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sumen de resultados" sheetId="1" r:id="rId4"/>
    <sheet name="Validación de resultados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Author</author>
    <author>tc={4B681530-9925-40B0-9D64-FBFB97771397}</author>
  </authors>
  <commentList>
    <comment ref="AD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Pdte por favor que Stephania lo revise</t>
        </r>
      </text>
    </comment>
    <comment ref="BA4" authorId="1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Definir un valor para el factor de propiedad intelectual?</t>
        </r>
      </text>
    </comment>
  </commentList>
</comments>
</file>

<file path=xl/sharedStrings.xml><?xml version="1.0" encoding="utf-8"?>
<sst xmlns="http://schemas.openxmlformats.org/spreadsheetml/2006/main" uniqueCount="85">
  <si>
    <t>N°</t>
  </si>
  <si>
    <t>Nombre del proyecto</t>
  </si>
  <si>
    <t>Nombre del Resultado de Investigación</t>
  </si>
  <si>
    <t>Resumen del Resultado de Investigación</t>
  </si>
  <si>
    <t>Tipo de Código de Identificación</t>
  </si>
  <si>
    <t>Código Identificador del Resultado de Investigación</t>
  </si>
  <si>
    <t>Año del Resultado de Investigación</t>
  </si>
  <si>
    <t>Categoría Colciencias</t>
  </si>
  <si>
    <t>Tipo de Resultado</t>
  </si>
  <si>
    <t>Categoría Priorización SENNOVA</t>
  </si>
  <si>
    <t>Red de Conocimiento</t>
  </si>
  <si>
    <t>Fecha de Inicio de la Valoración</t>
  </si>
  <si>
    <t>Fecha de la última actualización de la valoración</t>
  </si>
  <si>
    <t>TRL máxima</t>
  </si>
  <si>
    <t>Política de Propiedad Intelectual</t>
  </si>
  <si>
    <t>Regional</t>
  </si>
  <si>
    <t>Centro de formación / Sede TecnoParque</t>
  </si>
  <si>
    <t>Grupo de Investigación</t>
  </si>
  <si>
    <t>Investigador</t>
  </si>
  <si>
    <t>MODELO PARA EVALUACIÓN DE TECNOLOGÍAS V3</t>
  </si>
  <si>
    <t>Indentificación de la Tecnología (Resultado de investigación)</t>
  </si>
  <si>
    <t xml:space="preserve">Revisión del desarrollo actual de la tecnología </t>
  </si>
  <si>
    <t>1. Desarrollo de la Tecnología</t>
  </si>
  <si>
    <t>2. Mercado y Aplicación</t>
  </si>
  <si>
    <t>3. Diferencial de la Tecnología</t>
  </si>
  <si>
    <t>Resultado Final</t>
  </si>
  <si>
    <t>Estado de Desarrollo</t>
  </si>
  <si>
    <t>Recursos utilizados en el desarrollo actual de la tecnología</t>
  </si>
  <si>
    <t>Esfuerzo para avanzar en el desarrollo tecnológico de acuerdo al nivel inventivo (TRL) definido</t>
  </si>
  <si>
    <t xml:space="preserve">Aplicaciones de la Tecnología
</t>
  </si>
  <si>
    <t>Aproximación al Mercado</t>
  </si>
  <si>
    <t>Alcance de aplicación para la Tecnología</t>
  </si>
  <si>
    <t>Regulaciones y Barreras del Mercado</t>
  </si>
  <si>
    <t>Afectaciones por Artículos o Patentes
Observación: El componente innovador de la tecnología</t>
  </si>
  <si>
    <t>Afectaciones por Productos Comerciales</t>
  </si>
  <si>
    <t>Centro de formación</t>
  </si>
  <si>
    <t>Red de conocimiento Sectorial</t>
  </si>
  <si>
    <t>Nombre del Investigador</t>
  </si>
  <si>
    <t>Nombre de la Tecnología (Resultado de Investigación)</t>
  </si>
  <si>
    <t>Tipo Codigo proyecto</t>
  </si>
  <si>
    <t>Número del proyecto</t>
  </si>
  <si>
    <t>Año</t>
  </si>
  <si>
    <t>El grupo de investigación cuenta con la capacidad instalada (talento humano, infraestructura y materiales de formación) para continuar con el desarrollo de la tecnología.</t>
  </si>
  <si>
    <t>Si respondió NO en la pregunta anterior, seleccione que hace falta: infraestructura, talento humano o materiales de formación para continuar</t>
  </si>
  <si>
    <t>TRL actual</t>
  </si>
  <si>
    <r>
      <t xml:space="preserve">Presente el valor en pesos para el </t>
    </r>
    <r>
      <rPr>
        <rFont val="Calibri"/>
        <b val="true"/>
        <i val="false"/>
        <strike val="false"/>
        <color rgb="FF000000"/>
        <sz val="10"/>
        <u val="none"/>
      </rPr>
      <t xml:space="preserve">Recurso Humano (servicios personales indirectos)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</si>
  <si>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r>
      <t xml:space="preserve">Presente el valor en pesos para los </t>
    </r>
    <r>
      <rPr>
        <rFont val="Calibri"/>
        <b val="true"/>
        <i val="false"/>
        <strike val="false"/>
        <color rgb="FF000000"/>
        <sz val="10"/>
        <u val="none"/>
      </rPr>
      <t xml:space="preserve">materiales de formación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</si>
  <si>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r>
      <t xml:space="preserve">Presente el valor en pesos para</t>
    </r>
    <r>
      <rPr>
        <rFont val="Calibri"/>
        <b val="true"/>
        <i val="false"/>
        <strike val="false"/>
        <color rgb="FF000000"/>
        <sz val="10"/>
        <u val="none"/>
      </rPr>
      <t xml:space="preserve"> maquinaria y equipo</t>
    </r>
    <r>
      <rPr>
        <rFont val="Calibri"/>
        <b val="false"/>
        <i val="false"/>
        <strike val="false"/>
        <color rgb="FF000000"/>
        <sz val="10"/>
        <u val="none"/>
      </rPr>
      <t xml:space="preserve"> utilizado en el desarrollo actual de la tecnología</t>
    </r>
  </si>
  <si>
    <t>Valor total utilizado en el desarrollo actual</t>
  </si>
  <si>
    <t>Productos obtenidos del desarrollo actual de la tecnología (de acuerdo a la tipología definida por Minciencias)</t>
  </si>
  <si>
    <t>Producto obtenido</t>
  </si>
  <si>
    <t>Descripción de los productos obtenidos (describa los productos que se han desarrollado durante el desarrollo actual de la tecnología)</t>
  </si>
  <si>
    <t>Seleccione el nivel inventivo esperado para la tecnología, el cual describe el alcance del desarrollo tecnológico</t>
  </si>
  <si>
    <t xml:space="preserve">TRL al que se espera llegar, si su tecnología es financiada durante la vigencia 2021 </t>
  </si>
  <si>
    <t>Evaluación avance del TRL</t>
  </si>
  <si>
    <t>Evaluación meta del TRL a alcanzar</t>
  </si>
  <si>
    <t>Requerimiento de infraestructura para desarrollo de la tecnología</t>
  </si>
  <si>
    <t>Valor Tipo de esfuerzo</t>
  </si>
  <si>
    <r>
      <t xml:space="preserve">Costo en pesos </t>
    </r>
    <r>
      <rPr>
        <rFont val="Calibri"/>
        <b val="true"/>
        <i val="false"/>
        <strike val="false"/>
        <color rgb="FF000000"/>
        <sz val="10"/>
        <u val="none"/>
      </rPr>
      <t xml:space="preserve">Recurso Humano (servicios personales indirectos)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</t>
    </r>
  </si>
  <si>
    <r>
      <t xml:space="preserve">Costo en pesos  del o los </t>
    </r>
    <r>
      <rPr>
        <rFont val="Calibri"/>
        <b val="true"/>
        <i val="false"/>
        <strike val="false"/>
        <color rgb="FF000000"/>
        <sz val="10"/>
        <u val="none"/>
      </rPr>
      <t xml:space="preserve">Materiales de formación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investigación. </t>
    </r>
  </si>
  <si>
    <r>
      <t xml:space="preserve">Costo en pesos de los </t>
    </r>
    <r>
      <rPr>
        <rFont val="Calibri"/>
        <b val="true"/>
        <i val="false"/>
        <strike val="false"/>
        <color rgb="FF000000"/>
        <sz val="10"/>
        <u val="none"/>
      </rPr>
      <t xml:space="preserve">equipos</t>
    </r>
    <r>
      <rPr>
        <rFont val="Calibri"/>
        <b val="false"/>
        <i val="false"/>
        <strike val="false"/>
        <color rgb="FF000000"/>
        <sz val="10"/>
        <u val="none"/>
      </rPr>
      <t xml:space="preserve"> para avanzar en el desarrollo del resultado de investigación. </t>
    </r>
  </si>
  <si>
    <r>
      <t xml:space="preserve">Costo en pesos para </t>
    </r>
    <r>
      <rPr>
        <rFont val="Calibri"/>
        <b val="true"/>
        <i val="false"/>
        <strike val="false"/>
        <color rgb="FF000000"/>
        <sz val="10"/>
        <u val="none"/>
      </rPr>
      <t xml:space="preserve">otros rubros</t>
    </r>
    <r>
      <rPr>
        <rFont val="Calibri"/>
        <b val="false"/>
        <i val="false"/>
        <strike val="false"/>
        <color rgb="FF000000"/>
        <sz val="10"/>
        <u val="none"/>
      </rPr>
      <t xml:space="preserve"> necesarios para avanzar en el desarrollo del resultado de investigación. </t>
    </r>
  </si>
  <si>
    <t>Valor total solicitado en los rubros definidos</t>
  </si>
  <si>
    <t>Justifique y describa el uso de los rubros solicitados especificando al detalle lo que se va a adquirir</t>
  </si>
  <si>
    <t xml:space="preserve">Para avanzar en el desarrollo del resultado de investigación, ¿requiere articularse con un ambiente de formacion de otro centro  a nivel nacional? </t>
  </si>
  <si>
    <t>Si su respuesta anterior fue afirmativa; escriba el nombre del centro de formación con el cual puede articularse</t>
  </si>
  <si>
    <t>Si su respuesta anterior fue afirmativa; seleccione el ID del ambiente de formación del cual va a hacer uso de acuerdo a la información presentada en la base de datos de los ambientes (ver PowerBI)</t>
  </si>
  <si>
    <t>Puntaje  Desarrollo de la tecnología</t>
  </si>
  <si>
    <t>Seleccione las aplicaciones de la tecnología del listado presentado según corresponda</t>
  </si>
  <si>
    <t>Valor</t>
  </si>
  <si>
    <t>Seleccione el criterio de aproximación al mercado del listado presentado según corresponda
  </t>
  </si>
  <si>
    <t>Si la tecnologia ha sido desarrollada por el grupo de investigación en alianza con una empresa que esta activa en el mercado indique si se ha realizado algún acuerdo con la empresa o aliado sobre los derechos en Propiedad Intelectual</t>
  </si>
  <si>
    <t>Si la respuesta anterior es "Si", indique si la alianza continua vigente.</t>
  </si>
  <si>
    <t>Seleccione el criterio correspondiente a la expansión de la tecnología del listado presentado según corresponda</t>
  </si>
  <si>
    <t>Seleccione el criterio correspondiente a regulaciones y barreras del mercado del listado presentado según corresponda</t>
  </si>
  <si>
    <t>Puntaje Mercado y aplicación</t>
  </si>
  <si>
    <t>Seleccione el criterio correspondiente a afectaciones por articulos o patentes del listado presentado según corresponda</t>
  </si>
  <si>
    <t>Seleccione el criterio correspondiente a afectaciones por productos comerciales del listado presentado según corresponda</t>
  </si>
  <si>
    <t xml:space="preserve">¿Considera que el resultado del desarrollo de la tecnología puede llevar a algún proceso de propiedad intelectual? </t>
  </si>
  <si>
    <t>Si la respuesta anterior es afirmativa, ¿Qué tipo de protección de la propiedad intelectual puede llegar a obtenerse? Eje: patente de invención, patente modelo de utilidad, derechos de autor</t>
  </si>
  <si>
    <t>Puntaje final</t>
  </si>
  <si>
    <t>¿Por dónde empezamos? (se solicita analizar los resultados obtenidos en los 3 componentes "desarrollo de la tecnología - mercado y aplicación - diferencial de la tecnología" que miden el desarrollo de la tecnología y describir por donde se iniciara con el desarrollo una vez los recursos sean asignados)</t>
  </si>
  <si>
    <t>Observaciones del Centro de Formación</t>
  </si>
  <si>
    <t>Observaciones del lider de Gestión del conocimiento</t>
  </si>
  <si>
    <t>N/A</t>
  </si>
</sst>
</file>

<file path=xl/styles.xml><?xml version="1.0" encoding="utf-8"?>
<styleSheet xmlns="http://schemas.openxmlformats.org/spreadsheetml/2006/main" xml:space="preserve">
  <numFmts count="3">
    <numFmt numFmtId="164" formatCode="_-&quot;$&quot;\ * #,##0_-;\-&quot;$&quot;\ * #,##0_-;_-&quot;$&quot;\ * &quot;-&quot;_-;_-@_-"/>
    <numFmt numFmtId="165" formatCode="0.0"/>
    <numFmt numFmtId="166" formatCode="&quot;$&quot;\ #,##0;[Red]\-&quot;$&quot;\ 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A9CD90"/>
        <bgColor rgb="FFFFFFFF"/>
      </patternFill>
    </fill>
  </fills>
  <borders count="25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1">
      <alignment horizontal="center" vertical="center" textRotation="0" wrapText="true" shrinkToFit="false"/>
    </xf>
    <xf xfId="0" fontId="2" numFmtId="0" fillId="2" borderId="11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4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4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5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3" numFmtId="0" fillId="3" borderId="1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6" borderId="8" applyFont="1" applyNumberFormat="0" applyFill="1" applyBorder="1" applyAlignment="1">
      <alignment horizontal="center" vertical="center" textRotation="0" wrapText="false" shrinkToFit="false"/>
    </xf>
    <xf xfId="0" fontId="0" numFmtId="0" fillId="4" borderId="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6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0" fillId="4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0" fillId="4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4" fillId="4" borderId="8" applyFont="1" applyNumberFormat="1" applyFill="1" applyBorder="1" applyAlignment="1">
      <alignment horizontal="center" vertical="center" textRotation="0" wrapText="true" shrinkToFit="false"/>
    </xf>
    <xf xfId="0" fontId="4" numFmtId="165" fillId="4" borderId="8" applyFont="1" applyNumberFormat="1" applyFill="1" applyBorder="1" applyAlignment="1">
      <alignment horizontal="center" vertical="center" textRotation="0" wrapText="true" shrinkToFit="false"/>
    </xf>
    <xf xfId="0" fontId="0" numFmtId="0" fillId="4" borderId="8" applyFont="0" applyNumberFormat="0" applyFill="1" applyBorder="1" applyAlignment="1" applyProtection="true">
      <alignment horizontal="general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general" vertical="center" textRotation="0" wrapText="true" shrinkToFit="false"/>
      <protection locked="false"/>
    </xf>
    <xf xfId="0" fontId="4" numFmtId="164" fillId="4" borderId="8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4" numFmtId="164" fillId="4" borderId="8" applyFont="1" applyNumberFormat="1" applyFill="1" applyBorder="1" applyAlignment="1">
      <alignment horizontal="right" vertical="center" textRotation="0" wrapText="true" shrinkToFit="false"/>
    </xf>
    <xf xfId="0" fontId="4" numFmtId="166" fillId="4" borderId="8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4" numFmtId="165" fillId="7" borderId="16" applyFont="1" applyNumberFormat="1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4" numFmtId="0" fillId="4" borderId="8" applyFont="1" applyNumberFormat="0" applyFill="1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165" fillId="8" borderId="8" applyFont="1" applyNumberFormat="1" applyFill="1" applyBorder="1" applyAlignment="1">
      <alignment horizontal="center" vertical="center" textRotation="0" wrapText="true" shrinkToFit="false"/>
    </xf>
    <xf xfId="0" fontId="3" numFmtId="165" fillId="7" borderId="8" applyFont="1" applyNumberFormat="1" applyFill="1" applyBorder="1" applyAlignment="1">
      <alignment horizontal="center" vertical="center" textRotation="0" wrapText="true" shrinkToFit="false"/>
    </xf>
    <xf xfId="0" fontId="0" numFmtId="165" fillId="4" borderId="8" applyFont="0" applyNumberFormat="1" applyFill="1" applyBorder="1" applyAlignment="1">
      <alignment horizontal="center" vertical="center" textRotation="0" wrapText="true" shrinkToFit="false"/>
    </xf>
    <xf xfId="0" fontId="0" numFmtId="165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 applyProtection="true">
      <alignment horizontal="right" vertical="bottom" textRotation="0" wrapText="true" shrinkToFit="false"/>
      <protection locked="false"/>
    </xf>
    <xf xfId="0" fontId="0" numFmtId="165" fillId="4" borderId="8" applyFont="0" applyNumberFormat="1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 applyProtection="true">
      <alignment horizontal="general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8" applyFont="0" applyNumberFormat="0" applyFill="0" applyBorder="1" applyAlignment="1" applyProtection="true">
      <alignment horizontal="center" vertical="bottom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left" vertical="center" textRotation="0" wrapText="true" shrinkToFit="false"/>
      <protection locked="false"/>
    </xf>
    <xf xfId="0" fontId="0" numFmtId="0" fillId="4" borderId="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6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9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8" applyFont="0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6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9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4" borderId="1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8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16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9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4" borderId="18" applyFont="0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6" borderId="8" applyFont="1" applyNumberFormat="0" applyFill="1" applyBorder="1" applyAlignment="1">
      <alignment horizontal="center" vertical="center" textRotation="0" wrapText="false" shrinkToFit="false"/>
    </xf>
    <xf xfId="0" fontId="3" numFmtId="0" fillId="3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6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1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6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3" borderId="8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false"/>
    </xf>
    <xf xfId="0" fontId="3" numFmtId="0" fillId="9" borderId="2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3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3" numFmtId="0" fillId="9" borderId="24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257175</xdr:colOff>
      <xdr:row>21</xdr:row>
      <xdr:rowOff>104775</xdr:rowOff>
    </xdr:from>
    <xdr:ext cx="1905000" cy="381000"/>
    <xdr:pic>
      <xdr:nvPicPr>
        <xdr:cNvPr id="1" name="Imagen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603"/>
  <sheetViews>
    <sheetView tabSelected="1" workbookViewId="0" zoomScale="85" zoomScaleNormal="85" showGridLines="true" showRowColHeaders="1">
      <selection activeCell="C602" sqref="C602"/>
    </sheetView>
  </sheetViews>
  <sheetFormatPr defaultRowHeight="14.4" outlineLevelRow="0" outlineLevelCol="0"/>
  <cols>
    <col min="1" max="1" width="0.85546875" customWidth="true" style="0"/>
    <col min="2" max="2" width="5.28515625" customWidth="true" style="0"/>
    <col min="3" max="3" width="70.7109375" customWidth="true" style="0"/>
    <col min="4" max="4" width="70.7109375" customWidth="true" style="0"/>
    <col min="5" max="5" width="70.7109375" customWidth="true" style="0"/>
    <col min="6" max="6" width="39.5703125" customWidth="true" style="0"/>
    <col min="7" max="7" width="30.7109375" customWidth="true" style="0"/>
    <col min="8" max="8" width="27.85546875" customWidth="true" style="0"/>
    <col min="9" max="9" width="70.7109375" customWidth="true" style="0"/>
    <col min="10" max="10" width="70.7109375" customWidth="true" style="0"/>
    <col min="11" max="11" width="70.7109375" customWidth="true" style="0"/>
    <col min="12" max="12" width="70.7109375" customWidth="true" style="0"/>
    <col min="13" max="13" width="30.7109375" customWidth="true" style="0"/>
    <col min="14" max="14" width="30.7109375" customWidth="true" style="0"/>
    <col min="15" max="15" width="18.42578125" customWidth="true" style="0"/>
    <col min="16" max="16" width="18.42578125" customWidth="true" style="0"/>
    <col min="17" max="17" width="30.140625" customWidth="true" style="0"/>
    <col min="18" max="18" width="38.28515625" customWidth="true" style="0"/>
    <col min="19" max="19" width="38.28515625" customWidth="true" style="0"/>
    <col min="20" max="20" width="39.140625" customWidth="true" style="0"/>
  </cols>
  <sheetData>
    <row r="1" spans="1:20" customHeight="1" ht="2.25">
      <c r="C1">
        <v>1</v>
      </c>
    </row>
    <row r="2" spans="1:20" customHeight="1" ht="52.5">
      <c r="A2" s="2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5" t="s">
        <v>16</v>
      </c>
      <c r="S2" s="5" t="s">
        <v>17</v>
      </c>
      <c r="T2" s="5" t="s">
        <v>18</v>
      </c>
    </row>
    <row r="3" spans="1:20" customHeight="1" ht="99.95">
      <c r="A3" s="3"/>
      <c r="B3" s="5"/>
      <c r="C3" s="1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5"/>
      <c r="P3" s="6"/>
      <c r="Q3" s="6"/>
      <c r="R3" s="11"/>
      <c r="S3" s="19"/>
      <c r="T3" s="7"/>
    </row>
    <row r="4" spans="1:20" customHeight="1" ht="99.95">
      <c r="A4" s="3"/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6"/>
      <c r="P4" s="8"/>
      <c r="Q4" s="8"/>
      <c r="R4" s="8"/>
      <c r="S4" s="20"/>
      <c r="T4" s="9"/>
    </row>
    <row r="5" spans="1:20" customHeight="1" ht="99.95">
      <c r="A5" s="3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6"/>
      <c r="P5" s="8"/>
      <c r="Q5" s="8"/>
      <c r="R5" s="8"/>
      <c r="S5" s="20"/>
      <c r="T5" s="9"/>
    </row>
    <row r="6" spans="1:20" customHeight="1" ht="99.95">
      <c r="A6" s="3"/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6"/>
      <c r="P6" s="8"/>
      <c r="Q6" s="8"/>
      <c r="R6" s="8"/>
      <c r="S6" s="20"/>
      <c r="T6" s="9"/>
    </row>
    <row r="7" spans="1:20" customHeight="1" ht="99.95">
      <c r="A7" s="3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6"/>
      <c r="P7" s="8"/>
      <c r="Q7" s="8"/>
      <c r="R7" s="8"/>
      <c r="S7" s="20"/>
      <c r="T7" s="9"/>
    </row>
    <row r="8" spans="1:20" customHeight="1" ht="99.95">
      <c r="A8" s="3"/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6"/>
      <c r="P8" s="8"/>
      <c r="Q8" s="8"/>
      <c r="R8" s="8"/>
      <c r="S8" s="20"/>
      <c r="T8" s="9"/>
    </row>
    <row r="9" spans="1:20" customHeight="1" ht="99.95">
      <c r="A9" s="3"/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6"/>
      <c r="P9" s="8"/>
      <c r="Q9" s="8"/>
      <c r="R9" s="8"/>
      <c r="S9" s="20"/>
      <c r="T9" s="9"/>
    </row>
    <row r="10" spans="1:20" customHeight="1" ht="99.95">
      <c r="A10" s="3"/>
      <c r="B10" s="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6"/>
      <c r="P10" s="8"/>
      <c r="Q10" s="8"/>
      <c r="R10" s="8"/>
      <c r="S10" s="20"/>
      <c r="T10" s="9"/>
    </row>
    <row r="11" spans="1:20" customHeight="1" ht="99.95">
      <c r="A11" s="3"/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6"/>
      <c r="P11" s="8"/>
      <c r="Q11" s="8"/>
      <c r="R11" s="8"/>
      <c r="S11" s="20"/>
      <c r="T11" s="9"/>
    </row>
    <row r="12" spans="1:20" customHeight="1" ht="99.95">
      <c r="A12" s="3"/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6"/>
      <c r="P12" s="8"/>
      <c r="Q12" s="8"/>
      <c r="R12" s="8"/>
      <c r="S12" s="20"/>
      <c r="T12" s="9"/>
    </row>
    <row r="13" spans="1:20" customHeight="1" ht="99.95">
      <c r="A13" s="3"/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6"/>
      <c r="P13" s="8"/>
      <c r="Q13" s="8"/>
      <c r="R13" s="8"/>
      <c r="S13" s="20"/>
      <c r="T13" s="9"/>
    </row>
    <row r="14" spans="1:20" customHeight="1" ht="99.95">
      <c r="A14" s="3"/>
      <c r="B14" s="5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  <c r="P14" s="8"/>
      <c r="Q14" s="8"/>
      <c r="R14" s="8"/>
      <c r="S14" s="20"/>
      <c r="T14" s="9"/>
    </row>
    <row r="15" spans="1:20" customHeight="1" ht="99.95">
      <c r="A15" s="3"/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6"/>
      <c r="P15" s="8"/>
      <c r="Q15" s="8"/>
      <c r="R15" s="8"/>
      <c r="S15" s="20"/>
      <c r="T15" s="9"/>
    </row>
    <row r="16" spans="1:20" customHeight="1" ht="99.95">
      <c r="A16" s="3"/>
      <c r="B16" s="5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6"/>
      <c r="P16" s="8"/>
      <c r="Q16" s="8"/>
      <c r="R16" s="8"/>
      <c r="S16" s="20"/>
      <c r="T16" s="9"/>
    </row>
    <row r="17" spans="1:20" customHeight="1" ht="99.95">
      <c r="A17" s="3"/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6"/>
      <c r="P17" s="8"/>
      <c r="Q17" s="8"/>
      <c r="R17" s="8"/>
      <c r="S17" s="20"/>
      <c r="T17" s="9"/>
    </row>
    <row r="18" spans="1:20" customHeight="1" ht="99.95">
      <c r="A18" s="3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6"/>
      <c r="P18" s="8"/>
      <c r="Q18" s="8"/>
      <c r="R18" s="8"/>
      <c r="S18" s="20"/>
      <c r="T18" s="9"/>
    </row>
    <row r="19" spans="1:20" customHeight="1" ht="99.95">
      <c r="A19" s="3"/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6"/>
      <c r="P19" s="8"/>
      <c r="Q19" s="8"/>
      <c r="R19" s="8"/>
      <c r="S19" s="20"/>
      <c r="T19" s="9"/>
    </row>
    <row r="20" spans="1:20" customHeight="1" ht="99.95">
      <c r="A20" s="3"/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6"/>
      <c r="P20" s="8"/>
      <c r="Q20" s="8"/>
      <c r="R20" s="8"/>
      <c r="S20" s="20"/>
      <c r="T20" s="9"/>
    </row>
    <row r="21" spans="1:20" customHeight="1" ht="99.95">
      <c r="A21" s="3"/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6"/>
      <c r="P21" s="8"/>
      <c r="Q21" s="8"/>
      <c r="R21" s="8"/>
      <c r="S21" s="20"/>
      <c r="T21" s="9"/>
    </row>
    <row r="22" spans="1:20" customHeight="1" ht="99.95">
      <c r="A22" s="3"/>
      <c r="B22" s="5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6"/>
      <c r="P22" s="8"/>
      <c r="Q22" s="8"/>
      <c r="R22" s="8"/>
      <c r="S22" s="20"/>
      <c r="T22" s="9"/>
    </row>
    <row r="23" spans="1:20" customHeight="1" ht="99.95">
      <c r="A23" s="3"/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6"/>
      <c r="P23" s="8"/>
      <c r="Q23" s="8"/>
      <c r="R23" s="8"/>
      <c r="S23" s="20"/>
      <c r="T23" s="9"/>
    </row>
    <row r="24" spans="1:20" customHeight="1" ht="99.95">
      <c r="A24" s="3"/>
      <c r="B24" s="5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6"/>
      <c r="P24" s="8"/>
      <c r="Q24" s="8"/>
      <c r="R24" s="8"/>
      <c r="S24" s="20"/>
      <c r="T24" s="9"/>
    </row>
    <row r="25" spans="1:20" customHeight="1" ht="99.95">
      <c r="A25" s="3"/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6"/>
      <c r="P25" s="8"/>
      <c r="Q25" s="8"/>
      <c r="R25" s="8"/>
      <c r="S25" s="20"/>
      <c r="T25" s="9"/>
    </row>
    <row r="26" spans="1:20" customHeight="1" ht="99.95">
      <c r="A26" s="3"/>
      <c r="B26" s="5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6"/>
      <c r="P26" s="8"/>
      <c r="Q26" s="8"/>
      <c r="R26" s="8"/>
      <c r="S26" s="20"/>
      <c r="T26" s="9"/>
    </row>
    <row r="27" spans="1:20" customHeight="1" ht="99.95">
      <c r="A27" s="3"/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6"/>
      <c r="P27" s="8"/>
      <c r="Q27" s="8"/>
      <c r="R27" s="8"/>
      <c r="S27" s="20"/>
      <c r="T27" s="9"/>
    </row>
    <row r="28" spans="1:20" customHeight="1" ht="99.95">
      <c r="A28" s="3"/>
      <c r="B28" s="5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6"/>
      <c r="P28" s="8"/>
      <c r="Q28" s="8"/>
      <c r="R28" s="8"/>
      <c r="S28" s="20"/>
      <c r="T28" s="9"/>
    </row>
    <row r="29" spans="1:20" customHeight="1" ht="99.95">
      <c r="A29" s="3"/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6"/>
      <c r="P29" s="8"/>
      <c r="Q29" s="8"/>
      <c r="R29" s="8"/>
      <c r="S29" s="20"/>
      <c r="T29" s="9"/>
    </row>
    <row r="30" spans="1:20" customHeight="1" ht="99.95">
      <c r="A30" s="3"/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6"/>
      <c r="P30" s="8"/>
      <c r="Q30" s="8"/>
      <c r="R30" s="8"/>
      <c r="S30" s="20"/>
      <c r="T30" s="9"/>
    </row>
    <row r="31" spans="1:20" customHeight="1" ht="99.95">
      <c r="A31" s="3"/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6"/>
      <c r="P31" s="8"/>
      <c r="Q31" s="8"/>
      <c r="R31" s="8"/>
      <c r="S31" s="20"/>
      <c r="T31" s="9"/>
    </row>
    <row r="32" spans="1:20" customHeight="1" ht="99.95">
      <c r="A32" s="3"/>
      <c r="B32" s="5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6"/>
      <c r="P32" s="8"/>
      <c r="Q32" s="8"/>
      <c r="R32" s="8"/>
      <c r="S32" s="20"/>
      <c r="T32" s="9"/>
    </row>
    <row r="33" spans="1:20" customHeight="1" ht="99.95">
      <c r="A33" s="3"/>
      <c r="B33" s="5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6"/>
      <c r="P33" s="8"/>
      <c r="Q33" s="8"/>
      <c r="R33" s="8"/>
      <c r="S33" s="20"/>
      <c r="T33" s="9"/>
    </row>
    <row r="34" spans="1:20" customHeight="1" ht="99.95">
      <c r="A34" s="3"/>
      <c r="B34" s="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6"/>
      <c r="P34" s="8"/>
      <c r="Q34" s="8"/>
      <c r="R34" s="8"/>
      <c r="S34" s="20"/>
      <c r="T34" s="9"/>
    </row>
    <row r="35" spans="1:20" customHeight="1" ht="99.95">
      <c r="A35" s="3"/>
      <c r="B35" s="5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6"/>
      <c r="P35" s="8"/>
      <c r="Q35" s="8"/>
      <c r="R35" s="8"/>
      <c r="S35" s="20"/>
      <c r="T35" s="9"/>
    </row>
    <row r="36" spans="1:20" customHeight="1" ht="99.95">
      <c r="A36" s="3"/>
      <c r="B36" s="5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6"/>
      <c r="P36" s="8"/>
      <c r="Q36" s="8"/>
      <c r="R36" s="8"/>
      <c r="S36" s="20"/>
      <c r="T36" s="9"/>
    </row>
    <row r="37" spans="1:20" customHeight="1" ht="99.95">
      <c r="A37" s="3"/>
      <c r="B37" s="5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6"/>
      <c r="P37" s="8"/>
      <c r="Q37" s="8"/>
      <c r="R37" s="8"/>
      <c r="S37" s="20"/>
      <c r="T37" s="9"/>
    </row>
    <row r="38" spans="1:20" customHeight="1" ht="99.95">
      <c r="A38" s="3"/>
      <c r="B38" s="5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6"/>
      <c r="P38" s="8"/>
      <c r="Q38" s="8"/>
      <c r="R38" s="8"/>
      <c r="S38" s="20"/>
      <c r="T38" s="9"/>
    </row>
    <row r="39" spans="1:20" customHeight="1" ht="99.95">
      <c r="A39" s="3"/>
      <c r="B39" s="5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6"/>
      <c r="P39" s="8"/>
      <c r="Q39" s="8"/>
      <c r="R39" s="8"/>
      <c r="S39" s="20"/>
      <c r="T39" s="9"/>
    </row>
    <row r="40" spans="1:20" customHeight="1" ht="99.95">
      <c r="A40" s="3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6"/>
      <c r="P40" s="8"/>
      <c r="Q40" s="8"/>
      <c r="R40" s="8"/>
      <c r="S40" s="20"/>
      <c r="T40" s="9"/>
    </row>
    <row r="41" spans="1:20" customHeight="1" ht="99.95">
      <c r="A41" s="3"/>
      <c r="B41" s="5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6"/>
      <c r="P41" s="8"/>
      <c r="Q41" s="8"/>
      <c r="R41" s="8"/>
      <c r="S41" s="20"/>
      <c r="T41" s="9"/>
    </row>
    <row r="42" spans="1:20" customHeight="1" ht="99.95">
      <c r="A42" s="3"/>
      <c r="B42" s="5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6"/>
      <c r="P42" s="8"/>
      <c r="Q42" s="8"/>
      <c r="R42" s="8"/>
      <c r="S42" s="20"/>
      <c r="T42" s="9"/>
    </row>
    <row r="43" spans="1:20" customHeight="1" ht="99.95">
      <c r="A43" s="3"/>
      <c r="B43" s="5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  <c r="P43" s="8"/>
      <c r="Q43" s="8"/>
      <c r="R43" s="8"/>
      <c r="S43" s="20"/>
      <c r="T43" s="9"/>
    </row>
    <row r="44" spans="1:20" customHeight="1" ht="99.95">
      <c r="A44" s="3"/>
      <c r="B44" s="5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6"/>
      <c r="P44" s="8"/>
      <c r="Q44" s="8"/>
      <c r="R44" s="8"/>
      <c r="S44" s="20"/>
      <c r="T44" s="9"/>
    </row>
    <row r="45" spans="1:20" customHeight="1" ht="99.95">
      <c r="A45" s="3"/>
      <c r="B45" s="5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6"/>
      <c r="P45" s="8"/>
      <c r="Q45" s="8"/>
      <c r="R45" s="8"/>
      <c r="S45" s="20"/>
      <c r="T45" s="9"/>
    </row>
    <row r="46" spans="1:20" customHeight="1" ht="99.95">
      <c r="A46" s="3"/>
      <c r="B46" s="5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6"/>
      <c r="P46" s="8"/>
      <c r="Q46" s="8"/>
      <c r="R46" s="8"/>
      <c r="S46" s="20"/>
      <c r="T46" s="9"/>
    </row>
    <row r="47" spans="1:20" customHeight="1" ht="99.95">
      <c r="A47" s="3"/>
      <c r="B47" s="5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6"/>
      <c r="P47" s="8"/>
      <c r="Q47" s="8"/>
      <c r="R47" s="8"/>
      <c r="S47" s="20"/>
      <c r="T47" s="9"/>
    </row>
    <row r="48" spans="1:20" customHeight="1" ht="99.95">
      <c r="A48" s="3"/>
      <c r="B48" s="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16"/>
      <c r="P48" s="8"/>
      <c r="Q48" s="8"/>
      <c r="R48" s="8"/>
      <c r="S48" s="20"/>
      <c r="T48" s="9"/>
    </row>
    <row r="49" spans="1:20" customHeight="1" ht="99.95">
      <c r="A49" s="3"/>
      <c r="B49" s="5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6"/>
      <c r="P49" s="8"/>
      <c r="Q49" s="8"/>
      <c r="R49" s="8"/>
      <c r="S49" s="20"/>
      <c r="T49" s="9"/>
    </row>
    <row r="50" spans="1:20" customHeight="1" ht="99.95">
      <c r="A50" s="3"/>
      <c r="B50" s="5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6"/>
      <c r="P50" s="8"/>
      <c r="Q50" s="8"/>
      <c r="R50" s="8"/>
      <c r="S50" s="20"/>
      <c r="T50" s="9"/>
    </row>
    <row r="51" spans="1:20" customHeight="1" ht="99.95">
      <c r="A51" s="3"/>
      <c r="B51" s="5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6"/>
      <c r="P51" s="8"/>
      <c r="Q51" s="8"/>
      <c r="R51" s="8"/>
      <c r="S51" s="20"/>
      <c r="T51" s="9"/>
    </row>
    <row r="52" spans="1:20" customHeight="1" ht="99.95">
      <c r="A52" s="3"/>
      <c r="B52" s="5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6"/>
      <c r="P52" s="8"/>
      <c r="Q52" s="8"/>
      <c r="R52" s="8"/>
      <c r="S52" s="20"/>
      <c r="T52" s="9"/>
    </row>
    <row r="53" spans="1:20" customHeight="1" ht="99.95">
      <c r="A53" s="3"/>
      <c r="B53" s="5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6"/>
      <c r="P53" s="8"/>
      <c r="Q53" s="8"/>
      <c r="R53" s="8"/>
      <c r="S53" s="20"/>
      <c r="T53" s="9"/>
    </row>
    <row r="54" spans="1:20" customHeight="1" ht="99.95">
      <c r="A54" s="3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6"/>
      <c r="P54" s="8"/>
      <c r="Q54" s="8"/>
      <c r="R54" s="8"/>
      <c r="S54" s="20"/>
      <c r="T54" s="9"/>
    </row>
    <row r="55" spans="1:20" customHeight="1" ht="99.95">
      <c r="A55" s="3"/>
      <c r="B55" s="5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6"/>
      <c r="P55" s="8"/>
      <c r="Q55" s="8"/>
      <c r="R55" s="8"/>
      <c r="S55" s="20"/>
      <c r="T55" s="9"/>
    </row>
    <row r="56" spans="1:20" customHeight="1" ht="99.95">
      <c r="A56" s="3"/>
      <c r="B56" s="5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6"/>
      <c r="P56" s="8"/>
      <c r="Q56" s="8"/>
      <c r="R56" s="8"/>
      <c r="S56" s="20"/>
      <c r="T56" s="9"/>
    </row>
    <row r="57" spans="1:20" customHeight="1" ht="99.95">
      <c r="A57" s="3"/>
      <c r="B57" s="5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6"/>
      <c r="P57" s="8"/>
      <c r="Q57" s="8"/>
      <c r="R57" s="8"/>
      <c r="S57" s="20"/>
      <c r="T57" s="9"/>
    </row>
    <row r="58" spans="1:20" customHeight="1" ht="99.95">
      <c r="A58" s="3"/>
      <c r="B58" s="5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6"/>
      <c r="P58" s="8"/>
      <c r="Q58" s="8"/>
      <c r="R58" s="8"/>
      <c r="S58" s="20"/>
      <c r="T58" s="9"/>
    </row>
    <row r="59" spans="1:20" customHeight="1" ht="99.95">
      <c r="A59" s="3"/>
      <c r="B59" s="5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6"/>
      <c r="P59" s="8"/>
      <c r="Q59" s="8"/>
      <c r="R59" s="8"/>
      <c r="S59" s="20"/>
      <c r="T59" s="9"/>
    </row>
    <row r="60" spans="1:20" customHeight="1" ht="99.95">
      <c r="A60" s="3"/>
      <c r="B60" s="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6"/>
      <c r="P60" s="8"/>
      <c r="Q60" s="8"/>
      <c r="R60" s="8"/>
      <c r="S60" s="20"/>
      <c r="T60" s="9"/>
    </row>
    <row r="61" spans="1:20" customHeight="1" ht="99.95">
      <c r="A61" s="3"/>
      <c r="B61" s="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6"/>
      <c r="P61" s="8"/>
      <c r="Q61" s="8"/>
      <c r="R61" s="8"/>
      <c r="S61" s="20"/>
      <c r="T61" s="9"/>
    </row>
    <row r="62" spans="1:20" customHeight="1" ht="99.95">
      <c r="A62" s="3"/>
      <c r="B62" s="5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6"/>
      <c r="P62" s="8"/>
      <c r="Q62" s="8"/>
      <c r="R62" s="8"/>
      <c r="S62" s="20"/>
      <c r="T62" s="9"/>
    </row>
    <row r="63" spans="1:20" customHeight="1" ht="99.95">
      <c r="A63" s="3"/>
      <c r="B63" s="5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6"/>
      <c r="P63" s="8"/>
      <c r="Q63" s="8"/>
      <c r="R63" s="8"/>
      <c r="S63" s="20"/>
      <c r="T63" s="9"/>
    </row>
    <row r="64" spans="1:20" customHeight="1" ht="99.95">
      <c r="A64" s="3"/>
      <c r="B64" s="5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6"/>
      <c r="P64" s="8"/>
      <c r="Q64" s="8"/>
      <c r="R64" s="8"/>
      <c r="S64" s="20"/>
      <c r="T64" s="9"/>
    </row>
    <row r="65" spans="1:20" customHeight="1" ht="99.95">
      <c r="A65" s="3"/>
      <c r="B65" s="5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6"/>
      <c r="P65" s="8"/>
      <c r="Q65" s="8"/>
      <c r="R65" s="8"/>
      <c r="S65" s="20"/>
      <c r="T65" s="9"/>
    </row>
    <row r="66" spans="1:20" customHeight="1" ht="99.95">
      <c r="A66" s="3"/>
      <c r="B66" s="5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6"/>
      <c r="P66" s="8"/>
      <c r="Q66" s="8"/>
      <c r="R66" s="8"/>
      <c r="S66" s="20"/>
      <c r="T66" s="9"/>
    </row>
    <row r="67" spans="1:20" customHeight="1" ht="99.95">
      <c r="A67" s="3"/>
      <c r="B67" s="5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6"/>
      <c r="P67" s="8"/>
      <c r="Q67" s="8"/>
      <c r="R67" s="8"/>
      <c r="S67" s="20"/>
      <c r="T67" s="9"/>
    </row>
    <row r="68" spans="1:20" customHeight="1" ht="99.95">
      <c r="A68" s="3"/>
      <c r="B68" s="5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6"/>
      <c r="P68" s="8"/>
      <c r="Q68" s="8"/>
      <c r="R68" s="8"/>
      <c r="S68" s="20"/>
      <c r="T68" s="9"/>
    </row>
    <row r="69" spans="1:20" customHeight="1" ht="99.95">
      <c r="A69" s="3"/>
      <c r="B69" s="5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6"/>
      <c r="P69" s="8"/>
      <c r="Q69" s="8"/>
      <c r="R69" s="8"/>
      <c r="S69" s="20"/>
      <c r="T69" s="9"/>
    </row>
    <row r="70" spans="1:20" customHeight="1" ht="99.95">
      <c r="A70" s="3"/>
      <c r="B70" s="5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6"/>
      <c r="P70" s="8"/>
      <c r="Q70" s="8"/>
      <c r="R70" s="8"/>
      <c r="S70" s="20"/>
      <c r="T70" s="9"/>
    </row>
    <row r="71" spans="1:20" customHeight="1" ht="99.95">
      <c r="A71" s="3"/>
      <c r="B71" s="5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6"/>
      <c r="P71" s="8"/>
      <c r="Q71" s="8"/>
      <c r="R71" s="8"/>
      <c r="S71" s="20"/>
      <c r="T71" s="9"/>
    </row>
    <row r="72" spans="1:20" customHeight="1" ht="99.95">
      <c r="A72" s="3"/>
      <c r="B72" s="5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6"/>
      <c r="P72" s="8"/>
      <c r="Q72" s="8"/>
      <c r="R72" s="8"/>
      <c r="S72" s="20"/>
      <c r="T72" s="9"/>
    </row>
    <row r="73" spans="1:20" customHeight="1" ht="99.95">
      <c r="A73" s="3"/>
      <c r="B73" s="5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6"/>
      <c r="P73" s="8"/>
      <c r="Q73" s="8"/>
      <c r="R73" s="8"/>
      <c r="S73" s="20"/>
      <c r="T73" s="9"/>
    </row>
    <row r="74" spans="1:20" customHeight="1" ht="99.95">
      <c r="A74" s="3"/>
      <c r="B74" s="5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6"/>
      <c r="P74" s="8"/>
      <c r="Q74" s="8"/>
      <c r="R74" s="8"/>
      <c r="S74" s="20"/>
      <c r="T74" s="9"/>
    </row>
    <row r="75" spans="1:20" customHeight="1" ht="99.95">
      <c r="A75" s="3"/>
      <c r="B75" s="5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6"/>
      <c r="P75" s="8"/>
      <c r="Q75" s="8"/>
      <c r="R75" s="8"/>
      <c r="S75" s="20"/>
      <c r="T75" s="9"/>
    </row>
    <row r="76" spans="1:20" customHeight="1" ht="99.95">
      <c r="A76" s="3"/>
      <c r="B76" s="5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6"/>
      <c r="P76" s="8"/>
      <c r="Q76" s="8"/>
      <c r="R76" s="8"/>
      <c r="S76" s="20"/>
      <c r="T76" s="9"/>
    </row>
    <row r="77" spans="1:20" customHeight="1" ht="99.95">
      <c r="A77" s="3"/>
      <c r="B77" s="5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6"/>
      <c r="P77" s="8"/>
      <c r="Q77" s="8"/>
      <c r="R77" s="8"/>
      <c r="S77" s="20"/>
      <c r="T77" s="9"/>
    </row>
    <row r="78" spans="1:20" customHeight="1" ht="99.95">
      <c r="A78" s="3"/>
      <c r="B78" s="5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6"/>
      <c r="P78" s="8"/>
      <c r="Q78" s="8"/>
      <c r="R78" s="8"/>
      <c r="S78" s="20"/>
      <c r="T78" s="9"/>
    </row>
    <row r="79" spans="1:20" customHeight="1" ht="99.95">
      <c r="A79" s="3"/>
      <c r="B79" s="5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6"/>
      <c r="P79" s="8"/>
      <c r="Q79" s="8"/>
      <c r="R79" s="8"/>
      <c r="S79" s="20"/>
      <c r="T79" s="9"/>
    </row>
    <row r="80" spans="1:20" customHeight="1" ht="99.95">
      <c r="A80" s="3"/>
      <c r="B80" s="5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6"/>
      <c r="P80" s="8"/>
      <c r="Q80" s="8"/>
      <c r="R80" s="8"/>
      <c r="S80" s="20"/>
      <c r="T80" s="9"/>
    </row>
    <row r="81" spans="1:20" customHeight="1" ht="99.95">
      <c r="A81" s="3"/>
      <c r="B81" s="5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6"/>
      <c r="P81" s="8"/>
      <c r="Q81" s="8"/>
      <c r="R81" s="8"/>
      <c r="S81" s="20"/>
      <c r="T81" s="9"/>
    </row>
    <row r="82" spans="1:20" customHeight="1" ht="99.95">
      <c r="A82" s="3"/>
      <c r="B82" s="5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6"/>
      <c r="P82" s="8"/>
      <c r="Q82" s="8"/>
      <c r="R82" s="8"/>
      <c r="S82" s="20"/>
      <c r="T82" s="9"/>
    </row>
    <row r="83" spans="1:20" customHeight="1" ht="99.95">
      <c r="A83" s="3"/>
      <c r="B83" s="5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6"/>
      <c r="P83" s="8"/>
      <c r="Q83" s="8"/>
      <c r="R83" s="8"/>
      <c r="S83" s="20"/>
      <c r="T83" s="9"/>
    </row>
    <row r="84" spans="1:20" customHeight="1" ht="99.95">
      <c r="A84" s="3"/>
      <c r="B84" s="5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6"/>
      <c r="P84" s="8"/>
      <c r="Q84" s="8"/>
      <c r="R84" s="8"/>
      <c r="S84" s="20"/>
      <c r="T84" s="9"/>
    </row>
    <row r="85" spans="1:20" customHeight="1" ht="99.95">
      <c r="A85" s="3"/>
      <c r="B85" s="5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6"/>
      <c r="P85" s="8"/>
      <c r="Q85" s="8"/>
      <c r="R85" s="8"/>
      <c r="S85" s="20"/>
      <c r="T85" s="9"/>
    </row>
    <row r="86" spans="1:20" customHeight="1" ht="99.95">
      <c r="A86" s="3"/>
      <c r="B86" s="5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6"/>
      <c r="P86" s="8"/>
      <c r="Q86" s="8"/>
      <c r="R86" s="8"/>
      <c r="S86" s="20"/>
      <c r="T86" s="9"/>
    </row>
    <row r="87" spans="1:20" customHeight="1" ht="99.95">
      <c r="A87" s="3"/>
      <c r="B87" s="5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6"/>
      <c r="P87" s="8"/>
      <c r="Q87" s="8"/>
      <c r="R87" s="8"/>
      <c r="S87" s="20"/>
      <c r="T87" s="9"/>
    </row>
    <row r="88" spans="1:20" customHeight="1" ht="99.95">
      <c r="A88" s="3"/>
      <c r="B88" s="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6"/>
      <c r="P88" s="8"/>
      <c r="Q88" s="8"/>
      <c r="R88" s="8"/>
      <c r="S88" s="20"/>
      <c r="T88" s="9"/>
    </row>
    <row r="89" spans="1:20" customHeight="1" ht="99.95">
      <c r="A89" s="3"/>
      <c r="B89" s="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6"/>
      <c r="P89" s="8"/>
      <c r="Q89" s="8"/>
      <c r="R89" s="8"/>
      <c r="S89" s="20"/>
      <c r="T89" s="9"/>
    </row>
    <row r="90" spans="1:20" customHeight="1" ht="99.95">
      <c r="A90" s="3"/>
      <c r="B90" s="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6"/>
      <c r="P90" s="8"/>
      <c r="Q90" s="8"/>
      <c r="R90" s="8"/>
      <c r="S90" s="20"/>
      <c r="T90" s="9"/>
    </row>
    <row r="91" spans="1:20" customHeight="1" ht="99.95">
      <c r="A91" s="3"/>
      <c r="B91" s="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6"/>
      <c r="P91" s="8"/>
      <c r="Q91" s="8"/>
      <c r="R91" s="8"/>
      <c r="S91" s="20"/>
      <c r="T91" s="9"/>
    </row>
    <row r="92" spans="1:20" customHeight="1" ht="99.95">
      <c r="A92" s="3"/>
      <c r="B92" s="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6"/>
      <c r="P92" s="8"/>
      <c r="Q92" s="8"/>
      <c r="R92" s="8"/>
      <c r="S92" s="20"/>
      <c r="T92" s="9"/>
    </row>
    <row r="93" spans="1:20" customHeight="1" ht="99.95">
      <c r="A93" s="3"/>
      <c r="B93" s="5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6"/>
      <c r="P93" s="8"/>
      <c r="Q93" s="8"/>
      <c r="R93" s="8"/>
      <c r="S93" s="20"/>
      <c r="T93" s="9"/>
    </row>
    <row r="94" spans="1:20" customHeight="1" ht="99.95">
      <c r="A94" s="3"/>
      <c r="B94" s="5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6"/>
      <c r="P94" s="8"/>
      <c r="Q94" s="8"/>
      <c r="R94" s="8"/>
      <c r="S94" s="20"/>
      <c r="T94" s="9"/>
    </row>
    <row r="95" spans="1:20" customHeight="1" ht="99.95">
      <c r="A95" s="3"/>
      <c r="B95" s="5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6"/>
      <c r="P95" s="8"/>
      <c r="Q95" s="8"/>
      <c r="R95" s="8"/>
      <c r="S95" s="20"/>
      <c r="T95" s="9"/>
    </row>
    <row r="96" spans="1:20" customHeight="1" ht="99.95">
      <c r="A96" s="3"/>
      <c r="B96" s="5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6"/>
      <c r="P96" s="8"/>
      <c r="Q96" s="8"/>
      <c r="R96" s="8"/>
      <c r="S96" s="20"/>
      <c r="T96" s="9"/>
    </row>
    <row r="97" spans="1:20" customHeight="1" ht="99.95">
      <c r="A97" s="3"/>
      <c r="B97" s="5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6"/>
      <c r="P97" s="8"/>
      <c r="Q97" s="8"/>
      <c r="R97" s="8"/>
      <c r="S97" s="20"/>
      <c r="T97" s="9"/>
    </row>
    <row r="98" spans="1:20" customHeight="1" ht="99.95">
      <c r="A98" s="3"/>
      <c r="B98" s="5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6"/>
      <c r="P98" s="8"/>
      <c r="Q98" s="8"/>
      <c r="R98" s="8"/>
      <c r="S98" s="20"/>
      <c r="T98" s="9"/>
    </row>
    <row r="99" spans="1:20" customHeight="1" ht="99.95">
      <c r="A99" s="3"/>
      <c r="B99" s="5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6"/>
      <c r="P99" s="8"/>
      <c r="Q99" s="8"/>
      <c r="R99" s="8"/>
      <c r="S99" s="20"/>
      <c r="T99" s="9"/>
    </row>
    <row r="100" spans="1:20" customHeight="1" ht="99.95">
      <c r="A100" s="3"/>
      <c r="B100" s="5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6"/>
      <c r="P100" s="8"/>
      <c r="Q100" s="8"/>
      <c r="R100" s="8"/>
      <c r="S100" s="20"/>
      <c r="T100" s="9"/>
    </row>
    <row r="101" spans="1:20" customHeight="1" ht="99.95">
      <c r="A101" s="3"/>
      <c r="B101" s="5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6"/>
      <c r="P101" s="8"/>
      <c r="Q101" s="8"/>
      <c r="R101" s="8"/>
      <c r="S101" s="20"/>
      <c r="T101" s="9"/>
    </row>
    <row r="102" spans="1:20" customHeight="1" ht="99.95">
      <c r="A102" s="3"/>
      <c r="B102" s="5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6"/>
      <c r="P102" s="8"/>
      <c r="Q102" s="8"/>
      <c r="R102" s="8"/>
      <c r="S102" s="20"/>
      <c r="T102" s="9"/>
    </row>
    <row r="103" spans="1:20" customHeight="1" ht="99.95">
      <c r="A103" s="3"/>
      <c r="B103" s="5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6"/>
      <c r="P103" s="8"/>
      <c r="Q103" s="8"/>
      <c r="R103" s="8"/>
      <c r="S103" s="20"/>
      <c r="T103" s="9"/>
    </row>
    <row r="104" spans="1:20" customHeight="1" ht="99.95">
      <c r="A104" s="3"/>
      <c r="B104" s="5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6"/>
      <c r="P104" s="8"/>
      <c r="Q104" s="8"/>
      <c r="R104" s="8"/>
      <c r="S104" s="20"/>
      <c r="T104" s="9"/>
    </row>
    <row r="105" spans="1:20" customHeight="1" ht="99.95">
      <c r="A105" s="3"/>
      <c r="B105" s="5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6"/>
      <c r="P105" s="8"/>
      <c r="Q105" s="8"/>
      <c r="R105" s="8"/>
      <c r="S105" s="20"/>
      <c r="T105" s="9"/>
    </row>
    <row r="106" spans="1:20" customHeight="1" ht="99.95">
      <c r="A106" s="3"/>
      <c r="B106" s="5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6"/>
      <c r="P106" s="8"/>
      <c r="Q106" s="8"/>
      <c r="R106" s="8"/>
      <c r="S106" s="20"/>
      <c r="T106" s="9"/>
    </row>
    <row r="107" spans="1:20" customHeight="1" ht="99.95">
      <c r="A107" s="3"/>
      <c r="B107" s="5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6"/>
      <c r="P107" s="8"/>
      <c r="Q107" s="8"/>
      <c r="R107" s="8"/>
      <c r="S107" s="20"/>
      <c r="T107" s="9"/>
    </row>
    <row r="108" spans="1:20" customHeight="1" ht="99.95">
      <c r="A108" s="3"/>
      <c r="B108" s="5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6"/>
      <c r="P108" s="8"/>
      <c r="Q108" s="8"/>
      <c r="R108" s="8"/>
      <c r="S108" s="20"/>
      <c r="T108" s="9"/>
    </row>
    <row r="109" spans="1:20" customHeight="1" ht="99.95">
      <c r="A109" s="3"/>
      <c r="B109" s="5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6"/>
      <c r="P109" s="8"/>
      <c r="Q109" s="8"/>
      <c r="R109" s="8"/>
      <c r="S109" s="20"/>
      <c r="T109" s="9"/>
    </row>
    <row r="110" spans="1:20" customHeight="1" ht="99.95">
      <c r="A110" s="3"/>
      <c r="B110" s="5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6"/>
      <c r="P110" s="8"/>
      <c r="Q110" s="8"/>
      <c r="R110" s="8"/>
      <c r="S110" s="20"/>
      <c r="T110" s="9"/>
    </row>
    <row r="111" spans="1:20" customHeight="1" ht="99.95">
      <c r="A111" s="3"/>
      <c r="B111" s="5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6"/>
      <c r="P111" s="8"/>
      <c r="Q111" s="8"/>
      <c r="R111" s="8"/>
      <c r="S111" s="20"/>
      <c r="T111" s="9"/>
    </row>
    <row r="112" spans="1:20" customHeight="1" ht="99.95">
      <c r="A112" s="3"/>
      <c r="B112" s="5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6"/>
      <c r="P112" s="8"/>
      <c r="Q112" s="8"/>
      <c r="R112" s="8"/>
      <c r="S112" s="20"/>
      <c r="T112" s="9"/>
    </row>
    <row r="113" spans="1:20" customHeight="1" ht="99.95">
      <c r="A113" s="3"/>
      <c r="B113" s="5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6"/>
      <c r="P113" s="8"/>
      <c r="Q113" s="8"/>
      <c r="R113" s="8"/>
      <c r="S113" s="20"/>
      <c r="T113" s="9"/>
    </row>
    <row r="114" spans="1:20" customHeight="1" ht="99.95">
      <c r="A114" s="3"/>
      <c r="B114" s="5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6"/>
      <c r="P114" s="8"/>
      <c r="Q114" s="8"/>
      <c r="R114" s="8"/>
      <c r="S114" s="20"/>
      <c r="T114" s="9"/>
    </row>
    <row r="115" spans="1:20" customHeight="1" ht="99.95">
      <c r="A115" s="3"/>
      <c r="B115" s="5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6"/>
      <c r="P115" s="8"/>
      <c r="Q115" s="8"/>
      <c r="R115" s="8"/>
      <c r="S115" s="20"/>
      <c r="T115" s="9"/>
    </row>
    <row r="116" spans="1:20" customHeight="1" ht="99.95">
      <c r="A116" s="3"/>
      <c r="B116" s="5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6"/>
      <c r="P116" s="8"/>
      <c r="Q116" s="8"/>
      <c r="R116" s="8"/>
      <c r="S116" s="20"/>
      <c r="T116" s="9"/>
    </row>
    <row r="117" spans="1:20" customHeight="1" ht="99.95">
      <c r="A117" s="3"/>
      <c r="B117" s="5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6"/>
      <c r="P117" s="8"/>
      <c r="Q117" s="8"/>
      <c r="R117" s="8"/>
      <c r="S117" s="20"/>
      <c r="T117" s="9"/>
    </row>
    <row r="118" spans="1:20" customHeight="1" ht="99.95">
      <c r="A118" s="3"/>
      <c r="B118" s="5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6"/>
      <c r="P118" s="8"/>
      <c r="Q118" s="8"/>
      <c r="R118" s="8"/>
      <c r="S118" s="20"/>
      <c r="T118" s="9"/>
    </row>
    <row r="119" spans="1:20" customHeight="1" ht="99.95">
      <c r="A119" s="3"/>
      <c r="B119" s="5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6"/>
      <c r="P119" s="8"/>
      <c r="Q119" s="8"/>
      <c r="R119" s="8"/>
      <c r="S119" s="20"/>
      <c r="T119" s="9"/>
    </row>
    <row r="120" spans="1:20" customHeight="1" ht="99.95">
      <c r="A120" s="3"/>
      <c r="B120" s="5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6"/>
      <c r="P120" s="8"/>
      <c r="Q120" s="8"/>
      <c r="R120" s="8"/>
      <c r="S120" s="20"/>
      <c r="T120" s="9"/>
    </row>
    <row r="121" spans="1:20" customHeight="1" ht="99.95">
      <c r="A121" s="3"/>
      <c r="B121" s="5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6"/>
      <c r="P121" s="8"/>
      <c r="Q121" s="8"/>
      <c r="R121" s="8"/>
      <c r="S121" s="20"/>
      <c r="T121" s="9"/>
    </row>
    <row r="122" spans="1:20" customHeight="1" ht="99.95">
      <c r="A122" s="3"/>
      <c r="B122" s="5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6"/>
      <c r="P122" s="8"/>
      <c r="Q122" s="8"/>
      <c r="R122" s="8"/>
      <c r="S122" s="20"/>
      <c r="T122" s="9"/>
    </row>
    <row r="123" spans="1:20" customHeight="1" ht="99.95">
      <c r="A123" s="3"/>
      <c r="B123" s="5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6"/>
      <c r="P123" s="8"/>
      <c r="Q123" s="8"/>
      <c r="R123" s="8"/>
      <c r="S123" s="20"/>
      <c r="T123" s="9"/>
    </row>
    <row r="124" spans="1:20" customHeight="1" ht="99.95">
      <c r="A124" s="3"/>
      <c r="B124" s="5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6"/>
      <c r="P124" s="8"/>
      <c r="Q124" s="8"/>
      <c r="R124" s="8"/>
      <c r="S124" s="20"/>
      <c r="T124" s="9"/>
    </row>
    <row r="125" spans="1:20" customHeight="1" ht="99.95">
      <c r="A125" s="3"/>
      <c r="B125" s="5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6"/>
      <c r="P125" s="8"/>
      <c r="Q125" s="8"/>
      <c r="R125" s="8"/>
      <c r="S125" s="20"/>
      <c r="T125" s="9"/>
    </row>
    <row r="126" spans="1:20" customHeight="1" ht="99.95">
      <c r="A126" s="3"/>
      <c r="B126" s="5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6"/>
      <c r="P126" s="8"/>
      <c r="Q126" s="8"/>
      <c r="R126" s="8"/>
      <c r="S126" s="20"/>
      <c r="T126" s="9"/>
    </row>
    <row r="127" spans="1:20" customHeight="1" ht="99.95">
      <c r="A127" s="3"/>
      <c r="B127" s="5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6"/>
      <c r="P127" s="8"/>
      <c r="Q127" s="8"/>
      <c r="R127" s="8"/>
      <c r="S127" s="20"/>
      <c r="T127" s="9"/>
    </row>
    <row r="128" spans="1:20" customHeight="1" ht="99.95">
      <c r="A128" s="3"/>
      <c r="B128" s="5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6"/>
      <c r="P128" s="8"/>
      <c r="Q128" s="8"/>
      <c r="R128" s="8"/>
      <c r="S128" s="20"/>
      <c r="T128" s="9"/>
    </row>
    <row r="129" spans="1:20" customHeight="1" ht="99.95">
      <c r="A129" s="3"/>
      <c r="B129" s="5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6"/>
      <c r="P129" s="8"/>
      <c r="Q129" s="8"/>
      <c r="R129" s="8"/>
      <c r="S129" s="20"/>
      <c r="T129" s="9"/>
    </row>
    <row r="130" spans="1:20" customHeight="1" ht="99.95">
      <c r="A130" s="3"/>
      <c r="B130" s="5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6"/>
      <c r="P130" s="8"/>
      <c r="Q130" s="8"/>
      <c r="R130" s="8"/>
      <c r="S130" s="20"/>
      <c r="T130" s="9"/>
    </row>
    <row r="131" spans="1:20" customHeight="1" ht="99.95">
      <c r="A131" s="3"/>
      <c r="B131" s="5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6"/>
      <c r="P131" s="8"/>
      <c r="Q131" s="8"/>
      <c r="R131" s="8"/>
      <c r="S131" s="20"/>
      <c r="T131" s="9"/>
    </row>
    <row r="132" spans="1:20" customHeight="1" ht="99.95">
      <c r="A132" s="3"/>
      <c r="B132" s="5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6"/>
      <c r="P132" s="8"/>
      <c r="Q132" s="8"/>
      <c r="R132" s="8"/>
      <c r="S132" s="20"/>
      <c r="T132" s="9"/>
    </row>
    <row r="133" spans="1:20" customHeight="1" ht="99.95">
      <c r="A133" s="3"/>
      <c r="B133" s="5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6"/>
      <c r="P133" s="8"/>
      <c r="Q133" s="8"/>
      <c r="R133" s="8"/>
      <c r="S133" s="20"/>
      <c r="T133" s="9"/>
    </row>
    <row r="134" spans="1:20" customHeight="1" ht="99.95">
      <c r="A134" s="3"/>
      <c r="B134" s="5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6"/>
      <c r="P134" s="8"/>
      <c r="Q134" s="8"/>
      <c r="R134" s="8"/>
      <c r="S134" s="20"/>
      <c r="T134" s="9"/>
    </row>
    <row r="135" spans="1:20" customHeight="1" ht="99.95">
      <c r="A135" s="3"/>
      <c r="B135" s="5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6"/>
      <c r="P135" s="8"/>
      <c r="Q135" s="8"/>
      <c r="R135" s="8"/>
      <c r="S135" s="20"/>
      <c r="T135" s="9"/>
    </row>
    <row r="136" spans="1:20" customHeight="1" ht="99.95">
      <c r="A136" s="3"/>
      <c r="B136" s="5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6"/>
      <c r="P136" s="8"/>
      <c r="Q136" s="8"/>
      <c r="R136" s="8"/>
      <c r="S136" s="20"/>
      <c r="T136" s="9"/>
    </row>
    <row r="137" spans="1:20" customHeight="1" ht="99.95">
      <c r="A137" s="3"/>
      <c r="B137" s="5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6"/>
      <c r="P137" s="8"/>
      <c r="Q137" s="8"/>
      <c r="R137" s="8"/>
      <c r="S137" s="20"/>
      <c r="T137" s="9"/>
    </row>
    <row r="138" spans="1:20" customHeight="1" ht="99.95">
      <c r="A138" s="3"/>
      <c r="B138" s="5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6"/>
      <c r="P138" s="8"/>
      <c r="Q138" s="8"/>
      <c r="R138" s="8"/>
      <c r="S138" s="20"/>
      <c r="T138" s="9"/>
    </row>
    <row r="139" spans="1:20" customHeight="1" ht="99.95">
      <c r="A139" s="3"/>
      <c r="B139" s="5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6"/>
      <c r="P139" s="8"/>
      <c r="Q139" s="8"/>
      <c r="R139" s="8"/>
      <c r="S139" s="20"/>
      <c r="T139" s="9"/>
    </row>
    <row r="140" spans="1:20" customHeight="1" ht="99.95">
      <c r="A140" s="3"/>
      <c r="B140" s="5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6"/>
      <c r="P140" s="8"/>
      <c r="Q140" s="8"/>
      <c r="R140" s="8"/>
      <c r="S140" s="20"/>
      <c r="T140" s="9"/>
    </row>
    <row r="141" spans="1:20" customHeight="1" ht="99.95">
      <c r="A141" s="3"/>
      <c r="B141" s="5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6"/>
      <c r="P141" s="8"/>
      <c r="Q141" s="8"/>
      <c r="R141" s="8"/>
      <c r="S141" s="20"/>
      <c r="T141" s="9"/>
    </row>
    <row r="142" spans="1:20" customHeight="1" ht="99.95">
      <c r="A142" s="3"/>
      <c r="B142" s="5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6"/>
      <c r="P142" s="8"/>
      <c r="Q142" s="8"/>
      <c r="R142" s="8"/>
      <c r="S142" s="20"/>
      <c r="T142" s="9"/>
    </row>
    <row r="143" spans="1:20" customHeight="1" ht="99.95">
      <c r="A143" s="3"/>
      <c r="B143" s="5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6"/>
      <c r="P143" s="8"/>
      <c r="Q143" s="8"/>
      <c r="R143" s="8"/>
      <c r="S143" s="20"/>
      <c r="T143" s="9"/>
    </row>
    <row r="144" spans="1:20" customHeight="1" ht="99.95">
      <c r="A144" s="3"/>
      <c r="B144" s="5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6"/>
      <c r="P144" s="8"/>
      <c r="Q144" s="8"/>
      <c r="R144" s="8"/>
      <c r="S144" s="20"/>
      <c r="T144" s="9"/>
    </row>
    <row r="145" spans="1:20" customHeight="1" ht="99.95">
      <c r="A145" s="3"/>
      <c r="B145" s="5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6"/>
      <c r="P145" s="8"/>
      <c r="Q145" s="8"/>
      <c r="R145" s="8"/>
      <c r="S145" s="20"/>
      <c r="T145" s="9"/>
    </row>
    <row r="146" spans="1:20" customHeight="1" ht="99.95">
      <c r="A146" s="3"/>
      <c r="B146" s="5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6"/>
      <c r="P146" s="8"/>
      <c r="Q146" s="8"/>
      <c r="R146" s="8"/>
      <c r="S146" s="20"/>
      <c r="T146" s="9"/>
    </row>
    <row r="147" spans="1:20" customHeight="1" ht="99.95">
      <c r="A147" s="3"/>
      <c r="B147" s="5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6"/>
      <c r="P147" s="8"/>
      <c r="Q147" s="8"/>
      <c r="R147" s="8"/>
      <c r="S147" s="20"/>
      <c r="T147" s="9"/>
    </row>
    <row r="148" spans="1:20" customHeight="1" ht="99.95">
      <c r="A148" s="3"/>
      <c r="B148" s="5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6"/>
      <c r="P148" s="8"/>
      <c r="Q148" s="8"/>
      <c r="R148" s="8"/>
      <c r="S148" s="20"/>
      <c r="T148" s="9"/>
    </row>
    <row r="149" spans="1:20" customHeight="1" ht="99.95">
      <c r="A149" s="3"/>
      <c r="B149" s="5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6"/>
      <c r="P149" s="8"/>
      <c r="Q149" s="8"/>
      <c r="R149" s="8"/>
      <c r="S149" s="20"/>
      <c r="T149" s="9"/>
    </row>
    <row r="150" spans="1:20" customHeight="1" ht="99.95">
      <c r="A150" s="3"/>
      <c r="B150" s="5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6"/>
      <c r="P150" s="8"/>
      <c r="Q150" s="8"/>
      <c r="R150" s="8"/>
      <c r="S150" s="20"/>
      <c r="T150" s="9"/>
    </row>
    <row r="151" spans="1:20" customHeight="1" ht="99.95">
      <c r="A151" s="3"/>
      <c r="B151" s="5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6"/>
      <c r="P151" s="8"/>
      <c r="Q151" s="8"/>
      <c r="R151" s="8"/>
      <c r="S151" s="20"/>
      <c r="T151" s="9"/>
    </row>
    <row r="152" spans="1:20" customHeight="1" ht="99.95">
      <c r="A152" s="3"/>
      <c r="B152" s="5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6"/>
      <c r="P152" s="8"/>
      <c r="Q152" s="8"/>
      <c r="R152" s="8"/>
      <c r="S152" s="20"/>
      <c r="T152" s="9"/>
    </row>
    <row r="153" spans="1:20" customHeight="1" ht="99.95">
      <c r="A153" s="3"/>
      <c r="B153" s="5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6"/>
      <c r="P153" s="8"/>
      <c r="Q153" s="8"/>
      <c r="R153" s="8"/>
      <c r="S153" s="20"/>
      <c r="T153" s="9"/>
    </row>
    <row r="154" spans="1:20" customHeight="1" ht="99.95">
      <c r="A154" s="3"/>
      <c r="B154" s="5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6"/>
      <c r="P154" s="8"/>
      <c r="Q154" s="8"/>
      <c r="R154" s="8"/>
      <c r="S154" s="20"/>
      <c r="T154" s="9"/>
    </row>
    <row r="155" spans="1:20" customHeight="1" ht="99.95">
      <c r="A155" s="3"/>
      <c r="B155" s="5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6"/>
      <c r="P155" s="8"/>
      <c r="Q155" s="8"/>
      <c r="R155" s="8"/>
      <c r="S155" s="20"/>
      <c r="T155" s="9"/>
    </row>
    <row r="156" spans="1:20" customHeight="1" ht="99.95">
      <c r="A156" s="3"/>
      <c r="B156" s="5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6"/>
      <c r="P156" s="8"/>
      <c r="Q156" s="8"/>
      <c r="R156" s="8"/>
      <c r="S156" s="20"/>
      <c r="T156" s="9"/>
    </row>
    <row r="157" spans="1:20" customHeight="1" ht="99.95">
      <c r="A157" s="3"/>
      <c r="B157" s="5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6"/>
      <c r="P157" s="8"/>
      <c r="Q157" s="8"/>
      <c r="R157" s="8"/>
      <c r="S157" s="20"/>
      <c r="T157" s="9"/>
    </row>
    <row r="158" spans="1:20" customHeight="1" ht="99.95">
      <c r="A158" s="3"/>
      <c r="B158" s="5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6"/>
      <c r="P158" s="8"/>
      <c r="Q158" s="8"/>
      <c r="R158" s="8"/>
      <c r="S158" s="20"/>
      <c r="T158" s="9"/>
    </row>
    <row r="159" spans="1:20" customHeight="1" ht="99.95">
      <c r="A159" s="3"/>
      <c r="B159" s="5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6"/>
      <c r="P159" s="8"/>
      <c r="Q159" s="8"/>
      <c r="R159" s="8"/>
      <c r="S159" s="20"/>
      <c r="T159" s="9"/>
    </row>
    <row r="160" spans="1:20" customHeight="1" ht="99.95">
      <c r="A160" s="3"/>
      <c r="B160" s="5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6"/>
      <c r="P160" s="8"/>
      <c r="Q160" s="8"/>
      <c r="R160" s="8"/>
      <c r="S160" s="20"/>
      <c r="T160" s="9"/>
    </row>
    <row r="161" spans="1:20" customHeight="1" ht="99.95">
      <c r="A161" s="3"/>
      <c r="B161" s="5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6"/>
      <c r="P161" s="8"/>
      <c r="Q161" s="8"/>
      <c r="R161" s="8"/>
      <c r="S161" s="20"/>
      <c r="T161" s="9"/>
    </row>
    <row r="162" spans="1:20" customHeight="1" ht="99.95">
      <c r="A162" s="3"/>
      <c r="B162" s="5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6"/>
      <c r="P162" s="8"/>
      <c r="Q162" s="8"/>
      <c r="R162" s="8"/>
      <c r="S162" s="20"/>
      <c r="T162" s="9"/>
    </row>
    <row r="163" spans="1:20" customHeight="1" ht="99.95">
      <c r="A163" s="3"/>
      <c r="B163" s="5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6"/>
      <c r="P163" s="8"/>
      <c r="Q163" s="8"/>
      <c r="R163" s="8"/>
      <c r="S163" s="20"/>
      <c r="T163" s="9"/>
    </row>
    <row r="164" spans="1:20" customHeight="1" ht="99.95">
      <c r="A164" s="3"/>
      <c r="B164" s="5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6"/>
      <c r="P164" s="8"/>
      <c r="Q164" s="8"/>
      <c r="R164" s="8"/>
      <c r="S164" s="20"/>
      <c r="T164" s="9"/>
    </row>
    <row r="165" spans="1:20" customHeight="1" ht="99.95">
      <c r="A165" s="3"/>
      <c r="B165" s="5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16"/>
      <c r="P165" s="8"/>
      <c r="Q165" s="8"/>
      <c r="R165" s="8"/>
      <c r="S165" s="20"/>
      <c r="T165" s="9"/>
    </row>
    <row r="166" spans="1:20" customHeight="1" ht="99.95">
      <c r="A166" s="3"/>
      <c r="B166" s="5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16"/>
      <c r="P166" s="8"/>
      <c r="Q166" s="8"/>
      <c r="R166" s="8"/>
      <c r="S166" s="20"/>
      <c r="T166" s="9"/>
    </row>
    <row r="167" spans="1:20" customHeight="1" ht="99.95">
      <c r="A167" s="3"/>
      <c r="B167" s="5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16"/>
      <c r="P167" s="8"/>
      <c r="Q167" s="8"/>
      <c r="R167" s="8"/>
      <c r="S167" s="20"/>
      <c r="T167" s="9"/>
    </row>
    <row r="168" spans="1:20" customHeight="1" ht="99.95">
      <c r="A168" s="3"/>
      <c r="B168" s="5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16"/>
      <c r="P168" s="8"/>
      <c r="Q168" s="8"/>
      <c r="R168" s="8"/>
      <c r="S168" s="20"/>
      <c r="T168" s="9"/>
    </row>
    <row r="169" spans="1:20" customHeight="1" ht="99.95">
      <c r="A169" s="3"/>
      <c r="B169" s="5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16"/>
      <c r="P169" s="8"/>
      <c r="Q169" s="8"/>
      <c r="R169" s="8"/>
      <c r="S169" s="20"/>
      <c r="T169" s="9"/>
    </row>
    <row r="170" spans="1:20" customHeight="1" ht="99.95">
      <c r="A170" s="3"/>
      <c r="B170" s="5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16"/>
      <c r="P170" s="8"/>
      <c r="Q170" s="8"/>
      <c r="R170" s="8"/>
      <c r="S170" s="20"/>
      <c r="T170" s="9"/>
    </row>
    <row r="171" spans="1:20" customHeight="1" ht="99.95">
      <c r="A171" s="3"/>
      <c r="B171" s="5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16"/>
      <c r="P171" s="8"/>
      <c r="Q171" s="8"/>
      <c r="R171" s="8"/>
      <c r="S171" s="20"/>
      <c r="T171" s="9"/>
    </row>
    <row r="172" spans="1:20" customHeight="1" ht="99.95">
      <c r="A172" s="3"/>
      <c r="B172" s="5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6"/>
      <c r="P172" s="8"/>
      <c r="Q172" s="8"/>
      <c r="R172" s="8"/>
      <c r="S172" s="20"/>
      <c r="T172" s="9"/>
    </row>
    <row r="173" spans="1:20" customHeight="1" ht="99.95">
      <c r="A173" s="3"/>
      <c r="B173" s="5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16"/>
      <c r="P173" s="8"/>
      <c r="Q173" s="8"/>
      <c r="R173" s="8"/>
      <c r="S173" s="20"/>
      <c r="T173" s="9"/>
    </row>
    <row r="174" spans="1:20" customHeight="1" ht="99.95">
      <c r="A174" s="3"/>
      <c r="B174" s="5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16"/>
      <c r="P174" s="8"/>
      <c r="Q174" s="8"/>
      <c r="R174" s="8"/>
      <c r="S174" s="20"/>
      <c r="T174" s="9"/>
    </row>
    <row r="175" spans="1:20" customHeight="1" ht="99.95">
      <c r="A175" s="3"/>
      <c r="B175" s="5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16"/>
      <c r="P175" s="8"/>
      <c r="Q175" s="8"/>
      <c r="R175" s="8"/>
      <c r="S175" s="20"/>
      <c r="T175" s="9"/>
    </row>
    <row r="176" spans="1:20" customHeight="1" ht="99.95">
      <c r="A176" s="3"/>
      <c r="B176" s="5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16"/>
      <c r="P176" s="8"/>
      <c r="Q176" s="8"/>
      <c r="R176" s="8"/>
      <c r="S176" s="20"/>
      <c r="T176" s="9"/>
    </row>
    <row r="177" spans="1:20" customHeight="1" ht="99.95">
      <c r="A177" s="3"/>
      <c r="B177" s="5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16"/>
      <c r="P177" s="8"/>
      <c r="Q177" s="8"/>
      <c r="R177" s="8"/>
      <c r="S177" s="20"/>
      <c r="T177" s="9"/>
    </row>
    <row r="178" spans="1:20" customHeight="1" ht="99.95">
      <c r="A178" s="3"/>
      <c r="B178" s="5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16"/>
      <c r="P178" s="8"/>
      <c r="Q178" s="8"/>
      <c r="R178" s="8"/>
      <c r="S178" s="20"/>
      <c r="T178" s="9"/>
    </row>
    <row r="179" spans="1:20" customHeight="1" ht="99.95">
      <c r="A179" s="3"/>
      <c r="B179" s="5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16"/>
      <c r="P179" s="8"/>
      <c r="Q179" s="8"/>
      <c r="R179" s="8"/>
      <c r="S179" s="20"/>
      <c r="T179" s="9"/>
    </row>
    <row r="180" spans="1:20" customHeight="1" ht="99.95">
      <c r="A180" s="3"/>
      <c r="B180" s="5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16"/>
      <c r="P180" s="8"/>
      <c r="Q180" s="8"/>
      <c r="R180" s="8"/>
      <c r="S180" s="20"/>
      <c r="T180" s="9"/>
    </row>
    <row r="181" spans="1:20" customHeight="1" ht="99.95">
      <c r="A181" s="3"/>
      <c r="B181" s="5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16"/>
      <c r="P181" s="8"/>
      <c r="Q181" s="8"/>
      <c r="R181" s="8"/>
      <c r="S181" s="20"/>
      <c r="T181" s="9"/>
    </row>
    <row r="182" spans="1:20" customHeight="1" ht="99.95">
      <c r="A182" s="3"/>
      <c r="B182" s="5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16"/>
      <c r="P182" s="8"/>
      <c r="Q182" s="8"/>
      <c r="R182" s="8"/>
      <c r="S182" s="20"/>
      <c r="T182" s="9"/>
    </row>
    <row r="183" spans="1:20" customHeight="1" ht="99.95">
      <c r="A183" s="3"/>
      <c r="B183" s="5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16"/>
      <c r="P183" s="8"/>
      <c r="Q183" s="8"/>
      <c r="R183" s="8"/>
      <c r="S183" s="20"/>
      <c r="T183" s="9"/>
    </row>
    <row r="184" spans="1:20" customHeight="1" ht="99.95">
      <c r="A184" s="3"/>
      <c r="B184" s="5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16"/>
      <c r="P184" s="8"/>
      <c r="Q184" s="8"/>
      <c r="R184" s="8"/>
      <c r="S184" s="20"/>
      <c r="T184" s="9"/>
    </row>
    <row r="185" spans="1:20" customHeight="1" ht="99.95">
      <c r="A185" s="3"/>
      <c r="B185" s="5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16"/>
      <c r="P185" s="8"/>
      <c r="Q185" s="8"/>
      <c r="R185" s="8"/>
      <c r="S185" s="20"/>
      <c r="T185" s="9"/>
    </row>
    <row r="186" spans="1:20" customHeight="1" ht="99.95">
      <c r="A186" s="3"/>
      <c r="B186" s="5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16"/>
      <c r="P186" s="8"/>
      <c r="Q186" s="8"/>
      <c r="R186" s="8"/>
      <c r="S186" s="20"/>
      <c r="T186" s="9"/>
    </row>
    <row r="187" spans="1:20" customHeight="1" ht="99.95">
      <c r="A187" s="3"/>
      <c r="B187" s="5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16"/>
      <c r="P187" s="8"/>
      <c r="Q187" s="8"/>
      <c r="R187" s="8"/>
      <c r="S187" s="20"/>
      <c r="T187" s="9"/>
    </row>
    <row r="188" spans="1:20" customHeight="1" ht="99.95">
      <c r="A188" s="3"/>
      <c r="B188" s="5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16"/>
      <c r="P188" s="8"/>
      <c r="Q188" s="8"/>
      <c r="R188" s="8"/>
      <c r="S188" s="20"/>
      <c r="T188" s="9"/>
    </row>
    <row r="189" spans="1:20" customHeight="1" ht="99.95">
      <c r="A189" s="3"/>
      <c r="B189" s="5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16"/>
      <c r="P189" s="8"/>
      <c r="Q189" s="8"/>
      <c r="R189" s="8"/>
      <c r="S189" s="20"/>
      <c r="T189" s="9"/>
    </row>
    <row r="190" spans="1:20" customHeight="1" ht="99.95">
      <c r="A190" s="3"/>
      <c r="B190" s="5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16"/>
      <c r="P190" s="8"/>
      <c r="Q190" s="8"/>
      <c r="R190" s="8"/>
      <c r="S190" s="20"/>
      <c r="T190" s="9"/>
    </row>
    <row r="191" spans="1:20" customHeight="1" ht="99.95">
      <c r="A191" s="3"/>
      <c r="B191" s="5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16"/>
      <c r="P191" s="8"/>
      <c r="Q191" s="8"/>
      <c r="R191" s="8"/>
      <c r="S191" s="20"/>
      <c r="T191" s="9"/>
    </row>
    <row r="192" spans="1:20" customHeight="1" ht="99.95">
      <c r="A192" s="3"/>
      <c r="B192" s="5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16"/>
      <c r="P192" s="8"/>
      <c r="Q192" s="8"/>
      <c r="R192" s="8"/>
      <c r="S192" s="20"/>
      <c r="T192" s="9"/>
    </row>
    <row r="193" spans="1:20" customHeight="1" ht="99.95">
      <c r="A193" s="3"/>
      <c r="B193" s="5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16"/>
      <c r="P193" s="8"/>
      <c r="Q193" s="8"/>
      <c r="R193" s="8"/>
      <c r="S193" s="20"/>
      <c r="T193" s="9"/>
    </row>
    <row r="194" spans="1:20" customHeight="1" ht="99.95">
      <c r="A194" s="3"/>
      <c r="B194" s="5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16"/>
      <c r="P194" s="8"/>
      <c r="Q194" s="8"/>
      <c r="R194" s="8"/>
      <c r="S194" s="20"/>
      <c r="T194" s="9"/>
    </row>
    <row r="195" spans="1:20" customHeight="1" ht="99.95">
      <c r="A195" s="3"/>
      <c r="B195" s="5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16"/>
      <c r="P195" s="8"/>
      <c r="Q195" s="8"/>
      <c r="R195" s="8"/>
      <c r="S195" s="20"/>
      <c r="T195" s="9"/>
    </row>
    <row r="196" spans="1:20" customHeight="1" ht="99.95">
      <c r="A196" s="3"/>
      <c r="B196" s="5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16"/>
      <c r="P196" s="8"/>
      <c r="Q196" s="8"/>
      <c r="R196" s="8"/>
      <c r="S196" s="20"/>
      <c r="T196" s="9"/>
    </row>
    <row r="197" spans="1:20" customHeight="1" ht="99.95">
      <c r="A197" s="3"/>
      <c r="B197" s="5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16"/>
      <c r="P197" s="8"/>
      <c r="Q197" s="8"/>
      <c r="R197" s="8"/>
      <c r="S197" s="20"/>
      <c r="T197" s="9"/>
    </row>
    <row r="198" spans="1:20" customHeight="1" ht="99.95">
      <c r="A198" s="3"/>
      <c r="B198" s="5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16"/>
      <c r="P198" s="8"/>
      <c r="Q198" s="8"/>
      <c r="R198" s="8"/>
      <c r="S198" s="20"/>
      <c r="T198" s="9"/>
    </row>
    <row r="199" spans="1:20" customHeight="1" ht="99.95">
      <c r="A199" s="3"/>
      <c r="B199" s="5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16"/>
      <c r="P199" s="8"/>
      <c r="Q199" s="8"/>
      <c r="R199" s="8"/>
      <c r="S199" s="20"/>
      <c r="T199" s="9"/>
    </row>
    <row r="200" spans="1:20" customHeight="1" ht="99.95">
      <c r="A200" s="3"/>
      <c r="B200" s="5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6"/>
      <c r="P200" s="8"/>
      <c r="Q200" s="8"/>
      <c r="R200" s="8"/>
      <c r="S200" s="20"/>
      <c r="T200" s="9"/>
    </row>
    <row r="201" spans="1:20" customHeight="1" ht="99.95">
      <c r="A201" s="3"/>
      <c r="B201" s="5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16"/>
      <c r="P201" s="8"/>
      <c r="Q201" s="8"/>
      <c r="R201" s="8"/>
      <c r="S201" s="20"/>
      <c r="T201" s="9"/>
    </row>
    <row r="202" spans="1:20" customHeight="1" ht="99.95">
      <c r="A202" s="3"/>
      <c r="B202" s="5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16"/>
      <c r="P202" s="8"/>
      <c r="Q202" s="8"/>
      <c r="R202" s="8"/>
      <c r="S202" s="20"/>
      <c r="T202" s="9"/>
    </row>
    <row r="203" spans="1:20" customHeight="1" ht="99.95">
      <c r="A203" s="3"/>
      <c r="B203" s="5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16"/>
      <c r="P203" s="8"/>
      <c r="Q203" s="8"/>
      <c r="R203" s="8"/>
      <c r="S203" s="20"/>
      <c r="T203" s="9"/>
    </row>
    <row r="204" spans="1:20" customHeight="1" ht="99.95">
      <c r="A204" s="3"/>
      <c r="B204" s="5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16"/>
      <c r="P204" s="8"/>
      <c r="Q204" s="8"/>
      <c r="R204" s="8"/>
      <c r="S204" s="20"/>
      <c r="T204" s="9"/>
    </row>
    <row r="205" spans="1:20" customHeight="1" ht="99.95">
      <c r="A205" s="3"/>
      <c r="B205" s="5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16"/>
      <c r="P205" s="8"/>
      <c r="Q205" s="8"/>
      <c r="R205" s="8"/>
      <c r="S205" s="20"/>
      <c r="T205" s="9"/>
    </row>
    <row r="206" spans="1:20" customHeight="1" ht="99.95">
      <c r="A206" s="3"/>
      <c r="B206" s="5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16"/>
      <c r="P206" s="8"/>
      <c r="Q206" s="8"/>
      <c r="R206" s="8"/>
      <c r="S206" s="20"/>
      <c r="T206" s="9"/>
    </row>
    <row r="207" spans="1:20" customHeight="1" ht="99.95">
      <c r="A207" s="3"/>
      <c r="B207" s="5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16"/>
      <c r="P207" s="8"/>
      <c r="Q207" s="8"/>
      <c r="R207" s="8"/>
      <c r="S207" s="20"/>
      <c r="T207" s="9"/>
    </row>
    <row r="208" spans="1:20" customHeight="1" ht="99.95">
      <c r="A208" s="3"/>
      <c r="B208" s="5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16"/>
      <c r="P208" s="8"/>
      <c r="Q208" s="8"/>
      <c r="R208" s="8"/>
      <c r="S208" s="20"/>
      <c r="T208" s="9"/>
    </row>
    <row r="209" spans="1:20" customHeight="1" ht="99.95">
      <c r="A209" s="3"/>
      <c r="B209" s="5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16"/>
      <c r="P209" s="8"/>
      <c r="Q209" s="8"/>
      <c r="R209" s="8"/>
      <c r="S209" s="20"/>
      <c r="T209" s="9"/>
    </row>
    <row r="210" spans="1:20" customHeight="1" ht="99.95">
      <c r="A210" s="3"/>
      <c r="B210" s="5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16"/>
      <c r="P210" s="8"/>
      <c r="Q210" s="8"/>
      <c r="R210" s="8"/>
      <c r="S210" s="20"/>
      <c r="T210" s="9"/>
    </row>
    <row r="211" spans="1:20" customHeight="1" ht="99.95">
      <c r="A211" s="3"/>
      <c r="B211" s="5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16"/>
      <c r="P211" s="8"/>
      <c r="Q211" s="8"/>
      <c r="R211" s="8"/>
      <c r="S211" s="20"/>
      <c r="T211" s="9"/>
    </row>
    <row r="212" spans="1:20" customHeight="1" ht="99.95">
      <c r="A212" s="3"/>
      <c r="B212" s="5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16"/>
      <c r="P212" s="8"/>
      <c r="Q212" s="8"/>
      <c r="R212" s="8"/>
      <c r="S212" s="20"/>
      <c r="T212" s="9"/>
    </row>
    <row r="213" spans="1:20" customHeight="1" ht="99.95">
      <c r="A213" s="3"/>
      <c r="B213" s="5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16"/>
      <c r="P213" s="8"/>
      <c r="Q213" s="8"/>
      <c r="R213" s="8"/>
      <c r="S213" s="20"/>
      <c r="T213" s="9"/>
    </row>
    <row r="214" spans="1:20" customHeight="1" ht="99.95">
      <c r="A214" s="3"/>
      <c r="B214" s="5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16"/>
      <c r="P214" s="8"/>
      <c r="Q214" s="8"/>
      <c r="R214" s="8"/>
      <c r="S214" s="20"/>
      <c r="T214" s="9"/>
    </row>
    <row r="215" spans="1:20" customHeight="1" ht="99.95">
      <c r="A215" s="3"/>
      <c r="B215" s="5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16"/>
      <c r="P215" s="8"/>
      <c r="Q215" s="8"/>
      <c r="R215" s="8"/>
      <c r="S215" s="20"/>
      <c r="T215" s="9"/>
    </row>
    <row r="216" spans="1:20" customHeight="1" ht="99.95">
      <c r="A216" s="3"/>
      <c r="B216" s="5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16"/>
      <c r="P216" s="8"/>
      <c r="Q216" s="8"/>
      <c r="R216" s="8"/>
      <c r="S216" s="20"/>
      <c r="T216" s="9"/>
    </row>
    <row r="217" spans="1:20" customHeight="1" ht="99.95">
      <c r="A217" s="3"/>
      <c r="B217" s="5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16"/>
      <c r="P217" s="8"/>
      <c r="Q217" s="8"/>
      <c r="R217" s="8"/>
      <c r="S217" s="20"/>
      <c r="T217" s="9"/>
    </row>
    <row r="218" spans="1:20" customHeight="1" ht="99.95">
      <c r="A218" s="3"/>
      <c r="B218" s="5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16"/>
      <c r="P218" s="8"/>
      <c r="Q218" s="8"/>
      <c r="R218" s="8"/>
      <c r="S218" s="20"/>
      <c r="T218" s="9"/>
    </row>
    <row r="219" spans="1:20" customHeight="1" ht="99.95">
      <c r="A219" s="3"/>
      <c r="B219" s="5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16"/>
      <c r="P219" s="8"/>
      <c r="Q219" s="8"/>
      <c r="R219" s="8"/>
      <c r="S219" s="20"/>
      <c r="T219" s="9"/>
    </row>
    <row r="220" spans="1:20" customHeight="1" ht="99.95">
      <c r="A220" s="3"/>
      <c r="B220" s="5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16"/>
      <c r="P220" s="8"/>
      <c r="Q220" s="8"/>
      <c r="R220" s="8"/>
      <c r="S220" s="20"/>
      <c r="T220" s="9"/>
    </row>
    <row r="221" spans="1:20" customHeight="1" ht="99.95">
      <c r="A221" s="3"/>
      <c r="B221" s="5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16"/>
      <c r="P221" s="8"/>
      <c r="Q221" s="8"/>
      <c r="R221" s="8"/>
      <c r="S221" s="20"/>
      <c r="T221" s="9"/>
    </row>
    <row r="222" spans="1:20" customHeight="1" ht="99.95">
      <c r="A222" s="3"/>
      <c r="B222" s="5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16"/>
      <c r="P222" s="8"/>
      <c r="Q222" s="8"/>
      <c r="R222" s="8"/>
      <c r="S222" s="20"/>
      <c r="T222" s="9"/>
    </row>
    <row r="223" spans="1:20" customHeight="1" ht="99.95">
      <c r="A223" s="3"/>
      <c r="B223" s="5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16"/>
      <c r="P223" s="8"/>
      <c r="Q223" s="8"/>
      <c r="R223" s="8"/>
      <c r="S223" s="20"/>
      <c r="T223" s="9"/>
    </row>
    <row r="224" spans="1:20" customHeight="1" ht="99.95">
      <c r="A224" s="3"/>
      <c r="B224" s="5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16"/>
      <c r="P224" s="8"/>
      <c r="Q224" s="8"/>
      <c r="R224" s="8"/>
      <c r="S224" s="20"/>
      <c r="T224" s="9"/>
    </row>
    <row r="225" spans="1:20" customHeight="1" ht="99.95">
      <c r="A225" s="3"/>
      <c r="B225" s="5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16"/>
      <c r="P225" s="8"/>
      <c r="Q225" s="8"/>
      <c r="R225" s="8"/>
      <c r="S225" s="20"/>
      <c r="T225" s="9"/>
    </row>
    <row r="226" spans="1:20" customHeight="1" ht="99.95">
      <c r="A226" s="3"/>
      <c r="B226" s="5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16"/>
      <c r="P226" s="8"/>
      <c r="Q226" s="8"/>
      <c r="R226" s="8"/>
      <c r="S226" s="20"/>
      <c r="T226" s="9"/>
    </row>
    <row r="227" spans="1:20" customHeight="1" ht="99.95">
      <c r="A227" s="3"/>
      <c r="B227" s="5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16"/>
      <c r="P227" s="8"/>
      <c r="Q227" s="8"/>
      <c r="R227" s="8"/>
      <c r="S227" s="20"/>
      <c r="T227" s="9"/>
    </row>
    <row r="228" spans="1:20" customHeight="1" ht="99.95">
      <c r="A228" s="3"/>
      <c r="B228" s="5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16"/>
      <c r="P228" s="8"/>
      <c r="Q228" s="8"/>
      <c r="R228" s="8"/>
      <c r="S228" s="20"/>
      <c r="T228" s="9"/>
    </row>
    <row r="229" spans="1:20" customHeight="1" ht="99.95">
      <c r="A229" s="3"/>
      <c r="B229" s="5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16"/>
      <c r="P229" s="8"/>
      <c r="Q229" s="8"/>
      <c r="R229" s="8"/>
      <c r="S229" s="20"/>
      <c r="T229" s="9"/>
    </row>
    <row r="230" spans="1:20" customHeight="1" ht="99.95">
      <c r="A230" s="3"/>
      <c r="B230" s="5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16"/>
      <c r="P230" s="8"/>
      <c r="Q230" s="8"/>
      <c r="R230" s="8"/>
      <c r="S230" s="20"/>
      <c r="T230" s="9"/>
    </row>
    <row r="231" spans="1:20" customHeight="1" ht="99.95">
      <c r="A231" s="3"/>
      <c r="B231" s="5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16"/>
      <c r="P231" s="8"/>
      <c r="Q231" s="8"/>
      <c r="R231" s="8"/>
      <c r="S231" s="20"/>
      <c r="T231" s="9"/>
    </row>
    <row r="232" spans="1:20" customHeight="1" ht="99.95">
      <c r="A232" s="3"/>
      <c r="B232" s="5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16"/>
      <c r="P232" s="8"/>
      <c r="Q232" s="8"/>
      <c r="R232" s="8"/>
      <c r="S232" s="20"/>
      <c r="T232" s="9"/>
    </row>
    <row r="233" spans="1:20" customHeight="1" ht="99.95">
      <c r="A233" s="3"/>
      <c r="B233" s="5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16"/>
      <c r="P233" s="8"/>
      <c r="Q233" s="8"/>
      <c r="R233" s="8"/>
      <c r="S233" s="20"/>
      <c r="T233" s="9"/>
    </row>
    <row r="234" spans="1:20" customHeight="1" ht="99.95">
      <c r="A234" s="3"/>
      <c r="B234" s="5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16"/>
      <c r="P234" s="8"/>
      <c r="Q234" s="8"/>
      <c r="R234" s="8"/>
      <c r="S234" s="20"/>
      <c r="T234" s="9"/>
    </row>
    <row r="235" spans="1:20" customHeight="1" ht="99.95">
      <c r="A235" s="3"/>
      <c r="B235" s="5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16"/>
      <c r="P235" s="8"/>
      <c r="Q235" s="8"/>
      <c r="R235" s="8"/>
      <c r="S235" s="20"/>
      <c r="T235" s="9"/>
    </row>
    <row r="236" spans="1:20" customHeight="1" ht="99.95">
      <c r="A236" s="3"/>
      <c r="B236" s="5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16"/>
      <c r="P236" s="8"/>
      <c r="Q236" s="8"/>
      <c r="R236" s="8"/>
      <c r="S236" s="20"/>
      <c r="T236" s="9"/>
    </row>
    <row r="237" spans="1:20" customHeight="1" ht="99.95">
      <c r="A237" s="3"/>
      <c r="B237" s="5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16"/>
      <c r="P237" s="8"/>
      <c r="Q237" s="8"/>
      <c r="R237" s="8"/>
      <c r="S237" s="20"/>
      <c r="T237" s="9"/>
    </row>
    <row r="238" spans="1:20" customHeight="1" ht="99.95">
      <c r="A238" s="3"/>
      <c r="B238" s="5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16"/>
      <c r="P238" s="8"/>
      <c r="Q238" s="8"/>
      <c r="R238" s="8"/>
      <c r="S238" s="20"/>
      <c r="T238" s="9"/>
    </row>
    <row r="239" spans="1:20" customHeight="1" ht="99.95">
      <c r="A239" s="3"/>
      <c r="B239" s="5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16"/>
      <c r="P239" s="8"/>
      <c r="Q239" s="8"/>
      <c r="R239" s="8"/>
      <c r="S239" s="20"/>
      <c r="T239" s="9"/>
    </row>
    <row r="240" spans="1:20" customHeight="1" ht="99.95">
      <c r="A240" s="3"/>
      <c r="B240" s="5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16"/>
      <c r="P240" s="8"/>
      <c r="Q240" s="8"/>
      <c r="R240" s="8"/>
      <c r="S240" s="20"/>
      <c r="T240" s="9"/>
    </row>
    <row r="241" spans="1:20" customHeight="1" ht="99.95">
      <c r="A241" s="3"/>
      <c r="B241" s="5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16"/>
      <c r="P241" s="8"/>
      <c r="Q241" s="8"/>
      <c r="R241" s="8"/>
      <c r="S241" s="20"/>
      <c r="T241" s="9"/>
    </row>
    <row r="242" spans="1:20" customHeight="1" ht="99.95">
      <c r="A242" s="3"/>
      <c r="B242" s="5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16"/>
      <c r="P242" s="8"/>
      <c r="Q242" s="8"/>
      <c r="R242" s="8"/>
      <c r="S242" s="20"/>
      <c r="T242" s="9"/>
    </row>
    <row r="243" spans="1:20" customHeight="1" ht="99.95">
      <c r="A243" s="3"/>
      <c r="B243" s="5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16"/>
      <c r="P243" s="8"/>
      <c r="Q243" s="8"/>
      <c r="R243" s="8"/>
      <c r="S243" s="20"/>
      <c r="T243" s="9"/>
    </row>
    <row r="244" spans="1:20" customHeight="1" ht="99.95">
      <c r="A244" s="3"/>
      <c r="B244" s="5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16"/>
      <c r="P244" s="8"/>
      <c r="Q244" s="8"/>
      <c r="R244" s="8"/>
      <c r="S244" s="20"/>
      <c r="T244" s="9"/>
    </row>
    <row r="245" spans="1:20" customHeight="1" ht="99.95">
      <c r="A245" s="3"/>
      <c r="B245" s="5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16"/>
      <c r="P245" s="8"/>
      <c r="Q245" s="8"/>
      <c r="R245" s="8"/>
      <c r="S245" s="20"/>
      <c r="T245" s="9"/>
    </row>
    <row r="246" spans="1:20" customHeight="1" ht="99.95">
      <c r="A246" s="3"/>
      <c r="B246" s="5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16"/>
      <c r="P246" s="8"/>
      <c r="Q246" s="8"/>
      <c r="R246" s="8"/>
      <c r="S246" s="20"/>
      <c r="T246" s="9"/>
    </row>
    <row r="247" spans="1:20" customHeight="1" ht="99.95">
      <c r="A247" s="3"/>
      <c r="B247" s="5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16"/>
      <c r="P247" s="8"/>
      <c r="Q247" s="8"/>
      <c r="R247" s="8"/>
      <c r="S247" s="20"/>
      <c r="T247" s="9"/>
    </row>
    <row r="248" spans="1:20" customHeight="1" ht="99.95">
      <c r="A248" s="3"/>
      <c r="B248" s="5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16"/>
      <c r="P248" s="8"/>
      <c r="Q248" s="8"/>
      <c r="R248" s="8"/>
      <c r="S248" s="20"/>
      <c r="T248" s="9"/>
    </row>
    <row r="249" spans="1:20" customHeight="1" ht="99.95">
      <c r="A249" s="3"/>
      <c r="B249" s="5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16"/>
      <c r="P249" s="8"/>
      <c r="Q249" s="8"/>
      <c r="R249" s="8"/>
      <c r="S249" s="20"/>
      <c r="T249" s="9"/>
    </row>
    <row r="250" spans="1:20" customHeight="1" ht="99.95">
      <c r="A250" s="3"/>
      <c r="B250" s="5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16"/>
      <c r="P250" s="8"/>
      <c r="Q250" s="8"/>
      <c r="R250" s="8"/>
      <c r="S250" s="20"/>
      <c r="T250" s="9"/>
    </row>
    <row r="251" spans="1:20" customHeight="1" ht="99.95">
      <c r="A251" s="3"/>
      <c r="B251" s="5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16"/>
      <c r="P251" s="8"/>
      <c r="Q251" s="8"/>
      <c r="R251" s="8"/>
      <c r="S251" s="20"/>
      <c r="T251" s="9"/>
    </row>
    <row r="252" spans="1:20" customHeight="1" ht="99.95">
      <c r="A252" s="3"/>
      <c r="B252" s="5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16"/>
      <c r="P252" s="8"/>
      <c r="Q252" s="8"/>
      <c r="R252" s="8"/>
      <c r="S252" s="20"/>
      <c r="T252" s="9"/>
    </row>
    <row r="253" spans="1:20" customHeight="1" ht="99.95">
      <c r="A253" s="3"/>
      <c r="B253" s="5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16"/>
      <c r="P253" s="8"/>
      <c r="Q253" s="8"/>
      <c r="R253" s="8"/>
      <c r="S253" s="20"/>
      <c r="T253" s="9"/>
    </row>
    <row r="254" spans="1:20" customHeight="1" ht="99.95">
      <c r="A254" s="3"/>
      <c r="B254" s="5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16"/>
      <c r="P254" s="8"/>
      <c r="Q254" s="8"/>
      <c r="R254" s="8"/>
      <c r="S254" s="20"/>
      <c r="T254" s="9"/>
    </row>
    <row r="255" spans="1:20" customHeight="1" ht="99.95">
      <c r="A255" s="3"/>
      <c r="B255" s="5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16"/>
      <c r="P255" s="8"/>
      <c r="Q255" s="8"/>
      <c r="R255" s="8"/>
      <c r="S255" s="20"/>
      <c r="T255" s="9"/>
    </row>
    <row r="256" spans="1:20" customHeight="1" ht="99.95">
      <c r="A256" s="3"/>
      <c r="B256" s="5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16"/>
      <c r="P256" s="8"/>
      <c r="Q256" s="8"/>
      <c r="R256" s="8"/>
      <c r="S256" s="20"/>
      <c r="T256" s="9"/>
    </row>
    <row r="257" spans="1:20" customHeight="1" ht="99.95">
      <c r="A257" s="3"/>
      <c r="B257" s="5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16"/>
      <c r="P257" s="8"/>
      <c r="Q257" s="8"/>
      <c r="R257" s="8"/>
      <c r="S257" s="20"/>
      <c r="T257" s="9"/>
    </row>
    <row r="258" spans="1:20" customHeight="1" ht="99.95">
      <c r="A258" s="3"/>
      <c r="B258" s="5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16"/>
      <c r="P258" s="8"/>
      <c r="Q258" s="8"/>
      <c r="R258" s="8"/>
      <c r="S258" s="20"/>
      <c r="T258" s="9"/>
    </row>
    <row r="259" spans="1:20" customHeight="1" ht="99.95">
      <c r="A259" s="3"/>
      <c r="B259" s="5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16"/>
      <c r="P259" s="8"/>
      <c r="Q259" s="8"/>
      <c r="R259" s="8"/>
      <c r="S259" s="20"/>
      <c r="T259" s="9"/>
    </row>
    <row r="260" spans="1:20" customHeight="1" ht="99.95">
      <c r="A260" s="3"/>
      <c r="B260" s="5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16"/>
      <c r="P260" s="8"/>
      <c r="Q260" s="8"/>
      <c r="R260" s="8"/>
      <c r="S260" s="20"/>
      <c r="T260" s="9"/>
    </row>
    <row r="261" spans="1:20" customHeight="1" ht="99.95">
      <c r="A261" s="3"/>
      <c r="B261" s="5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16"/>
      <c r="P261" s="8"/>
      <c r="Q261" s="8"/>
      <c r="R261" s="8"/>
      <c r="S261" s="20"/>
      <c r="T261" s="9"/>
    </row>
    <row r="262" spans="1:20" customHeight="1" ht="99.95">
      <c r="A262" s="3"/>
      <c r="B262" s="5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16"/>
      <c r="P262" s="8"/>
      <c r="Q262" s="8"/>
      <c r="R262" s="8"/>
      <c r="S262" s="20"/>
      <c r="T262" s="9"/>
    </row>
    <row r="263" spans="1:20" customHeight="1" ht="99.95">
      <c r="A263" s="3"/>
      <c r="B263" s="5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16"/>
      <c r="P263" s="8"/>
      <c r="Q263" s="8"/>
      <c r="R263" s="8"/>
      <c r="S263" s="20"/>
      <c r="T263" s="9"/>
    </row>
    <row r="264" spans="1:20" customHeight="1" ht="99.95">
      <c r="A264" s="3"/>
      <c r="B264" s="5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16"/>
      <c r="P264" s="8"/>
      <c r="Q264" s="8"/>
      <c r="R264" s="8"/>
      <c r="S264" s="20"/>
      <c r="T264" s="9"/>
    </row>
    <row r="265" spans="1:20" customHeight="1" ht="99.95">
      <c r="A265" s="3"/>
      <c r="B265" s="5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16"/>
      <c r="P265" s="8"/>
      <c r="Q265" s="8"/>
      <c r="R265" s="8"/>
      <c r="S265" s="20"/>
      <c r="T265" s="9"/>
    </row>
    <row r="266" spans="1:20" customHeight="1" ht="99.95">
      <c r="A266" s="3"/>
      <c r="B266" s="5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16"/>
      <c r="P266" s="8"/>
      <c r="Q266" s="8"/>
      <c r="R266" s="8"/>
      <c r="S266" s="20"/>
      <c r="T266" s="9"/>
    </row>
    <row r="267" spans="1:20" customHeight="1" ht="99.95">
      <c r="A267" s="3"/>
      <c r="B267" s="5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16"/>
      <c r="P267" s="8"/>
      <c r="Q267" s="8"/>
      <c r="R267" s="8"/>
      <c r="S267" s="20"/>
      <c r="T267" s="9"/>
    </row>
    <row r="268" spans="1:20" customHeight="1" ht="99.95">
      <c r="A268" s="3"/>
      <c r="B268" s="5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16"/>
      <c r="P268" s="8"/>
      <c r="Q268" s="8"/>
      <c r="R268" s="8"/>
      <c r="S268" s="20"/>
      <c r="T268" s="9"/>
    </row>
    <row r="269" spans="1:20" customHeight="1" ht="99.95">
      <c r="A269" s="3"/>
      <c r="B269" s="5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16"/>
      <c r="P269" s="8"/>
      <c r="Q269" s="8"/>
      <c r="R269" s="8"/>
      <c r="S269" s="20"/>
      <c r="T269" s="9"/>
    </row>
    <row r="270" spans="1:20" customHeight="1" ht="99.95">
      <c r="A270" s="3"/>
      <c r="B270" s="5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16"/>
      <c r="P270" s="8"/>
      <c r="Q270" s="8"/>
      <c r="R270" s="8"/>
      <c r="S270" s="20"/>
      <c r="T270" s="9"/>
    </row>
    <row r="271" spans="1:20" customHeight="1" ht="99.95">
      <c r="A271" s="3"/>
      <c r="B271" s="5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16"/>
      <c r="P271" s="8"/>
      <c r="Q271" s="8"/>
      <c r="R271" s="8"/>
      <c r="S271" s="20"/>
      <c r="T271" s="9"/>
    </row>
    <row r="272" spans="1:20" customHeight="1" ht="99.95">
      <c r="A272" s="3"/>
      <c r="B272" s="5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16"/>
      <c r="P272" s="8"/>
      <c r="Q272" s="8"/>
      <c r="R272" s="8"/>
      <c r="S272" s="20"/>
      <c r="T272" s="9"/>
    </row>
    <row r="273" spans="1:20" customHeight="1" ht="99.95">
      <c r="A273" s="3"/>
      <c r="B273" s="5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16"/>
      <c r="P273" s="8"/>
      <c r="Q273" s="8"/>
      <c r="R273" s="8"/>
      <c r="S273" s="20"/>
      <c r="T273" s="9"/>
    </row>
    <row r="274" spans="1:20" customHeight="1" ht="99.95">
      <c r="A274" s="3"/>
      <c r="B274" s="5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16"/>
      <c r="P274" s="8"/>
      <c r="Q274" s="8"/>
      <c r="R274" s="8"/>
      <c r="S274" s="20"/>
      <c r="T274" s="9"/>
    </row>
    <row r="275" spans="1:20" customHeight="1" ht="99.95">
      <c r="A275" s="3"/>
      <c r="B275" s="5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16"/>
      <c r="P275" s="8"/>
      <c r="Q275" s="8"/>
      <c r="R275" s="8"/>
      <c r="S275" s="20"/>
      <c r="T275" s="9"/>
    </row>
    <row r="276" spans="1:20" customHeight="1" ht="99.95">
      <c r="A276" s="3"/>
      <c r="B276" s="5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16"/>
      <c r="P276" s="8"/>
      <c r="Q276" s="8"/>
      <c r="R276" s="8"/>
      <c r="S276" s="20"/>
      <c r="T276" s="9"/>
    </row>
    <row r="277" spans="1:20" customHeight="1" ht="99.95">
      <c r="A277" s="3"/>
      <c r="B277" s="5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16"/>
      <c r="P277" s="8"/>
      <c r="Q277" s="8"/>
      <c r="R277" s="8"/>
      <c r="S277" s="20"/>
      <c r="T277" s="9"/>
    </row>
    <row r="278" spans="1:20" customHeight="1" ht="99.95">
      <c r="A278" s="3"/>
      <c r="B278" s="5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16"/>
      <c r="P278" s="8"/>
      <c r="Q278" s="8"/>
      <c r="R278" s="8"/>
      <c r="S278" s="20"/>
      <c r="T278" s="9"/>
    </row>
    <row r="279" spans="1:20" customHeight="1" ht="99.95">
      <c r="A279" s="3"/>
      <c r="B279" s="5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16"/>
      <c r="P279" s="8"/>
      <c r="Q279" s="8"/>
      <c r="R279" s="8"/>
      <c r="S279" s="20"/>
      <c r="T279" s="9"/>
    </row>
    <row r="280" spans="1:20" customHeight="1" ht="99.95">
      <c r="A280" s="3"/>
      <c r="B280" s="5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16"/>
      <c r="P280" s="8"/>
      <c r="Q280" s="8"/>
      <c r="R280" s="8"/>
      <c r="S280" s="20"/>
      <c r="T280" s="9"/>
    </row>
    <row r="281" spans="1:20" customHeight="1" ht="99.95">
      <c r="A281" s="3"/>
      <c r="B281" s="5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16"/>
      <c r="P281" s="8"/>
      <c r="Q281" s="8"/>
      <c r="R281" s="8"/>
      <c r="S281" s="20"/>
      <c r="T281" s="9"/>
    </row>
    <row r="282" spans="1:20" customHeight="1" ht="99.95">
      <c r="A282" s="3"/>
      <c r="B282" s="5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16"/>
      <c r="P282" s="8"/>
      <c r="Q282" s="8"/>
      <c r="R282" s="8"/>
      <c r="S282" s="20"/>
      <c r="T282" s="9"/>
    </row>
    <row r="283" spans="1:20" customHeight="1" ht="99.95">
      <c r="A283" s="3"/>
      <c r="B283" s="5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16"/>
      <c r="P283" s="8"/>
      <c r="Q283" s="8"/>
      <c r="R283" s="8"/>
      <c r="S283" s="20"/>
      <c r="T283" s="9"/>
    </row>
    <row r="284" spans="1:20" customHeight="1" ht="99.95">
      <c r="A284" s="3"/>
      <c r="B284" s="5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16"/>
      <c r="P284" s="8"/>
      <c r="Q284" s="8"/>
      <c r="R284" s="8"/>
      <c r="S284" s="20"/>
      <c r="T284" s="9"/>
    </row>
    <row r="285" spans="1:20" customHeight="1" ht="99.95">
      <c r="A285" s="3"/>
      <c r="B285" s="5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16"/>
      <c r="P285" s="8"/>
      <c r="Q285" s="8"/>
      <c r="R285" s="8"/>
      <c r="S285" s="20"/>
      <c r="T285" s="9"/>
    </row>
    <row r="286" spans="1:20" customHeight="1" ht="99.95">
      <c r="A286" s="3"/>
      <c r="B286" s="5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16"/>
      <c r="P286" s="8"/>
      <c r="Q286" s="8"/>
      <c r="R286" s="8"/>
      <c r="S286" s="20"/>
      <c r="T286" s="9"/>
    </row>
    <row r="287" spans="1:20" customHeight="1" ht="99.95">
      <c r="A287" s="3"/>
      <c r="B287" s="5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16"/>
      <c r="P287" s="8"/>
      <c r="Q287" s="8"/>
      <c r="R287" s="8"/>
      <c r="S287" s="20"/>
      <c r="T287" s="9"/>
    </row>
    <row r="288" spans="1:20" customHeight="1" ht="99.95">
      <c r="A288" s="3"/>
      <c r="B288" s="5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16"/>
      <c r="P288" s="8"/>
      <c r="Q288" s="8"/>
      <c r="R288" s="8"/>
      <c r="S288" s="20"/>
      <c r="T288" s="9"/>
    </row>
    <row r="289" spans="1:20" customHeight="1" ht="99.95">
      <c r="A289" s="3"/>
      <c r="B289" s="5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16"/>
      <c r="P289" s="8"/>
      <c r="Q289" s="8"/>
      <c r="R289" s="8"/>
      <c r="S289" s="20"/>
      <c r="T289" s="9"/>
    </row>
    <row r="290" spans="1:20" customHeight="1" ht="99.95">
      <c r="A290" s="3"/>
      <c r="B290" s="5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16"/>
      <c r="P290" s="8"/>
      <c r="Q290" s="8"/>
      <c r="R290" s="8"/>
      <c r="S290" s="20"/>
      <c r="T290" s="9"/>
    </row>
    <row r="291" spans="1:20" customHeight="1" ht="99.95">
      <c r="A291" s="3"/>
      <c r="B291" s="5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16"/>
      <c r="P291" s="8"/>
      <c r="Q291" s="8"/>
      <c r="R291" s="8"/>
      <c r="S291" s="20"/>
      <c r="T291" s="9"/>
    </row>
    <row r="292" spans="1:20" customHeight="1" ht="99.95">
      <c r="A292" s="3"/>
      <c r="B292" s="5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16"/>
      <c r="P292" s="8"/>
      <c r="Q292" s="8"/>
      <c r="R292" s="8"/>
      <c r="S292" s="20"/>
      <c r="T292" s="9"/>
    </row>
    <row r="293" spans="1:20" customHeight="1" ht="99.95">
      <c r="A293" s="3"/>
      <c r="B293" s="5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16"/>
      <c r="P293" s="8"/>
      <c r="Q293" s="8"/>
      <c r="R293" s="8"/>
      <c r="S293" s="20"/>
      <c r="T293" s="9"/>
    </row>
    <row r="294" spans="1:20" customHeight="1" ht="99.95">
      <c r="A294" s="3"/>
      <c r="B294" s="5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16"/>
      <c r="P294" s="8"/>
      <c r="Q294" s="8"/>
      <c r="R294" s="8"/>
      <c r="S294" s="20"/>
      <c r="T294" s="9"/>
    </row>
    <row r="295" spans="1:20" customHeight="1" ht="99.95">
      <c r="A295" s="3"/>
      <c r="B295" s="5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16"/>
      <c r="P295" s="8"/>
      <c r="Q295" s="8"/>
      <c r="R295" s="8"/>
      <c r="S295" s="20"/>
      <c r="T295" s="9"/>
    </row>
    <row r="296" spans="1:20" customHeight="1" ht="99.95">
      <c r="A296" s="3"/>
      <c r="B296" s="5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16"/>
      <c r="P296" s="8"/>
      <c r="Q296" s="8"/>
      <c r="R296" s="8"/>
      <c r="S296" s="20"/>
      <c r="T296" s="9"/>
    </row>
    <row r="297" spans="1:20" customHeight="1" ht="99.95">
      <c r="A297" s="3"/>
      <c r="B297" s="5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16"/>
      <c r="P297" s="8"/>
      <c r="Q297" s="8"/>
      <c r="R297" s="8"/>
      <c r="S297" s="20"/>
      <c r="T297" s="9"/>
    </row>
    <row r="298" spans="1:20" customHeight="1" ht="99.95">
      <c r="A298" s="3"/>
      <c r="B298" s="5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16"/>
      <c r="P298" s="8"/>
      <c r="Q298" s="8"/>
      <c r="R298" s="8"/>
      <c r="S298" s="20"/>
      <c r="T298" s="9"/>
    </row>
    <row r="299" spans="1:20" customHeight="1" ht="99.95">
      <c r="A299" s="3"/>
      <c r="B299" s="5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16"/>
      <c r="P299" s="8"/>
      <c r="Q299" s="8"/>
      <c r="R299" s="8"/>
      <c r="S299" s="20"/>
      <c r="T299" s="9"/>
    </row>
    <row r="300" spans="1:20" customHeight="1" ht="99.95">
      <c r="A300" s="3"/>
      <c r="B300" s="5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16"/>
      <c r="P300" s="8"/>
      <c r="Q300" s="8"/>
      <c r="R300" s="8"/>
      <c r="S300" s="20"/>
      <c r="T300" s="9"/>
    </row>
    <row r="301" spans="1:20" customHeight="1" ht="99.95">
      <c r="A301" s="3"/>
      <c r="B301" s="5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16"/>
      <c r="P301" s="8"/>
      <c r="Q301" s="8"/>
      <c r="R301" s="8"/>
      <c r="S301" s="20"/>
      <c r="T301" s="9"/>
    </row>
    <row r="302" spans="1:20" customHeight="1" ht="99.95">
      <c r="A302" s="3"/>
      <c r="B302" s="5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16"/>
      <c r="P302" s="8"/>
      <c r="Q302" s="8"/>
      <c r="R302" s="8"/>
      <c r="S302" s="20"/>
      <c r="T302" s="9"/>
    </row>
    <row r="303" spans="1:20" customHeight="1" ht="99.95">
      <c r="A303" s="3"/>
      <c r="B303" s="5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16"/>
      <c r="P303" s="8"/>
      <c r="Q303" s="8"/>
      <c r="R303" s="8"/>
      <c r="S303" s="20"/>
      <c r="T303" s="9"/>
    </row>
    <row r="304" spans="1:20" customHeight="1" ht="99.95">
      <c r="A304" s="3"/>
      <c r="B304" s="5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16"/>
      <c r="P304" s="8"/>
      <c r="Q304" s="8"/>
      <c r="R304" s="8"/>
      <c r="S304" s="20"/>
      <c r="T304" s="9"/>
    </row>
    <row r="305" spans="1:20" customHeight="1" ht="99.95">
      <c r="A305" s="3"/>
      <c r="B305" s="5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16"/>
      <c r="P305" s="8"/>
      <c r="Q305" s="8"/>
      <c r="R305" s="8"/>
      <c r="S305" s="20"/>
      <c r="T305" s="9"/>
    </row>
    <row r="306" spans="1:20" customHeight="1" ht="99.95">
      <c r="A306" s="3"/>
      <c r="B306" s="5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16"/>
      <c r="P306" s="8"/>
      <c r="Q306" s="8"/>
      <c r="R306" s="8"/>
      <c r="S306" s="20"/>
      <c r="T306" s="9"/>
    </row>
    <row r="307" spans="1:20" customHeight="1" ht="99.95">
      <c r="A307" s="3"/>
      <c r="B307" s="5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16"/>
      <c r="P307" s="8"/>
      <c r="Q307" s="8"/>
      <c r="R307" s="8"/>
      <c r="S307" s="20"/>
      <c r="T307" s="9"/>
    </row>
    <row r="308" spans="1:20" customHeight="1" ht="99.95">
      <c r="A308" s="3"/>
      <c r="B308" s="5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16"/>
      <c r="P308" s="8"/>
      <c r="Q308" s="8"/>
      <c r="R308" s="8"/>
      <c r="S308" s="20"/>
      <c r="T308" s="9"/>
    </row>
    <row r="309" spans="1:20" customHeight="1" ht="99.95">
      <c r="A309" s="3"/>
      <c r="B309" s="5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16"/>
      <c r="P309" s="8"/>
      <c r="Q309" s="8"/>
      <c r="R309" s="8"/>
      <c r="S309" s="20"/>
      <c r="T309" s="9"/>
    </row>
    <row r="310" spans="1:20" customHeight="1" ht="99.95">
      <c r="A310" s="3"/>
      <c r="B310" s="5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16"/>
      <c r="P310" s="8"/>
      <c r="Q310" s="8"/>
      <c r="R310" s="8"/>
      <c r="S310" s="20"/>
      <c r="T310" s="9"/>
    </row>
    <row r="311" spans="1:20" customHeight="1" ht="99.95">
      <c r="A311" s="3"/>
      <c r="B311" s="5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16"/>
      <c r="P311" s="8"/>
      <c r="Q311" s="8"/>
      <c r="R311" s="8"/>
      <c r="S311" s="20"/>
      <c r="T311" s="9"/>
    </row>
    <row r="312" spans="1:20" customHeight="1" ht="99.95">
      <c r="A312" s="3"/>
      <c r="B312" s="5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16"/>
      <c r="P312" s="8"/>
      <c r="Q312" s="8"/>
      <c r="R312" s="8"/>
      <c r="S312" s="20"/>
      <c r="T312" s="9"/>
    </row>
    <row r="313" spans="1:20" customHeight="1" ht="99.95">
      <c r="A313" s="3"/>
      <c r="B313" s="5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16"/>
      <c r="P313" s="8"/>
      <c r="Q313" s="8"/>
      <c r="R313" s="8"/>
      <c r="S313" s="20"/>
      <c r="T313" s="9"/>
    </row>
    <row r="314" spans="1:20" customHeight="1" ht="99.95">
      <c r="A314" s="3"/>
      <c r="B314" s="5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16"/>
      <c r="P314" s="8"/>
      <c r="Q314" s="8"/>
      <c r="R314" s="8"/>
      <c r="S314" s="20"/>
      <c r="T314" s="9"/>
    </row>
    <row r="315" spans="1:20" customHeight="1" ht="99.95">
      <c r="A315" s="3"/>
      <c r="B315" s="5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16"/>
      <c r="P315" s="8"/>
      <c r="Q315" s="8"/>
      <c r="R315" s="8"/>
      <c r="S315" s="20"/>
      <c r="T315" s="9"/>
    </row>
    <row r="316" spans="1:20" customHeight="1" ht="99.95">
      <c r="A316" s="3"/>
      <c r="B316" s="5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16"/>
      <c r="P316" s="8"/>
      <c r="Q316" s="8"/>
      <c r="R316" s="8"/>
      <c r="S316" s="20"/>
      <c r="T316" s="9"/>
    </row>
    <row r="317" spans="1:20" customHeight="1" ht="99.95">
      <c r="A317" s="3"/>
      <c r="B317" s="5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16"/>
      <c r="P317" s="8"/>
      <c r="Q317" s="8"/>
      <c r="R317" s="8"/>
      <c r="S317" s="20"/>
      <c r="T317" s="9"/>
    </row>
    <row r="318" spans="1:20" customHeight="1" ht="99.95">
      <c r="A318" s="3"/>
      <c r="B318" s="5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16"/>
      <c r="P318" s="8"/>
      <c r="Q318" s="8"/>
      <c r="R318" s="8"/>
      <c r="S318" s="20"/>
      <c r="T318" s="9"/>
    </row>
    <row r="319" spans="1:20" customHeight="1" ht="99.95">
      <c r="A319" s="3"/>
      <c r="B319" s="5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16"/>
      <c r="P319" s="8"/>
      <c r="Q319" s="8"/>
      <c r="R319" s="8"/>
      <c r="S319" s="20"/>
      <c r="T319" s="9"/>
    </row>
    <row r="320" spans="1:20" customHeight="1" ht="99.95">
      <c r="A320" s="3"/>
      <c r="B320" s="5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16"/>
      <c r="P320" s="8"/>
      <c r="Q320" s="8"/>
      <c r="R320" s="8"/>
      <c r="S320" s="20"/>
      <c r="T320" s="9"/>
    </row>
    <row r="321" spans="1:20" customHeight="1" ht="99.95">
      <c r="A321" s="3"/>
      <c r="B321" s="5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16"/>
      <c r="P321" s="8"/>
      <c r="Q321" s="8"/>
      <c r="R321" s="8"/>
      <c r="S321" s="20"/>
      <c r="T321" s="9"/>
    </row>
    <row r="322" spans="1:20" customHeight="1" ht="99.95">
      <c r="A322" s="3"/>
      <c r="B322" s="5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16"/>
      <c r="P322" s="8"/>
      <c r="Q322" s="8"/>
      <c r="R322" s="8"/>
      <c r="S322" s="20"/>
      <c r="T322" s="9"/>
    </row>
    <row r="323" spans="1:20" customHeight="1" ht="99.95">
      <c r="A323" s="3"/>
      <c r="B323" s="5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16"/>
      <c r="P323" s="8"/>
      <c r="Q323" s="8"/>
      <c r="R323" s="8"/>
      <c r="S323" s="20"/>
      <c r="T323" s="9"/>
    </row>
    <row r="324" spans="1:20" customHeight="1" ht="99.95">
      <c r="A324" s="3"/>
      <c r="B324" s="5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16"/>
      <c r="P324" s="8"/>
      <c r="Q324" s="8"/>
      <c r="R324" s="8"/>
      <c r="S324" s="20"/>
      <c r="T324" s="9"/>
    </row>
    <row r="325" spans="1:20" customHeight="1" ht="99.95">
      <c r="A325" s="3"/>
      <c r="B325" s="5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16"/>
      <c r="P325" s="8"/>
      <c r="Q325" s="8"/>
      <c r="R325" s="8"/>
      <c r="S325" s="20"/>
      <c r="T325" s="9"/>
    </row>
    <row r="326" spans="1:20" customHeight="1" ht="99.95">
      <c r="A326" s="3"/>
      <c r="B326" s="5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16"/>
      <c r="P326" s="8"/>
      <c r="Q326" s="8"/>
      <c r="R326" s="8"/>
      <c r="S326" s="20"/>
      <c r="T326" s="9"/>
    </row>
    <row r="327" spans="1:20" customHeight="1" ht="99.95">
      <c r="A327" s="3"/>
      <c r="B327" s="5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16"/>
      <c r="P327" s="8"/>
      <c r="Q327" s="8"/>
      <c r="R327" s="8"/>
      <c r="S327" s="20"/>
      <c r="T327" s="9"/>
    </row>
    <row r="328" spans="1:20" customHeight="1" ht="99.95">
      <c r="A328" s="3"/>
      <c r="B328" s="5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16"/>
      <c r="P328" s="8"/>
      <c r="Q328" s="8"/>
      <c r="R328" s="8"/>
      <c r="S328" s="20"/>
      <c r="T328" s="9"/>
    </row>
    <row r="329" spans="1:20" customHeight="1" ht="99.95">
      <c r="A329" s="3"/>
      <c r="B329" s="5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16"/>
      <c r="P329" s="8"/>
      <c r="Q329" s="8"/>
      <c r="R329" s="8"/>
      <c r="S329" s="20"/>
      <c r="T329" s="9"/>
    </row>
    <row r="330" spans="1:20" customHeight="1" ht="99.95">
      <c r="A330" s="3"/>
      <c r="B330" s="5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16"/>
      <c r="P330" s="8"/>
      <c r="Q330" s="8"/>
      <c r="R330" s="8"/>
      <c r="S330" s="20"/>
      <c r="T330" s="9"/>
    </row>
    <row r="331" spans="1:20" customHeight="1" ht="99.95">
      <c r="A331" s="3"/>
      <c r="B331" s="5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16"/>
      <c r="P331" s="8"/>
      <c r="Q331" s="8"/>
      <c r="R331" s="8"/>
      <c r="S331" s="20"/>
      <c r="T331" s="9"/>
    </row>
    <row r="332" spans="1:20" customHeight="1" ht="99.95">
      <c r="A332" s="3"/>
      <c r="B332" s="5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16"/>
      <c r="P332" s="8"/>
      <c r="Q332" s="8"/>
      <c r="R332" s="8"/>
      <c r="S332" s="20"/>
      <c r="T332" s="9"/>
    </row>
    <row r="333" spans="1:20" customHeight="1" ht="99.95">
      <c r="A333" s="3"/>
      <c r="B333" s="5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16"/>
      <c r="P333" s="8"/>
      <c r="Q333" s="8"/>
      <c r="R333" s="8"/>
      <c r="S333" s="20"/>
      <c r="T333" s="9"/>
    </row>
    <row r="334" spans="1:20" customHeight="1" ht="99.95">
      <c r="A334" s="3"/>
      <c r="B334" s="5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16"/>
      <c r="P334" s="8"/>
      <c r="Q334" s="8"/>
      <c r="R334" s="8"/>
      <c r="S334" s="20"/>
      <c r="T334" s="9"/>
    </row>
    <row r="335" spans="1:20" customHeight="1" ht="99.95">
      <c r="A335" s="3"/>
      <c r="B335" s="5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16"/>
      <c r="P335" s="8"/>
      <c r="Q335" s="8"/>
      <c r="R335" s="8"/>
      <c r="S335" s="20"/>
      <c r="T335" s="9"/>
    </row>
    <row r="336" spans="1:20" customHeight="1" ht="99.95">
      <c r="A336" s="3"/>
      <c r="B336" s="5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16"/>
      <c r="P336" s="8"/>
      <c r="Q336" s="8"/>
      <c r="R336" s="8"/>
      <c r="S336" s="20"/>
      <c r="T336" s="9"/>
    </row>
    <row r="337" spans="1:20" customHeight="1" ht="99.95">
      <c r="A337" s="3"/>
      <c r="B337" s="5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16"/>
      <c r="P337" s="8"/>
      <c r="Q337" s="8"/>
      <c r="R337" s="8"/>
      <c r="S337" s="20"/>
      <c r="T337" s="9"/>
    </row>
    <row r="338" spans="1:20" customHeight="1" ht="99.95">
      <c r="A338" s="3"/>
      <c r="B338" s="5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16"/>
      <c r="P338" s="8"/>
      <c r="Q338" s="8"/>
      <c r="R338" s="8"/>
      <c r="S338" s="20"/>
      <c r="T338" s="9"/>
    </row>
    <row r="339" spans="1:20" customHeight="1" ht="99.95">
      <c r="A339" s="3"/>
      <c r="B339" s="5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16"/>
      <c r="P339" s="8"/>
      <c r="Q339" s="8"/>
      <c r="R339" s="8"/>
      <c r="S339" s="20"/>
      <c r="T339" s="9"/>
    </row>
    <row r="340" spans="1:20" customHeight="1" ht="99.95">
      <c r="A340" s="3"/>
      <c r="B340" s="5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16"/>
      <c r="P340" s="8"/>
      <c r="Q340" s="8"/>
      <c r="R340" s="8"/>
      <c r="S340" s="20"/>
      <c r="T340" s="9"/>
    </row>
    <row r="341" spans="1:20" customHeight="1" ht="99.95">
      <c r="A341" s="3"/>
      <c r="B341" s="5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16"/>
      <c r="P341" s="8"/>
      <c r="Q341" s="8"/>
      <c r="R341" s="8"/>
      <c r="S341" s="20"/>
      <c r="T341" s="9"/>
    </row>
    <row r="342" spans="1:20" customHeight="1" ht="99.95">
      <c r="A342" s="3"/>
      <c r="B342" s="5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16"/>
      <c r="P342" s="8"/>
      <c r="Q342" s="8"/>
      <c r="R342" s="8"/>
      <c r="S342" s="20"/>
      <c r="T342" s="9"/>
    </row>
    <row r="343" spans="1:20" customHeight="1" ht="99.95">
      <c r="A343" s="3"/>
      <c r="B343" s="5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16"/>
      <c r="P343" s="8"/>
      <c r="Q343" s="8"/>
      <c r="R343" s="8"/>
      <c r="S343" s="20"/>
      <c r="T343" s="9"/>
    </row>
    <row r="344" spans="1:20" customHeight="1" ht="99.95">
      <c r="A344" s="3"/>
      <c r="B344" s="5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16"/>
      <c r="P344" s="8"/>
      <c r="Q344" s="8"/>
      <c r="R344" s="8"/>
      <c r="S344" s="20"/>
      <c r="T344" s="9"/>
    </row>
    <row r="345" spans="1:20" customHeight="1" ht="99.95">
      <c r="A345" s="3"/>
      <c r="B345" s="5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16"/>
      <c r="P345" s="8"/>
      <c r="Q345" s="8"/>
      <c r="R345" s="8"/>
      <c r="S345" s="20"/>
      <c r="T345" s="9"/>
    </row>
    <row r="346" spans="1:20" customHeight="1" ht="99.95">
      <c r="A346" s="3"/>
      <c r="B346" s="5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16"/>
      <c r="P346" s="8"/>
      <c r="Q346" s="8"/>
      <c r="R346" s="8"/>
      <c r="S346" s="20"/>
      <c r="T346" s="9"/>
    </row>
    <row r="347" spans="1:20" customHeight="1" ht="99.95">
      <c r="A347" s="3"/>
      <c r="B347" s="5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16"/>
      <c r="P347" s="8"/>
      <c r="Q347" s="8"/>
      <c r="R347" s="8"/>
      <c r="S347" s="20"/>
      <c r="T347" s="9"/>
    </row>
    <row r="348" spans="1:20" customHeight="1" ht="99.95">
      <c r="A348" s="3"/>
      <c r="B348" s="5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16"/>
      <c r="P348" s="8"/>
      <c r="Q348" s="8"/>
      <c r="R348" s="8"/>
      <c r="S348" s="20"/>
      <c r="T348" s="9"/>
    </row>
    <row r="349" spans="1:20" customHeight="1" ht="99.95">
      <c r="A349" s="3"/>
      <c r="B349" s="5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16"/>
      <c r="P349" s="8"/>
      <c r="Q349" s="8"/>
      <c r="R349" s="8"/>
      <c r="S349" s="20"/>
      <c r="T349" s="9"/>
    </row>
    <row r="350" spans="1:20" customHeight="1" ht="99.95">
      <c r="A350" s="3"/>
      <c r="B350" s="5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16"/>
      <c r="P350" s="8"/>
      <c r="Q350" s="8"/>
      <c r="R350" s="8"/>
      <c r="S350" s="20"/>
      <c r="T350" s="9"/>
    </row>
    <row r="351" spans="1:20" customHeight="1" ht="99.95">
      <c r="A351" s="3"/>
      <c r="B351" s="5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16"/>
      <c r="P351" s="8"/>
      <c r="Q351" s="8"/>
      <c r="R351" s="8"/>
      <c r="S351" s="20"/>
      <c r="T351" s="9"/>
    </row>
    <row r="352" spans="1:20" customHeight="1" ht="99.95">
      <c r="A352" s="3"/>
      <c r="B352" s="5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16"/>
      <c r="P352" s="8"/>
      <c r="Q352" s="8"/>
      <c r="R352" s="8"/>
      <c r="S352" s="20"/>
      <c r="T352" s="9"/>
    </row>
    <row r="353" spans="1:20" customHeight="1" ht="99.95">
      <c r="A353" s="3"/>
      <c r="B353" s="5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16"/>
      <c r="P353" s="8"/>
      <c r="Q353" s="8"/>
      <c r="R353" s="8"/>
      <c r="S353" s="20"/>
      <c r="T353" s="9"/>
    </row>
    <row r="354" spans="1:20" customHeight="1" ht="99.95">
      <c r="A354" s="3"/>
      <c r="B354" s="5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16"/>
      <c r="P354" s="8"/>
      <c r="Q354" s="8"/>
      <c r="R354" s="8"/>
      <c r="S354" s="20"/>
      <c r="T354" s="9"/>
    </row>
    <row r="355" spans="1:20" customHeight="1" ht="99.95">
      <c r="A355" s="3"/>
      <c r="B355" s="5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16"/>
      <c r="P355" s="8"/>
      <c r="Q355" s="8"/>
      <c r="R355" s="8"/>
      <c r="S355" s="20"/>
      <c r="T355" s="9"/>
    </row>
    <row r="356" spans="1:20" customHeight="1" ht="99.95">
      <c r="A356" s="3"/>
      <c r="B356" s="5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16"/>
      <c r="P356" s="8"/>
      <c r="Q356" s="8"/>
      <c r="R356" s="8"/>
      <c r="S356" s="20"/>
      <c r="T356" s="9"/>
    </row>
    <row r="357" spans="1:20" customHeight="1" ht="99.95">
      <c r="A357" s="3"/>
      <c r="B357" s="5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16"/>
      <c r="P357" s="8"/>
      <c r="Q357" s="8"/>
      <c r="R357" s="8"/>
      <c r="S357" s="20"/>
      <c r="T357" s="9"/>
    </row>
    <row r="358" spans="1:20" customHeight="1" ht="99.95">
      <c r="A358" s="3"/>
      <c r="B358" s="5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16"/>
      <c r="P358" s="8"/>
      <c r="Q358" s="8"/>
      <c r="R358" s="8"/>
      <c r="S358" s="20"/>
      <c r="T358" s="9"/>
    </row>
    <row r="359" spans="1:20" customHeight="1" ht="99.95">
      <c r="A359" s="3"/>
      <c r="B359" s="5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16"/>
      <c r="P359" s="8"/>
      <c r="Q359" s="8"/>
      <c r="R359" s="8"/>
      <c r="S359" s="20"/>
      <c r="T359" s="9"/>
    </row>
    <row r="360" spans="1:20" customHeight="1" ht="99.95">
      <c r="A360" s="3"/>
      <c r="B360" s="5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16"/>
      <c r="P360" s="8"/>
      <c r="Q360" s="8"/>
      <c r="R360" s="8"/>
      <c r="S360" s="20"/>
      <c r="T360" s="9"/>
    </row>
    <row r="361" spans="1:20" customHeight="1" ht="99.95">
      <c r="A361" s="3"/>
      <c r="B361" s="5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16"/>
      <c r="P361" s="8"/>
      <c r="Q361" s="8"/>
      <c r="R361" s="8"/>
      <c r="S361" s="20"/>
      <c r="T361" s="9"/>
    </row>
    <row r="362" spans="1:20" customHeight="1" ht="99.95">
      <c r="A362" s="3"/>
      <c r="B362" s="5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16"/>
      <c r="P362" s="8"/>
      <c r="Q362" s="8"/>
      <c r="R362" s="8"/>
      <c r="S362" s="20"/>
      <c r="T362" s="9"/>
    </row>
    <row r="363" spans="1:20" customHeight="1" ht="99.95">
      <c r="A363" s="3"/>
      <c r="B363" s="5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16"/>
      <c r="P363" s="8"/>
      <c r="Q363" s="8"/>
      <c r="R363" s="8"/>
      <c r="S363" s="20"/>
      <c r="T363" s="9"/>
    </row>
    <row r="364" spans="1:20" customHeight="1" ht="99.95">
      <c r="A364" s="3"/>
      <c r="B364" s="5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16"/>
      <c r="P364" s="8"/>
      <c r="Q364" s="8"/>
      <c r="R364" s="8"/>
      <c r="S364" s="20"/>
      <c r="T364" s="9"/>
    </row>
    <row r="365" spans="1:20" customHeight="1" ht="99.95">
      <c r="A365" s="3"/>
      <c r="B365" s="5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16"/>
      <c r="P365" s="8"/>
      <c r="Q365" s="8"/>
      <c r="R365" s="8"/>
      <c r="S365" s="20"/>
      <c r="T365" s="9"/>
    </row>
    <row r="366" spans="1:20" customHeight="1" ht="99.95">
      <c r="A366" s="3"/>
      <c r="B366" s="5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16"/>
      <c r="P366" s="8"/>
      <c r="Q366" s="8"/>
      <c r="R366" s="8"/>
      <c r="S366" s="20"/>
      <c r="T366" s="9"/>
    </row>
    <row r="367" spans="1:20" customHeight="1" ht="99.95">
      <c r="A367" s="3"/>
      <c r="B367" s="5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16"/>
      <c r="P367" s="8"/>
      <c r="Q367" s="8"/>
      <c r="R367" s="8"/>
      <c r="S367" s="20"/>
      <c r="T367" s="9"/>
    </row>
    <row r="368" spans="1:20" customHeight="1" ht="99.95">
      <c r="A368" s="3"/>
      <c r="B368" s="5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16"/>
      <c r="P368" s="8"/>
      <c r="Q368" s="8"/>
      <c r="R368" s="8"/>
      <c r="S368" s="20"/>
      <c r="T368" s="9"/>
    </row>
    <row r="369" spans="1:20" customHeight="1" ht="99.95">
      <c r="A369" s="3"/>
      <c r="B369" s="5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16"/>
      <c r="P369" s="8"/>
      <c r="Q369" s="8"/>
      <c r="R369" s="8"/>
      <c r="S369" s="20"/>
      <c r="T369" s="9"/>
    </row>
    <row r="370" spans="1:20" customHeight="1" ht="99.95">
      <c r="A370" s="3"/>
      <c r="B370" s="5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16"/>
      <c r="P370" s="8"/>
      <c r="Q370" s="8"/>
      <c r="R370" s="8"/>
      <c r="S370" s="20"/>
      <c r="T370" s="9"/>
    </row>
    <row r="371" spans="1:20" customHeight="1" ht="99.95">
      <c r="A371" s="3"/>
      <c r="B371" s="5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16"/>
      <c r="P371" s="8"/>
      <c r="Q371" s="8"/>
      <c r="R371" s="8"/>
      <c r="S371" s="20"/>
      <c r="T371" s="9"/>
    </row>
    <row r="372" spans="1:20" customHeight="1" ht="99.95">
      <c r="A372" s="3"/>
      <c r="B372" s="5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16"/>
      <c r="P372" s="8"/>
      <c r="Q372" s="8"/>
      <c r="R372" s="8"/>
      <c r="S372" s="20"/>
      <c r="T372" s="9"/>
    </row>
    <row r="373" spans="1:20" customHeight="1" ht="99.95">
      <c r="A373" s="3"/>
      <c r="B373" s="5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16"/>
      <c r="P373" s="8"/>
      <c r="Q373" s="8"/>
      <c r="R373" s="8"/>
      <c r="S373" s="20"/>
      <c r="T373" s="9"/>
    </row>
    <row r="374" spans="1:20" customHeight="1" ht="99.95">
      <c r="A374" s="3"/>
      <c r="B374" s="5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16"/>
      <c r="P374" s="8"/>
      <c r="Q374" s="8"/>
      <c r="R374" s="8"/>
      <c r="S374" s="20"/>
      <c r="T374" s="9"/>
    </row>
    <row r="375" spans="1:20" customHeight="1" ht="99.95">
      <c r="A375" s="3"/>
      <c r="B375" s="5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16"/>
      <c r="P375" s="8"/>
      <c r="Q375" s="8"/>
      <c r="R375" s="8"/>
      <c r="S375" s="20"/>
      <c r="T375" s="9"/>
    </row>
    <row r="376" spans="1:20" customHeight="1" ht="99.95">
      <c r="A376" s="3"/>
      <c r="B376" s="5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16"/>
      <c r="P376" s="8"/>
      <c r="Q376" s="8"/>
      <c r="R376" s="8"/>
      <c r="S376" s="20"/>
      <c r="T376" s="9"/>
    </row>
    <row r="377" spans="1:20" customHeight="1" ht="99.95">
      <c r="A377" s="3"/>
      <c r="B377" s="5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16"/>
      <c r="P377" s="8"/>
      <c r="Q377" s="8"/>
      <c r="R377" s="8"/>
      <c r="S377" s="20"/>
      <c r="T377" s="9"/>
    </row>
    <row r="378" spans="1:20" customHeight="1" ht="99.95">
      <c r="A378" s="3"/>
      <c r="B378" s="5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16"/>
      <c r="P378" s="8"/>
      <c r="Q378" s="8"/>
      <c r="R378" s="8"/>
      <c r="S378" s="20"/>
      <c r="T378" s="9"/>
    </row>
    <row r="379" spans="1:20" customHeight="1" ht="99.95">
      <c r="A379" s="3"/>
      <c r="B379" s="5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16"/>
      <c r="P379" s="8"/>
      <c r="Q379" s="8"/>
      <c r="R379" s="8"/>
      <c r="S379" s="20"/>
      <c r="T379" s="9"/>
    </row>
    <row r="380" spans="1:20" customHeight="1" ht="99.95">
      <c r="A380" s="3"/>
      <c r="B380" s="5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16"/>
      <c r="P380" s="8"/>
      <c r="Q380" s="8"/>
      <c r="R380" s="8"/>
      <c r="S380" s="20"/>
      <c r="T380" s="9"/>
    </row>
    <row r="381" spans="1:20" customHeight="1" ht="99.95">
      <c r="A381" s="3"/>
      <c r="B381" s="5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16"/>
      <c r="P381" s="8"/>
      <c r="Q381" s="8"/>
      <c r="R381" s="8"/>
      <c r="S381" s="20"/>
      <c r="T381" s="9"/>
    </row>
    <row r="382" spans="1:20" customHeight="1" ht="99.95">
      <c r="A382" s="3"/>
      <c r="B382" s="5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16"/>
      <c r="P382" s="8"/>
      <c r="Q382" s="8"/>
      <c r="R382" s="8"/>
      <c r="S382" s="20"/>
      <c r="T382" s="9"/>
    </row>
    <row r="383" spans="1:20" customHeight="1" ht="99.95">
      <c r="A383" s="3"/>
      <c r="B383" s="5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16"/>
      <c r="P383" s="8"/>
      <c r="Q383" s="8"/>
      <c r="R383" s="8"/>
      <c r="S383" s="20"/>
      <c r="T383" s="9"/>
    </row>
    <row r="384" spans="1:20" customHeight="1" ht="99.95">
      <c r="A384" s="3"/>
      <c r="B384" s="5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16"/>
      <c r="P384" s="8"/>
      <c r="Q384" s="8"/>
      <c r="R384" s="8"/>
      <c r="S384" s="20"/>
      <c r="T384" s="9"/>
    </row>
    <row r="385" spans="1:20" customHeight="1" ht="99.95">
      <c r="A385" s="3"/>
      <c r="B385" s="5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16"/>
      <c r="P385" s="8"/>
      <c r="Q385" s="8"/>
      <c r="R385" s="8"/>
      <c r="S385" s="20"/>
      <c r="T385" s="9"/>
    </row>
    <row r="386" spans="1:20" customHeight="1" ht="99.95">
      <c r="A386" s="3"/>
      <c r="B386" s="5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16"/>
      <c r="P386" s="8"/>
      <c r="Q386" s="8"/>
      <c r="R386" s="8"/>
      <c r="S386" s="20"/>
      <c r="T386" s="9"/>
    </row>
    <row r="387" spans="1:20" customHeight="1" ht="99.95">
      <c r="A387" s="3"/>
      <c r="B387" s="5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16"/>
      <c r="P387" s="8"/>
      <c r="Q387" s="8"/>
      <c r="R387" s="8"/>
      <c r="S387" s="20"/>
      <c r="T387" s="9"/>
    </row>
    <row r="388" spans="1:20" customHeight="1" ht="99.95">
      <c r="A388" s="3"/>
      <c r="B388" s="5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16"/>
      <c r="P388" s="8"/>
      <c r="Q388" s="8"/>
      <c r="R388" s="8"/>
      <c r="S388" s="20"/>
      <c r="T388" s="9"/>
    </row>
    <row r="389" spans="1:20" customHeight="1" ht="99.95">
      <c r="A389" s="3"/>
      <c r="B389" s="5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16"/>
      <c r="P389" s="8"/>
      <c r="Q389" s="8"/>
      <c r="R389" s="8"/>
      <c r="S389" s="20"/>
      <c r="T389" s="9"/>
    </row>
    <row r="390" spans="1:20" customHeight="1" ht="99.95">
      <c r="A390" s="3"/>
      <c r="B390" s="5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16"/>
      <c r="P390" s="8"/>
      <c r="Q390" s="8"/>
      <c r="R390" s="8"/>
      <c r="S390" s="20"/>
      <c r="T390" s="9"/>
    </row>
    <row r="391" spans="1:20" customHeight="1" ht="99.95">
      <c r="A391" s="3"/>
      <c r="B391" s="5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16"/>
      <c r="P391" s="8"/>
      <c r="Q391" s="8"/>
      <c r="R391" s="8"/>
      <c r="S391" s="20"/>
      <c r="T391" s="9"/>
    </row>
    <row r="392" spans="1:20" customHeight="1" ht="99.95">
      <c r="A392" s="3"/>
      <c r="B392" s="5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16"/>
      <c r="P392" s="8"/>
      <c r="Q392" s="8"/>
      <c r="R392" s="8"/>
      <c r="S392" s="20"/>
      <c r="T392" s="9"/>
    </row>
    <row r="393" spans="1:20" customHeight="1" ht="99.95">
      <c r="A393" s="3"/>
      <c r="B393" s="5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16"/>
      <c r="P393" s="8"/>
      <c r="Q393" s="8"/>
      <c r="R393" s="8"/>
      <c r="S393" s="20"/>
      <c r="T393" s="9"/>
    </row>
    <row r="394" spans="1:20" customHeight="1" ht="99.95">
      <c r="A394" s="3"/>
      <c r="B394" s="5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16"/>
      <c r="P394" s="8"/>
      <c r="Q394" s="8"/>
      <c r="R394" s="8"/>
      <c r="S394" s="20"/>
      <c r="T394" s="9"/>
    </row>
    <row r="395" spans="1:20" customHeight="1" ht="99.95">
      <c r="A395" s="3"/>
      <c r="B395" s="5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16"/>
      <c r="P395" s="8"/>
      <c r="Q395" s="8"/>
      <c r="R395" s="8"/>
      <c r="S395" s="20"/>
      <c r="T395" s="9"/>
    </row>
    <row r="396" spans="1:20" customHeight="1" ht="99.95">
      <c r="A396" s="3"/>
      <c r="B396" s="5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16"/>
      <c r="P396" s="8"/>
      <c r="Q396" s="8"/>
      <c r="R396" s="8"/>
      <c r="S396" s="20"/>
      <c r="T396" s="9"/>
    </row>
    <row r="397" spans="1:20" customHeight="1" ht="99.95">
      <c r="A397" s="3"/>
      <c r="B397" s="5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16"/>
      <c r="P397" s="8"/>
      <c r="Q397" s="8"/>
      <c r="R397" s="8"/>
      <c r="S397" s="20"/>
      <c r="T397" s="9"/>
    </row>
    <row r="398" spans="1:20" customHeight="1" ht="99.95">
      <c r="A398" s="3"/>
      <c r="B398" s="5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16"/>
      <c r="P398" s="8"/>
      <c r="Q398" s="8"/>
      <c r="R398" s="8"/>
      <c r="S398" s="20"/>
      <c r="T398" s="9"/>
    </row>
    <row r="399" spans="1:20" customHeight="1" ht="99.95">
      <c r="A399" s="3"/>
      <c r="B399" s="5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16"/>
      <c r="P399" s="8"/>
      <c r="Q399" s="8"/>
      <c r="R399" s="8"/>
      <c r="S399" s="20"/>
      <c r="T399" s="9"/>
    </row>
    <row r="400" spans="1:20" customHeight="1" ht="99.95">
      <c r="A400" s="3"/>
      <c r="B400" s="5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16"/>
      <c r="P400" s="8"/>
      <c r="Q400" s="8"/>
      <c r="R400" s="8"/>
      <c r="S400" s="20"/>
      <c r="T400" s="9"/>
    </row>
    <row r="401" spans="1:20" customHeight="1" ht="99.95">
      <c r="A401" s="3"/>
      <c r="B401" s="5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16"/>
      <c r="P401" s="8"/>
      <c r="Q401" s="8"/>
      <c r="R401" s="8"/>
      <c r="S401" s="20"/>
      <c r="T401" s="9"/>
    </row>
    <row r="402" spans="1:20" customHeight="1" ht="99.95">
      <c r="A402" s="3"/>
      <c r="B402" s="5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16"/>
      <c r="P402" s="8"/>
      <c r="Q402" s="8"/>
      <c r="R402" s="8"/>
      <c r="S402" s="20"/>
      <c r="T402" s="9"/>
    </row>
    <row r="403" spans="1:20" customHeight="1" ht="99.95">
      <c r="A403" s="3"/>
      <c r="B403" s="5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16"/>
      <c r="P403" s="8"/>
      <c r="Q403" s="8"/>
      <c r="R403" s="8"/>
      <c r="S403" s="20"/>
      <c r="T403" s="9"/>
    </row>
    <row r="404" spans="1:20" customHeight="1" ht="99.95">
      <c r="A404" s="3"/>
      <c r="B404" s="5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16"/>
      <c r="P404" s="8"/>
      <c r="Q404" s="8"/>
      <c r="R404" s="8"/>
      <c r="S404" s="20"/>
      <c r="T404" s="9"/>
    </row>
    <row r="405" spans="1:20" customHeight="1" ht="99.95">
      <c r="A405" s="3"/>
      <c r="B405" s="5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16"/>
      <c r="P405" s="8"/>
      <c r="Q405" s="8"/>
      <c r="R405" s="8"/>
      <c r="S405" s="20"/>
      <c r="T405" s="9"/>
    </row>
    <row r="406" spans="1:20" customHeight="1" ht="99.95">
      <c r="A406" s="3"/>
      <c r="B406" s="5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16"/>
      <c r="P406" s="8"/>
      <c r="Q406" s="8"/>
      <c r="R406" s="8"/>
      <c r="S406" s="20"/>
      <c r="T406" s="9"/>
    </row>
    <row r="407" spans="1:20" customHeight="1" ht="99.95">
      <c r="A407" s="3"/>
      <c r="B407" s="5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16"/>
      <c r="P407" s="8"/>
      <c r="Q407" s="8"/>
      <c r="R407" s="8"/>
      <c r="S407" s="20"/>
      <c r="T407" s="9"/>
    </row>
    <row r="408" spans="1:20" customHeight="1" ht="99.95">
      <c r="A408" s="3"/>
      <c r="B408" s="5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16"/>
      <c r="P408" s="8"/>
      <c r="Q408" s="8"/>
      <c r="R408" s="8"/>
      <c r="S408" s="20"/>
      <c r="T408" s="9"/>
    </row>
    <row r="409" spans="1:20" customHeight="1" ht="99.95">
      <c r="A409" s="3"/>
      <c r="B409" s="5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16"/>
      <c r="P409" s="8"/>
      <c r="Q409" s="8"/>
      <c r="R409" s="8"/>
      <c r="S409" s="20"/>
      <c r="T409" s="9"/>
    </row>
    <row r="410" spans="1:20" customHeight="1" ht="99.95">
      <c r="A410" s="3"/>
      <c r="B410" s="5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16"/>
      <c r="P410" s="8"/>
      <c r="Q410" s="8"/>
      <c r="R410" s="8"/>
      <c r="S410" s="20"/>
      <c r="T410" s="9"/>
    </row>
    <row r="411" spans="1:20" customHeight="1" ht="99.95">
      <c r="A411" s="3"/>
      <c r="B411" s="5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16"/>
      <c r="P411" s="8"/>
      <c r="Q411" s="8"/>
      <c r="R411" s="8"/>
      <c r="S411" s="20"/>
      <c r="T411" s="9"/>
    </row>
    <row r="412" spans="1:20" customHeight="1" ht="99.95">
      <c r="A412" s="3"/>
      <c r="B412" s="5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16"/>
      <c r="P412" s="8"/>
      <c r="Q412" s="8"/>
      <c r="R412" s="8"/>
      <c r="S412" s="20"/>
      <c r="T412" s="9"/>
    </row>
    <row r="413" spans="1:20" customHeight="1" ht="99.95">
      <c r="A413" s="3"/>
      <c r="B413" s="5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16"/>
      <c r="P413" s="8"/>
      <c r="Q413" s="8"/>
      <c r="R413" s="8"/>
      <c r="S413" s="20"/>
      <c r="T413" s="9"/>
    </row>
    <row r="414" spans="1:20" customHeight="1" ht="99.95">
      <c r="A414" s="3"/>
      <c r="B414" s="5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16"/>
      <c r="P414" s="8"/>
      <c r="Q414" s="8"/>
      <c r="R414" s="8"/>
      <c r="S414" s="20"/>
      <c r="T414" s="9"/>
    </row>
    <row r="415" spans="1:20" customHeight="1" ht="99.95">
      <c r="A415" s="3"/>
      <c r="B415" s="5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16"/>
      <c r="P415" s="8"/>
      <c r="Q415" s="8"/>
      <c r="R415" s="8"/>
      <c r="S415" s="20"/>
      <c r="T415" s="9"/>
    </row>
    <row r="416" spans="1:20" customHeight="1" ht="99.95">
      <c r="A416" s="3"/>
      <c r="B416" s="5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16"/>
      <c r="P416" s="8"/>
      <c r="Q416" s="8"/>
      <c r="R416" s="8"/>
      <c r="S416" s="20"/>
      <c r="T416" s="9"/>
    </row>
    <row r="417" spans="1:20" customHeight="1" ht="99.95">
      <c r="A417" s="3"/>
      <c r="B417" s="5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16"/>
      <c r="P417" s="8"/>
      <c r="Q417" s="8"/>
      <c r="R417" s="8"/>
      <c r="S417" s="20"/>
      <c r="T417" s="9"/>
    </row>
    <row r="418" spans="1:20" customHeight="1" ht="99.95">
      <c r="A418" s="3"/>
      <c r="B418" s="5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16"/>
      <c r="P418" s="8"/>
      <c r="Q418" s="8"/>
      <c r="R418" s="8"/>
      <c r="S418" s="20"/>
      <c r="T418" s="9"/>
    </row>
    <row r="419" spans="1:20" customHeight="1" ht="99.95">
      <c r="A419" s="3"/>
      <c r="B419" s="5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16"/>
      <c r="P419" s="8"/>
      <c r="Q419" s="8"/>
      <c r="R419" s="8"/>
      <c r="S419" s="20"/>
      <c r="T419" s="9"/>
    </row>
    <row r="420" spans="1:20" customHeight="1" ht="99.95">
      <c r="A420" s="3"/>
      <c r="B420" s="5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16"/>
      <c r="P420" s="8"/>
      <c r="Q420" s="8"/>
      <c r="R420" s="8"/>
      <c r="S420" s="20"/>
      <c r="T420" s="9"/>
    </row>
    <row r="421" spans="1:20" customHeight="1" ht="99.95">
      <c r="A421" s="3"/>
      <c r="B421" s="5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16"/>
      <c r="P421" s="8"/>
      <c r="Q421" s="8"/>
      <c r="R421" s="8"/>
      <c r="S421" s="20"/>
      <c r="T421" s="9"/>
    </row>
    <row r="422" spans="1:20" customHeight="1" ht="99.95">
      <c r="A422" s="3"/>
      <c r="B422" s="5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16"/>
      <c r="P422" s="8"/>
      <c r="Q422" s="8"/>
      <c r="R422" s="8"/>
      <c r="S422" s="20"/>
      <c r="T422" s="9"/>
    </row>
    <row r="423" spans="1:20" customHeight="1" ht="99.95">
      <c r="A423" s="3"/>
      <c r="B423" s="5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16"/>
      <c r="P423" s="8"/>
      <c r="Q423" s="8"/>
      <c r="R423" s="8"/>
      <c r="S423" s="20"/>
      <c r="T423" s="9"/>
    </row>
    <row r="424" spans="1:20" customHeight="1" ht="99.95">
      <c r="A424" s="3"/>
      <c r="B424" s="5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16"/>
      <c r="P424" s="8"/>
      <c r="Q424" s="8"/>
      <c r="R424" s="8"/>
      <c r="S424" s="20"/>
      <c r="T424" s="9"/>
    </row>
    <row r="425" spans="1:20" customHeight="1" ht="99.95">
      <c r="A425" s="3"/>
      <c r="B425" s="5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16"/>
      <c r="P425" s="8"/>
      <c r="Q425" s="8"/>
      <c r="R425" s="8"/>
      <c r="S425" s="20"/>
      <c r="T425" s="9"/>
    </row>
    <row r="426" spans="1:20" customHeight="1" ht="99.95">
      <c r="A426" s="3"/>
      <c r="B426" s="5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16"/>
      <c r="P426" s="8"/>
      <c r="Q426" s="8"/>
      <c r="R426" s="8"/>
      <c r="S426" s="20"/>
      <c r="T426" s="9"/>
    </row>
    <row r="427" spans="1:20" customHeight="1" ht="99.95">
      <c r="A427" s="3"/>
      <c r="B427" s="5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16"/>
      <c r="P427" s="8"/>
      <c r="Q427" s="8"/>
      <c r="R427" s="8"/>
      <c r="S427" s="20"/>
      <c r="T427" s="9"/>
    </row>
    <row r="428" spans="1:20" customHeight="1" ht="99.95">
      <c r="A428" s="3"/>
      <c r="B428" s="5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16"/>
      <c r="P428" s="8"/>
      <c r="Q428" s="8"/>
      <c r="R428" s="8"/>
      <c r="S428" s="20"/>
      <c r="T428" s="9"/>
    </row>
    <row r="429" spans="1:20" customHeight="1" ht="99.95">
      <c r="A429" s="3"/>
      <c r="B429" s="5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16"/>
      <c r="P429" s="8"/>
      <c r="Q429" s="8"/>
      <c r="R429" s="8"/>
      <c r="S429" s="20"/>
      <c r="T429" s="9"/>
    </row>
    <row r="430" spans="1:20" customHeight="1" ht="99.95">
      <c r="A430" s="3"/>
      <c r="B430" s="5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16"/>
      <c r="P430" s="8"/>
      <c r="Q430" s="8"/>
      <c r="R430" s="8"/>
      <c r="S430" s="20"/>
      <c r="T430" s="9"/>
    </row>
    <row r="431" spans="1:20" customHeight="1" ht="99.95">
      <c r="A431" s="3"/>
      <c r="B431" s="5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16"/>
      <c r="P431" s="8"/>
      <c r="Q431" s="8"/>
      <c r="R431" s="8"/>
      <c r="S431" s="20"/>
      <c r="T431" s="9"/>
    </row>
    <row r="432" spans="1:20" customHeight="1" ht="99.95">
      <c r="A432" s="3"/>
      <c r="B432" s="5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16"/>
      <c r="P432" s="8"/>
      <c r="Q432" s="8"/>
      <c r="R432" s="8"/>
      <c r="S432" s="20"/>
      <c r="T432" s="9"/>
    </row>
    <row r="433" spans="1:20" customHeight="1" ht="99.95">
      <c r="A433" s="3"/>
      <c r="B433" s="5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16"/>
      <c r="P433" s="8"/>
      <c r="Q433" s="8"/>
      <c r="R433" s="8"/>
      <c r="S433" s="20"/>
      <c r="T433" s="9"/>
    </row>
    <row r="434" spans="1:20" customHeight="1" ht="99.95">
      <c r="A434" s="3"/>
      <c r="B434" s="5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16"/>
      <c r="P434" s="8"/>
      <c r="Q434" s="8"/>
      <c r="R434" s="8"/>
      <c r="S434" s="20"/>
      <c r="T434" s="9"/>
    </row>
    <row r="435" spans="1:20" customHeight="1" ht="99.95">
      <c r="A435" s="3"/>
      <c r="B435" s="5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16"/>
      <c r="P435" s="8"/>
      <c r="Q435" s="8"/>
      <c r="R435" s="8"/>
      <c r="S435" s="20"/>
      <c r="T435" s="9"/>
    </row>
    <row r="436" spans="1:20" customHeight="1" ht="99.95">
      <c r="A436" s="3"/>
      <c r="B436" s="5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16"/>
      <c r="P436" s="8"/>
      <c r="Q436" s="8"/>
      <c r="R436" s="8"/>
      <c r="S436" s="20"/>
      <c r="T436" s="9"/>
    </row>
    <row r="437" spans="1:20" customHeight="1" ht="99.95">
      <c r="A437" s="3"/>
      <c r="B437" s="5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16"/>
      <c r="P437" s="8"/>
      <c r="Q437" s="8"/>
      <c r="R437" s="8"/>
      <c r="S437" s="20"/>
      <c r="T437" s="9"/>
    </row>
    <row r="438" spans="1:20" customHeight="1" ht="99.95">
      <c r="A438" s="3"/>
      <c r="B438" s="5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16"/>
      <c r="P438" s="8"/>
      <c r="Q438" s="8"/>
      <c r="R438" s="8"/>
      <c r="S438" s="20"/>
      <c r="T438" s="9"/>
    </row>
    <row r="439" spans="1:20" customHeight="1" ht="99.95">
      <c r="A439" s="4"/>
      <c r="B439" s="5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7"/>
      <c r="P439" s="10"/>
      <c r="Q439" s="10"/>
      <c r="R439" s="8"/>
      <c r="S439" s="20"/>
      <c r="T439" s="9"/>
    </row>
    <row r="440" spans="1:20" customHeight="1" ht="99.95">
      <c r="B440" s="5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16"/>
      <c r="P440" s="8"/>
      <c r="Q440" s="8"/>
      <c r="R440" s="8"/>
      <c r="S440" s="20"/>
      <c r="T440" s="9"/>
    </row>
    <row r="441" spans="1:20" customHeight="1" ht="99.95">
      <c r="B441" s="5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16"/>
      <c r="P441" s="8"/>
      <c r="Q441" s="8"/>
      <c r="R441" s="8"/>
      <c r="S441" s="20"/>
      <c r="T441" s="9"/>
    </row>
    <row r="442" spans="1:20" customHeight="1" ht="99.95">
      <c r="B442" s="5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16"/>
      <c r="P442" s="8"/>
      <c r="Q442" s="8"/>
      <c r="R442" s="8"/>
      <c r="S442" s="20"/>
      <c r="T442" s="9"/>
    </row>
    <row r="443" spans="1:20" customHeight="1" ht="99.95">
      <c r="B443" s="5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16"/>
      <c r="P443" s="8"/>
      <c r="Q443" s="8"/>
      <c r="R443" s="8"/>
      <c r="S443" s="20"/>
      <c r="T443" s="9"/>
    </row>
    <row r="444" spans="1:20" customHeight="1" ht="99.95">
      <c r="B444" s="5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16"/>
      <c r="P444" s="8"/>
      <c r="Q444" s="8"/>
      <c r="R444" s="8"/>
      <c r="S444" s="20"/>
      <c r="T444" s="9"/>
    </row>
    <row r="445" spans="1:20" customHeight="1" ht="99.95">
      <c r="B445" s="5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16"/>
      <c r="P445" s="8"/>
      <c r="Q445" s="8"/>
      <c r="R445" s="8"/>
      <c r="S445" s="20"/>
      <c r="T445" s="9"/>
    </row>
    <row r="446" spans="1:20" customHeight="1" ht="99.95">
      <c r="B446" s="5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16"/>
      <c r="P446" s="8"/>
      <c r="Q446" s="8"/>
      <c r="R446" s="8"/>
      <c r="S446" s="20"/>
      <c r="T446" s="9"/>
    </row>
    <row r="447" spans="1:20" customHeight="1" ht="99.95">
      <c r="B447" s="5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16"/>
      <c r="P447" s="8"/>
      <c r="Q447" s="8"/>
      <c r="R447" s="8"/>
      <c r="S447" s="20"/>
      <c r="T447" s="9"/>
    </row>
    <row r="448" spans="1:20" customHeight="1" ht="99.95">
      <c r="B448" s="5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16"/>
      <c r="P448" s="8"/>
      <c r="Q448" s="8"/>
      <c r="R448" s="8"/>
      <c r="S448" s="20"/>
      <c r="T448" s="9"/>
    </row>
    <row r="449" spans="1:20" customHeight="1" ht="99.95">
      <c r="B449" s="5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16"/>
      <c r="P449" s="8"/>
      <c r="Q449" s="8"/>
      <c r="R449" s="8"/>
      <c r="S449" s="20"/>
      <c r="T449" s="9"/>
    </row>
    <row r="450" spans="1:20" customHeight="1" ht="99.95">
      <c r="B450" s="5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16"/>
      <c r="P450" s="8"/>
      <c r="Q450" s="8"/>
      <c r="R450" s="8"/>
      <c r="S450" s="20"/>
      <c r="T450" s="9"/>
    </row>
    <row r="451" spans="1:20" customHeight="1" ht="99.95">
      <c r="B451" s="5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16"/>
      <c r="P451" s="8"/>
      <c r="Q451" s="8"/>
      <c r="R451" s="8"/>
      <c r="S451" s="20"/>
      <c r="T451" s="9"/>
    </row>
    <row r="452" spans="1:20" customHeight="1" ht="99.95">
      <c r="B452" s="5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16"/>
      <c r="P452" s="8"/>
      <c r="Q452" s="8"/>
      <c r="R452" s="8"/>
      <c r="S452" s="20"/>
      <c r="T452" s="9"/>
    </row>
    <row r="453" spans="1:20" customHeight="1" ht="99.95">
      <c r="B453" s="5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16"/>
      <c r="P453" s="8"/>
      <c r="Q453" s="8"/>
      <c r="R453" s="8"/>
      <c r="S453" s="20"/>
      <c r="T453" s="9"/>
    </row>
    <row r="454" spans="1:20" customHeight="1" ht="99.95">
      <c r="B454" s="5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16"/>
      <c r="P454" s="8"/>
      <c r="Q454" s="8"/>
      <c r="R454" s="8"/>
      <c r="S454" s="20"/>
      <c r="T454" s="9"/>
    </row>
    <row r="455" spans="1:20" customHeight="1" ht="99.95">
      <c r="B455" s="5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16"/>
      <c r="P455" s="8"/>
      <c r="Q455" s="8"/>
      <c r="R455" s="8"/>
      <c r="S455" s="20"/>
      <c r="T455" s="9"/>
    </row>
    <row r="456" spans="1:20" customHeight="1" ht="99.95">
      <c r="B456" s="5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16"/>
      <c r="P456" s="8"/>
      <c r="Q456" s="8"/>
      <c r="R456" s="8"/>
      <c r="S456" s="20"/>
      <c r="T456" s="9"/>
    </row>
    <row r="457" spans="1:20" customHeight="1" ht="99.95">
      <c r="B457" s="5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16"/>
      <c r="P457" s="8"/>
      <c r="Q457" s="8"/>
      <c r="R457" s="8"/>
      <c r="S457" s="20"/>
      <c r="T457" s="9"/>
    </row>
    <row r="458" spans="1:20" customHeight="1" ht="99.95">
      <c r="B458" s="5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16"/>
      <c r="P458" s="8"/>
      <c r="Q458" s="8"/>
      <c r="R458" s="8"/>
      <c r="S458" s="20"/>
      <c r="T458" s="9"/>
    </row>
    <row r="459" spans="1:20" customHeight="1" ht="99.95">
      <c r="B459" s="5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16"/>
      <c r="P459" s="8"/>
      <c r="Q459" s="8"/>
      <c r="R459" s="8"/>
      <c r="S459" s="20"/>
      <c r="T459" s="9"/>
    </row>
    <row r="460" spans="1:20" customHeight="1" ht="99.95">
      <c r="B460" s="5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16"/>
      <c r="P460" s="8"/>
      <c r="Q460" s="8"/>
      <c r="R460" s="8"/>
      <c r="S460" s="20"/>
      <c r="T460" s="9"/>
    </row>
    <row r="461" spans="1:20" customHeight="1" ht="99.95">
      <c r="B461" s="5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16"/>
      <c r="P461" s="8"/>
      <c r="Q461" s="8"/>
      <c r="R461" s="8"/>
      <c r="S461" s="20"/>
      <c r="T461" s="9"/>
    </row>
    <row r="462" spans="1:20" customHeight="1" ht="99.95">
      <c r="B462" s="5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16"/>
      <c r="P462" s="8"/>
      <c r="Q462" s="8"/>
      <c r="R462" s="8"/>
      <c r="S462" s="20"/>
      <c r="T462" s="9"/>
    </row>
    <row r="463" spans="1:20" customHeight="1" ht="99.95">
      <c r="B463" s="5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16"/>
      <c r="P463" s="8"/>
      <c r="Q463" s="8"/>
      <c r="R463" s="8"/>
      <c r="S463" s="20"/>
      <c r="T463" s="9"/>
    </row>
    <row r="464" spans="1:20" customHeight="1" ht="99.95">
      <c r="B464" s="5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16"/>
      <c r="P464" s="8"/>
      <c r="Q464" s="8"/>
      <c r="R464" s="8"/>
      <c r="S464" s="20"/>
      <c r="T464" s="9"/>
    </row>
    <row r="465" spans="1:20" customHeight="1" ht="99.95">
      <c r="B465" s="5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16"/>
      <c r="P465" s="8"/>
      <c r="Q465" s="8"/>
      <c r="R465" s="8"/>
      <c r="S465" s="20"/>
      <c r="T465" s="9"/>
    </row>
    <row r="466" spans="1:20" customHeight="1" ht="99.95">
      <c r="B466" s="5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16"/>
      <c r="P466" s="8"/>
      <c r="Q466" s="8"/>
      <c r="R466" s="8"/>
      <c r="S466" s="20"/>
      <c r="T466" s="9"/>
    </row>
    <row r="467" spans="1:20" customHeight="1" ht="99.95">
      <c r="B467" s="5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16"/>
      <c r="P467" s="8"/>
      <c r="Q467" s="8"/>
      <c r="R467" s="8"/>
      <c r="S467" s="20"/>
      <c r="T467" s="9"/>
    </row>
    <row r="468" spans="1:20" customHeight="1" ht="99.95">
      <c r="B468" s="5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16"/>
      <c r="P468" s="8"/>
      <c r="Q468" s="8"/>
      <c r="R468" s="8"/>
      <c r="S468" s="20"/>
      <c r="T468" s="9"/>
    </row>
    <row r="469" spans="1:20" customHeight="1" ht="99.95">
      <c r="B469" s="5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16"/>
      <c r="P469" s="8"/>
      <c r="Q469" s="8"/>
      <c r="R469" s="8"/>
      <c r="S469" s="20"/>
      <c r="T469" s="9"/>
    </row>
    <row r="470" spans="1:20" customHeight="1" ht="99.95">
      <c r="B470" s="5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16"/>
      <c r="P470" s="8"/>
      <c r="Q470" s="8"/>
      <c r="R470" s="8"/>
      <c r="S470" s="20"/>
      <c r="T470" s="9"/>
    </row>
    <row r="471" spans="1:20" customHeight="1" ht="99.95">
      <c r="B471" s="5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16"/>
      <c r="P471" s="8"/>
      <c r="Q471" s="8"/>
      <c r="R471" s="8"/>
      <c r="S471" s="20"/>
      <c r="T471" s="9"/>
    </row>
    <row r="472" spans="1:20" customHeight="1" ht="99.95">
      <c r="B472" s="5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16"/>
      <c r="P472" s="8"/>
      <c r="Q472" s="8"/>
      <c r="R472" s="8"/>
      <c r="S472" s="20"/>
      <c r="T472" s="9"/>
    </row>
    <row r="473" spans="1:20" customHeight="1" ht="99.95">
      <c r="B473" s="5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16"/>
      <c r="P473" s="8"/>
      <c r="Q473" s="8"/>
      <c r="R473" s="8"/>
      <c r="S473" s="20"/>
      <c r="T473" s="9"/>
    </row>
    <row r="474" spans="1:20" customHeight="1" ht="99.95">
      <c r="B474" s="5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16"/>
      <c r="P474" s="8"/>
      <c r="Q474" s="8"/>
      <c r="R474" s="8"/>
      <c r="S474" s="20"/>
      <c r="T474" s="9"/>
    </row>
    <row r="475" spans="1:20" customHeight="1" ht="99.95">
      <c r="B475" s="5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16"/>
      <c r="P475" s="8"/>
      <c r="Q475" s="8"/>
      <c r="R475" s="8"/>
      <c r="S475" s="20"/>
      <c r="T475" s="9"/>
    </row>
    <row r="476" spans="1:20" customHeight="1" ht="99.95">
      <c r="B476" s="5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16"/>
      <c r="P476" s="8"/>
      <c r="Q476" s="8"/>
      <c r="R476" s="8"/>
      <c r="S476" s="20"/>
      <c r="T476" s="9"/>
    </row>
    <row r="477" spans="1:20" customHeight="1" ht="99.95">
      <c r="B477" s="5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16"/>
      <c r="P477" s="8"/>
      <c r="Q477" s="8"/>
      <c r="R477" s="8"/>
      <c r="S477" s="20"/>
      <c r="T477" s="9"/>
    </row>
    <row r="478" spans="1:20" customHeight="1" ht="99.95">
      <c r="B478" s="5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16"/>
      <c r="P478" s="8"/>
      <c r="Q478" s="8"/>
      <c r="R478" s="8"/>
      <c r="S478" s="20"/>
      <c r="T478" s="9"/>
    </row>
    <row r="479" spans="1:20" customHeight="1" ht="99.95">
      <c r="B479" s="5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16"/>
      <c r="P479" s="8"/>
      <c r="Q479" s="8"/>
      <c r="R479" s="8"/>
      <c r="S479" s="20"/>
      <c r="T479" s="9"/>
    </row>
    <row r="480" spans="1:20" customHeight="1" ht="99.95">
      <c r="B480" s="5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16"/>
      <c r="P480" s="8"/>
      <c r="Q480" s="8"/>
      <c r="R480" s="8"/>
      <c r="S480" s="20"/>
      <c r="T480" s="9"/>
    </row>
    <row r="481" spans="1:20" customHeight="1" ht="99.95">
      <c r="B481" s="5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16"/>
      <c r="P481" s="8"/>
      <c r="Q481" s="8"/>
      <c r="R481" s="8"/>
      <c r="S481" s="20"/>
      <c r="T481" s="9"/>
    </row>
    <row r="482" spans="1:20" customHeight="1" ht="99.95">
      <c r="B482" s="5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16"/>
      <c r="P482" s="8"/>
      <c r="Q482" s="8"/>
      <c r="R482" s="8"/>
      <c r="S482" s="20"/>
      <c r="T482" s="9"/>
    </row>
    <row r="483" spans="1:20" customHeight="1" ht="99.95">
      <c r="B483" s="5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16"/>
      <c r="P483" s="8"/>
      <c r="Q483" s="8"/>
      <c r="R483" s="8"/>
      <c r="S483" s="20"/>
      <c r="T483" s="9"/>
    </row>
    <row r="484" spans="1:20" customHeight="1" ht="99.95">
      <c r="B484" s="5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16"/>
      <c r="P484" s="8"/>
      <c r="Q484" s="8"/>
      <c r="R484" s="8"/>
      <c r="S484" s="20"/>
      <c r="T484" s="9"/>
    </row>
    <row r="485" spans="1:20" customHeight="1" ht="99.95">
      <c r="B485" s="5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16"/>
      <c r="P485" s="8"/>
      <c r="Q485" s="8"/>
      <c r="R485" s="8"/>
      <c r="S485" s="20"/>
      <c r="T485" s="9"/>
    </row>
    <row r="486" spans="1:20" customHeight="1" ht="99.95">
      <c r="B486" s="5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16"/>
      <c r="P486" s="8"/>
      <c r="Q486" s="8"/>
      <c r="R486" s="8"/>
      <c r="S486" s="20"/>
      <c r="T486" s="9"/>
    </row>
    <row r="487" spans="1:20" customHeight="1" ht="99.95">
      <c r="B487" s="5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16"/>
      <c r="P487" s="8"/>
      <c r="Q487" s="8"/>
      <c r="R487" s="8"/>
      <c r="S487" s="20"/>
      <c r="T487" s="9"/>
    </row>
    <row r="488" spans="1:20" customHeight="1" ht="99.95">
      <c r="B488" s="5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16"/>
      <c r="P488" s="8"/>
      <c r="Q488" s="8"/>
      <c r="R488" s="8"/>
      <c r="S488" s="20"/>
      <c r="T488" s="9"/>
    </row>
    <row r="489" spans="1:20" customHeight="1" ht="99.95">
      <c r="B489" s="5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16"/>
      <c r="P489" s="8"/>
      <c r="Q489" s="8"/>
      <c r="R489" s="8"/>
      <c r="S489" s="20"/>
      <c r="T489" s="9"/>
    </row>
    <row r="490" spans="1:20" customHeight="1" ht="99.95">
      <c r="B490" s="5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16"/>
      <c r="P490" s="8"/>
      <c r="Q490" s="8"/>
      <c r="R490" s="8"/>
      <c r="S490" s="20"/>
      <c r="T490" s="9"/>
    </row>
    <row r="491" spans="1:20" customHeight="1" ht="99.95">
      <c r="B491" s="5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16"/>
      <c r="P491" s="8"/>
      <c r="Q491" s="8"/>
      <c r="R491" s="8"/>
      <c r="S491" s="20"/>
      <c r="T491" s="9"/>
    </row>
    <row r="492" spans="1:20" customHeight="1" ht="99.95">
      <c r="B492" s="5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16"/>
      <c r="P492" s="8"/>
      <c r="Q492" s="8"/>
      <c r="R492" s="8"/>
      <c r="S492" s="20"/>
      <c r="T492" s="9"/>
    </row>
    <row r="493" spans="1:20" customHeight="1" ht="99.95">
      <c r="B493" s="5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16"/>
      <c r="P493" s="8"/>
      <c r="Q493" s="8"/>
      <c r="R493" s="8"/>
      <c r="S493" s="20"/>
      <c r="T493" s="9"/>
    </row>
    <row r="494" spans="1:20" customHeight="1" ht="99.95">
      <c r="B494" s="5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16"/>
      <c r="P494" s="8"/>
      <c r="Q494" s="8"/>
      <c r="R494" s="8"/>
      <c r="S494" s="20"/>
      <c r="T494" s="9"/>
    </row>
    <row r="495" spans="1:20" customHeight="1" ht="99.95">
      <c r="B495" s="5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16"/>
      <c r="P495" s="8"/>
      <c r="Q495" s="8"/>
      <c r="R495" s="8"/>
      <c r="S495" s="20"/>
      <c r="T495" s="9"/>
    </row>
    <row r="496" spans="1:20" customHeight="1" ht="99.95">
      <c r="B496" s="5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16"/>
      <c r="P496" s="8"/>
      <c r="Q496" s="8"/>
      <c r="R496" s="8"/>
      <c r="S496" s="20"/>
      <c r="T496" s="9"/>
    </row>
    <row r="497" spans="1:20" customHeight="1" ht="99.95">
      <c r="B497" s="5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16"/>
      <c r="P497" s="8"/>
      <c r="Q497" s="8"/>
      <c r="R497" s="8"/>
      <c r="S497" s="20"/>
      <c r="T497" s="9"/>
    </row>
    <row r="498" spans="1:20" customHeight="1" ht="99.95">
      <c r="B498" s="5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16"/>
      <c r="P498" s="8"/>
      <c r="Q498" s="8"/>
      <c r="R498" s="8"/>
      <c r="S498" s="20"/>
      <c r="T498" s="9"/>
    </row>
    <row r="499" spans="1:20" customHeight="1" ht="99.95">
      <c r="B499" s="5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16"/>
      <c r="P499" s="8"/>
      <c r="Q499" s="8"/>
      <c r="R499" s="8"/>
      <c r="S499" s="20"/>
      <c r="T499" s="9"/>
    </row>
    <row r="500" spans="1:20" customHeight="1" ht="99.95">
      <c r="B500" s="5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16"/>
      <c r="P500" s="8"/>
      <c r="Q500" s="8"/>
      <c r="R500" s="8"/>
      <c r="S500" s="20"/>
      <c r="T500" s="9"/>
    </row>
    <row r="501" spans="1:20" customHeight="1" ht="99.95">
      <c r="B501" s="5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16"/>
      <c r="P501" s="8"/>
      <c r="Q501" s="8"/>
      <c r="R501" s="8"/>
      <c r="S501" s="20"/>
      <c r="T501" s="9"/>
    </row>
    <row r="502" spans="1:20" customHeight="1" ht="99.95">
      <c r="B502" s="5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16"/>
      <c r="P502" s="8"/>
      <c r="Q502" s="8"/>
      <c r="R502" s="8"/>
      <c r="S502" s="20"/>
      <c r="T502" s="9"/>
    </row>
    <row r="503" spans="1:20" customHeight="1" ht="99.95">
      <c r="B503" s="5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16"/>
      <c r="P503" s="8"/>
      <c r="Q503" s="8"/>
      <c r="R503" s="8"/>
      <c r="S503" s="20"/>
      <c r="T503" s="9"/>
    </row>
    <row r="504" spans="1:20" customHeight="1" ht="99.95">
      <c r="B504" s="5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16"/>
      <c r="P504" s="8"/>
      <c r="Q504" s="8"/>
      <c r="R504" s="8"/>
      <c r="S504" s="20"/>
      <c r="T504" s="9"/>
    </row>
    <row r="505" spans="1:20" customHeight="1" ht="99.95">
      <c r="B505" s="5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16"/>
      <c r="P505" s="8"/>
      <c r="Q505" s="8"/>
      <c r="R505" s="8"/>
      <c r="S505" s="20"/>
      <c r="T505" s="9"/>
    </row>
    <row r="506" spans="1:20" customHeight="1" ht="99.95">
      <c r="B506" s="5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16"/>
      <c r="P506" s="8"/>
      <c r="Q506" s="8"/>
      <c r="R506" s="8"/>
      <c r="S506" s="20"/>
      <c r="T506" s="9"/>
    </row>
    <row r="507" spans="1:20" customHeight="1" ht="99.95">
      <c r="B507" s="5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16"/>
      <c r="P507" s="8"/>
      <c r="Q507" s="8"/>
      <c r="R507" s="8"/>
      <c r="S507" s="20"/>
      <c r="T507" s="9"/>
    </row>
    <row r="508" spans="1:20" customHeight="1" ht="99.95">
      <c r="B508" s="5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16"/>
      <c r="P508" s="8"/>
      <c r="Q508" s="8"/>
      <c r="R508" s="8"/>
      <c r="S508" s="20"/>
      <c r="T508" s="9"/>
    </row>
    <row r="509" spans="1:20" customHeight="1" ht="99.95">
      <c r="B509" s="5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16"/>
      <c r="P509" s="8"/>
      <c r="Q509" s="8"/>
      <c r="R509" s="8"/>
      <c r="S509" s="20"/>
      <c r="T509" s="9"/>
    </row>
    <row r="510" spans="1:20" customHeight="1" ht="99.95">
      <c r="B510" s="5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16"/>
      <c r="P510" s="8"/>
      <c r="Q510" s="8"/>
      <c r="R510" s="8"/>
      <c r="S510" s="20"/>
      <c r="T510" s="9"/>
    </row>
    <row r="511" spans="1:20" customHeight="1" ht="99.95">
      <c r="B511" s="5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16"/>
      <c r="P511" s="8"/>
      <c r="Q511" s="8"/>
      <c r="R511" s="8"/>
      <c r="S511" s="20"/>
      <c r="T511" s="9"/>
    </row>
    <row r="512" spans="1:20" customHeight="1" ht="99.95">
      <c r="B512" s="5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16"/>
      <c r="P512" s="8"/>
      <c r="Q512" s="8"/>
      <c r="R512" s="8"/>
      <c r="S512" s="20"/>
      <c r="T512" s="9"/>
    </row>
    <row r="513" spans="1:20" customHeight="1" ht="99.95">
      <c r="B513" s="5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16"/>
      <c r="P513" s="8"/>
      <c r="Q513" s="8"/>
      <c r="R513" s="8"/>
      <c r="S513" s="20"/>
      <c r="T513" s="9"/>
    </row>
    <row r="514" spans="1:20" customHeight="1" ht="99.95">
      <c r="B514" s="5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16"/>
      <c r="P514" s="8"/>
      <c r="Q514" s="8"/>
      <c r="R514" s="8"/>
      <c r="S514" s="20"/>
      <c r="T514" s="9"/>
    </row>
    <row r="515" spans="1:20" customHeight="1" ht="99.95">
      <c r="B515" s="5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16"/>
      <c r="P515" s="8"/>
      <c r="Q515" s="8"/>
      <c r="R515" s="8"/>
      <c r="S515" s="20"/>
      <c r="T515" s="9"/>
    </row>
    <row r="516" spans="1:20" customHeight="1" ht="99.95">
      <c r="B516" s="5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16"/>
      <c r="P516" s="8"/>
      <c r="Q516" s="8"/>
      <c r="R516" s="8"/>
      <c r="S516" s="20"/>
      <c r="T516" s="9"/>
    </row>
    <row r="517" spans="1:20" customHeight="1" ht="99.95">
      <c r="B517" s="5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16"/>
      <c r="P517" s="8"/>
      <c r="Q517" s="8"/>
      <c r="R517" s="8"/>
      <c r="S517" s="20"/>
      <c r="T517" s="9"/>
    </row>
    <row r="518" spans="1:20" customHeight="1" ht="99.95">
      <c r="B518" s="5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16"/>
      <c r="P518" s="8"/>
      <c r="Q518" s="8"/>
      <c r="R518" s="8"/>
      <c r="S518" s="20"/>
      <c r="T518" s="9"/>
    </row>
    <row r="519" spans="1:20" customHeight="1" ht="99.95">
      <c r="B519" s="5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16"/>
      <c r="P519" s="8"/>
      <c r="Q519" s="8"/>
      <c r="R519" s="8"/>
      <c r="S519" s="20"/>
      <c r="T519" s="9"/>
    </row>
    <row r="520" spans="1:20" customHeight="1" ht="99.95">
      <c r="B520" s="5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16"/>
      <c r="P520" s="8"/>
      <c r="Q520" s="8"/>
      <c r="R520" s="8"/>
      <c r="S520" s="20"/>
      <c r="T520" s="9"/>
    </row>
    <row r="521" spans="1:20" customHeight="1" ht="99.95">
      <c r="B521" s="5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16"/>
      <c r="P521" s="8"/>
      <c r="Q521" s="8"/>
      <c r="R521" s="8"/>
      <c r="S521" s="20"/>
      <c r="T521" s="9"/>
    </row>
    <row r="522" spans="1:20" customHeight="1" ht="99.95">
      <c r="B522" s="5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16"/>
      <c r="P522" s="8"/>
      <c r="Q522" s="8"/>
      <c r="R522" s="8"/>
      <c r="S522" s="20"/>
      <c r="T522" s="9"/>
    </row>
    <row r="523" spans="1:20" customHeight="1" ht="99.95">
      <c r="B523" s="5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16"/>
      <c r="P523" s="8"/>
      <c r="Q523" s="8"/>
      <c r="R523" s="8"/>
      <c r="S523" s="20"/>
      <c r="T523" s="9"/>
    </row>
    <row r="524" spans="1:20" customHeight="1" ht="99.95">
      <c r="B524" s="5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16"/>
      <c r="P524" s="8"/>
      <c r="Q524" s="8"/>
      <c r="R524" s="8"/>
      <c r="S524" s="20"/>
      <c r="T524" s="9"/>
    </row>
    <row r="525" spans="1:20" customHeight="1" ht="99.95">
      <c r="B525" s="5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16"/>
      <c r="P525" s="8"/>
      <c r="Q525" s="8"/>
      <c r="R525" s="8"/>
      <c r="S525" s="20"/>
      <c r="T525" s="9"/>
    </row>
    <row r="526" spans="1:20" customHeight="1" ht="99.95">
      <c r="B526" s="5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16"/>
      <c r="P526" s="8"/>
      <c r="Q526" s="8"/>
      <c r="R526" s="8"/>
      <c r="S526" s="20"/>
      <c r="T526" s="9"/>
    </row>
    <row r="527" spans="1:20" customHeight="1" ht="99.95">
      <c r="B527" s="5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16"/>
      <c r="P527" s="8"/>
      <c r="Q527" s="8"/>
      <c r="R527" s="8"/>
      <c r="S527" s="20"/>
      <c r="T527" s="9"/>
    </row>
    <row r="528" spans="1:20" customHeight="1" ht="99.95">
      <c r="B528" s="5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16"/>
      <c r="P528" s="8"/>
      <c r="Q528" s="8"/>
      <c r="R528" s="8"/>
      <c r="S528" s="20"/>
      <c r="T528" s="9"/>
    </row>
    <row r="529" spans="1:20" customHeight="1" ht="99.95">
      <c r="B529" s="5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16"/>
      <c r="P529" s="8"/>
      <c r="Q529" s="8"/>
      <c r="R529" s="8"/>
      <c r="S529" s="20"/>
      <c r="T529" s="9"/>
    </row>
    <row r="530" spans="1:20" customHeight="1" ht="99.95">
      <c r="B530" s="5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16"/>
      <c r="P530" s="8"/>
      <c r="Q530" s="8"/>
      <c r="R530" s="8"/>
      <c r="S530" s="20"/>
      <c r="T530" s="9"/>
    </row>
    <row r="531" spans="1:20" customHeight="1" ht="99.95">
      <c r="B531" s="5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16"/>
      <c r="P531" s="8"/>
      <c r="Q531" s="8"/>
      <c r="R531" s="8"/>
      <c r="S531" s="20"/>
      <c r="T531" s="9"/>
    </row>
    <row r="532" spans="1:20" customHeight="1" ht="99.95">
      <c r="B532" s="5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16"/>
      <c r="P532" s="8"/>
      <c r="Q532" s="8"/>
      <c r="R532" s="8"/>
      <c r="S532" s="20"/>
      <c r="T532" s="9"/>
    </row>
    <row r="533" spans="1:20" customHeight="1" ht="99.95">
      <c r="B533" s="5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16"/>
      <c r="P533" s="8"/>
      <c r="Q533" s="8"/>
      <c r="R533" s="8"/>
      <c r="S533" s="20"/>
      <c r="T533" s="9"/>
    </row>
    <row r="534" spans="1:20" customHeight="1" ht="99.95">
      <c r="B534" s="5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16"/>
      <c r="P534" s="8"/>
      <c r="Q534" s="8"/>
      <c r="R534" s="8"/>
      <c r="S534" s="20"/>
      <c r="T534" s="9"/>
    </row>
    <row r="535" spans="1:20" customHeight="1" ht="99.95">
      <c r="B535" s="5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16"/>
      <c r="P535" s="8"/>
      <c r="Q535" s="8"/>
      <c r="R535" s="8"/>
      <c r="S535" s="20"/>
      <c r="T535" s="9"/>
    </row>
    <row r="536" spans="1:20" customHeight="1" ht="99.95">
      <c r="B536" s="5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16"/>
      <c r="P536" s="8"/>
      <c r="Q536" s="8"/>
      <c r="R536" s="8"/>
      <c r="S536" s="20"/>
      <c r="T536" s="9"/>
    </row>
    <row r="537" spans="1:20" customHeight="1" ht="99.95">
      <c r="B537" s="5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16"/>
      <c r="P537" s="8"/>
      <c r="Q537" s="8"/>
      <c r="R537" s="8"/>
      <c r="S537" s="20"/>
      <c r="T537" s="9"/>
    </row>
    <row r="538" spans="1:20" customHeight="1" ht="99.95">
      <c r="B538" s="5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16"/>
      <c r="P538" s="8"/>
      <c r="Q538" s="8"/>
      <c r="R538" s="8"/>
      <c r="S538" s="20"/>
      <c r="T538" s="9"/>
    </row>
    <row r="539" spans="1:20" customHeight="1" ht="99.95">
      <c r="B539" s="5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16"/>
      <c r="P539" s="8"/>
      <c r="Q539" s="8"/>
      <c r="R539" s="8"/>
      <c r="S539" s="20"/>
      <c r="T539" s="9"/>
    </row>
    <row r="540" spans="1:20" customHeight="1" ht="99.95">
      <c r="B540" s="5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16"/>
      <c r="P540" s="8"/>
      <c r="Q540" s="8"/>
      <c r="R540" s="8"/>
      <c r="S540" s="20"/>
      <c r="T540" s="9"/>
    </row>
    <row r="541" spans="1:20" customHeight="1" ht="99.95">
      <c r="B541" s="5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16"/>
      <c r="P541" s="8"/>
      <c r="Q541" s="8"/>
      <c r="R541" s="8"/>
      <c r="S541" s="20"/>
      <c r="T541" s="9"/>
    </row>
    <row r="542" spans="1:20" customHeight="1" ht="99.95">
      <c r="B542" s="5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16"/>
      <c r="P542" s="8"/>
      <c r="Q542" s="8"/>
      <c r="R542" s="8"/>
      <c r="S542" s="20"/>
      <c r="T542" s="9"/>
    </row>
    <row r="543" spans="1:20" customHeight="1" ht="99.95">
      <c r="B543" s="5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16"/>
      <c r="P543" s="8"/>
      <c r="Q543" s="8"/>
      <c r="R543" s="8"/>
      <c r="S543" s="20"/>
      <c r="T543" s="9"/>
    </row>
    <row r="544" spans="1:20" customHeight="1" ht="99.95">
      <c r="B544" s="5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16"/>
      <c r="P544" s="8"/>
      <c r="Q544" s="8"/>
      <c r="R544" s="8"/>
      <c r="S544" s="20"/>
      <c r="T544" s="9"/>
    </row>
    <row r="545" spans="1:20" customHeight="1" ht="99.95">
      <c r="B545" s="5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16"/>
      <c r="P545" s="8"/>
      <c r="Q545" s="8"/>
      <c r="R545" s="8"/>
      <c r="S545" s="20"/>
      <c r="T545" s="9"/>
    </row>
    <row r="546" spans="1:20" customHeight="1" ht="99.95">
      <c r="B546" s="5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16"/>
      <c r="P546" s="8"/>
      <c r="Q546" s="8"/>
      <c r="R546" s="8"/>
      <c r="S546" s="20"/>
      <c r="T546" s="9"/>
    </row>
    <row r="547" spans="1:20" customHeight="1" ht="99.95">
      <c r="B547" s="5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16"/>
      <c r="P547" s="8"/>
      <c r="Q547" s="8"/>
      <c r="R547" s="8"/>
      <c r="S547" s="20"/>
      <c r="T547" s="9"/>
    </row>
    <row r="548" spans="1:20" customHeight="1" ht="99.95">
      <c r="B548" s="5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16"/>
      <c r="P548" s="8"/>
      <c r="Q548" s="8"/>
      <c r="R548" s="8"/>
      <c r="S548" s="20"/>
      <c r="T548" s="9"/>
    </row>
    <row r="549" spans="1:20" customHeight="1" ht="99.95">
      <c r="B549" s="5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16"/>
      <c r="P549" s="8"/>
      <c r="Q549" s="8"/>
      <c r="R549" s="8"/>
      <c r="S549" s="20"/>
      <c r="T549" s="9"/>
    </row>
    <row r="550" spans="1:20" customHeight="1" ht="99.95">
      <c r="B550" s="5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16"/>
      <c r="P550" s="8"/>
      <c r="Q550" s="8"/>
      <c r="R550" s="8"/>
      <c r="S550" s="20"/>
      <c r="T550" s="9"/>
    </row>
    <row r="551" spans="1:20" customHeight="1" ht="99.95">
      <c r="B551" s="5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16"/>
      <c r="P551" s="8"/>
      <c r="Q551" s="8"/>
      <c r="R551" s="8"/>
      <c r="S551" s="20"/>
      <c r="T551" s="9"/>
    </row>
    <row r="552" spans="1:20" customHeight="1" ht="99.95">
      <c r="B552" s="5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16"/>
      <c r="P552" s="8"/>
      <c r="Q552" s="8"/>
      <c r="R552" s="8"/>
      <c r="S552" s="20"/>
      <c r="T552" s="9"/>
    </row>
    <row r="553" spans="1:20" customHeight="1" ht="99.95">
      <c r="B553" s="5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16"/>
      <c r="P553" s="8"/>
      <c r="Q553" s="8"/>
      <c r="R553" s="8"/>
      <c r="S553" s="20"/>
      <c r="T553" s="9"/>
    </row>
    <row r="554" spans="1:20" customHeight="1" ht="99.95">
      <c r="B554" s="5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16"/>
      <c r="P554" s="8"/>
      <c r="Q554" s="8"/>
      <c r="R554" s="8"/>
      <c r="S554" s="20"/>
      <c r="T554" s="9"/>
    </row>
    <row r="555" spans="1:20" customHeight="1" ht="99.95">
      <c r="B555" s="5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16"/>
      <c r="P555" s="8"/>
      <c r="Q555" s="8"/>
      <c r="R555" s="8"/>
      <c r="S555" s="20"/>
      <c r="T555" s="9"/>
    </row>
    <row r="556" spans="1:20" customHeight="1" ht="99.95">
      <c r="B556" s="5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16"/>
      <c r="P556" s="8"/>
      <c r="Q556" s="8"/>
      <c r="R556" s="8"/>
      <c r="S556" s="20"/>
      <c r="T556" s="9"/>
    </row>
    <row r="557" spans="1:20" customHeight="1" ht="99.95">
      <c r="B557" s="5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16"/>
      <c r="P557" s="8"/>
      <c r="Q557" s="8"/>
      <c r="R557" s="8"/>
      <c r="S557" s="20"/>
      <c r="T557" s="9"/>
    </row>
    <row r="558" spans="1:20" customHeight="1" ht="99.95">
      <c r="B558" s="5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16"/>
      <c r="P558" s="8"/>
      <c r="Q558" s="8"/>
      <c r="R558" s="8"/>
      <c r="S558" s="20"/>
      <c r="T558" s="9"/>
    </row>
    <row r="559" spans="1:20" customHeight="1" ht="99.95">
      <c r="B559" s="5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16"/>
      <c r="P559" s="8"/>
      <c r="Q559" s="8"/>
      <c r="R559" s="8"/>
      <c r="S559" s="20"/>
      <c r="T559" s="9"/>
    </row>
    <row r="560" spans="1:20" customHeight="1" ht="99.95">
      <c r="B560" s="5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16"/>
      <c r="P560" s="8"/>
      <c r="Q560" s="8"/>
      <c r="R560" s="8"/>
      <c r="S560" s="20"/>
      <c r="T560" s="9"/>
    </row>
    <row r="561" spans="1:20" customHeight="1" ht="99.95">
      <c r="B561" s="5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16"/>
      <c r="P561" s="8"/>
      <c r="Q561" s="8"/>
      <c r="R561" s="8"/>
      <c r="S561" s="20"/>
      <c r="T561" s="9"/>
    </row>
    <row r="562" spans="1:20" customHeight="1" ht="99.95">
      <c r="B562" s="5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16"/>
      <c r="P562" s="8"/>
      <c r="Q562" s="8"/>
      <c r="R562" s="8"/>
      <c r="S562" s="20"/>
      <c r="T562" s="9"/>
    </row>
    <row r="563" spans="1:20" customHeight="1" ht="99.95">
      <c r="B563" s="5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16"/>
      <c r="P563" s="8"/>
      <c r="Q563" s="8"/>
      <c r="R563" s="8"/>
      <c r="S563" s="20"/>
      <c r="T563" s="9"/>
    </row>
    <row r="564" spans="1:20" customHeight="1" ht="99.95">
      <c r="B564" s="5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16"/>
      <c r="P564" s="8"/>
      <c r="Q564" s="8"/>
      <c r="R564" s="8"/>
      <c r="S564" s="20"/>
      <c r="T564" s="9"/>
    </row>
    <row r="565" spans="1:20" customHeight="1" ht="99.95">
      <c r="B565" s="5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16"/>
      <c r="P565" s="8"/>
      <c r="Q565" s="8"/>
      <c r="R565" s="8"/>
      <c r="S565" s="20"/>
      <c r="T565" s="9"/>
    </row>
    <row r="566" spans="1:20" customHeight="1" ht="99.95">
      <c r="B566" s="5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16"/>
      <c r="P566" s="8"/>
      <c r="Q566" s="8"/>
      <c r="R566" s="8"/>
      <c r="S566" s="20"/>
      <c r="T566" s="9"/>
    </row>
    <row r="567" spans="1:20" customHeight="1" ht="99.95">
      <c r="B567" s="5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16"/>
      <c r="P567" s="8"/>
      <c r="Q567" s="8"/>
      <c r="R567" s="8"/>
      <c r="S567" s="20"/>
      <c r="T567" s="9"/>
    </row>
    <row r="568" spans="1:20" customHeight="1" ht="99.95">
      <c r="B568" s="5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16"/>
      <c r="P568" s="8"/>
      <c r="Q568" s="8"/>
      <c r="R568" s="8"/>
      <c r="S568" s="20"/>
      <c r="T568" s="9"/>
    </row>
    <row r="569" spans="1:20" customHeight="1" ht="99.95">
      <c r="B569" s="5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16"/>
      <c r="P569" s="8"/>
      <c r="Q569" s="8"/>
      <c r="R569" s="8"/>
      <c r="S569" s="20"/>
      <c r="T569" s="9"/>
    </row>
    <row r="570" spans="1:20" customHeight="1" ht="99.95">
      <c r="B570" s="5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16"/>
      <c r="P570" s="8"/>
      <c r="Q570" s="8"/>
      <c r="R570" s="8"/>
      <c r="S570" s="20"/>
      <c r="T570" s="9"/>
    </row>
    <row r="571" spans="1:20" customHeight="1" ht="99.95">
      <c r="B571" s="5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16"/>
      <c r="P571" s="8"/>
      <c r="Q571" s="8"/>
      <c r="R571" s="8"/>
      <c r="S571" s="20"/>
      <c r="T571" s="9"/>
    </row>
    <row r="572" spans="1:20" customHeight="1" ht="99.95">
      <c r="B572" s="5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16"/>
      <c r="P572" s="8"/>
      <c r="Q572" s="8"/>
      <c r="R572" s="8"/>
      <c r="S572" s="20"/>
      <c r="T572" s="9"/>
    </row>
    <row r="573" spans="1:20" customHeight="1" ht="99.95">
      <c r="B573" s="5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16"/>
      <c r="P573" s="8"/>
      <c r="Q573" s="8"/>
      <c r="R573" s="8"/>
      <c r="S573" s="20"/>
      <c r="T573" s="9"/>
    </row>
    <row r="574" spans="1:20" customHeight="1" ht="99.95">
      <c r="B574" s="5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16"/>
      <c r="P574" s="8"/>
      <c r="Q574" s="8"/>
      <c r="R574" s="8"/>
      <c r="S574" s="20"/>
      <c r="T574" s="9"/>
    </row>
    <row r="575" spans="1:20" customHeight="1" ht="99.95">
      <c r="B575" s="5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16"/>
      <c r="P575" s="8"/>
      <c r="Q575" s="8"/>
      <c r="R575" s="8"/>
      <c r="S575" s="20"/>
      <c r="T575" s="9"/>
    </row>
    <row r="576" spans="1:20" customHeight="1" ht="99.95">
      <c r="B576" s="5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16"/>
      <c r="P576" s="8"/>
      <c r="Q576" s="8"/>
      <c r="R576" s="8"/>
      <c r="S576" s="20"/>
      <c r="T576" s="9"/>
    </row>
    <row r="577" spans="1:20" customHeight="1" ht="99.95">
      <c r="B577" s="5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16"/>
      <c r="P577" s="8"/>
      <c r="Q577" s="8"/>
      <c r="R577" s="8"/>
      <c r="S577" s="20"/>
      <c r="T577" s="9"/>
    </row>
    <row r="578" spans="1:20" customHeight="1" ht="99.95">
      <c r="B578" s="5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16"/>
      <c r="P578" s="8"/>
      <c r="Q578" s="8"/>
      <c r="R578" s="8"/>
      <c r="S578" s="20"/>
      <c r="T578" s="9"/>
    </row>
    <row r="579" spans="1:20" customHeight="1" ht="99.95">
      <c r="B579" s="5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16"/>
      <c r="P579" s="8"/>
      <c r="Q579" s="8"/>
      <c r="R579" s="8"/>
      <c r="S579" s="20"/>
      <c r="T579" s="9"/>
    </row>
    <row r="580" spans="1:20" customHeight="1" ht="99.95">
      <c r="B580" s="5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16"/>
      <c r="P580" s="8"/>
      <c r="Q580" s="8"/>
      <c r="R580" s="8"/>
      <c r="S580" s="20"/>
      <c r="T580" s="9"/>
    </row>
    <row r="581" spans="1:20" customHeight="1" ht="99.95">
      <c r="B581" s="5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16"/>
      <c r="P581" s="8"/>
      <c r="Q581" s="8"/>
      <c r="R581" s="8"/>
      <c r="S581" s="20"/>
      <c r="T581" s="9"/>
    </row>
    <row r="582" spans="1:20" customHeight="1" ht="99.95">
      <c r="B582" s="5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16"/>
      <c r="P582" s="8"/>
      <c r="Q582" s="8"/>
      <c r="R582" s="8"/>
      <c r="S582" s="20"/>
      <c r="T582" s="9"/>
    </row>
    <row r="583" spans="1:20" customHeight="1" ht="99.95">
      <c r="B583" s="5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16"/>
      <c r="P583" s="8"/>
      <c r="Q583" s="8"/>
      <c r="R583" s="8"/>
      <c r="S583" s="20"/>
      <c r="T583" s="9"/>
    </row>
    <row r="584" spans="1:20" customHeight="1" ht="99.95">
      <c r="B584" s="5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16"/>
      <c r="P584" s="8"/>
      <c r="Q584" s="8"/>
      <c r="R584" s="8"/>
      <c r="S584" s="20"/>
      <c r="T584" s="9"/>
    </row>
    <row r="585" spans="1:20" customHeight="1" ht="99.95">
      <c r="B585" s="5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16"/>
      <c r="P585" s="8"/>
      <c r="Q585" s="8"/>
      <c r="R585" s="8"/>
      <c r="S585" s="20"/>
      <c r="T585" s="9"/>
    </row>
    <row r="586" spans="1:20" customHeight="1" ht="99.95">
      <c r="B586" s="5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16"/>
      <c r="P586" s="8"/>
      <c r="Q586" s="8"/>
      <c r="R586" s="8"/>
      <c r="S586" s="20"/>
      <c r="T586" s="9"/>
    </row>
    <row r="587" spans="1:20" customHeight="1" ht="99.95">
      <c r="B587" s="5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16"/>
      <c r="P587" s="8"/>
      <c r="Q587" s="8"/>
      <c r="R587" s="8"/>
      <c r="S587" s="20"/>
      <c r="T587" s="9"/>
    </row>
    <row r="588" spans="1:20" customHeight="1" ht="99.95">
      <c r="B588" s="5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16"/>
      <c r="P588" s="8"/>
      <c r="Q588" s="8"/>
      <c r="R588" s="8"/>
      <c r="S588" s="20"/>
      <c r="T588" s="9"/>
    </row>
    <row r="589" spans="1:20" customHeight="1" ht="99.95">
      <c r="B589" s="5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16"/>
      <c r="P589" s="8"/>
      <c r="Q589" s="8"/>
      <c r="R589" s="8"/>
      <c r="S589" s="20"/>
      <c r="T589" s="9"/>
    </row>
    <row r="590" spans="1:20" customHeight="1" ht="99.95">
      <c r="B590" s="5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16"/>
      <c r="P590" s="8"/>
      <c r="Q590" s="8"/>
      <c r="R590" s="8"/>
      <c r="S590" s="20"/>
      <c r="T590" s="9"/>
    </row>
    <row r="591" spans="1:20" customHeight="1" ht="99.95">
      <c r="B591" s="5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16"/>
      <c r="P591" s="8"/>
      <c r="Q591" s="8"/>
      <c r="R591" s="8"/>
      <c r="S591" s="20"/>
      <c r="T591" s="9"/>
    </row>
    <row r="592" spans="1:20" customHeight="1" ht="99.95">
      <c r="B592" s="5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16"/>
      <c r="P592" s="8"/>
      <c r="Q592" s="8"/>
      <c r="R592" s="8"/>
      <c r="S592" s="20"/>
      <c r="T592" s="9"/>
    </row>
    <row r="593" spans="1:20" customHeight="1" ht="99.95">
      <c r="B593" s="5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16"/>
      <c r="P593" s="8"/>
      <c r="Q593" s="8"/>
      <c r="R593" s="8"/>
      <c r="S593" s="20"/>
      <c r="T593" s="9"/>
    </row>
    <row r="594" spans="1:20" customHeight="1" ht="99.95">
      <c r="B594" s="5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16"/>
      <c r="P594" s="8"/>
      <c r="Q594" s="8"/>
      <c r="R594" s="8"/>
      <c r="S594" s="20"/>
      <c r="T594" s="9"/>
    </row>
    <row r="595" spans="1:20" customHeight="1" ht="99.95">
      <c r="B595" s="5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16"/>
      <c r="P595" s="8"/>
      <c r="Q595" s="8"/>
      <c r="R595" s="8"/>
      <c r="S595" s="20"/>
      <c r="T595" s="9"/>
    </row>
    <row r="596" spans="1:20" customHeight="1" ht="99.95">
      <c r="B596" s="5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16"/>
      <c r="P596" s="8"/>
      <c r="Q596" s="8"/>
      <c r="R596" s="8"/>
      <c r="S596" s="20"/>
      <c r="T596" s="9"/>
    </row>
    <row r="597" spans="1:20" customHeight="1" ht="99.95">
      <c r="B597" s="5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16"/>
      <c r="P597" s="8"/>
      <c r="Q597" s="8"/>
      <c r="R597" s="8"/>
      <c r="S597" s="20"/>
      <c r="T597" s="9"/>
    </row>
    <row r="598" spans="1:20" customHeight="1" ht="99.95">
      <c r="B598" s="5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16"/>
      <c r="P598" s="8"/>
      <c r="Q598" s="8"/>
      <c r="R598" s="8"/>
      <c r="S598" s="20"/>
      <c r="T598" s="9"/>
    </row>
    <row r="599" spans="1:20" customHeight="1" ht="99.95">
      <c r="B599" s="5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16"/>
      <c r="P599" s="8"/>
      <c r="Q599" s="8"/>
      <c r="R599" s="8"/>
      <c r="S599" s="20"/>
      <c r="T599" s="9"/>
    </row>
    <row r="600" spans="1:20" customHeight="1" ht="99.95">
      <c r="B600" s="5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16"/>
      <c r="P600" s="8"/>
      <c r="Q600" s="8"/>
      <c r="R600" s="8"/>
      <c r="S600" s="20"/>
      <c r="T600" s="9"/>
    </row>
    <row r="601" spans="1:20" customHeight="1" ht="99.95">
      <c r="B601" s="5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16"/>
      <c r="P601" s="8"/>
      <c r="Q601" s="8"/>
      <c r="R601" s="8"/>
      <c r="S601" s="20"/>
      <c r="T601" s="9"/>
    </row>
    <row r="602" spans="1:20" customHeight="1" ht="99.95">
      <c r="B602" s="5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16"/>
      <c r="P602" s="8"/>
      <c r="Q602" s="8"/>
      <c r="R602" s="8"/>
      <c r="S602" s="20"/>
      <c r="T602" s="9"/>
    </row>
    <row r="603" spans="1:20" customHeight="1" ht="99.95">
      <c r="B603" s="5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8"/>
      <c r="P603" s="12"/>
      <c r="Q603" s="12"/>
      <c r="R603" s="12"/>
      <c r="S603" s="21"/>
      <c r="T603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N604"/>
  <sheetViews>
    <sheetView tabSelected="0" workbookViewId="0" zoomScale="70" zoomScaleNormal="70" showGridLines="true" showRowColHeaders="1">
      <selection activeCell="A605" sqref="A605:XFD10867"/>
    </sheetView>
  </sheetViews>
  <sheetFormatPr customHeight="true" defaultRowHeight="36" defaultColWidth="11.42578125" outlineLevelRow="0" outlineLevelCol="0"/>
  <cols>
    <col min="1" max="1" width="7.85546875" customWidth="true" style="23"/>
    <col min="2" max="2" width="18.7109375" customWidth="true" style="22"/>
    <col min="3" max="3" width="26.7109375" customWidth="true" style="22"/>
    <col min="4" max="4" width="23.5703125" customWidth="true" style="22"/>
    <col min="5" max="5" width="39.85546875" customWidth="true" style="22"/>
    <col min="6" max="6" width="37.7109375" customWidth="true" style="22"/>
    <col min="7" max="7" width="30.140625" customWidth="true" style="22"/>
    <col min="8" max="8" width="21.42578125" customWidth="true" style="22"/>
    <col min="9" max="9" width="21.42578125" customWidth="true" style="22"/>
    <col min="10" max="10" width="21.42578125" customWidth="true" style="22"/>
    <col min="11" max="11" width="27.85546875" customWidth="true" style="22"/>
    <col min="12" max="12" width="28" customWidth="true" style="67"/>
    <col min="13" max="13" width="15.7109375" customWidth="true" style="67"/>
    <col min="14" max="14" width="20.85546875" customWidth="true" style="67"/>
    <col min="15" max="15" width="20.85546875" customWidth="true" style="67"/>
    <col min="16" max="16" width="18.28515625" customWidth="true" style="67"/>
    <col min="17" max="17" width="18.28515625" customWidth="true" style="67"/>
    <col min="18" max="18" width="108.28515625" customWidth="true" style="67"/>
    <col min="19" max="19" width="33.28515625" customWidth="true" style="67"/>
    <col min="20" max="20" width="35.28515625" customWidth="true" style="67"/>
    <col min="21" max="21" width="58.28515625" customWidth="true" style="67"/>
    <col min="22" max="22" width="26.85546875" customWidth="true" style="67"/>
    <col min="23" max="23" width="16.85546875" customWidth="true" style="67"/>
    <col min="24" max="24" width="16.85546875" customWidth="true" style="67"/>
    <col min="25" max="25" width="90.85546875" customWidth="true" style="22"/>
    <col min="26" max="26" width="18.140625" customWidth="true" style="67"/>
    <col min="27" max="27" width="24.140625" customWidth="true" style="22"/>
    <col min="28" max="28" width="25.7109375" customWidth="true" style="22"/>
    <col min="29" max="29" width="25.140625" customWidth="true" style="22"/>
    <col min="30" max="30" width="29.42578125" customWidth="true" style="22"/>
    <col min="31" max="31" width="25.42578125" customWidth="true" style="22"/>
    <col min="32" max="32" width="44.28515625" customWidth="true" style="22"/>
    <col min="33" max="33" width="27.7109375" customWidth="true" style="67"/>
    <col min="34" max="34" width="35" customWidth="true" style="67"/>
    <col min="35" max="35" width="39.85546875" customWidth="true" style="22"/>
    <col min="36" max="36" width="14.5703125" customWidth="true" style="23"/>
    <col min="37" max="37" width="69.42578125" customWidth="true" style="22"/>
    <col min="38" max="38" width="11.28515625" customWidth="true" style="67"/>
    <col min="39" max="39" width="71.28515625" customWidth="true" style="22"/>
    <col min="40" max="40" width="10.7109375" customWidth="true" style="67"/>
    <col min="41" max="41" width="30.5703125" customWidth="true" style="22"/>
    <col min="42" max="42" width="29.28515625" customWidth="true" style="67"/>
    <col min="43" max="43" width="94" customWidth="true" style="22"/>
    <col min="44" max="44" width="10.7109375" customWidth="true" style="22"/>
    <col min="45" max="45" width="105" customWidth="true" style="22"/>
    <col min="46" max="46" width="12" customWidth="true" style="22"/>
    <col min="47" max="47" width="13.28515625" customWidth="true" style="23"/>
    <col min="48" max="48" width="85" customWidth="true" style="22"/>
    <col min="49" max="49" width="17.5703125" customWidth="true" style="22"/>
    <col min="50" max="50" width="93.5703125" customWidth="true" style="22"/>
    <col min="51" max="51" width="15" customWidth="true" style="22"/>
    <col min="52" max="52" width="25.5703125" customWidth="true" style="22"/>
    <col min="53" max="53" width="35.7109375" customWidth="true" style="22"/>
    <col min="54" max="54" width="11.42578125" style="23"/>
    <col min="55" max="55" width="11.42578125" style="22"/>
    <col min="56" max="56" width="30.85546875" customWidth="true" style="22"/>
    <col min="57" max="57" width="28.140625" customWidth="true" style="22"/>
    <col min="58" max="58" width="30" customWidth="true" style="22"/>
    <col min="59" max="59" width="16.42578125" customWidth="true" style="22"/>
    <col min="60" max="60" width="11.42578125" style="22"/>
  </cols>
  <sheetData>
    <row r="1" spans="1:92" customHeight="1" ht="44.25">
      <c r="A1" s="94" t="s">
        <v>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4"/>
      <c r="AV1" s="94"/>
    </row>
    <row r="2" spans="1:92" customHeight="1" ht="27.75">
      <c r="A2" s="95" t="s">
        <v>20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7"/>
      <c r="M2" s="86" t="s">
        <v>21</v>
      </c>
      <c r="N2" s="87"/>
      <c r="O2" s="87"/>
      <c r="P2" s="87"/>
      <c r="Q2" s="87"/>
      <c r="R2" s="87"/>
      <c r="S2" s="87"/>
      <c r="T2" s="88"/>
      <c r="U2" s="86" t="s">
        <v>22</v>
      </c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8"/>
      <c r="AK2" s="89" t="s">
        <v>23</v>
      </c>
      <c r="AL2" s="91"/>
      <c r="AM2" s="91"/>
      <c r="AN2" s="91"/>
      <c r="AO2" s="91"/>
      <c r="AP2" s="91"/>
      <c r="AQ2" s="91"/>
      <c r="AR2" s="91"/>
      <c r="AS2" s="91"/>
      <c r="AT2" s="91"/>
      <c r="AU2" s="90"/>
      <c r="AV2" s="93" t="s">
        <v>24</v>
      </c>
      <c r="AW2" s="93"/>
      <c r="AX2" s="93"/>
      <c r="AY2" s="93"/>
      <c r="AZ2" s="93"/>
      <c r="BA2" s="93"/>
      <c r="BB2" s="93"/>
      <c r="BD2" s="85" t="s">
        <v>25</v>
      </c>
      <c r="BE2" s="85"/>
      <c r="BF2" s="85"/>
      <c r="BG2" s="85"/>
    </row>
    <row r="3" spans="1:92" customHeight="1" ht="30.75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100"/>
      <c r="M3" s="24" t="s">
        <v>26</v>
      </c>
      <c r="N3" s="86" t="s">
        <v>27</v>
      </c>
      <c r="O3" s="87"/>
      <c r="P3" s="87"/>
      <c r="Q3" s="87"/>
      <c r="R3" s="87"/>
      <c r="S3" s="87"/>
      <c r="T3" s="88"/>
      <c r="U3" s="86" t="s">
        <v>28</v>
      </c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8"/>
      <c r="AK3" s="89" t="s">
        <v>29</v>
      </c>
      <c r="AL3" s="90"/>
      <c r="AM3" s="89" t="s">
        <v>30</v>
      </c>
      <c r="AN3" s="91"/>
      <c r="AO3" s="91"/>
      <c r="AP3" s="91"/>
      <c r="AQ3" s="92" t="s">
        <v>31</v>
      </c>
      <c r="AR3" s="92"/>
      <c r="AS3" s="89" t="s">
        <v>32</v>
      </c>
      <c r="AT3" s="91"/>
      <c r="AU3" s="90"/>
      <c r="AV3" s="93" t="s">
        <v>33</v>
      </c>
      <c r="AW3" s="93"/>
      <c r="AX3" s="93" t="s">
        <v>34</v>
      </c>
      <c r="AY3" s="93"/>
      <c r="AZ3" s="93"/>
      <c r="BA3" s="93"/>
      <c r="BB3" s="93"/>
      <c r="BD3" s="85"/>
      <c r="BE3" s="85"/>
      <c r="BF3" s="85"/>
      <c r="BG3" s="85"/>
    </row>
    <row r="4" spans="1:92" customHeight="1" ht="94.5" s="37" customFormat="1">
      <c r="A4" s="25" t="s">
        <v>0</v>
      </c>
      <c r="B4" s="25" t="s">
        <v>15</v>
      </c>
      <c r="C4" s="25" t="s">
        <v>35</v>
      </c>
      <c r="D4" s="25" t="s">
        <v>36</v>
      </c>
      <c r="E4" s="25" t="s">
        <v>37</v>
      </c>
      <c r="F4" s="26" t="s">
        <v>1</v>
      </c>
      <c r="G4" s="26" t="s">
        <v>38</v>
      </c>
      <c r="H4" s="25" t="s">
        <v>39</v>
      </c>
      <c r="I4" s="25" t="s">
        <v>40</v>
      </c>
      <c r="J4" s="25" t="s">
        <v>41</v>
      </c>
      <c r="K4" s="25" t="s">
        <v>42</v>
      </c>
      <c r="L4" s="25" t="s">
        <v>43</v>
      </c>
      <c r="M4" s="25" t="s">
        <v>44</v>
      </c>
      <c r="N4" s="27" t="s">
        <v>45</v>
      </c>
      <c r="O4" s="27" t="s">
        <v>46</v>
      </c>
      <c r="P4" s="27" t="s">
        <v>47</v>
      </c>
      <c r="Q4" s="25" t="s">
        <v>48</v>
      </c>
      <c r="R4" s="28" t="s">
        <v>49</v>
      </c>
      <c r="S4" s="28" t="s">
        <v>50</v>
      </c>
      <c r="T4" s="28" t="s">
        <v>51</v>
      </c>
      <c r="U4" s="28" t="s">
        <v>52</v>
      </c>
      <c r="V4" s="28" t="s">
        <v>53</v>
      </c>
      <c r="W4" s="29" t="s">
        <v>54</v>
      </c>
      <c r="X4" s="29" t="s">
        <v>55</v>
      </c>
      <c r="Y4" s="30" t="s">
        <v>56</v>
      </c>
      <c r="Z4" s="25" t="s">
        <v>57</v>
      </c>
      <c r="AA4" s="27" t="s">
        <v>58</v>
      </c>
      <c r="AB4" s="27" t="s">
        <v>59</v>
      </c>
      <c r="AC4" s="27" t="s">
        <v>60</v>
      </c>
      <c r="AD4" s="31" t="s">
        <v>61</v>
      </c>
      <c r="AE4" s="32" t="s">
        <v>62</v>
      </c>
      <c r="AF4" s="25" t="s">
        <v>63</v>
      </c>
      <c r="AG4" s="25" t="s">
        <v>64</v>
      </c>
      <c r="AH4" s="25" t="s">
        <v>65</v>
      </c>
      <c r="AI4" s="33" t="s">
        <v>66</v>
      </c>
      <c r="AJ4" s="34" t="s">
        <v>67</v>
      </c>
      <c r="AK4" s="25" t="s">
        <v>68</v>
      </c>
      <c r="AL4" s="32" t="s">
        <v>69</v>
      </c>
      <c r="AM4" s="25" t="s">
        <v>70</v>
      </c>
      <c r="AN4" s="32" t="s">
        <v>69</v>
      </c>
      <c r="AO4" s="25" t="s">
        <v>71</v>
      </c>
      <c r="AP4" s="25" t="s">
        <v>72</v>
      </c>
      <c r="AQ4" s="30" t="s">
        <v>73</v>
      </c>
      <c r="AR4" s="32" t="s">
        <v>69</v>
      </c>
      <c r="AS4" s="30" t="s">
        <v>74</v>
      </c>
      <c r="AT4" s="32" t="s">
        <v>69</v>
      </c>
      <c r="AU4" s="35" t="s">
        <v>75</v>
      </c>
      <c r="AV4" s="30" t="s">
        <v>76</v>
      </c>
      <c r="AW4" s="32" t="s">
        <v>69</v>
      </c>
      <c r="AX4" s="30" t="s">
        <v>77</v>
      </c>
      <c r="AY4" s="32" t="s">
        <v>69</v>
      </c>
      <c r="AZ4" s="28" t="s">
        <v>78</v>
      </c>
      <c r="BA4" s="28" t="s">
        <v>79</v>
      </c>
      <c r="BB4" s="36" t="s">
        <v>80</v>
      </c>
      <c r="BD4" s="38" t="s">
        <v>22</v>
      </c>
      <c r="BE4" s="38" t="s">
        <v>23</v>
      </c>
      <c r="BF4" s="38" t="s">
        <v>24</v>
      </c>
      <c r="BG4" s="35" t="s">
        <v>80</v>
      </c>
      <c r="BI4" s="80" t="s">
        <v>81</v>
      </c>
      <c r="BJ4" s="80"/>
      <c r="BK4" s="80"/>
      <c r="BL4" s="80"/>
      <c r="BM4" s="80"/>
      <c r="BN4" s="80"/>
      <c r="BO4" s="80"/>
      <c r="BP4" s="80"/>
      <c r="BQ4" s="80"/>
      <c r="BR4" s="80"/>
      <c r="BT4" s="81" t="s">
        <v>82</v>
      </c>
      <c r="BU4" s="81"/>
      <c r="BV4" s="81"/>
      <c r="BW4" s="81"/>
      <c r="BX4" s="81"/>
      <c r="BY4" s="81"/>
      <c r="BZ4" s="81"/>
      <c r="CA4" s="81"/>
      <c r="CB4" s="81"/>
      <c r="CC4" s="81"/>
      <c r="CE4" s="81" t="s">
        <v>83</v>
      </c>
      <c r="CF4" s="81"/>
      <c r="CG4" s="81"/>
      <c r="CH4" s="81"/>
      <c r="CI4" s="81"/>
      <c r="CJ4" s="81"/>
      <c r="CK4" s="81"/>
      <c r="CL4" s="81"/>
      <c r="CM4" s="81"/>
      <c r="CN4" s="81"/>
    </row>
    <row r="5" spans="1:92" customHeight="1" ht="67.5">
      <c r="A5" s="39">
        <v>1</v>
      </c>
      <c r="B5" s="40"/>
      <c r="C5" s="41"/>
      <c r="D5" s="41"/>
      <c r="E5" s="42"/>
      <c r="F5" s="43"/>
      <c r="G5" s="43"/>
      <c r="H5" s="44"/>
      <c r="I5" s="45"/>
      <c r="J5" s="45"/>
      <c r="K5" s="45"/>
      <c r="L5" s="45"/>
      <c r="M5" s="45"/>
      <c r="N5" s="46"/>
      <c r="O5" s="46">
        <v>0</v>
      </c>
      <c r="P5" s="46">
        <v>0</v>
      </c>
      <c r="Q5" s="47">
        <f>SUM(N5:P5)</f>
        <v>0</v>
      </c>
      <c r="R5" s="46"/>
      <c r="S5" s="46"/>
      <c r="T5" s="45"/>
      <c r="U5" s="45"/>
      <c r="V5" s="45"/>
      <c r="W5" s="48" t="str">
        <f>VLOOKUP(M5,tablaPesoTRLActual,2,FALSE)*VLOOKUP((V5-M5),tablaPesoCambioTRL,2,FALSE)</f>
        <v>0</v>
      </c>
      <c r="X5" s="48" t="str">
        <f>VLOOKUP(V5,valoracionMetaTRL,2,FALSE)</f>
        <v>0</v>
      </c>
      <c r="Y5" s="49"/>
      <c r="Z5" s="45" t="str">
        <f>VLOOKUP(Y5,TipoESfuerzo,2,FALSE)</f>
        <v>0</v>
      </c>
      <c r="AA5" s="50"/>
      <c r="AB5" s="51"/>
      <c r="AC5" s="51"/>
      <c r="AD5" s="51"/>
      <c r="AE5" s="52">
        <f>SUM(AA5:AD5)</f>
        <v>0</v>
      </c>
      <c r="AF5" s="53"/>
      <c r="AG5" s="45"/>
      <c r="AH5" s="41"/>
      <c r="AI5" s="54"/>
      <c r="AJ5" s="55" t="str">
        <f>(W5*0.15)+(X5*0.6)+(Z5*0.25)</f>
        <v>0</v>
      </c>
      <c r="AK5" s="56"/>
      <c r="AL5" s="57" t="str">
        <f>VLOOKUP(AK5,AplicacionesTecnologia2,2,FALSE)</f>
        <v>0</v>
      </c>
      <c r="AM5" s="56"/>
      <c r="AN5" s="58" t="str">
        <f>VLOOKUP(AM5,AproximacionMercado,2,FALSE)</f>
        <v>0</v>
      </c>
      <c r="AO5" s="27"/>
      <c r="AP5" s="27"/>
      <c r="AQ5" s="56"/>
      <c r="AR5" s="57" t="str">
        <f>VLOOKUP(AQ5,ExpansionTecnologia,2,FALSE)</f>
        <v>0</v>
      </c>
      <c r="AS5" s="56"/>
      <c r="AT5" s="57" t="str">
        <f>VLOOKUP(AS5,RegulacionesBarreras,2,FALSE)</f>
        <v>0</v>
      </c>
      <c r="AU5" s="59" t="str">
        <f>AVERAGE(AL5,AN5,AR5,AT5)</f>
        <v>0</v>
      </c>
      <c r="AV5" s="56"/>
      <c r="AW5" s="57" t="str">
        <f>VLOOKUP(AV5,afectacionesArticulosPatentes,2,FALSE)</f>
        <v>0</v>
      </c>
      <c r="AX5" s="56"/>
      <c r="AY5" s="57" t="str">
        <f>VLOOKUP(AX5,afectacionesProductosComerciales,2,FALSE)</f>
        <v>0</v>
      </c>
      <c r="AZ5" s="27"/>
      <c r="BA5" s="45" t="s">
        <v>84</v>
      </c>
      <c r="BB5" s="60" t="str">
        <f>AVERAGE(AW5,AY5)</f>
        <v>0</v>
      </c>
      <c r="BD5" s="61" t="str">
        <f>AJ5</f>
        <v>0</v>
      </c>
      <c r="BE5" s="62" t="str">
        <f>AU5</f>
        <v>0</v>
      </c>
      <c r="BF5" s="62" t="str">
        <f>BB5</f>
        <v>0</v>
      </c>
      <c r="BG5" s="61" t="str">
        <f>AVERAGE(BD5,BE5,BF5)</f>
        <v>0</v>
      </c>
      <c r="BH5" s="63"/>
      <c r="BI5" s="82"/>
      <c r="BJ5" s="83"/>
      <c r="BK5" s="83"/>
      <c r="BL5" s="83"/>
      <c r="BM5" s="83"/>
      <c r="BN5" s="83"/>
      <c r="BO5" s="83"/>
      <c r="BP5" s="83"/>
      <c r="BQ5" s="83"/>
      <c r="BR5" s="84"/>
      <c r="BT5" s="82"/>
      <c r="BU5" s="83"/>
      <c r="BV5" s="83"/>
      <c r="BW5" s="83"/>
      <c r="BX5" s="83"/>
      <c r="BY5" s="83"/>
      <c r="BZ5" s="83"/>
      <c r="CA5" s="83"/>
      <c r="CB5" s="83"/>
      <c r="CC5" s="84"/>
      <c r="CE5" s="74"/>
      <c r="CF5" s="75"/>
      <c r="CG5" s="75"/>
      <c r="CH5" s="75"/>
      <c r="CI5" s="75"/>
      <c r="CJ5" s="75"/>
      <c r="CK5" s="75"/>
      <c r="CL5" s="75"/>
      <c r="CM5" s="75"/>
      <c r="CN5" s="76"/>
    </row>
    <row r="6" spans="1:92" customHeight="1" ht="65.25">
      <c r="A6" s="39">
        <v>2</v>
      </c>
      <c r="B6" s="40"/>
      <c r="C6" s="41"/>
      <c r="D6" s="41"/>
      <c r="E6" s="42"/>
      <c r="F6" s="43"/>
      <c r="G6" s="43"/>
      <c r="H6" s="44"/>
      <c r="I6" s="45"/>
      <c r="J6" s="45"/>
      <c r="K6" s="45"/>
      <c r="L6" s="45"/>
      <c r="M6" s="45"/>
      <c r="N6" s="46"/>
      <c r="O6" s="46">
        <v>0</v>
      </c>
      <c r="P6" s="46">
        <v>0</v>
      </c>
      <c r="Q6" s="47">
        <f>SUM(N6:P6)</f>
        <v>0</v>
      </c>
      <c r="R6" s="46"/>
      <c r="S6" s="46"/>
      <c r="T6" s="45"/>
      <c r="U6" s="45"/>
      <c r="V6" s="45"/>
      <c r="W6" s="48" t="str">
        <f>VLOOKUP(M6,tablaPesoTRLActual,2,FALSE)*VLOOKUP((V6-M6),tablaPesoCambioTRL,2,FALSE)</f>
        <v>0</v>
      </c>
      <c r="X6" s="48" t="str">
        <f>VLOOKUP(V6,valoracionMetaTRL,2,FALSE)</f>
        <v>0</v>
      </c>
      <c r="Y6" s="49"/>
      <c r="Z6" s="45" t="str">
        <f>VLOOKUP(Y6,TipoESfuerzo,2,FALSE)</f>
        <v>0</v>
      </c>
      <c r="AA6" s="50"/>
      <c r="AB6" s="51"/>
      <c r="AC6" s="51"/>
      <c r="AD6" s="51"/>
      <c r="AE6" s="52">
        <f>SUM(AA6:AD6)</f>
        <v>0</v>
      </c>
      <c r="AF6" s="53"/>
      <c r="AG6" s="45"/>
      <c r="AH6" s="41"/>
      <c r="AI6" s="54"/>
      <c r="AJ6" s="55" t="str">
        <f>(W6*0.15)+(X6*0.6)+(Z6*0.25)</f>
        <v>0</v>
      </c>
      <c r="AK6" s="56"/>
      <c r="AL6" s="57" t="str">
        <f>VLOOKUP(AK6,AplicacionesTecnologia2,2,FALSE)</f>
        <v>0</v>
      </c>
      <c r="AM6" s="56"/>
      <c r="AN6" s="58" t="str">
        <f>VLOOKUP(AM6,AproximacionMercado,2,FALSE)</f>
        <v>0</v>
      </c>
      <c r="AO6" s="27"/>
      <c r="AP6" s="27"/>
      <c r="AQ6" s="56"/>
      <c r="AR6" s="57" t="str">
        <f>VLOOKUP(AQ6,ExpansionTecnologia,2,FALSE)</f>
        <v>0</v>
      </c>
      <c r="AS6" s="56"/>
      <c r="AT6" s="57" t="str">
        <f>VLOOKUP(AS6,RegulacionesBarreras,2,FALSE)</f>
        <v>0</v>
      </c>
      <c r="AU6" s="59" t="str">
        <f>AVERAGE(AL6,AN6,AR6,AT6)</f>
        <v>0</v>
      </c>
      <c r="AV6" s="56"/>
      <c r="AW6" s="57" t="str">
        <f>VLOOKUP(AV6,afectacionesArticulosPatentes,2,FALSE)</f>
        <v>0</v>
      </c>
      <c r="AX6" s="56"/>
      <c r="AY6" s="57" t="str">
        <f>VLOOKUP(AX6,afectacionesProductosComerciales,2,FALSE)</f>
        <v>0</v>
      </c>
      <c r="AZ6" s="27"/>
      <c r="BA6" s="45" t="s">
        <v>84</v>
      </c>
      <c r="BB6" s="60" t="str">
        <f>AVERAGE(AW6,AY6)</f>
        <v>0</v>
      </c>
      <c r="BD6" s="62" t="str">
        <f>AJ6</f>
        <v>0</v>
      </c>
      <c r="BE6" s="62" t="str">
        <f>AU6</f>
        <v>0</v>
      </c>
      <c r="BF6" s="62" t="str">
        <f>BB6</f>
        <v>0</v>
      </c>
      <c r="BG6" s="61" t="str">
        <f>AVERAGE(BD6:BF6)</f>
        <v>0</v>
      </c>
      <c r="BI6" s="74"/>
      <c r="BJ6" s="75"/>
      <c r="BK6" s="75"/>
      <c r="BL6" s="75"/>
      <c r="BM6" s="75"/>
      <c r="BN6" s="75"/>
      <c r="BO6" s="75"/>
      <c r="BP6" s="75"/>
      <c r="BQ6" s="75"/>
      <c r="BR6" s="76"/>
      <c r="BT6" s="77"/>
      <c r="BU6" s="78"/>
      <c r="BV6" s="78"/>
      <c r="BW6" s="78"/>
      <c r="BX6" s="78"/>
      <c r="BY6" s="78"/>
      <c r="BZ6" s="78"/>
      <c r="CA6" s="78"/>
      <c r="CB6" s="78"/>
      <c r="CC6" s="79"/>
      <c r="CE6" s="77"/>
      <c r="CF6" s="78"/>
      <c r="CG6" s="78"/>
      <c r="CH6" s="78"/>
      <c r="CI6" s="78"/>
      <c r="CJ6" s="78"/>
      <c r="CK6" s="78"/>
      <c r="CL6" s="78"/>
      <c r="CM6" s="78"/>
      <c r="CN6" s="79"/>
    </row>
    <row r="7" spans="1:92" customHeight="1" ht="53.25">
      <c r="A7" s="39">
        <v>3</v>
      </c>
      <c r="B7" s="40"/>
      <c r="C7" s="41"/>
      <c r="D7" s="41"/>
      <c r="E7" s="42"/>
      <c r="F7" s="43"/>
      <c r="G7" s="43"/>
      <c r="H7" s="44"/>
      <c r="I7" s="45"/>
      <c r="J7" s="45"/>
      <c r="K7" s="45"/>
      <c r="L7" s="45"/>
      <c r="M7" s="45"/>
      <c r="N7" s="46"/>
      <c r="O7" s="46">
        <v>0</v>
      </c>
      <c r="P7" s="46">
        <v>0</v>
      </c>
      <c r="Q7" s="47">
        <f>SUM(N7:P7)</f>
        <v>0</v>
      </c>
      <c r="R7" s="46"/>
      <c r="S7" s="46"/>
      <c r="T7" s="45"/>
      <c r="U7" s="45"/>
      <c r="V7" s="45"/>
      <c r="W7" s="48" t="str">
        <f>VLOOKUP(M7,tablaPesoTRLActual,2,FALSE)*VLOOKUP((V7-M7),tablaPesoCambioTRL,2,FALSE)</f>
        <v>0</v>
      </c>
      <c r="X7" s="48" t="str">
        <f>VLOOKUP(V7,valoracionMetaTRL,2,FALSE)</f>
        <v>0</v>
      </c>
      <c r="Y7" s="49"/>
      <c r="Z7" s="45" t="str">
        <f>VLOOKUP(Y7,TipoESfuerzo,2,FALSE)</f>
        <v>0</v>
      </c>
      <c r="AA7" s="50"/>
      <c r="AB7" s="51"/>
      <c r="AC7" s="51"/>
      <c r="AD7" s="51"/>
      <c r="AE7" s="52">
        <f>SUM(AA7:AD7)</f>
        <v>0</v>
      </c>
      <c r="AF7" s="53"/>
      <c r="AG7" s="45"/>
      <c r="AH7" s="41"/>
      <c r="AI7" s="54"/>
      <c r="AJ7" s="55" t="str">
        <f>(W7*0.15)+(X7*0.6)+(Z7*0.25)</f>
        <v>0</v>
      </c>
      <c r="AK7" s="56"/>
      <c r="AL7" s="57" t="str">
        <f>VLOOKUP(AK7,AplicacionesTecnologia2,2,FALSE)</f>
        <v>0</v>
      </c>
      <c r="AM7" s="56"/>
      <c r="AN7" s="58" t="str">
        <f>VLOOKUP(AM7,AproximacionMercado,2,FALSE)</f>
        <v>0</v>
      </c>
      <c r="AO7" s="27"/>
      <c r="AP7" s="27"/>
      <c r="AQ7" s="56"/>
      <c r="AR7" s="57" t="str">
        <f>VLOOKUP(AQ7,ExpansionTecnologia,2,FALSE)</f>
        <v>0</v>
      </c>
      <c r="AS7" s="56"/>
      <c r="AT7" s="57" t="str">
        <f>VLOOKUP(AS7,RegulacionesBarreras,2,FALSE)</f>
        <v>0</v>
      </c>
      <c r="AU7" s="59" t="str">
        <f>AVERAGE(AL7,AN7,AR7,AT7)</f>
        <v>0</v>
      </c>
      <c r="AV7" s="56"/>
      <c r="AW7" s="57" t="str">
        <f>VLOOKUP(AV7,afectacionesArticulosPatentes,2,FALSE)</f>
        <v>0</v>
      </c>
      <c r="AX7" s="56"/>
      <c r="AY7" s="57" t="str">
        <f>VLOOKUP(AX7,afectacionesProductosComerciales,2,FALSE)</f>
        <v>0</v>
      </c>
      <c r="AZ7" s="27"/>
      <c r="BA7" s="45" t="s">
        <v>84</v>
      </c>
      <c r="BB7" s="60" t="str">
        <f>AVERAGE(AW7,AY7)</f>
        <v>0</v>
      </c>
      <c r="BD7" s="62" t="str">
        <f>AJ7</f>
        <v>0</v>
      </c>
      <c r="BE7" s="62" t="str">
        <f>AU7</f>
        <v>0</v>
      </c>
      <c r="BF7" s="62" t="str">
        <f>BB7</f>
        <v>0</v>
      </c>
      <c r="BG7" s="61" t="str">
        <f>AVERAGE(BD7:BF7)</f>
        <v>0</v>
      </c>
      <c r="BI7" s="71"/>
      <c r="BJ7" s="71"/>
      <c r="BK7" s="71"/>
      <c r="BL7" s="71"/>
      <c r="BM7" s="71"/>
      <c r="BN7" s="71"/>
      <c r="BO7" s="71"/>
      <c r="BP7" s="71"/>
      <c r="BQ7" s="71"/>
      <c r="BR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E7" s="69"/>
      <c r="CF7" s="69"/>
      <c r="CG7" s="69"/>
      <c r="CH7" s="69"/>
      <c r="CI7" s="69"/>
      <c r="CJ7" s="69"/>
      <c r="CK7" s="69"/>
      <c r="CL7" s="69"/>
      <c r="CM7" s="69"/>
      <c r="CN7" s="69"/>
    </row>
    <row r="8" spans="1:92" customHeight="1" ht="36">
      <c r="A8" s="39">
        <v>4</v>
      </c>
      <c r="B8" s="40"/>
      <c r="C8" s="41"/>
      <c r="D8" s="41"/>
      <c r="E8" s="42"/>
      <c r="F8" s="43"/>
      <c r="G8" s="43"/>
      <c r="H8" s="44"/>
      <c r="I8" s="45"/>
      <c r="J8" s="45"/>
      <c r="K8" s="45"/>
      <c r="L8" s="45"/>
      <c r="M8" s="45"/>
      <c r="N8" s="46"/>
      <c r="O8" s="46">
        <v>0</v>
      </c>
      <c r="P8" s="46">
        <v>0</v>
      </c>
      <c r="Q8" s="47">
        <f>SUM(N8:P8)</f>
        <v>0</v>
      </c>
      <c r="R8" s="46"/>
      <c r="S8" s="46"/>
      <c r="T8" s="45"/>
      <c r="U8" s="45"/>
      <c r="V8" s="45"/>
      <c r="W8" s="48" t="str">
        <f>VLOOKUP(M8,tablaPesoTRLActual,2,FALSE)*VLOOKUP((V8-M8),tablaPesoCambioTRL,2,FALSE)</f>
        <v>0</v>
      </c>
      <c r="X8" s="48" t="str">
        <f>VLOOKUP(V8,valoracionMetaTRL,2,FALSE)</f>
        <v>0</v>
      </c>
      <c r="Y8" s="49"/>
      <c r="Z8" s="45" t="str">
        <f>VLOOKUP(Y8,TipoESfuerzo,2,FALSE)</f>
        <v>0</v>
      </c>
      <c r="AA8" s="50"/>
      <c r="AB8" s="51"/>
      <c r="AC8" s="51"/>
      <c r="AD8" s="51"/>
      <c r="AE8" s="52">
        <f>SUM(AA8:AD8)</f>
        <v>0</v>
      </c>
      <c r="AF8" s="53"/>
      <c r="AG8" s="45"/>
      <c r="AH8" s="41"/>
      <c r="AI8" s="54"/>
      <c r="AJ8" s="55" t="str">
        <f>(W8*0.15)+(X8*0.6)+(Z8*0.25)</f>
        <v>0</v>
      </c>
      <c r="AK8" s="56"/>
      <c r="AL8" s="57" t="str">
        <f>VLOOKUP(AK8,AplicacionesTecnologia2,2,FALSE)</f>
        <v>0</v>
      </c>
      <c r="AM8" s="56"/>
      <c r="AN8" s="58" t="str">
        <f>VLOOKUP(AM8,AproximacionMercado,2,FALSE)</f>
        <v>0</v>
      </c>
      <c r="AO8" s="27"/>
      <c r="AP8" s="27"/>
      <c r="AQ8" s="56"/>
      <c r="AR8" s="57" t="str">
        <f>VLOOKUP(AQ8,ExpansionTecnologia,2,FALSE)</f>
        <v>0</v>
      </c>
      <c r="AS8" s="56"/>
      <c r="AT8" s="57" t="str">
        <f>VLOOKUP(AS8,RegulacionesBarreras,2,FALSE)</f>
        <v>0</v>
      </c>
      <c r="AU8" s="59" t="str">
        <f>AVERAGE(AL8,AN8,AR8,AT8)</f>
        <v>0</v>
      </c>
      <c r="AV8" s="56"/>
      <c r="AW8" s="57" t="str">
        <f>VLOOKUP(AV8,afectacionesArticulosPatentes,2,FALSE)</f>
        <v>0</v>
      </c>
      <c r="AX8" s="56"/>
      <c r="AY8" s="57" t="str">
        <f>VLOOKUP(AX8,afectacionesProductosComerciales,2,FALSE)</f>
        <v>0</v>
      </c>
      <c r="AZ8" s="27"/>
      <c r="BA8" s="45" t="s">
        <v>84</v>
      </c>
      <c r="BB8" s="60" t="str">
        <f>AVERAGE(AW8,AY8)</f>
        <v>0</v>
      </c>
      <c r="BD8" s="64" t="str">
        <f>AJ8</f>
        <v>0</v>
      </c>
      <c r="BE8" s="64" t="str">
        <f>AU8</f>
        <v>0</v>
      </c>
      <c r="BF8" s="64" t="str">
        <f>BB8</f>
        <v>0</v>
      </c>
      <c r="BG8" s="64" t="str">
        <f>AVERAGE(BD8:BF8)</f>
        <v>0</v>
      </c>
      <c r="BI8" s="71"/>
      <c r="BJ8" s="68"/>
      <c r="BK8" s="68"/>
      <c r="BL8" s="68"/>
      <c r="BM8" s="68"/>
      <c r="BN8" s="68"/>
      <c r="BO8" s="68"/>
      <c r="BP8" s="68"/>
      <c r="BQ8" s="68"/>
      <c r="BR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E8" s="69"/>
      <c r="CF8" s="69"/>
      <c r="CG8" s="69"/>
      <c r="CH8" s="69"/>
      <c r="CI8" s="69"/>
      <c r="CJ8" s="69"/>
      <c r="CK8" s="69"/>
      <c r="CL8" s="69"/>
      <c r="CM8" s="69"/>
      <c r="CN8" s="69"/>
    </row>
    <row r="9" spans="1:92" customHeight="1" ht="63.75" s="65" customFormat="1">
      <c r="A9" s="39">
        <v>5</v>
      </c>
      <c r="B9" s="40"/>
      <c r="C9" s="41"/>
      <c r="D9" s="41"/>
      <c r="E9" s="42"/>
      <c r="F9" s="43"/>
      <c r="G9" s="43"/>
      <c r="H9" s="44"/>
      <c r="I9" s="45"/>
      <c r="J9" s="45"/>
      <c r="K9" s="45"/>
      <c r="L9" s="45"/>
      <c r="M9" s="45"/>
      <c r="N9" s="46"/>
      <c r="O9" s="46">
        <v>0</v>
      </c>
      <c r="P9" s="46">
        <v>0</v>
      </c>
      <c r="Q9" s="47">
        <f>SUM(N9:P9)</f>
        <v>0</v>
      </c>
      <c r="R9" s="46"/>
      <c r="S9" s="46"/>
      <c r="T9" s="45"/>
      <c r="U9" s="45"/>
      <c r="V9" s="45"/>
      <c r="W9" s="48" t="str">
        <f>VLOOKUP(M9,tablaPesoTRLActual,2,FALSE)*VLOOKUP((V9-M9),tablaPesoCambioTRL,2,FALSE)</f>
        <v>0</v>
      </c>
      <c r="X9" s="48" t="str">
        <f>VLOOKUP(V9,valoracionMetaTRL,2,FALSE)</f>
        <v>0</v>
      </c>
      <c r="Y9" s="49"/>
      <c r="Z9" s="45" t="str">
        <f>VLOOKUP(Y9,TipoESfuerzo,2,FALSE)</f>
        <v>0</v>
      </c>
      <c r="AA9" s="50"/>
      <c r="AB9" s="51"/>
      <c r="AC9" s="51"/>
      <c r="AD9" s="51"/>
      <c r="AE9" s="52">
        <f>SUM(AA9:AD9)</f>
        <v>0</v>
      </c>
      <c r="AF9" s="53"/>
      <c r="AG9" s="45"/>
      <c r="AH9" s="41"/>
      <c r="AI9" s="54"/>
      <c r="AJ9" s="55" t="str">
        <f>(W9*0.15)+(X9*0.6)+(Z9*0.25)</f>
        <v>0</v>
      </c>
      <c r="AK9" s="56"/>
      <c r="AL9" s="57" t="str">
        <f>VLOOKUP(AK9,AplicacionesTecnologia2,2,FALSE)</f>
        <v>0</v>
      </c>
      <c r="AM9" s="56"/>
      <c r="AN9" s="58" t="str">
        <f>VLOOKUP(AM9,AproximacionMercado,2,FALSE)</f>
        <v>0</v>
      </c>
      <c r="AO9" s="27"/>
      <c r="AP9" s="27"/>
      <c r="AQ9" s="56"/>
      <c r="AR9" s="57" t="str">
        <f>VLOOKUP(AQ9,ExpansionTecnologia,2,FALSE)</f>
        <v>0</v>
      </c>
      <c r="AS9" s="56"/>
      <c r="AT9" s="57" t="str">
        <f>VLOOKUP(AS9,RegulacionesBarreras,2,FALSE)</f>
        <v>0</v>
      </c>
      <c r="AU9" s="59" t="str">
        <f>AVERAGE(AL9,AN9,AR9,AT9)</f>
        <v>0</v>
      </c>
      <c r="AV9" s="56"/>
      <c r="AW9" s="57" t="str">
        <f>VLOOKUP(AV9,afectacionesArticulosPatentes,2,FALSE)</f>
        <v>0</v>
      </c>
      <c r="AX9" s="56"/>
      <c r="AY9" s="57" t="str">
        <f>VLOOKUP(AX9,afectacionesProductosComerciales,2,FALSE)</f>
        <v>0</v>
      </c>
      <c r="AZ9" s="27"/>
      <c r="BA9" s="45" t="s">
        <v>84</v>
      </c>
      <c r="BB9" s="60" t="str">
        <f>AVERAGE(AW9,AY9)</f>
        <v>0</v>
      </c>
      <c r="BD9" s="64" t="str">
        <f>AJ9</f>
        <v>0</v>
      </c>
      <c r="BE9" s="64" t="str">
        <f>AU9</f>
        <v>0</v>
      </c>
      <c r="BF9" s="64" t="str">
        <f>BB9</f>
        <v>0</v>
      </c>
      <c r="BG9" s="64" t="str">
        <f>AVERAGE(BD9:BF9)</f>
        <v>0</v>
      </c>
      <c r="BI9" s="72"/>
      <c r="BJ9" s="72"/>
      <c r="BK9" s="72"/>
      <c r="BL9" s="72"/>
      <c r="BM9" s="72"/>
      <c r="BN9" s="72"/>
      <c r="BO9" s="72"/>
      <c r="BP9" s="72"/>
      <c r="BQ9" s="72"/>
      <c r="BR9" s="72"/>
      <c r="BT9" s="73"/>
      <c r="BU9" s="73"/>
      <c r="BV9" s="73"/>
      <c r="BW9" s="73"/>
      <c r="BX9" s="73"/>
      <c r="BY9" s="73"/>
      <c r="BZ9" s="73"/>
      <c r="CA9" s="73"/>
      <c r="CB9" s="73"/>
      <c r="CC9" s="73"/>
      <c r="CE9" s="69"/>
      <c r="CF9" s="69"/>
      <c r="CG9" s="69"/>
      <c r="CH9" s="69"/>
      <c r="CI9" s="69"/>
      <c r="CJ9" s="69"/>
      <c r="CK9" s="69"/>
      <c r="CL9" s="69"/>
      <c r="CM9" s="69"/>
      <c r="CN9" s="69"/>
    </row>
    <row r="10" spans="1:92" customHeight="1" ht="55.5">
      <c r="A10" s="39">
        <v>6</v>
      </c>
      <c r="B10" s="40"/>
      <c r="C10" s="41"/>
      <c r="D10" s="41"/>
      <c r="E10" s="42"/>
      <c r="F10" s="43"/>
      <c r="G10" s="43"/>
      <c r="H10" s="44"/>
      <c r="I10" s="45"/>
      <c r="J10" s="45"/>
      <c r="K10" s="45"/>
      <c r="L10" s="45"/>
      <c r="M10" s="45"/>
      <c r="N10" s="46"/>
      <c r="O10" s="46">
        <v>0</v>
      </c>
      <c r="P10" s="46">
        <v>0</v>
      </c>
      <c r="Q10" s="47">
        <f>SUM(N10:P10)</f>
        <v>0</v>
      </c>
      <c r="R10" s="46"/>
      <c r="S10" s="46"/>
      <c r="T10" s="45"/>
      <c r="U10" s="45"/>
      <c r="V10" s="45"/>
      <c r="W10" s="48" t="str">
        <f>VLOOKUP(M10,tablaPesoTRLActual,2,FALSE)*VLOOKUP((V10-M10),tablaPesoCambioTRL,2,FALSE)</f>
        <v>0</v>
      </c>
      <c r="X10" s="48" t="str">
        <f>VLOOKUP(V10,valoracionMetaTRL,2,FALSE)</f>
        <v>0</v>
      </c>
      <c r="Y10" s="49"/>
      <c r="Z10" s="45" t="str">
        <f>VLOOKUP(Y10,TipoESfuerzo,2,FALSE)</f>
        <v>0</v>
      </c>
      <c r="AA10" s="50"/>
      <c r="AB10" s="51"/>
      <c r="AC10" s="51"/>
      <c r="AD10" s="51"/>
      <c r="AE10" s="52">
        <f>SUM(AA10:AD10)</f>
        <v>0</v>
      </c>
      <c r="AF10" s="53"/>
      <c r="AG10" s="45"/>
      <c r="AH10" s="41"/>
      <c r="AI10" s="54"/>
      <c r="AJ10" s="55" t="str">
        <f>(W10*0.15)+(X10*0.6)+(Z10*0.25)</f>
        <v>0</v>
      </c>
      <c r="AK10" s="56"/>
      <c r="AL10" s="57" t="str">
        <f>VLOOKUP(AK10,AplicacionesTecnologia2,2,FALSE)</f>
        <v>0</v>
      </c>
      <c r="AM10" s="56"/>
      <c r="AN10" s="58" t="str">
        <f>VLOOKUP(AM10,AproximacionMercado,2,FALSE)</f>
        <v>0</v>
      </c>
      <c r="AO10" s="27"/>
      <c r="AP10" s="27"/>
      <c r="AQ10" s="56"/>
      <c r="AR10" s="57" t="str">
        <f>VLOOKUP(AQ10,ExpansionTecnologia,2,FALSE)</f>
        <v>0</v>
      </c>
      <c r="AS10" s="56"/>
      <c r="AT10" s="57" t="str">
        <f>VLOOKUP(AS10,RegulacionesBarreras,2,FALSE)</f>
        <v>0</v>
      </c>
      <c r="AU10" s="59" t="str">
        <f>AVERAGE(AL10,AN10,AR10,AT10)</f>
        <v>0</v>
      </c>
      <c r="AV10" s="56"/>
      <c r="AW10" s="57" t="str">
        <f>VLOOKUP(AV10,afectacionesArticulosPatentes,2,FALSE)</f>
        <v>0</v>
      </c>
      <c r="AX10" s="56"/>
      <c r="AY10" s="57" t="str">
        <f>VLOOKUP(AX10,afectacionesProductosComerciales,2,FALSE)</f>
        <v>0</v>
      </c>
      <c r="AZ10" s="27"/>
      <c r="BA10" s="45" t="s">
        <v>84</v>
      </c>
      <c r="BB10" s="60" t="str">
        <f>AVERAGE(AW10,AY10)</f>
        <v>0</v>
      </c>
      <c r="BD10" s="64" t="str">
        <f>AJ10</f>
        <v>0</v>
      </c>
      <c r="BE10" s="64" t="str">
        <f>AU10</f>
        <v>0</v>
      </c>
      <c r="BF10" s="64" t="str">
        <f>BB10</f>
        <v>0</v>
      </c>
      <c r="BG10" s="64" t="str">
        <f>AVERAGE(BD10:BF10)</f>
        <v>0</v>
      </c>
      <c r="BI10" s="69"/>
      <c r="BJ10" s="70"/>
      <c r="BK10" s="70"/>
      <c r="BL10" s="70"/>
      <c r="BM10" s="70"/>
      <c r="BN10" s="70"/>
      <c r="BO10" s="70"/>
      <c r="BP10" s="70"/>
      <c r="BQ10" s="70"/>
      <c r="BR10" s="70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E10" s="69"/>
      <c r="CF10" s="69"/>
      <c r="CG10" s="69"/>
      <c r="CH10" s="69"/>
      <c r="CI10" s="69"/>
      <c r="CJ10" s="69"/>
      <c r="CK10" s="69"/>
      <c r="CL10" s="69"/>
      <c r="CM10" s="69"/>
      <c r="CN10" s="69"/>
    </row>
    <row r="11" spans="1:92" customHeight="1" ht="51" s="66" customFormat="1">
      <c r="A11" s="39">
        <v>7</v>
      </c>
      <c r="B11" s="40"/>
      <c r="C11" s="41"/>
      <c r="D11" s="41"/>
      <c r="E11" s="42"/>
      <c r="F11" s="43"/>
      <c r="G11" s="43"/>
      <c r="H11" s="44"/>
      <c r="I11" s="45"/>
      <c r="J11" s="45"/>
      <c r="K11" s="45"/>
      <c r="L11" s="45"/>
      <c r="M11" s="45"/>
      <c r="N11" s="46"/>
      <c r="O11" s="46">
        <v>0</v>
      </c>
      <c r="P11" s="46">
        <v>0</v>
      </c>
      <c r="Q11" s="47">
        <f>SUM(N11:P11)</f>
        <v>0</v>
      </c>
      <c r="R11" s="46"/>
      <c r="S11" s="46"/>
      <c r="T11" s="45"/>
      <c r="U11" s="45"/>
      <c r="V11" s="45"/>
      <c r="W11" s="48" t="str">
        <f>VLOOKUP(M11,tablaPesoTRLActual,2,FALSE)*VLOOKUP((V11-M11),tablaPesoCambioTRL,2,FALSE)</f>
        <v>0</v>
      </c>
      <c r="X11" s="48" t="str">
        <f>VLOOKUP(V11,valoracionMetaTRL,2,FALSE)</f>
        <v>0</v>
      </c>
      <c r="Y11" s="49"/>
      <c r="Z11" s="45" t="str">
        <f>VLOOKUP(Y11,TipoESfuerzo,2,FALSE)</f>
        <v>0</v>
      </c>
      <c r="AA11" s="50"/>
      <c r="AB11" s="51"/>
      <c r="AC11" s="51"/>
      <c r="AD11" s="51"/>
      <c r="AE11" s="52">
        <f>SUM(AA11:AD11)</f>
        <v>0</v>
      </c>
      <c r="AF11" s="53"/>
      <c r="AG11" s="45"/>
      <c r="AH11" s="41"/>
      <c r="AI11" s="54"/>
      <c r="AJ11" s="55" t="str">
        <f>(W11*0.15)+(X11*0.6)+(Z11*0.25)</f>
        <v>0</v>
      </c>
      <c r="AK11" s="56"/>
      <c r="AL11" s="57" t="str">
        <f>VLOOKUP(AK11,AplicacionesTecnologia2,2,FALSE)</f>
        <v>0</v>
      </c>
      <c r="AM11" s="56"/>
      <c r="AN11" s="58" t="str">
        <f>VLOOKUP(AM11,AproximacionMercado,2,FALSE)</f>
        <v>0</v>
      </c>
      <c r="AO11" s="27"/>
      <c r="AP11" s="27"/>
      <c r="AQ11" s="56"/>
      <c r="AR11" s="57" t="str">
        <f>VLOOKUP(AQ11,ExpansionTecnologia,2,FALSE)</f>
        <v>0</v>
      </c>
      <c r="AS11" s="56"/>
      <c r="AT11" s="57" t="str">
        <f>VLOOKUP(AS11,RegulacionesBarreras,2,FALSE)</f>
        <v>0</v>
      </c>
      <c r="AU11" s="59" t="str">
        <f>AVERAGE(AL11,AN11,AR11,AT11)</f>
        <v>0</v>
      </c>
      <c r="AV11" s="56"/>
      <c r="AW11" s="57" t="str">
        <f>VLOOKUP(AV11,afectacionesArticulosPatentes,2,FALSE)</f>
        <v>0</v>
      </c>
      <c r="AX11" s="56"/>
      <c r="AY11" s="57" t="str">
        <f>VLOOKUP(AX11,afectacionesProductosComerciales,2,FALSE)</f>
        <v>0</v>
      </c>
      <c r="AZ11" s="27"/>
      <c r="BA11" s="45" t="s">
        <v>84</v>
      </c>
      <c r="BB11" s="60" t="str">
        <f>AVERAGE(AW11,AY11)</f>
        <v>0</v>
      </c>
      <c r="BD11" s="64" t="str">
        <f>AJ11</f>
        <v>0</v>
      </c>
      <c r="BE11" s="64" t="str">
        <f>AU11</f>
        <v>0</v>
      </c>
      <c r="BF11" s="64" t="str">
        <f>BB11</f>
        <v>0</v>
      </c>
      <c r="BG11" s="64" t="str">
        <f>AVERAGE(BD11:BF11)</f>
        <v>0</v>
      </c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E11" s="69"/>
      <c r="CF11" s="69"/>
      <c r="CG11" s="69"/>
      <c r="CH11" s="69"/>
      <c r="CI11" s="69"/>
      <c r="CJ11" s="69"/>
      <c r="CK11" s="69"/>
      <c r="CL11" s="69"/>
      <c r="CM11" s="69"/>
      <c r="CN11" s="69"/>
    </row>
    <row r="12" spans="1:92" customHeight="1" ht="71.25" s="66" customFormat="1">
      <c r="A12" s="39">
        <v>8</v>
      </c>
      <c r="B12" s="40"/>
      <c r="C12" s="41"/>
      <c r="D12" s="41"/>
      <c r="E12" s="42"/>
      <c r="F12" s="43"/>
      <c r="G12" s="43"/>
      <c r="H12" s="44"/>
      <c r="I12" s="45"/>
      <c r="J12" s="45"/>
      <c r="K12" s="45"/>
      <c r="L12" s="45"/>
      <c r="M12" s="45"/>
      <c r="N12" s="46"/>
      <c r="O12" s="46">
        <v>0</v>
      </c>
      <c r="P12" s="46">
        <v>0</v>
      </c>
      <c r="Q12" s="47">
        <f>SUM(N12:P12)</f>
        <v>0</v>
      </c>
      <c r="R12" s="46"/>
      <c r="S12" s="46"/>
      <c r="T12" s="45"/>
      <c r="U12" s="45"/>
      <c r="V12" s="45"/>
      <c r="W12" s="48" t="str">
        <f>VLOOKUP(M12,tablaPesoTRLActual,2,FALSE)*VLOOKUP((V12-M12),tablaPesoCambioTRL,2,FALSE)</f>
        <v>0</v>
      </c>
      <c r="X12" s="48" t="str">
        <f>VLOOKUP(V12,valoracionMetaTRL,2,FALSE)</f>
        <v>0</v>
      </c>
      <c r="Y12" s="49"/>
      <c r="Z12" s="45" t="str">
        <f>VLOOKUP(Y12,TipoESfuerzo,2,FALSE)</f>
        <v>0</v>
      </c>
      <c r="AA12" s="50"/>
      <c r="AB12" s="51"/>
      <c r="AC12" s="51"/>
      <c r="AD12" s="51"/>
      <c r="AE12" s="52">
        <f>SUM(AA12:AD12)</f>
        <v>0</v>
      </c>
      <c r="AF12" s="53"/>
      <c r="AG12" s="45"/>
      <c r="AH12" s="41"/>
      <c r="AI12" s="54"/>
      <c r="AJ12" s="55" t="str">
        <f>(W12*0.15)+(X12*0.6)+(Z12*0.25)</f>
        <v>0</v>
      </c>
      <c r="AK12" s="56"/>
      <c r="AL12" s="57" t="str">
        <f>VLOOKUP(AK12,AplicacionesTecnologia2,2,FALSE)</f>
        <v>0</v>
      </c>
      <c r="AM12" s="56"/>
      <c r="AN12" s="58" t="str">
        <f>VLOOKUP(AM12,AproximacionMercado,2,FALSE)</f>
        <v>0</v>
      </c>
      <c r="AO12" s="27"/>
      <c r="AP12" s="27"/>
      <c r="AQ12" s="56"/>
      <c r="AR12" s="57" t="str">
        <f>VLOOKUP(AQ12,ExpansionTecnologia,2,FALSE)</f>
        <v>0</v>
      </c>
      <c r="AS12" s="56"/>
      <c r="AT12" s="57" t="str">
        <f>VLOOKUP(AS12,RegulacionesBarreras,2,FALSE)</f>
        <v>0</v>
      </c>
      <c r="AU12" s="59" t="str">
        <f>AVERAGE(AL12,AN12,AR12,AT12)</f>
        <v>0</v>
      </c>
      <c r="AV12" s="56"/>
      <c r="AW12" s="57" t="str">
        <f>VLOOKUP(AV12,afectacionesArticulosPatentes,2,FALSE)</f>
        <v>0</v>
      </c>
      <c r="AX12" s="56"/>
      <c r="AY12" s="57" t="str">
        <f>VLOOKUP(AX12,afectacionesProductosComerciales,2,FALSE)</f>
        <v>0</v>
      </c>
      <c r="AZ12" s="27"/>
      <c r="BA12" s="45" t="s">
        <v>84</v>
      </c>
      <c r="BB12" s="60" t="str">
        <f>AVERAGE(AW12,AY12)</f>
        <v>0</v>
      </c>
      <c r="BD12" s="64" t="str">
        <f>AJ12</f>
        <v>0</v>
      </c>
      <c r="BE12" s="64" t="str">
        <f>AU12</f>
        <v>0</v>
      </c>
      <c r="BF12" s="64" t="str">
        <f>BB12</f>
        <v>0</v>
      </c>
      <c r="BG12" s="64" t="str">
        <f>AVERAGE(BD12:BF12)</f>
        <v>0</v>
      </c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E12" s="69"/>
      <c r="CF12" s="69"/>
      <c r="CG12" s="69"/>
      <c r="CH12" s="69"/>
      <c r="CI12" s="69"/>
      <c r="CJ12" s="69"/>
      <c r="CK12" s="69"/>
      <c r="CL12" s="69"/>
      <c r="CM12" s="69"/>
      <c r="CN12" s="69"/>
    </row>
    <row r="13" spans="1:92" customHeight="1" ht="65.25" s="23" customFormat="1">
      <c r="A13" s="39">
        <v>9</v>
      </c>
      <c r="B13" s="40"/>
      <c r="C13" s="41"/>
      <c r="D13" s="41"/>
      <c r="E13" s="42"/>
      <c r="F13" s="43"/>
      <c r="G13" s="43"/>
      <c r="H13" s="44"/>
      <c r="I13" s="45"/>
      <c r="J13" s="45"/>
      <c r="K13" s="45"/>
      <c r="L13" s="45"/>
      <c r="M13" s="45"/>
      <c r="N13" s="46"/>
      <c r="O13" s="46">
        <v>0</v>
      </c>
      <c r="P13" s="46">
        <v>0</v>
      </c>
      <c r="Q13" s="47">
        <f>SUM(N13:P13)</f>
        <v>0</v>
      </c>
      <c r="R13" s="46"/>
      <c r="S13" s="46"/>
      <c r="T13" s="45"/>
      <c r="U13" s="45"/>
      <c r="V13" s="45"/>
      <c r="W13" s="48" t="str">
        <f>VLOOKUP(M13,tablaPesoTRLActual,2,FALSE)*VLOOKUP((V13-M13),tablaPesoCambioTRL,2,FALSE)</f>
        <v>0</v>
      </c>
      <c r="X13" s="48" t="str">
        <f>VLOOKUP(V13,valoracionMetaTRL,2,FALSE)</f>
        <v>0</v>
      </c>
      <c r="Y13" s="49"/>
      <c r="Z13" s="45" t="str">
        <f>VLOOKUP(Y13,TipoESfuerzo,2,FALSE)</f>
        <v>0</v>
      </c>
      <c r="AA13" s="50"/>
      <c r="AB13" s="51"/>
      <c r="AC13" s="51"/>
      <c r="AD13" s="51"/>
      <c r="AE13" s="52">
        <f>SUM(AA13:AD13)</f>
        <v>0</v>
      </c>
      <c r="AF13" s="53"/>
      <c r="AG13" s="45"/>
      <c r="AH13" s="41"/>
      <c r="AI13" s="54"/>
      <c r="AJ13" s="55" t="str">
        <f>(W13*0.15)+(X13*0.6)+(Z13*0.25)</f>
        <v>0</v>
      </c>
      <c r="AK13" s="56"/>
      <c r="AL13" s="57" t="str">
        <f>VLOOKUP(AK13,AplicacionesTecnologia2,2,FALSE)</f>
        <v>0</v>
      </c>
      <c r="AM13" s="56"/>
      <c r="AN13" s="58" t="str">
        <f>VLOOKUP(AM13,AproximacionMercado,2,FALSE)</f>
        <v>0</v>
      </c>
      <c r="AO13" s="27"/>
      <c r="AP13" s="27"/>
      <c r="AQ13" s="56"/>
      <c r="AR13" s="57" t="str">
        <f>VLOOKUP(AQ13,ExpansionTecnologia,2,FALSE)</f>
        <v>0</v>
      </c>
      <c r="AS13" s="56"/>
      <c r="AT13" s="57" t="str">
        <f>VLOOKUP(AS13,RegulacionesBarreras,2,FALSE)</f>
        <v>0</v>
      </c>
      <c r="AU13" s="59" t="str">
        <f>AVERAGE(AL13,AN13,AR13,AT13)</f>
        <v>0</v>
      </c>
      <c r="AV13" s="56"/>
      <c r="AW13" s="57" t="str">
        <f>VLOOKUP(AV13,afectacionesArticulosPatentes,2,FALSE)</f>
        <v>0</v>
      </c>
      <c r="AX13" s="56"/>
      <c r="AY13" s="57" t="str">
        <f>VLOOKUP(AX13,afectacionesProductosComerciales,2,FALSE)</f>
        <v>0</v>
      </c>
      <c r="AZ13" s="27"/>
      <c r="BA13" s="45" t="s">
        <v>84</v>
      </c>
      <c r="BB13" s="60" t="str">
        <f>AVERAGE(AW13,AY13)</f>
        <v>0</v>
      </c>
      <c r="BD13" s="64" t="str">
        <f>AJ13</f>
        <v>0</v>
      </c>
      <c r="BE13" s="64" t="str">
        <f>AU13</f>
        <v>0</v>
      </c>
      <c r="BF13" s="64" t="str">
        <f>BB13</f>
        <v>0</v>
      </c>
      <c r="BG13" s="64" t="str">
        <f>AVERAGE(BD13:BF13)</f>
        <v>0</v>
      </c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</row>
    <row r="14" spans="1:92" customHeight="1" ht="75.75" s="23" customFormat="1">
      <c r="A14" s="39">
        <v>10</v>
      </c>
      <c r="B14" s="40"/>
      <c r="C14" s="41"/>
      <c r="D14" s="41"/>
      <c r="E14" s="42"/>
      <c r="F14" s="43"/>
      <c r="G14" s="43"/>
      <c r="H14" s="44"/>
      <c r="I14" s="45"/>
      <c r="J14" s="45"/>
      <c r="K14" s="45"/>
      <c r="L14" s="45"/>
      <c r="M14" s="45"/>
      <c r="N14" s="46"/>
      <c r="O14" s="46">
        <v>0</v>
      </c>
      <c r="P14" s="46">
        <v>0</v>
      </c>
      <c r="Q14" s="47">
        <f>SUM(N14:P14)</f>
        <v>0</v>
      </c>
      <c r="R14" s="46"/>
      <c r="S14" s="46"/>
      <c r="T14" s="45"/>
      <c r="U14" s="45"/>
      <c r="V14" s="45"/>
      <c r="W14" s="48" t="str">
        <f>VLOOKUP(M14,tablaPesoTRLActual,2,FALSE)*VLOOKUP((V14-M14),tablaPesoCambioTRL,2,FALSE)</f>
        <v>0</v>
      </c>
      <c r="X14" s="48" t="str">
        <f>VLOOKUP(V14,valoracionMetaTRL,2,FALSE)</f>
        <v>0</v>
      </c>
      <c r="Y14" s="49"/>
      <c r="Z14" s="45" t="str">
        <f>VLOOKUP(Y14,TipoESfuerzo,2,FALSE)</f>
        <v>0</v>
      </c>
      <c r="AA14" s="50"/>
      <c r="AB14" s="51"/>
      <c r="AC14" s="51"/>
      <c r="AD14" s="51"/>
      <c r="AE14" s="52">
        <f>SUM(AA14:AD14)</f>
        <v>0</v>
      </c>
      <c r="AF14" s="53"/>
      <c r="AG14" s="45"/>
      <c r="AH14" s="41"/>
      <c r="AI14" s="54"/>
      <c r="AJ14" s="55" t="str">
        <f>(W14*0.15)+(X14*0.6)+(Z14*0.25)</f>
        <v>0</v>
      </c>
      <c r="AK14" s="56"/>
      <c r="AL14" s="57" t="str">
        <f>VLOOKUP(AK14,AplicacionesTecnologia2,2,FALSE)</f>
        <v>0</v>
      </c>
      <c r="AM14" s="56"/>
      <c r="AN14" s="58" t="str">
        <f>VLOOKUP(AM14,AproximacionMercado,2,FALSE)</f>
        <v>0</v>
      </c>
      <c r="AO14" s="27"/>
      <c r="AP14" s="27"/>
      <c r="AQ14" s="56"/>
      <c r="AR14" s="57" t="str">
        <f>VLOOKUP(AQ14,ExpansionTecnologia,2,FALSE)</f>
        <v>0</v>
      </c>
      <c r="AS14" s="56"/>
      <c r="AT14" s="57" t="str">
        <f>VLOOKUP(AS14,RegulacionesBarreras,2,FALSE)</f>
        <v>0</v>
      </c>
      <c r="AU14" s="59" t="str">
        <f>AVERAGE(AL14,AN14,AR14,AT14)</f>
        <v>0</v>
      </c>
      <c r="AV14" s="56"/>
      <c r="AW14" s="57" t="str">
        <f>VLOOKUP(AV14,afectacionesArticulosPatentes,2,FALSE)</f>
        <v>0</v>
      </c>
      <c r="AX14" s="56"/>
      <c r="AY14" s="57" t="str">
        <f>VLOOKUP(AX14,afectacionesProductosComerciales,2,FALSE)</f>
        <v>0</v>
      </c>
      <c r="AZ14" s="27"/>
      <c r="BA14" s="45" t="s">
        <v>84</v>
      </c>
      <c r="BB14" s="60" t="str">
        <f>AVERAGE(AW14,AY14)</f>
        <v>0</v>
      </c>
      <c r="BD14" s="64" t="str">
        <f>AJ14</f>
        <v>0</v>
      </c>
      <c r="BE14" s="64" t="str">
        <f>AU14</f>
        <v>0</v>
      </c>
      <c r="BF14" s="64" t="str">
        <f>BB14</f>
        <v>0</v>
      </c>
      <c r="BG14" s="64" t="str">
        <f>AVERAGE(BD14:BF14)</f>
        <v>0</v>
      </c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E14" s="70"/>
      <c r="CF14" s="70"/>
      <c r="CG14" s="70"/>
      <c r="CH14" s="70"/>
      <c r="CI14" s="70"/>
      <c r="CJ14" s="70"/>
      <c r="CK14" s="70"/>
      <c r="CL14" s="70"/>
      <c r="CM14" s="70"/>
      <c r="CN14" s="70"/>
    </row>
    <row r="15" spans="1:92" customHeight="1" ht="36">
      <c r="A15" s="39">
        <v>11</v>
      </c>
      <c r="B15" s="40"/>
      <c r="C15" s="41"/>
      <c r="D15" s="41"/>
      <c r="E15" s="42"/>
      <c r="F15" s="43"/>
      <c r="G15" s="43"/>
      <c r="H15" s="44"/>
      <c r="I15" s="45"/>
      <c r="J15" s="45"/>
      <c r="K15" s="45"/>
      <c r="L15" s="45"/>
      <c r="M15" s="45"/>
      <c r="N15" s="46"/>
      <c r="O15" s="46">
        <v>0</v>
      </c>
      <c r="P15" s="46">
        <v>0</v>
      </c>
      <c r="Q15" s="47">
        <f>SUM(N15:P15)</f>
        <v>0</v>
      </c>
      <c r="R15" s="46"/>
      <c r="S15" s="46"/>
      <c r="T15" s="45"/>
      <c r="U15" s="45"/>
      <c r="V15" s="45"/>
      <c r="W15" s="48" t="str">
        <f>VLOOKUP(M15,tablaPesoTRLActual,2,FALSE)*VLOOKUP((V15-M15),tablaPesoCambioTRL,2,FALSE)</f>
        <v>0</v>
      </c>
      <c r="X15" s="48" t="str">
        <f>VLOOKUP(V15,valoracionMetaTRL,2,FALSE)</f>
        <v>0</v>
      </c>
      <c r="Y15" s="49"/>
      <c r="Z15" s="45" t="str">
        <f>VLOOKUP(Y15,TipoESfuerzo,2,FALSE)</f>
        <v>0</v>
      </c>
      <c r="AA15" s="50"/>
      <c r="AB15" s="51"/>
      <c r="AC15" s="51"/>
      <c r="AD15" s="51"/>
      <c r="AE15" s="52">
        <f>SUM(AA15:AD15)</f>
        <v>0</v>
      </c>
      <c r="AF15" s="53"/>
      <c r="AG15" s="45"/>
      <c r="AH15" s="41"/>
      <c r="AI15" s="54"/>
      <c r="AJ15" s="55" t="str">
        <f>(W15*0.15)+(X15*0.6)+(Z15*0.25)</f>
        <v>0</v>
      </c>
      <c r="AK15" s="56"/>
      <c r="AL15" s="57" t="str">
        <f>VLOOKUP(AK15,AplicacionesTecnologia2,2,FALSE)</f>
        <v>0</v>
      </c>
      <c r="AM15" s="56"/>
      <c r="AN15" s="58" t="str">
        <f>VLOOKUP(AM15,AproximacionMercado,2,FALSE)</f>
        <v>0</v>
      </c>
      <c r="AO15" s="27"/>
      <c r="AP15" s="27"/>
      <c r="AQ15" s="56"/>
      <c r="AR15" s="57" t="str">
        <f>VLOOKUP(AQ15,ExpansionTecnologia,2,FALSE)</f>
        <v>0</v>
      </c>
      <c r="AS15" s="56"/>
      <c r="AT15" s="57" t="str">
        <f>VLOOKUP(AS15,RegulacionesBarreras,2,FALSE)</f>
        <v>0</v>
      </c>
      <c r="AU15" s="59" t="str">
        <f>AVERAGE(AL15,AN15,AR15,AT15)</f>
        <v>0</v>
      </c>
      <c r="AV15" s="56"/>
      <c r="AW15" s="57" t="str">
        <f>VLOOKUP(AV15,afectacionesArticulosPatentes,2,FALSE)</f>
        <v>0</v>
      </c>
      <c r="AX15" s="56"/>
      <c r="AY15" s="57" t="str">
        <f>VLOOKUP(AX15,afectacionesProductosComerciales,2,FALSE)</f>
        <v>0</v>
      </c>
      <c r="AZ15" s="27"/>
      <c r="BA15" s="45" t="s">
        <v>84</v>
      </c>
      <c r="BB15" s="60" t="str">
        <f>AVERAGE(AW15,AY15)</f>
        <v>0</v>
      </c>
      <c r="BD15" s="64" t="str">
        <f>AJ15</f>
        <v>0</v>
      </c>
      <c r="BE15" s="64" t="str">
        <f>AU15</f>
        <v>0</v>
      </c>
      <c r="BF15" s="64" t="str">
        <f>BB15</f>
        <v>0</v>
      </c>
      <c r="BG15" s="64" t="str">
        <f>AVERAGE(BD15:BF15)</f>
        <v>0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</row>
    <row r="16" spans="1:92" customHeight="1" ht="36">
      <c r="A16" s="39">
        <v>12</v>
      </c>
      <c r="B16" s="40"/>
      <c r="C16" s="41"/>
      <c r="D16" s="41"/>
      <c r="E16" s="42"/>
      <c r="F16" s="43"/>
      <c r="G16" s="43"/>
      <c r="H16" s="44"/>
      <c r="I16" s="45"/>
      <c r="J16" s="45"/>
      <c r="K16" s="45"/>
      <c r="L16" s="45"/>
      <c r="M16" s="45"/>
      <c r="N16" s="46"/>
      <c r="O16" s="46">
        <v>0</v>
      </c>
      <c r="P16" s="46">
        <v>0</v>
      </c>
      <c r="Q16" s="47">
        <f>SUM(N16:P16)</f>
        <v>0</v>
      </c>
      <c r="R16" s="46"/>
      <c r="S16" s="46"/>
      <c r="T16" s="45"/>
      <c r="U16" s="45"/>
      <c r="V16" s="45"/>
      <c r="W16" s="48" t="str">
        <f>VLOOKUP(M16,tablaPesoTRLActual,2,FALSE)*VLOOKUP((V16-M16),tablaPesoCambioTRL,2,FALSE)</f>
        <v>0</v>
      </c>
      <c r="X16" s="48" t="str">
        <f>VLOOKUP(V16,valoracionMetaTRL,2,FALSE)</f>
        <v>0</v>
      </c>
      <c r="Y16" s="49"/>
      <c r="Z16" s="45" t="str">
        <f>VLOOKUP(Y16,TipoESfuerzo,2,FALSE)</f>
        <v>0</v>
      </c>
      <c r="AA16" s="50"/>
      <c r="AB16" s="51"/>
      <c r="AC16" s="51"/>
      <c r="AD16" s="51"/>
      <c r="AE16" s="52">
        <f>SUM(AA16:AD16)</f>
        <v>0</v>
      </c>
      <c r="AF16" s="53"/>
      <c r="AG16" s="45"/>
      <c r="AH16" s="41"/>
      <c r="AI16" s="54"/>
      <c r="AJ16" s="55" t="str">
        <f>(W16*0.15)+(X16*0.6)+(Z16*0.25)</f>
        <v>0</v>
      </c>
      <c r="AK16" s="56"/>
      <c r="AL16" s="57" t="str">
        <f>VLOOKUP(AK16,AplicacionesTecnologia2,2,FALSE)</f>
        <v>0</v>
      </c>
      <c r="AM16" s="56"/>
      <c r="AN16" s="58" t="str">
        <f>VLOOKUP(AM16,AproximacionMercado,2,FALSE)</f>
        <v>0</v>
      </c>
      <c r="AO16" s="27"/>
      <c r="AP16" s="27"/>
      <c r="AQ16" s="56"/>
      <c r="AR16" s="57" t="str">
        <f>VLOOKUP(AQ16,ExpansionTecnologia,2,FALSE)</f>
        <v>0</v>
      </c>
      <c r="AS16" s="56"/>
      <c r="AT16" s="57" t="str">
        <f>VLOOKUP(AS16,RegulacionesBarreras,2,FALSE)</f>
        <v>0</v>
      </c>
      <c r="AU16" s="59" t="str">
        <f>AVERAGE(AL16,AN16,AR16,AT16)</f>
        <v>0</v>
      </c>
      <c r="AV16" s="56"/>
      <c r="AW16" s="57" t="str">
        <f>VLOOKUP(AV16,afectacionesArticulosPatentes,2,FALSE)</f>
        <v>0</v>
      </c>
      <c r="AX16" s="56"/>
      <c r="AY16" s="57" t="str">
        <f>VLOOKUP(AX16,afectacionesProductosComerciales,2,FALSE)</f>
        <v>0</v>
      </c>
      <c r="AZ16" s="27"/>
      <c r="BA16" s="45" t="s">
        <v>84</v>
      </c>
      <c r="BB16" s="60" t="str">
        <f>AVERAGE(AW16,AY16)</f>
        <v>0</v>
      </c>
      <c r="BD16" s="64" t="str">
        <f>AJ16</f>
        <v>0</v>
      </c>
      <c r="BE16" s="64" t="str">
        <f>AU16</f>
        <v>0</v>
      </c>
      <c r="BF16" s="64" t="str">
        <f>BB16</f>
        <v>0</v>
      </c>
      <c r="BG16" s="64" t="str">
        <f>AVERAGE(BD16:BF16)</f>
        <v>0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</row>
    <row r="17" spans="1:92" customHeight="1" ht="36">
      <c r="A17" s="39">
        <v>13</v>
      </c>
      <c r="B17" s="40"/>
      <c r="C17" s="41"/>
      <c r="D17" s="41"/>
      <c r="E17" s="42"/>
      <c r="F17" s="43"/>
      <c r="G17" s="43"/>
      <c r="H17" s="44"/>
      <c r="I17" s="45"/>
      <c r="J17" s="45"/>
      <c r="K17" s="45"/>
      <c r="L17" s="45"/>
      <c r="M17" s="45"/>
      <c r="N17" s="46"/>
      <c r="O17" s="46">
        <v>0</v>
      </c>
      <c r="P17" s="46">
        <v>0</v>
      </c>
      <c r="Q17" s="47">
        <f>SUM(N17:P17)</f>
        <v>0</v>
      </c>
      <c r="R17" s="46"/>
      <c r="S17" s="46"/>
      <c r="T17" s="45"/>
      <c r="U17" s="45"/>
      <c r="V17" s="45"/>
      <c r="W17" s="48" t="str">
        <f>VLOOKUP(M17,tablaPesoTRLActual,2,FALSE)*VLOOKUP((V17-M17),tablaPesoCambioTRL,2,FALSE)</f>
        <v>0</v>
      </c>
      <c r="X17" s="48" t="str">
        <f>VLOOKUP(V17,valoracionMetaTRL,2,FALSE)</f>
        <v>0</v>
      </c>
      <c r="Y17" s="49"/>
      <c r="Z17" s="45" t="str">
        <f>VLOOKUP(Y17,TipoESfuerzo,2,FALSE)</f>
        <v>0</v>
      </c>
      <c r="AA17" s="50"/>
      <c r="AB17" s="51"/>
      <c r="AC17" s="51"/>
      <c r="AD17" s="51"/>
      <c r="AE17" s="52">
        <f>SUM(AA17:AD17)</f>
        <v>0</v>
      </c>
      <c r="AF17" s="53"/>
      <c r="AG17" s="45"/>
      <c r="AH17" s="41"/>
      <c r="AI17" s="54"/>
      <c r="AJ17" s="55" t="str">
        <f>(W17*0.15)+(X17*0.6)+(Z17*0.25)</f>
        <v>0</v>
      </c>
      <c r="AK17" s="56"/>
      <c r="AL17" s="57" t="str">
        <f>VLOOKUP(AK17,AplicacionesTecnologia2,2,FALSE)</f>
        <v>0</v>
      </c>
      <c r="AM17" s="56"/>
      <c r="AN17" s="58" t="str">
        <f>VLOOKUP(AM17,AproximacionMercado,2,FALSE)</f>
        <v>0</v>
      </c>
      <c r="AO17" s="27"/>
      <c r="AP17" s="27"/>
      <c r="AQ17" s="56"/>
      <c r="AR17" s="57" t="str">
        <f>VLOOKUP(AQ17,ExpansionTecnologia,2,FALSE)</f>
        <v>0</v>
      </c>
      <c r="AS17" s="56"/>
      <c r="AT17" s="57" t="str">
        <f>VLOOKUP(AS17,RegulacionesBarreras,2,FALSE)</f>
        <v>0</v>
      </c>
      <c r="AU17" s="59" t="str">
        <f>AVERAGE(AL17,AN17,AR17,AT17)</f>
        <v>0</v>
      </c>
      <c r="AV17" s="56"/>
      <c r="AW17" s="57" t="str">
        <f>VLOOKUP(AV17,afectacionesArticulosPatentes,2,FALSE)</f>
        <v>0</v>
      </c>
      <c r="AX17" s="56"/>
      <c r="AY17" s="57" t="str">
        <f>VLOOKUP(AX17,afectacionesProductosComerciales,2,FALSE)</f>
        <v>0</v>
      </c>
      <c r="AZ17" s="27"/>
      <c r="BA17" s="45" t="s">
        <v>84</v>
      </c>
      <c r="BB17" s="60" t="str">
        <f>AVERAGE(AW17,AY17)</f>
        <v>0</v>
      </c>
      <c r="BD17" s="64" t="str">
        <f>AJ17</f>
        <v>0</v>
      </c>
      <c r="BE17" s="64" t="str">
        <f>AU17</f>
        <v>0</v>
      </c>
      <c r="BF17" s="64" t="str">
        <f>BB17</f>
        <v>0</v>
      </c>
      <c r="BG17" s="64" t="str">
        <f>AVERAGE(BD17:BF17)</f>
        <v>0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</row>
    <row r="18" spans="1:92" customHeight="1" ht="36">
      <c r="A18" s="39">
        <v>14</v>
      </c>
      <c r="B18" s="40"/>
      <c r="C18" s="41"/>
      <c r="D18" s="41"/>
      <c r="E18" s="42"/>
      <c r="F18" s="43"/>
      <c r="G18" s="43"/>
      <c r="H18" s="44"/>
      <c r="I18" s="45"/>
      <c r="J18" s="45"/>
      <c r="K18" s="45"/>
      <c r="L18" s="45"/>
      <c r="M18" s="45"/>
      <c r="N18" s="46"/>
      <c r="O18" s="46">
        <v>0</v>
      </c>
      <c r="P18" s="46">
        <v>0</v>
      </c>
      <c r="Q18" s="47">
        <f>SUM(N18:P18)</f>
        <v>0</v>
      </c>
      <c r="R18" s="46"/>
      <c r="S18" s="46"/>
      <c r="T18" s="45"/>
      <c r="U18" s="45"/>
      <c r="V18" s="45"/>
      <c r="W18" s="48" t="str">
        <f>VLOOKUP(M18,tablaPesoTRLActual,2,FALSE)*VLOOKUP((V18-M18),tablaPesoCambioTRL,2,FALSE)</f>
        <v>0</v>
      </c>
      <c r="X18" s="48" t="str">
        <f>VLOOKUP(V18,valoracionMetaTRL,2,FALSE)</f>
        <v>0</v>
      </c>
      <c r="Y18" s="49"/>
      <c r="Z18" s="45" t="str">
        <f>VLOOKUP(Y18,TipoESfuerzo,2,FALSE)</f>
        <v>0</v>
      </c>
      <c r="AA18" s="50"/>
      <c r="AB18" s="51"/>
      <c r="AC18" s="51"/>
      <c r="AD18" s="51"/>
      <c r="AE18" s="52">
        <f>SUM(AA18:AD18)</f>
        <v>0</v>
      </c>
      <c r="AF18" s="53"/>
      <c r="AG18" s="45"/>
      <c r="AH18" s="41"/>
      <c r="AI18" s="54"/>
      <c r="AJ18" s="55" t="str">
        <f>(W18*0.15)+(X18*0.6)+(Z18*0.25)</f>
        <v>0</v>
      </c>
      <c r="AK18" s="56"/>
      <c r="AL18" s="57" t="str">
        <f>VLOOKUP(AK18,AplicacionesTecnologia2,2,FALSE)</f>
        <v>0</v>
      </c>
      <c r="AM18" s="56"/>
      <c r="AN18" s="58" t="str">
        <f>VLOOKUP(AM18,AproximacionMercado,2,FALSE)</f>
        <v>0</v>
      </c>
      <c r="AO18" s="27"/>
      <c r="AP18" s="27"/>
      <c r="AQ18" s="56"/>
      <c r="AR18" s="57" t="str">
        <f>VLOOKUP(AQ18,ExpansionTecnologia,2,FALSE)</f>
        <v>0</v>
      </c>
      <c r="AS18" s="56"/>
      <c r="AT18" s="57" t="str">
        <f>VLOOKUP(AS18,RegulacionesBarreras,2,FALSE)</f>
        <v>0</v>
      </c>
      <c r="AU18" s="59" t="str">
        <f>AVERAGE(AL18,AN18,AR18,AT18)</f>
        <v>0</v>
      </c>
      <c r="AV18" s="56"/>
      <c r="AW18" s="57" t="str">
        <f>VLOOKUP(AV18,afectacionesArticulosPatentes,2,FALSE)</f>
        <v>0</v>
      </c>
      <c r="AX18" s="56"/>
      <c r="AY18" s="57" t="str">
        <f>VLOOKUP(AX18,afectacionesProductosComerciales,2,FALSE)</f>
        <v>0</v>
      </c>
      <c r="AZ18" s="27"/>
      <c r="BA18" s="45" t="s">
        <v>84</v>
      </c>
      <c r="BB18" s="60" t="str">
        <f>AVERAGE(AW18,AY18)</f>
        <v>0</v>
      </c>
      <c r="BD18" s="64" t="str">
        <f>AJ18</f>
        <v>0</v>
      </c>
      <c r="BE18" s="64" t="str">
        <f>AU18</f>
        <v>0</v>
      </c>
      <c r="BF18" s="64" t="str">
        <f>BB18</f>
        <v>0</v>
      </c>
      <c r="BG18" s="64" t="str">
        <f>AVERAGE(BD18:BF18)</f>
        <v>0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</row>
    <row r="19" spans="1:92" customHeight="1" ht="36">
      <c r="A19" s="39">
        <v>15</v>
      </c>
      <c r="B19" s="40"/>
      <c r="C19" s="41"/>
      <c r="D19" s="41"/>
      <c r="E19" s="42"/>
      <c r="F19" s="43"/>
      <c r="G19" s="43"/>
      <c r="H19" s="44"/>
      <c r="I19" s="45"/>
      <c r="J19" s="45"/>
      <c r="K19" s="45"/>
      <c r="L19" s="45"/>
      <c r="M19" s="45"/>
      <c r="N19" s="46"/>
      <c r="O19" s="46">
        <v>0</v>
      </c>
      <c r="P19" s="46">
        <v>0</v>
      </c>
      <c r="Q19" s="47">
        <f>SUM(N19:P19)</f>
        <v>0</v>
      </c>
      <c r="R19" s="46"/>
      <c r="S19" s="46"/>
      <c r="T19" s="45"/>
      <c r="U19" s="45"/>
      <c r="V19" s="45"/>
      <c r="W19" s="48" t="str">
        <f>VLOOKUP(M19,tablaPesoTRLActual,2,FALSE)*VLOOKUP((V19-M19),tablaPesoCambioTRL,2,FALSE)</f>
        <v>0</v>
      </c>
      <c r="X19" s="48" t="str">
        <f>VLOOKUP(V19,valoracionMetaTRL,2,FALSE)</f>
        <v>0</v>
      </c>
      <c r="Y19" s="49"/>
      <c r="Z19" s="45" t="str">
        <f>VLOOKUP(Y19,TipoESfuerzo,2,FALSE)</f>
        <v>0</v>
      </c>
      <c r="AA19" s="50"/>
      <c r="AB19" s="51"/>
      <c r="AC19" s="51"/>
      <c r="AD19" s="51"/>
      <c r="AE19" s="52">
        <f>SUM(AA19:AD19)</f>
        <v>0</v>
      </c>
      <c r="AF19" s="53"/>
      <c r="AG19" s="45"/>
      <c r="AH19" s="41"/>
      <c r="AI19" s="54"/>
      <c r="AJ19" s="55" t="str">
        <f>(W19*0.15)+(X19*0.6)+(Z19*0.25)</f>
        <v>0</v>
      </c>
      <c r="AK19" s="56"/>
      <c r="AL19" s="57" t="str">
        <f>VLOOKUP(AK19,AplicacionesTecnologia2,2,FALSE)</f>
        <v>0</v>
      </c>
      <c r="AM19" s="56"/>
      <c r="AN19" s="58" t="str">
        <f>VLOOKUP(AM19,AproximacionMercado,2,FALSE)</f>
        <v>0</v>
      </c>
      <c r="AO19" s="27"/>
      <c r="AP19" s="27"/>
      <c r="AQ19" s="56"/>
      <c r="AR19" s="57" t="str">
        <f>VLOOKUP(AQ19,ExpansionTecnologia,2,FALSE)</f>
        <v>0</v>
      </c>
      <c r="AS19" s="56"/>
      <c r="AT19" s="57" t="str">
        <f>VLOOKUP(AS19,RegulacionesBarreras,2,FALSE)</f>
        <v>0</v>
      </c>
      <c r="AU19" s="59" t="str">
        <f>AVERAGE(AL19,AN19,AR19,AT19)</f>
        <v>0</v>
      </c>
      <c r="AV19" s="56"/>
      <c r="AW19" s="57" t="str">
        <f>VLOOKUP(AV19,afectacionesArticulosPatentes,2,FALSE)</f>
        <v>0</v>
      </c>
      <c r="AX19" s="56"/>
      <c r="AY19" s="57" t="str">
        <f>VLOOKUP(AX19,afectacionesProductosComerciales,2,FALSE)</f>
        <v>0</v>
      </c>
      <c r="AZ19" s="27"/>
      <c r="BA19" s="45" t="s">
        <v>84</v>
      </c>
      <c r="BB19" s="60" t="str">
        <f>AVERAGE(AW19,AY19)</f>
        <v>0</v>
      </c>
      <c r="BD19" s="64" t="str">
        <f>AJ19</f>
        <v>0</v>
      </c>
      <c r="BE19" s="64" t="str">
        <f>AU19</f>
        <v>0</v>
      </c>
      <c r="BF19" s="64" t="str">
        <f>BB19</f>
        <v>0</v>
      </c>
      <c r="BG19" s="64" t="str">
        <f>AVERAGE(BD19:BF19)</f>
        <v>0</v>
      </c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</row>
    <row r="20" spans="1:92" customHeight="1" ht="42">
      <c r="A20" s="39">
        <v>16</v>
      </c>
      <c r="B20" s="40"/>
      <c r="C20" s="41"/>
      <c r="D20" s="41"/>
      <c r="E20" s="42"/>
      <c r="F20" s="43"/>
      <c r="G20" s="43"/>
      <c r="H20" s="44"/>
      <c r="I20" s="45"/>
      <c r="J20" s="45"/>
      <c r="K20" s="45"/>
      <c r="L20" s="45"/>
      <c r="M20" s="45"/>
      <c r="N20" s="46"/>
      <c r="O20" s="46">
        <v>0</v>
      </c>
      <c r="P20" s="46">
        <v>0</v>
      </c>
      <c r="Q20" s="47">
        <f>SUM(N20:P20)</f>
        <v>0</v>
      </c>
      <c r="R20" s="46"/>
      <c r="S20" s="46"/>
      <c r="T20" s="45"/>
      <c r="U20" s="45"/>
      <c r="V20" s="45"/>
      <c r="W20" s="48" t="str">
        <f>VLOOKUP(M20,tablaPesoTRLActual,2,FALSE)*VLOOKUP((V20-M20),tablaPesoCambioTRL,2,FALSE)</f>
        <v>0</v>
      </c>
      <c r="X20" s="48" t="str">
        <f>VLOOKUP(V20,valoracionMetaTRL,2,FALSE)</f>
        <v>0</v>
      </c>
      <c r="Y20" s="49"/>
      <c r="Z20" s="45" t="str">
        <f>VLOOKUP(Y20,TipoESfuerzo,2,FALSE)</f>
        <v>0</v>
      </c>
      <c r="AA20" s="50"/>
      <c r="AB20" s="51"/>
      <c r="AC20" s="51"/>
      <c r="AD20" s="51"/>
      <c r="AE20" s="52">
        <f>SUM(AA20:AD20)</f>
        <v>0</v>
      </c>
      <c r="AF20" s="53"/>
      <c r="AG20" s="45"/>
      <c r="AH20" s="41"/>
      <c r="AI20" s="54"/>
      <c r="AJ20" s="55" t="str">
        <f>(W20*0.15)+(X20*0.6)+(Z20*0.25)</f>
        <v>0</v>
      </c>
      <c r="AK20" s="56"/>
      <c r="AL20" s="57" t="str">
        <f>VLOOKUP(AK20,AplicacionesTecnologia2,2,FALSE)</f>
        <v>0</v>
      </c>
      <c r="AM20" s="56"/>
      <c r="AN20" s="58" t="str">
        <f>VLOOKUP(AM20,AproximacionMercado,2,FALSE)</f>
        <v>0</v>
      </c>
      <c r="AO20" s="27"/>
      <c r="AP20" s="27"/>
      <c r="AQ20" s="56"/>
      <c r="AR20" s="57" t="str">
        <f>VLOOKUP(AQ20,ExpansionTecnologia,2,FALSE)</f>
        <v>0</v>
      </c>
      <c r="AS20" s="56"/>
      <c r="AT20" s="57" t="str">
        <f>VLOOKUP(AS20,RegulacionesBarreras,2,FALSE)</f>
        <v>0</v>
      </c>
      <c r="AU20" s="59" t="str">
        <f>AVERAGE(AL20,AN20,AR20,AT20)</f>
        <v>0</v>
      </c>
      <c r="AV20" s="56"/>
      <c r="AW20" s="57" t="str">
        <f>VLOOKUP(AV20,afectacionesArticulosPatentes,2,FALSE)</f>
        <v>0</v>
      </c>
      <c r="AX20" s="56"/>
      <c r="AY20" s="57" t="str">
        <f>VLOOKUP(AX20,afectacionesProductosComerciales,2,FALSE)</f>
        <v>0</v>
      </c>
      <c r="AZ20" s="27"/>
      <c r="BA20" s="45" t="s">
        <v>84</v>
      </c>
      <c r="BB20" s="60" t="str">
        <f>AVERAGE(AW20,AY20)</f>
        <v>0</v>
      </c>
      <c r="BD20" s="64" t="str">
        <f>AJ20</f>
        <v>0</v>
      </c>
      <c r="BE20" s="64" t="str">
        <f>AU20</f>
        <v>0</v>
      </c>
      <c r="BF20" s="64" t="str">
        <f>BB20</f>
        <v>0</v>
      </c>
      <c r="BG20" s="64" t="str">
        <f>AVERAGE(BD20:BF20)</f>
        <v>0</v>
      </c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</row>
    <row r="21" spans="1:92" customHeight="1" ht="45">
      <c r="A21" s="39">
        <v>17</v>
      </c>
      <c r="B21" s="40"/>
      <c r="C21" s="41"/>
      <c r="D21" s="41"/>
      <c r="E21" s="42"/>
      <c r="F21" s="43"/>
      <c r="G21" s="43"/>
      <c r="H21" s="44"/>
      <c r="I21" s="45"/>
      <c r="J21" s="45"/>
      <c r="K21" s="45"/>
      <c r="L21" s="45"/>
      <c r="M21" s="45"/>
      <c r="N21" s="46"/>
      <c r="O21" s="46">
        <v>0</v>
      </c>
      <c r="P21" s="46">
        <v>0</v>
      </c>
      <c r="Q21" s="47">
        <f>SUM(N21:P21)</f>
        <v>0</v>
      </c>
      <c r="R21" s="46"/>
      <c r="S21" s="46"/>
      <c r="T21" s="45"/>
      <c r="U21" s="45"/>
      <c r="V21" s="45"/>
      <c r="W21" s="48" t="str">
        <f>VLOOKUP(M21,tablaPesoTRLActual,2,FALSE)*VLOOKUP((V21-M21),tablaPesoCambioTRL,2,FALSE)</f>
        <v>0</v>
      </c>
      <c r="X21" s="48" t="str">
        <f>VLOOKUP(V21,valoracionMetaTRL,2,FALSE)</f>
        <v>0</v>
      </c>
      <c r="Y21" s="49"/>
      <c r="Z21" s="45" t="str">
        <f>VLOOKUP(Y21,TipoESfuerzo,2,FALSE)</f>
        <v>0</v>
      </c>
      <c r="AA21" s="50"/>
      <c r="AB21" s="51"/>
      <c r="AC21" s="51"/>
      <c r="AD21" s="51"/>
      <c r="AE21" s="52">
        <f>SUM(AA21:AD21)</f>
        <v>0</v>
      </c>
      <c r="AF21" s="53"/>
      <c r="AG21" s="45"/>
      <c r="AH21" s="41"/>
      <c r="AI21" s="54"/>
      <c r="AJ21" s="55" t="str">
        <f>(W21*0.15)+(X21*0.6)+(Z21*0.25)</f>
        <v>0</v>
      </c>
      <c r="AK21" s="56"/>
      <c r="AL21" s="57" t="str">
        <f>VLOOKUP(AK21,AplicacionesTecnologia2,2,FALSE)</f>
        <v>0</v>
      </c>
      <c r="AM21" s="56"/>
      <c r="AN21" s="58" t="str">
        <f>VLOOKUP(AM21,AproximacionMercado,2,FALSE)</f>
        <v>0</v>
      </c>
      <c r="AO21" s="27"/>
      <c r="AP21" s="27"/>
      <c r="AQ21" s="56"/>
      <c r="AR21" s="57" t="str">
        <f>VLOOKUP(AQ21,ExpansionTecnologia,2,FALSE)</f>
        <v>0</v>
      </c>
      <c r="AS21" s="56"/>
      <c r="AT21" s="57" t="str">
        <f>VLOOKUP(AS21,RegulacionesBarreras,2,FALSE)</f>
        <v>0</v>
      </c>
      <c r="AU21" s="59" t="str">
        <f>AVERAGE(AL21,AN21,AR21,AT21)</f>
        <v>0</v>
      </c>
      <c r="AV21" s="56"/>
      <c r="AW21" s="57" t="str">
        <f>VLOOKUP(AV21,afectacionesArticulosPatentes,2,FALSE)</f>
        <v>0</v>
      </c>
      <c r="AX21" s="56"/>
      <c r="AY21" s="57" t="str">
        <f>VLOOKUP(AX21,afectacionesProductosComerciales,2,FALSE)</f>
        <v>0</v>
      </c>
      <c r="AZ21" s="27"/>
      <c r="BA21" s="45" t="s">
        <v>84</v>
      </c>
      <c r="BB21" s="60" t="str">
        <f>AVERAGE(AW21,AY21)</f>
        <v>0</v>
      </c>
      <c r="BD21" s="64" t="str">
        <f>AJ21</f>
        <v>0</v>
      </c>
      <c r="BE21" s="64" t="str">
        <f>AU21</f>
        <v>0</v>
      </c>
      <c r="BF21" s="64" t="str">
        <f>BB21</f>
        <v>0</v>
      </c>
      <c r="BG21" s="64" t="str">
        <f>AVERAGE(BD21:BF21)</f>
        <v>0</v>
      </c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</row>
    <row r="22" spans="1:92" customHeight="1" ht="36">
      <c r="A22" s="39">
        <v>18</v>
      </c>
      <c r="B22" s="40"/>
      <c r="C22" s="41"/>
      <c r="D22" s="41"/>
      <c r="E22" s="42"/>
      <c r="F22" s="43"/>
      <c r="G22" s="43"/>
      <c r="H22" s="44"/>
      <c r="I22" s="45"/>
      <c r="J22" s="45"/>
      <c r="K22" s="45"/>
      <c r="L22" s="45"/>
      <c r="M22" s="45"/>
      <c r="N22" s="46"/>
      <c r="O22" s="46">
        <v>0</v>
      </c>
      <c r="P22" s="46">
        <v>0</v>
      </c>
      <c r="Q22" s="47">
        <f>SUM(N22:P22)</f>
        <v>0</v>
      </c>
      <c r="R22" s="46"/>
      <c r="S22" s="46"/>
      <c r="T22" s="45"/>
      <c r="U22" s="45"/>
      <c r="V22" s="45"/>
      <c r="W22" s="48" t="str">
        <f>VLOOKUP(M22,tablaPesoTRLActual,2,FALSE)*VLOOKUP((V22-M22),tablaPesoCambioTRL,2,FALSE)</f>
        <v>0</v>
      </c>
      <c r="X22" s="48" t="str">
        <f>VLOOKUP(V22,valoracionMetaTRL,2,FALSE)</f>
        <v>0</v>
      </c>
      <c r="Y22" s="49"/>
      <c r="Z22" s="45" t="str">
        <f>VLOOKUP(Y22,TipoESfuerzo,2,FALSE)</f>
        <v>0</v>
      </c>
      <c r="AA22" s="50"/>
      <c r="AB22" s="51"/>
      <c r="AC22" s="51"/>
      <c r="AD22" s="51"/>
      <c r="AE22" s="52">
        <f>SUM(AA22:AD22)</f>
        <v>0</v>
      </c>
      <c r="AF22" s="53"/>
      <c r="AG22" s="45"/>
      <c r="AH22" s="41"/>
      <c r="AI22" s="54"/>
      <c r="AJ22" s="55" t="str">
        <f>(W22*0.15)+(X22*0.6)+(Z22*0.25)</f>
        <v>0</v>
      </c>
      <c r="AK22" s="56"/>
      <c r="AL22" s="57" t="str">
        <f>VLOOKUP(AK22,AplicacionesTecnologia2,2,FALSE)</f>
        <v>0</v>
      </c>
      <c r="AM22" s="56"/>
      <c r="AN22" s="58" t="str">
        <f>VLOOKUP(AM22,AproximacionMercado,2,FALSE)</f>
        <v>0</v>
      </c>
      <c r="AO22" s="27"/>
      <c r="AP22" s="27"/>
      <c r="AQ22" s="56"/>
      <c r="AR22" s="57" t="str">
        <f>VLOOKUP(AQ22,ExpansionTecnologia,2,FALSE)</f>
        <v>0</v>
      </c>
      <c r="AS22" s="56"/>
      <c r="AT22" s="57" t="str">
        <f>VLOOKUP(AS22,RegulacionesBarreras,2,FALSE)</f>
        <v>0</v>
      </c>
      <c r="AU22" s="59" t="str">
        <f>AVERAGE(AL22,AN22,AR22,AT22)</f>
        <v>0</v>
      </c>
      <c r="AV22" s="56"/>
      <c r="AW22" s="57" t="str">
        <f>VLOOKUP(AV22,afectacionesArticulosPatentes,2,FALSE)</f>
        <v>0</v>
      </c>
      <c r="AX22" s="56"/>
      <c r="AY22" s="57" t="str">
        <f>VLOOKUP(AX22,afectacionesProductosComerciales,2,FALSE)</f>
        <v>0</v>
      </c>
      <c r="AZ22" s="27"/>
      <c r="BA22" s="45" t="s">
        <v>84</v>
      </c>
      <c r="BB22" s="60" t="str">
        <f>AVERAGE(AW22,AY22)</f>
        <v>0</v>
      </c>
    </row>
    <row r="23" spans="1:92" customHeight="1" ht="36">
      <c r="A23" s="39">
        <v>19</v>
      </c>
      <c r="B23" s="40"/>
      <c r="C23" s="41"/>
      <c r="D23" s="41"/>
      <c r="E23" s="42"/>
      <c r="F23" s="43"/>
      <c r="G23" s="43"/>
      <c r="H23" s="44"/>
      <c r="I23" s="45"/>
      <c r="J23" s="45"/>
      <c r="K23" s="45"/>
      <c r="L23" s="45"/>
      <c r="M23" s="45"/>
      <c r="N23" s="46"/>
      <c r="O23" s="46">
        <v>0</v>
      </c>
      <c r="P23" s="46">
        <v>0</v>
      </c>
      <c r="Q23" s="47">
        <f>SUM(N23:P23)</f>
        <v>0</v>
      </c>
      <c r="R23" s="46"/>
      <c r="S23" s="46"/>
      <c r="T23" s="45"/>
      <c r="U23" s="45"/>
      <c r="V23" s="45"/>
      <c r="W23" s="48" t="str">
        <f>VLOOKUP(M23,tablaPesoTRLActual,2,FALSE)*VLOOKUP((V23-M23),tablaPesoCambioTRL,2,FALSE)</f>
        <v>0</v>
      </c>
      <c r="X23" s="48" t="str">
        <f>VLOOKUP(V23,valoracionMetaTRL,2,FALSE)</f>
        <v>0</v>
      </c>
      <c r="Y23" s="49"/>
      <c r="Z23" s="45" t="str">
        <f>VLOOKUP(Y23,TipoESfuerzo,2,FALSE)</f>
        <v>0</v>
      </c>
      <c r="AA23" s="50"/>
      <c r="AB23" s="51"/>
      <c r="AC23" s="51"/>
      <c r="AD23" s="51"/>
      <c r="AE23" s="52">
        <f>SUM(AA23:AD23)</f>
        <v>0</v>
      </c>
      <c r="AF23" s="53"/>
      <c r="AG23" s="45"/>
      <c r="AH23" s="41"/>
      <c r="AI23" s="54"/>
      <c r="AJ23" s="55" t="str">
        <f>(W23*0.15)+(X23*0.6)+(Z23*0.25)</f>
        <v>0</v>
      </c>
      <c r="AK23" s="56"/>
      <c r="AL23" s="57" t="str">
        <f>VLOOKUP(AK23,AplicacionesTecnologia2,2,FALSE)</f>
        <v>0</v>
      </c>
      <c r="AM23" s="56"/>
      <c r="AN23" s="58" t="str">
        <f>VLOOKUP(AM23,AproximacionMercado,2,FALSE)</f>
        <v>0</v>
      </c>
      <c r="AO23" s="27"/>
      <c r="AP23" s="27"/>
      <c r="AQ23" s="56"/>
      <c r="AR23" s="57" t="str">
        <f>VLOOKUP(AQ23,ExpansionTecnologia,2,FALSE)</f>
        <v>0</v>
      </c>
      <c r="AS23" s="56"/>
      <c r="AT23" s="57" t="str">
        <f>VLOOKUP(AS23,RegulacionesBarreras,2,FALSE)</f>
        <v>0</v>
      </c>
      <c r="AU23" s="59" t="str">
        <f>AVERAGE(AL23,AN23,AR23,AT23)</f>
        <v>0</v>
      </c>
      <c r="AV23" s="56"/>
      <c r="AW23" s="57" t="str">
        <f>VLOOKUP(AV23,afectacionesArticulosPatentes,2,FALSE)</f>
        <v>0</v>
      </c>
      <c r="AX23" s="56"/>
      <c r="AY23" s="57" t="str">
        <f>VLOOKUP(AX23,afectacionesProductosComerciales,2,FALSE)</f>
        <v>0</v>
      </c>
      <c r="AZ23" s="27"/>
      <c r="BA23" s="45" t="s">
        <v>84</v>
      </c>
      <c r="BB23" s="60" t="str">
        <f>AVERAGE(AW23,AY23)</f>
        <v>0</v>
      </c>
    </row>
    <row r="24" spans="1:92" customHeight="1" ht="36">
      <c r="A24" s="39">
        <v>20</v>
      </c>
      <c r="B24" s="40"/>
      <c r="C24" s="41"/>
      <c r="D24" s="41"/>
      <c r="E24" s="42"/>
      <c r="F24" s="43"/>
      <c r="G24" s="43"/>
      <c r="H24" s="44"/>
      <c r="I24" s="45"/>
      <c r="J24" s="45"/>
      <c r="K24" s="45"/>
      <c r="L24" s="45"/>
      <c r="M24" s="45"/>
      <c r="N24" s="46"/>
      <c r="O24" s="46">
        <v>0</v>
      </c>
      <c r="P24" s="46">
        <v>0</v>
      </c>
      <c r="Q24" s="47">
        <f>SUM(N24:P24)</f>
        <v>0</v>
      </c>
      <c r="R24" s="46"/>
      <c r="S24" s="46"/>
      <c r="T24" s="45"/>
      <c r="U24" s="45"/>
      <c r="V24" s="45"/>
      <c r="W24" s="48" t="str">
        <f>VLOOKUP(M24,tablaPesoTRLActual,2,FALSE)*VLOOKUP((V24-M24),tablaPesoCambioTRL,2,FALSE)</f>
        <v>0</v>
      </c>
      <c r="X24" s="48" t="str">
        <f>VLOOKUP(V24,valoracionMetaTRL,2,FALSE)</f>
        <v>0</v>
      </c>
      <c r="Y24" s="49"/>
      <c r="Z24" s="45" t="str">
        <f>VLOOKUP(Y24,TipoESfuerzo,2,FALSE)</f>
        <v>0</v>
      </c>
      <c r="AA24" s="50"/>
      <c r="AB24" s="51"/>
      <c r="AC24" s="51"/>
      <c r="AD24" s="51"/>
      <c r="AE24" s="52">
        <f>SUM(AA24:AD24)</f>
        <v>0</v>
      </c>
      <c r="AF24" s="53"/>
      <c r="AG24" s="45"/>
      <c r="AH24" s="41"/>
      <c r="AI24" s="54"/>
      <c r="AJ24" s="55" t="str">
        <f>(W24*0.15)+(X24*0.6)+(Z24*0.25)</f>
        <v>0</v>
      </c>
      <c r="AK24" s="56"/>
      <c r="AL24" s="57" t="str">
        <f>VLOOKUP(AK24,AplicacionesTecnologia2,2,FALSE)</f>
        <v>0</v>
      </c>
      <c r="AM24" s="56"/>
      <c r="AN24" s="58" t="str">
        <f>VLOOKUP(AM24,AproximacionMercado,2,FALSE)</f>
        <v>0</v>
      </c>
      <c r="AO24" s="27"/>
      <c r="AP24" s="27"/>
      <c r="AQ24" s="56"/>
      <c r="AR24" s="57" t="str">
        <f>VLOOKUP(AQ24,ExpansionTecnologia,2,FALSE)</f>
        <v>0</v>
      </c>
      <c r="AS24" s="56"/>
      <c r="AT24" s="57" t="str">
        <f>VLOOKUP(AS24,RegulacionesBarreras,2,FALSE)</f>
        <v>0</v>
      </c>
      <c r="AU24" s="59" t="str">
        <f>AVERAGE(AL24,AN24,AR24,AT24)</f>
        <v>0</v>
      </c>
      <c r="AV24" s="56"/>
      <c r="AW24" s="57" t="str">
        <f>VLOOKUP(AV24,afectacionesArticulosPatentes,2,FALSE)</f>
        <v>0</v>
      </c>
      <c r="AX24" s="56"/>
      <c r="AY24" s="57" t="str">
        <f>VLOOKUP(AX24,afectacionesProductosComerciales,2,FALSE)</f>
        <v>0</v>
      </c>
      <c r="AZ24" s="27"/>
      <c r="BA24" s="45" t="s">
        <v>84</v>
      </c>
      <c r="BB24" s="60" t="str">
        <f>AVERAGE(AW24,AY24)</f>
        <v>0</v>
      </c>
    </row>
    <row r="25" spans="1:92" customHeight="1" ht="36">
      <c r="A25" s="39">
        <v>21</v>
      </c>
      <c r="B25" s="40"/>
      <c r="C25" s="41"/>
      <c r="D25" s="41"/>
      <c r="E25" s="42"/>
      <c r="F25" s="43"/>
      <c r="G25" s="43"/>
      <c r="H25" s="44"/>
      <c r="I25" s="45"/>
      <c r="J25" s="45"/>
      <c r="K25" s="45"/>
      <c r="L25" s="45"/>
      <c r="M25" s="45"/>
      <c r="N25" s="46"/>
      <c r="O25" s="46">
        <v>0</v>
      </c>
      <c r="P25" s="46">
        <v>0</v>
      </c>
      <c r="Q25" s="47">
        <f>SUM(N25:P25)</f>
        <v>0</v>
      </c>
      <c r="R25" s="46"/>
      <c r="S25" s="46"/>
      <c r="T25" s="45"/>
      <c r="U25" s="45"/>
      <c r="V25" s="45"/>
      <c r="W25" s="48" t="str">
        <f>VLOOKUP(M25,tablaPesoTRLActual,2,FALSE)*VLOOKUP((V25-M25),tablaPesoCambioTRL,2,FALSE)</f>
        <v>0</v>
      </c>
      <c r="X25" s="48" t="str">
        <f>VLOOKUP(V25,valoracionMetaTRL,2,FALSE)</f>
        <v>0</v>
      </c>
      <c r="Y25" s="49"/>
      <c r="Z25" s="45" t="str">
        <f>VLOOKUP(Y25,TipoESfuerzo,2,FALSE)</f>
        <v>0</v>
      </c>
      <c r="AA25" s="50"/>
      <c r="AB25" s="51"/>
      <c r="AC25" s="51"/>
      <c r="AD25" s="51"/>
      <c r="AE25" s="52">
        <f>SUM(AA25:AD25)</f>
        <v>0</v>
      </c>
      <c r="AF25" s="53"/>
      <c r="AG25" s="45"/>
      <c r="AH25" s="41"/>
      <c r="AI25" s="54"/>
      <c r="AJ25" s="55" t="str">
        <f>(W25*0.15)+(X25*0.6)+(Z25*0.25)</f>
        <v>0</v>
      </c>
      <c r="AK25" s="56"/>
      <c r="AL25" s="57" t="str">
        <f>VLOOKUP(AK25,AplicacionesTecnologia2,2,FALSE)</f>
        <v>0</v>
      </c>
      <c r="AM25" s="56"/>
      <c r="AN25" s="58" t="str">
        <f>VLOOKUP(AM25,AproximacionMercado,2,FALSE)</f>
        <v>0</v>
      </c>
      <c r="AO25" s="27"/>
      <c r="AP25" s="27"/>
      <c r="AQ25" s="56"/>
      <c r="AR25" s="57" t="str">
        <f>VLOOKUP(AQ25,ExpansionTecnologia,2,FALSE)</f>
        <v>0</v>
      </c>
      <c r="AS25" s="56"/>
      <c r="AT25" s="57" t="str">
        <f>VLOOKUP(AS25,RegulacionesBarreras,2,FALSE)</f>
        <v>0</v>
      </c>
      <c r="AU25" s="59" t="str">
        <f>AVERAGE(AL25,AN25,AR25,AT25)</f>
        <v>0</v>
      </c>
      <c r="AV25" s="56"/>
      <c r="AW25" s="57" t="str">
        <f>VLOOKUP(AV25,afectacionesArticulosPatentes,2,FALSE)</f>
        <v>0</v>
      </c>
      <c r="AX25" s="56"/>
      <c r="AY25" s="57" t="str">
        <f>VLOOKUP(AX25,afectacionesProductosComerciales,2,FALSE)</f>
        <v>0</v>
      </c>
      <c r="AZ25" s="27"/>
      <c r="BA25" s="45" t="s">
        <v>84</v>
      </c>
      <c r="BB25" s="60" t="str">
        <f>AVERAGE(AW25,AY25)</f>
        <v>0</v>
      </c>
    </row>
    <row r="26" spans="1:92" customHeight="1" ht="36">
      <c r="A26" s="39">
        <v>22</v>
      </c>
      <c r="B26" s="40"/>
      <c r="C26" s="41"/>
      <c r="D26" s="41"/>
      <c r="E26" s="42"/>
      <c r="F26" s="43"/>
      <c r="G26" s="43"/>
      <c r="H26" s="44"/>
      <c r="I26" s="45"/>
      <c r="J26" s="45"/>
      <c r="K26" s="45"/>
      <c r="L26" s="45"/>
      <c r="M26" s="45"/>
      <c r="N26" s="46"/>
      <c r="O26" s="46">
        <v>0</v>
      </c>
      <c r="P26" s="46">
        <v>0</v>
      </c>
      <c r="Q26" s="47">
        <f>SUM(N26:P26)</f>
        <v>0</v>
      </c>
      <c r="R26" s="46"/>
      <c r="S26" s="46"/>
      <c r="T26" s="45"/>
      <c r="U26" s="45"/>
      <c r="V26" s="45"/>
      <c r="W26" s="48" t="str">
        <f>VLOOKUP(M26,tablaPesoTRLActual,2,FALSE)*VLOOKUP((V26-M26),tablaPesoCambioTRL,2,FALSE)</f>
        <v>0</v>
      </c>
      <c r="X26" s="48" t="str">
        <f>VLOOKUP(V26,valoracionMetaTRL,2,FALSE)</f>
        <v>0</v>
      </c>
      <c r="Y26" s="49"/>
      <c r="Z26" s="45" t="str">
        <f>VLOOKUP(Y26,TipoESfuerzo,2,FALSE)</f>
        <v>0</v>
      </c>
      <c r="AA26" s="50"/>
      <c r="AB26" s="51"/>
      <c r="AC26" s="51"/>
      <c r="AD26" s="51"/>
      <c r="AE26" s="52">
        <f>SUM(AA26:AD26)</f>
        <v>0</v>
      </c>
      <c r="AF26" s="53"/>
      <c r="AG26" s="45"/>
      <c r="AH26" s="41"/>
      <c r="AI26" s="54"/>
      <c r="AJ26" s="55" t="str">
        <f>(W26*0.15)+(X26*0.6)+(Z26*0.25)</f>
        <v>0</v>
      </c>
      <c r="AK26" s="56"/>
      <c r="AL26" s="57" t="str">
        <f>VLOOKUP(AK26,AplicacionesTecnologia2,2,FALSE)</f>
        <v>0</v>
      </c>
      <c r="AM26" s="56"/>
      <c r="AN26" s="58" t="str">
        <f>VLOOKUP(AM26,AproximacionMercado,2,FALSE)</f>
        <v>0</v>
      </c>
      <c r="AO26" s="27"/>
      <c r="AP26" s="27"/>
      <c r="AQ26" s="56"/>
      <c r="AR26" s="57" t="str">
        <f>VLOOKUP(AQ26,ExpansionTecnologia,2,FALSE)</f>
        <v>0</v>
      </c>
      <c r="AS26" s="56"/>
      <c r="AT26" s="57" t="str">
        <f>VLOOKUP(AS26,RegulacionesBarreras,2,FALSE)</f>
        <v>0</v>
      </c>
      <c r="AU26" s="59" t="str">
        <f>AVERAGE(AL26,AN26,AR26,AT26)</f>
        <v>0</v>
      </c>
      <c r="AV26" s="56"/>
      <c r="AW26" s="57" t="str">
        <f>VLOOKUP(AV26,afectacionesArticulosPatentes,2,FALSE)</f>
        <v>0</v>
      </c>
      <c r="AX26" s="56"/>
      <c r="AY26" s="57" t="str">
        <f>VLOOKUP(AX26,afectacionesProductosComerciales,2,FALSE)</f>
        <v>0</v>
      </c>
      <c r="AZ26" s="27"/>
      <c r="BA26" s="45" t="s">
        <v>84</v>
      </c>
      <c r="BB26" s="60" t="str">
        <f>AVERAGE(AW26,AY26)</f>
        <v>0</v>
      </c>
    </row>
    <row r="27" spans="1:92" customHeight="1" ht="36">
      <c r="A27" s="39">
        <v>23</v>
      </c>
      <c r="B27" s="40"/>
      <c r="C27" s="41"/>
      <c r="D27" s="41"/>
      <c r="E27" s="42"/>
      <c r="F27" s="43"/>
      <c r="G27" s="43"/>
      <c r="H27" s="44"/>
      <c r="I27" s="45"/>
      <c r="J27" s="45"/>
      <c r="K27" s="45"/>
      <c r="L27" s="45"/>
      <c r="M27" s="45"/>
      <c r="N27" s="46"/>
      <c r="O27" s="46">
        <v>0</v>
      </c>
      <c r="P27" s="46">
        <v>0</v>
      </c>
      <c r="Q27" s="47">
        <f>SUM(N27:P27)</f>
        <v>0</v>
      </c>
      <c r="R27" s="46"/>
      <c r="S27" s="46"/>
      <c r="T27" s="45"/>
      <c r="U27" s="45"/>
      <c r="V27" s="45"/>
      <c r="W27" s="48" t="str">
        <f>VLOOKUP(M27,tablaPesoTRLActual,2,FALSE)*VLOOKUP((V27-M27),tablaPesoCambioTRL,2,FALSE)</f>
        <v>0</v>
      </c>
      <c r="X27" s="48" t="str">
        <f>VLOOKUP(V27,valoracionMetaTRL,2,FALSE)</f>
        <v>0</v>
      </c>
      <c r="Y27" s="49"/>
      <c r="Z27" s="45" t="str">
        <f>VLOOKUP(Y27,TipoESfuerzo,2,FALSE)</f>
        <v>0</v>
      </c>
      <c r="AA27" s="50"/>
      <c r="AB27" s="51"/>
      <c r="AC27" s="51"/>
      <c r="AD27" s="51"/>
      <c r="AE27" s="52">
        <f>SUM(AA27:AD27)</f>
        <v>0</v>
      </c>
      <c r="AF27" s="53"/>
      <c r="AG27" s="45"/>
      <c r="AH27" s="41"/>
      <c r="AI27" s="54"/>
      <c r="AJ27" s="55" t="str">
        <f>(W27*0.15)+(X27*0.6)+(Z27*0.25)</f>
        <v>0</v>
      </c>
      <c r="AK27" s="56"/>
      <c r="AL27" s="57" t="str">
        <f>VLOOKUP(AK27,AplicacionesTecnologia2,2,FALSE)</f>
        <v>0</v>
      </c>
      <c r="AM27" s="56"/>
      <c r="AN27" s="58" t="str">
        <f>VLOOKUP(AM27,AproximacionMercado,2,FALSE)</f>
        <v>0</v>
      </c>
      <c r="AO27" s="27"/>
      <c r="AP27" s="27"/>
      <c r="AQ27" s="56"/>
      <c r="AR27" s="57" t="str">
        <f>VLOOKUP(AQ27,ExpansionTecnologia,2,FALSE)</f>
        <v>0</v>
      </c>
      <c r="AS27" s="56"/>
      <c r="AT27" s="57" t="str">
        <f>VLOOKUP(AS27,RegulacionesBarreras,2,FALSE)</f>
        <v>0</v>
      </c>
      <c r="AU27" s="59" t="str">
        <f>AVERAGE(AL27,AN27,AR27,AT27)</f>
        <v>0</v>
      </c>
      <c r="AV27" s="56"/>
      <c r="AW27" s="57" t="str">
        <f>VLOOKUP(AV27,afectacionesArticulosPatentes,2,FALSE)</f>
        <v>0</v>
      </c>
      <c r="AX27" s="56"/>
      <c r="AY27" s="57" t="str">
        <f>VLOOKUP(AX27,afectacionesProductosComerciales,2,FALSE)</f>
        <v>0</v>
      </c>
      <c r="AZ27" s="27"/>
      <c r="BA27" s="45" t="s">
        <v>84</v>
      </c>
      <c r="BB27" s="60" t="str">
        <f>AVERAGE(AW27,AY27)</f>
        <v>0</v>
      </c>
    </row>
    <row r="28" spans="1:92" customHeight="1" ht="36">
      <c r="A28" s="39">
        <v>24</v>
      </c>
      <c r="B28" s="40"/>
      <c r="C28" s="41"/>
      <c r="D28" s="41"/>
      <c r="E28" s="42"/>
      <c r="F28" s="43"/>
      <c r="G28" s="43"/>
      <c r="H28" s="44"/>
      <c r="I28" s="45"/>
      <c r="J28" s="45"/>
      <c r="K28" s="45"/>
      <c r="L28" s="45"/>
      <c r="M28" s="45"/>
      <c r="N28" s="46"/>
      <c r="O28" s="46">
        <v>0</v>
      </c>
      <c r="P28" s="46">
        <v>0</v>
      </c>
      <c r="Q28" s="47">
        <f>SUM(N28:P28)</f>
        <v>0</v>
      </c>
      <c r="R28" s="46"/>
      <c r="S28" s="46"/>
      <c r="T28" s="45"/>
      <c r="U28" s="45"/>
      <c r="V28" s="45"/>
      <c r="W28" s="48" t="str">
        <f>VLOOKUP(M28,tablaPesoTRLActual,2,FALSE)*VLOOKUP((V28-M28),tablaPesoCambioTRL,2,FALSE)</f>
        <v>0</v>
      </c>
      <c r="X28" s="48" t="str">
        <f>VLOOKUP(V28,valoracionMetaTRL,2,FALSE)</f>
        <v>0</v>
      </c>
      <c r="Y28" s="49"/>
      <c r="Z28" s="45" t="str">
        <f>VLOOKUP(Y28,TipoESfuerzo,2,FALSE)</f>
        <v>0</v>
      </c>
      <c r="AA28" s="50"/>
      <c r="AB28" s="51"/>
      <c r="AC28" s="51"/>
      <c r="AD28" s="51"/>
      <c r="AE28" s="52">
        <f>SUM(AA28:AD28)</f>
        <v>0</v>
      </c>
      <c r="AF28" s="53"/>
      <c r="AG28" s="45"/>
      <c r="AH28" s="41"/>
      <c r="AI28" s="54"/>
      <c r="AJ28" s="55" t="str">
        <f>(W28*0.15)+(X28*0.6)+(Z28*0.25)</f>
        <v>0</v>
      </c>
      <c r="AK28" s="56"/>
      <c r="AL28" s="57" t="str">
        <f>VLOOKUP(AK28,AplicacionesTecnologia2,2,FALSE)</f>
        <v>0</v>
      </c>
      <c r="AM28" s="56"/>
      <c r="AN28" s="58" t="str">
        <f>VLOOKUP(AM28,AproximacionMercado,2,FALSE)</f>
        <v>0</v>
      </c>
      <c r="AO28" s="27"/>
      <c r="AP28" s="27"/>
      <c r="AQ28" s="56"/>
      <c r="AR28" s="57" t="str">
        <f>VLOOKUP(AQ28,ExpansionTecnologia,2,FALSE)</f>
        <v>0</v>
      </c>
      <c r="AS28" s="56"/>
      <c r="AT28" s="57" t="str">
        <f>VLOOKUP(AS28,RegulacionesBarreras,2,FALSE)</f>
        <v>0</v>
      </c>
      <c r="AU28" s="59" t="str">
        <f>AVERAGE(AL28,AN28,AR28,AT28)</f>
        <v>0</v>
      </c>
      <c r="AV28" s="56"/>
      <c r="AW28" s="57" t="str">
        <f>VLOOKUP(AV28,afectacionesArticulosPatentes,2,FALSE)</f>
        <v>0</v>
      </c>
      <c r="AX28" s="56"/>
      <c r="AY28" s="57" t="str">
        <f>VLOOKUP(AX28,afectacionesProductosComerciales,2,FALSE)</f>
        <v>0</v>
      </c>
      <c r="AZ28" s="27"/>
      <c r="BA28" s="45" t="s">
        <v>84</v>
      </c>
      <c r="BB28" s="60" t="str">
        <f>AVERAGE(AW28,AY28)</f>
        <v>0</v>
      </c>
    </row>
    <row r="29" spans="1:92" customHeight="1" ht="36">
      <c r="A29" s="39">
        <v>25</v>
      </c>
      <c r="B29" s="40"/>
      <c r="C29" s="41"/>
      <c r="D29" s="41"/>
      <c r="E29" s="42"/>
      <c r="F29" s="43"/>
      <c r="G29" s="43"/>
      <c r="H29" s="44"/>
      <c r="I29" s="45"/>
      <c r="J29" s="45"/>
      <c r="K29" s="45"/>
      <c r="L29" s="45"/>
      <c r="M29" s="45"/>
      <c r="N29" s="46"/>
      <c r="O29" s="46">
        <v>0</v>
      </c>
      <c r="P29" s="46">
        <v>0</v>
      </c>
      <c r="Q29" s="47">
        <f>SUM(N29:P29)</f>
        <v>0</v>
      </c>
      <c r="R29" s="46"/>
      <c r="S29" s="46"/>
      <c r="T29" s="45"/>
      <c r="U29" s="45"/>
      <c r="V29" s="45"/>
      <c r="W29" s="48" t="str">
        <f>VLOOKUP(M29,tablaPesoTRLActual,2,FALSE)*VLOOKUP((V29-M29),tablaPesoCambioTRL,2,FALSE)</f>
        <v>0</v>
      </c>
      <c r="X29" s="48" t="str">
        <f>VLOOKUP(V29,valoracionMetaTRL,2,FALSE)</f>
        <v>0</v>
      </c>
      <c r="Y29" s="49"/>
      <c r="Z29" s="45" t="str">
        <f>VLOOKUP(Y29,TipoESfuerzo,2,FALSE)</f>
        <v>0</v>
      </c>
      <c r="AA29" s="50"/>
      <c r="AB29" s="51"/>
      <c r="AC29" s="51"/>
      <c r="AD29" s="51"/>
      <c r="AE29" s="52">
        <f>SUM(AA29:AD29)</f>
        <v>0</v>
      </c>
      <c r="AF29" s="53"/>
      <c r="AG29" s="45"/>
      <c r="AH29" s="41"/>
      <c r="AI29" s="54"/>
      <c r="AJ29" s="55" t="str">
        <f>(W29*0.15)+(X29*0.6)+(Z29*0.25)</f>
        <v>0</v>
      </c>
      <c r="AK29" s="56"/>
      <c r="AL29" s="57" t="str">
        <f>VLOOKUP(AK29,AplicacionesTecnologia2,2,FALSE)</f>
        <v>0</v>
      </c>
      <c r="AM29" s="56"/>
      <c r="AN29" s="58" t="str">
        <f>VLOOKUP(AM29,AproximacionMercado,2,FALSE)</f>
        <v>0</v>
      </c>
      <c r="AO29" s="27"/>
      <c r="AP29" s="27"/>
      <c r="AQ29" s="56"/>
      <c r="AR29" s="57" t="str">
        <f>VLOOKUP(AQ29,ExpansionTecnologia,2,FALSE)</f>
        <v>0</v>
      </c>
      <c r="AS29" s="56"/>
      <c r="AT29" s="57" t="str">
        <f>VLOOKUP(AS29,RegulacionesBarreras,2,FALSE)</f>
        <v>0</v>
      </c>
      <c r="AU29" s="59" t="str">
        <f>AVERAGE(AL29,AN29,AR29,AT29)</f>
        <v>0</v>
      </c>
      <c r="AV29" s="56"/>
      <c r="AW29" s="57" t="str">
        <f>VLOOKUP(AV29,afectacionesArticulosPatentes,2,FALSE)</f>
        <v>0</v>
      </c>
      <c r="AX29" s="56"/>
      <c r="AY29" s="57" t="str">
        <f>VLOOKUP(AX29,afectacionesProductosComerciales,2,FALSE)</f>
        <v>0</v>
      </c>
      <c r="AZ29" s="27"/>
      <c r="BA29" s="45" t="s">
        <v>84</v>
      </c>
      <c r="BB29" s="60" t="str">
        <f>AVERAGE(AW29,AY29)</f>
        <v>0</v>
      </c>
    </row>
    <row r="30" spans="1:92" customHeight="1" ht="36">
      <c r="A30" s="39">
        <v>26</v>
      </c>
      <c r="B30" s="40"/>
      <c r="C30" s="41"/>
      <c r="D30" s="41"/>
      <c r="E30" s="42"/>
      <c r="F30" s="43"/>
      <c r="G30" s="43"/>
      <c r="H30" s="44"/>
      <c r="I30" s="45"/>
      <c r="J30" s="45"/>
      <c r="K30" s="45"/>
      <c r="L30" s="45"/>
      <c r="M30" s="45"/>
      <c r="N30" s="46"/>
      <c r="O30" s="46">
        <v>0</v>
      </c>
      <c r="P30" s="46">
        <v>0</v>
      </c>
      <c r="Q30" s="47">
        <f>SUM(N30:P30)</f>
        <v>0</v>
      </c>
      <c r="R30" s="46"/>
      <c r="S30" s="46"/>
      <c r="T30" s="45"/>
      <c r="U30" s="45"/>
      <c r="V30" s="45"/>
      <c r="W30" s="48" t="str">
        <f>VLOOKUP(M30,tablaPesoTRLActual,2,FALSE)*VLOOKUP((V30-M30),tablaPesoCambioTRL,2,FALSE)</f>
        <v>0</v>
      </c>
      <c r="X30" s="48" t="str">
        <f>VLOOKUP(V30,valoracionMetaTRL,2,FALSE)</f>
        <v>0</v>
      </c>
      <c r="Y30" s="49"/>
      <c r="Z30" s="45" t="str">
        <f>VLOOKUP(Y30,TipoESfuerzo,2,FALSE)</f>
        <v>0</v>
      </c>
      <c r="AA30" s="50"/>
      <c r="AB30" s="51"/>
      <c r="AC30" s="51"/>
      <c r="AD30" s="51"/>
      <c r="AE30" s="52">
        <f>SUM(AA30:AD30)</f>
        <v>0</v>
      </c>
      <c r="AF30" s="53"/>
      <c r="AG30" s="45"/>
      <c r="AH30" s="41"/>
      <c r="AI30" s="54"/>
      <c r="AJ30" s="55" t="str">
        <f>(W30*0.15)+(X30*0.6)+(Z30*0.25)</f>
        <v>0</v>
      </c>
      <c r="AK30" s="56"/>
      <c r="AL30" s="57" t="str">
        <f>VLOOKUP(AK30,AplicacionesTecnologia2,2,FALSE)</f>
        <v>0</v>
      </c>
      <c r="AM30" s="56"/>
      <c r="AN30" s="58" t="str">
        <f>VLOOKUP(AM30,AproximacionMercado,2,FALSE)</f>
        <v>0</v>
      </c>
      <c r="AO30" s="27"/>
      <c r="AP30" s="27"/>
      <c r="AQ30" s="56"/>
      <c r="AR30" s="57" t="str">
        <f>VLOOKUP(AQ30,ExpansionTecnologia,2,FALSE)</f>
        <v>0</v>
      </c>
      <c r="AS30" s="56"/>
      <c r="AT30" s="57" t="str">
        <f>VLOOKUP(AS30,RegulacionesBarreras,2,FALSE)</f>
        <v>0</v>
      </c>
      <c r="AU30" s="59" t="str">
        <f>AVERAGE(AL30,AN30,AR30,AT30)</f>
        <v>0</v>
      </c>
      <c r="AV30" s="56"/>
      <c r="AW30" s="57" t="str">
        <f>VLOOKUP(AV30,afectacionesArticulosPatentes,2,FALSE)</f>
        <v>0</v>
      </c>
      <c r="AX30" s="56"/>
      <c r="AY30" s="57" t="str">
        <f>VLOOKUP(AX30,afectacionesProductosComerciales,2,FALSE)</f>
        <v>0</v>
      </c>
      <c r="AZ30" s="27"/>
      <c r="BA30" s="45" t="s">
        <v>84</v>
      </c>
      <c r="BB30" s="60" t="str">
        <f>AVERAGE(AW30,AY30)</f>
        <v>0</v>
      </c>
    </row>
    <row r="31" spans="1:92" customHeight="1" ht="36">
      <c r="A31" s="39">
        <v>27</v>
      </c>
      <c r="B31" s="40"/>
      <c r="C31" s="41"/>
      <c r="D31" s="41"/>
      <c r="E31" s="42"/>
      <c r="F31" s="43"/>
      <c r="G31" s="43"/>
      <c r="H31" s="44"/>
      <c r="I31" s="45"/>
      <c r="J31" s="45"/>
      <c r="K31" s="45"/>
      <c r="L31" s="45"/>
      <c r="M31" s="45"/>
      <c r="N31" s="46"/>
      <c r="O31" s="46">
        <v>0</v>
      </c>
      <c r="P31" s="46">
        <v>0</v>
      </c>
      <c r="Q31" s="47">
        <f>SUM(N31:P31)</f>
        <v>0</v>
      </c>
      <c r="R31" s="46"/>
      <c r="S31" s="46"/>
      <c r="T31" s="45"/>
      <c r="U31" s="45"/>
      <c r="V31" s="45"/>
      <c r="W31" s="48" t="str">
        <f>VLOOKUP(M31,tablaPesoTRLActual,2,FALSE)*VLOOKUP((V31-M31),tablaPesoCambioTRL,2,FALSE)</f>
        <v>0</v>
      </c>
      <c r="X31" s="48" t="str">
        <f>VLOOKUP(V31,valoracionMetaTRL,2,FALSE)</f>
        <v>0</v>
      </c>
      <c r="Y31" s="49"/>
      <c r="Z31" s="45" t="str">
        <f>VLOOKUP(Y31,TipoESfuerzo,2,FALSE)</f>
        <v>0</v>
      </c>
      <c r="AA31" s="50"/>
      <c r="AB31" s="51"/>
      <c r="AC31" s="51"/>
      <c r="AD31" s="51"/>
      <c r="AE31" s="52">
        <f>SUM(AA31:AD31)</f>
        <v>0</v>
      </c>
      <c r="AF31" s="53"/>
      <c r="AG31" s="45"/>
      <c r="AH31" s="41"/>
      <c r="AI31" s="54"/>
      <c r="AJ31" s="55" t="str">
        <f>(W31*0.15)+(X31*0.6)+(Z31*0.25)</f>
        <v>0</v>
      </c>
      <c r="AK31" s="56"/>
      <c r="AL31" s="57" t="str">
        <f>VLOOKUP(AK31,AplicacionesTecnologia2,2,FALSE)</f>
        <v>0</v>
      </c>
      <c r="AM31" s="56"/>
      <c r="AN31" s="58" t="str">
        <f>VLOOKUP(AM31,AproximacionMercado,2,FALSE)</f>
        <v>0</v>
      </c>
      <c r="AO31" s="27"/>
      <c r="AP31" s="27"/>
      <c r="AQ31" s="56"/>
      <c r="AR31" s="57" t="str">
        <f>VLOOKUP(AQ31,ExpansionTecnologia,2,FALSE)</f>
        <v>0</v>
      </c>
      <c r="AS31" s="56"/>
      <c r="AT31" s="57" t="str">
        <f>VLOOKUP(AS31,RegulacionesBarreras,2,FALSE)</f>
        <v>0</v>
      </c>
      <c r="AU31" s="59" t="str">
        <f>AVERAGE(AL31,AN31,AR31,AT31)</f>
        <v>0</v>
      </c>
      <c r="AV31" s="56"/>
      <c r="AW31" s="57" t="str">
        <f>VLOOKUP(AV31,afectacionesArticulosPatentes,2,FALSE)</f>
        <v>0</v>
      </c>
      <c r="AX31" s="56"/>
      <c r="AY31" s="57" t="str">
        <f>VLOOKUP(AX31,afectacionesProductosComerciales,2,FALSE)</f>
        <v>0</v>
      </c>
      <c r="AZ31" s="27"/>
      <c r="BA31" s="45" t="s">
        <v>84</v>
      </c>
      <c r="BB31" s="60" t="str">
        <f>AVERAGE(AW31,AY31)</f>
        <v>0</v>
      </c>
    </row>
    <row r="32" spans="1:92" customHeight="1" ht="36">
      <c r="A32" s="39">
        <v>28</v>
      </c>
      <c r="B32" s="40"/>
      <c r="C32" s="41"/>
      <c r="D32" s="41"/>
      <c r="E32" s="42"/>
      <c r="F32" s="43"/>
      <c r="G32" s="43"/>
      <c r="H32" s="44"/>
      <c r="I32" s="45"/>
      <c r="J32" s="45"/>
      <c r="K32" s="45"/>
      <c r="L32" s="45"/>
      <c r="M32" s="45"/>
      <c r="N32" s="46"/>
      <c r="O32" s="46">
        <v>0</v>
      </c>
      <c r="P32" s="46">
        <v>0</v>
      </c>
      <c r="Q32" s="47">
        <f>SUM(N32:P32)</f>
        <v>0</v>
      </c>
      <c r="R32" s="46"/>
      <c r="S32" s="46"/>
      <c r="T32" s="45"/>
      <c r="U32" s="45"/>
      <c r="V32" s="45"/>
      <c r="W32" s="48" t="str">
        <f>VLOOKUP(M32,tablaPesoTRLActual,2,FALSE)*VLOOKUP((V32-M32),tablaPesoCambioTRL,2,FALSE)</f>
        <v>0</v>
      </c>
      <c r="X32" s="48" t="str">
        <f>VLOOKUP(V32,valoracionMetaTRL,2,FALSE)</f>
        <v>0</v>
      </c>
      <c r="Y32" s="49"/>
      <c r="Z32" s="45" t="str">
        <f>VLOOKUP(Y32,TipoESfuerzo,2,FALSE)</f>
        <v>0</v>
      </c>
      <c r="AA32" s="50"/>
      <c r="AB32" s="51"/>
      <c r="AC32" s="51"/>
      <c r="AD32" s="51"/>
      <c r="AE32" s="52">
        <f>SUM(AA32:AD32)</f>
        <v>0</v>
      </c>
      <c r="AF32" s="53"/>
      <c r="AG32" s="45"/>
      <c r="AH32" s="41"/>
      <c r="AI32" s="54"/>
      <c r="AJ32" s="55" t="str">
        <f>(W32*0.15)+(X32*0.6)+(Z32*0.25)</f>
        <v>0</v>
      </c>
      <c r="AK32" s="56"/>
      <c r="AL32" s="57" t="str">
        <f>VLOOKUP(AK32,AplicacionesTecnologia2,2,FALSE)</f>
        <v>0</v>
      </c>
      <c r="AM32" s="56"/>
      <c r="AN32" s="58" t="str">
        <f>VLOOKUP(AM32,AproximacionMercado,2,FALSE)</f>
        <v>0</v>
      </c>
      <c r="AO32" s="27"/>
      <c r="AP32" s="27"/>
      <c r="AQ32" s="56"/>
      <c r="AR32" s="57" t="str">
        <f>VLOOKUP(AQ32,ExpansionTecnologia,2,FALSE)</f>
        <v>0</v>
      </c>
      <c r="AS32" s="56"/>
      <c r="AT32" s="57" t="str">
        <f>VLOOKUP(AS32,RegulacionesBarreras,2,FALSE)</f>
        <v>0</v>
      </c>
      <c r="AU32" s="59" t="str">
        <f>AVERAGE(AL32,AN32,AR32,AT32)</f>
        <v>0</v>
      </c>
      <c r="AV32" s="56"/>
      <c r="AW32" s="57" t="str">
        <f>VLOOKUP(AV32,afectacionesArticulosPatentes,2,FALSE)</f>
        <v>0</v>
      </c>
      <c r="AX32" s="56"/>
      <c r="AY32" s="57" t="str">
        <f>VLOOKUP(AX32,afectacionesProductosComerciales,2,FALSE)</f>
        <v>0</v>
      </c>
      <c r="AZ32" s="27"/>
      <c r="BA32" s="45" t="s">
        <v>84</v>
      </c>
      <c r="BB32" s="60" t="str">
        <f>AVERAGE(AW32,AY32)</f>
        <v>0</v>
      </c>
    </row>
    <row r="33" spans="1:92" customHeight="1" ht="36">
      <c r="A33" s="39">
        <v>29</v>
      </c>
      <c r="B33" s="40"/>
      <c r="C33" s="41"/>
      <c r="D33" s="41"/>
      <c r="E33" s="42"/>
      <c r="F33" s="43"/>
      <c r="G33" s="43"/>
      <c r="H33" s="44"/>
      <c r="I33" s="45"/>
      <c r="J33" s="45"/>
      <c r="K33" s="45"/>
      <c r="L33" s="45"/>
      <c r="M33" s="45"/>
      <c r="N33" s="46"/>
      <c r="O33" s="46">
        <v>0</v>
      </c>
      <c r="P33" s="46">
        <v>0</v>
      </c>
      <c r="Q33" s="47">
        <f>SUM(N33:P33)</f>
        <v>0</v>
      </c>
      <c r="R33" s="46"/>
      <c r="S33" s="46"/>
      <c r="T33" s="45"/>
      <c r="U33" s="45"/>
      <c r="V33" s="45"/>
      <c r="W33" s="48" t="str">
        <f>VLOOKUP(M33,tablaPesoTRLActual,2,FALSE)*VLOOKUP((V33-M33),tablaPesoCambioTRL,2,FALSE)</f>
        <v>0</v>
      </c>
      <c r="X33" s="48" t="str">
        <f>VLOOKUP(V33,valoracionMetaTRL,2,FALSE)</f>
        <v>0</v>
      </c>
      <c r="Y33" s="49"/>
      <c r="Z33" s="45" t="str">
        <f>VLOOKUP(Y33,TipoESfuerzo,2,FALSE)</f>
        <v>0</v>
      </c>
      <c r="AA33" s="50"/>
      <c r="AB33" s="51"/>
      <c r="AC33" s="51"/>
      <c r="AD33" s="51"/>
      <c r="AE33" s="52">
        <f>SUM(AA33:AD33)</f>
        <v>0</v>
      </c>
      <c r="AF33" s="53"/>
      <c r="AG33" s="45"/>
      <c r="AH33" s="41"/>
      <c r="AI33" s="54"/>
      <c r="AJ33" s="55" t="str">
        <f>(W33*0.15)+(X33*0.6)+(Z33*0.25)</f>
        <v>0</v>
      </c>
      <c r="AK33" s="56"/>
      <c r="AL33" s="57" t="str">
        <f>VLOOKUP(AK33,AplicacionesTecnologia2,2,FALSE)</f>
        <v>0</v>
      </c>
      <c r="AM33" s="56"/>
      <c r="AN33" s="58" t="str">
        <f>VLOOKUP(AM33,AproximacionMercado,2,FALSE)</f>
        <v>0</v>
      </c>
      <c r="AO33" s="27"/>
      <c r="AP33" s="27"/>
      <c r="AQ33" s="56"/>
      <c r="AR33" s="57" t="str">
        <f>VLOOKUP(AQ33,ExpansionTecnologia,2,FALSE)</f>
        <v>0</v>
      </c>
      <c r="AS33" s="56"/>
      <c r="AT33" s="57" t="str">
        <f>VLOOKUP(AS33,RegulacionesBarreras,2,FALSE)</f>
        <v>0</v>
      </c>
      <c r="AU33" s="59" t="str">
        <f>AVERAGE(AL33,AN33,AR33,AT33)</f>
        <v>0</v>
      </c>
      <c r="AV33" s="56"/>
      <c r="AW33" s="57" t="str">
        <f>VLOOKUP(AV33,afectacionesArticulosPatentes,2,FALSE)</f>
        <v>0</v>
      </c>
      <c r="AX33" s="56"/>
      <c r="AY33" s="57" t="str">
        <f>VLOOKUP(AX33,afectacionesProductosComerciales,2,FALSE)</f>
        <v>0</v>
      </c>
      <c r="AZ33" s="27"/>
      <c r="BA33" s="45" t="s">
        <v>84</v>
      </c>
      <c r="BB33" s="60" t="str">
        <f>AVERAGE(AW33,AY33)</f>
        <v>0</v>
      </c>
    </row>
    <row r="34" spans="1:92" customHeight="1" ht="36">
      <c r="A34" s="39">
        <v>30</v>
      </c>
      <c r="B34" s="40"/>
      <c r="C34" s="41"/>
      <c r="D34" s="41"/>
      <c r="E34" s="42"/>
      <c r="F34" s="43"/>
      <c r="G34" s="43"/>
      <c r="H34" s="44"/>
      <c r="I34" s="45"/>
      <c r="J34" s="45"/>
      <c r="K34" s="45"/>
      <c r="L34" s="45"/>
      <c r="M34" s="45"/>
      <c r="N34" s="46"/>
      <c r="O34" s="46">
        <v>0</v>
      </c>
      <c r="P34" s="46">
        <v>0</v>
      </c>
      <c r="Q34" s="47">
        <f>SUM(N34:P34)</f>
        <v>0</v>
      </c>
      <c r="R34" s="46"/>
      <c r="S34" s="46"/>
      <c r="T34" s="45"/>
      <c r="U34" s="45"/>
      <c r="V34" s="45"/>
      <c r="W34" s="48" t="str">
        <f>VLOOKUP(M34,tablaPesoTRLActual,2,FALSE)*VLOOKUP((V34-M34),tablaPesoCambioTRL,2,FALSE)</f>
        <v>0</v>
      </c>
      <c r="X34" s="48" t="str">
        <f>VLOOKUP(V34,valoracionMetaTRL,2,FALSE)</f>
        <v>0</v>
      </c>
      <c r="Y34" s="49"/>
      <c r="Z34" s="45" t="str">
        <f>VLOOKUP(Y34,TipoESfuerzo,2,FALSE)</f>
        <v>0</v>
      </c>
      <c r="AA34" s="50"/>
      <c r="AB34" s="51"/>
      <c r="AC34" s="51"/>
      <c r="AD34" s="51"/>
      <c r="AE34" s="52">
        <f>SUM(AA34:AD34)</f>
        <v>0</v>
      </c>
      <c r="AF34" s="53"/>
      <c r="AG34" s="45"/>
      <c r="AH34" s="41"/>
      <c r="AI34" s="54"/>
      <c r="AJ34" s="55" t="str">
        <f>(W34*0.15)+(X34*0.6)+(Z34*0.25)</f>
        <v>0</v>
      </c>
      <c r="AK34" s="56"/>
      <c r="AL34" s="57" t="str">
        <f>VLOOKUP(AK34,AplicacionesTecnologia2,2,FALSE)</f>
        <v>0</v>
      </c>
      <c r="AM34" s="56"/>
      <c r="AN34" s="58" t="str">
        <f>VLOOKUP(AM34,AproximacionMercado,2,FALSE)</f>
        <v>0</v>
      </c>
      <c r="AO34" s="27"/>
      <c r="AP34" s="27"/>
      <c r="AQ34" s="56"/>
      <c r="AR34" s="57" t="str">
        <f>VLOOKUP(AQ34,ExpansionTecnologia,2,FALSE)</f>
        <v>0</v>
      </c>
      <c r="AS34" s="56"/>
      <c r="AT34" s="57" t="str">
        <f>VLOOKUP(AS34,RegulacionesBarreras,2,FALSE)</f>
        <v>0</v>
      </c>
      <c r="AU34" s="59" t="str">
        <f>AVERAGE(AL34,AN34,AR34,AT34)</f>
        <v>0</v>
      </c>
      <c r="AV34" s="56"/>
      <c r="AW34" s="57" t="str">
        <f>VLOOKUP(AV34,afectacionesArticulosPatentes,2,FALSE)</f>
        <v>0</v>
      </c>
      <c r="AX34" s="56"/>
      <c r="AY34" s="57" t="str">
        <f>VLOOKUP(AX34,afectacionesProductosComerciales,2,FALSE)</f>
        <v>0</v>
      </c>
      <c r="AZ34" s="27"/>
      <c r="BA34" s="45" t="s">
        <v>84</v>
      </c>
      <c r="BB34" s="60" t="str">
        <f>AVERAGE(AW34,AY34)</f>
        <v>0</v>
      </c>
    </row>
    <row r="35" spans="1:92" customHeight="1" ht="36">
      <c r="A35" s="39">
        <v>31</v>
      </c>
      <c r="B35" s="40"/>
      <c r="C35" s="41"/>
      <c r="D35" s="41"/>
      <c r="E35" s="42"/>
      <c r="F35" s="43"/>
      <c r="G35" s="43"/>
      <c r="H35" s="44"/>
      <c r="I35" s="45"/>
      <c r="J35" s="45"/>
      <c r="K35" s="45"/>
      <c r="L35" s="45"/>
      <c r="M35" s="45"/>
      <c r="N35" s="46"/>
      <c r="O35" s="46">
        <v>0</v>
      </c>
      <c r="P35" s="46">
        <v>0</v>
      </c>
      <c r="Q35" s="47">
        <f>SUM(N35:P35)</f>
        <v>0</v>
      </c>
      <c r="R35" s="46"/>
      <c r="S35" s="46"/>
      <c r="T35" s="45"/>
      <c r="U35" s="45"/>
      <c r="V35" s="45"/>
      <c r="W35" s="48" t="str">
        <f>VLOOKUP(M35,tablaPesoTRLActual,2,FALSE)*VLOOKUP((V35-M35),tablaPesoCambioTRL,2,FALSE)</f>
        <v>0</v>
      </c>
      <c r="X35" s="48" t="str">
        <f>VLOOKUP(V35,valoracionMetaTRL,2,FALSE)</f>
        <v>0</v>
      </c>
      <c r="Y35" s="49"/>
      <c r="Z35" s="45" t="str">
        <f>VLOOKUP(Y35,TipoESfuerzo,2,FALSE)</f>
        <v>0</v>
      </c>
      <c r="AA35" s="50"/>
      <c r="AB35" s="51"/>
      <c r="AC35" s="51"/>
      <c r="AD35" s="51"/>
      <c r="AE35" s="52">
        <f>SUM(AA35:AD35)</f>
        <v>0</v>
      </c>
      <c r="AF35" s="53"/>
      <c r="AG35" s="45"/>
      <c r="AH35" s="41"/>
      <c r="AI35" s="54"/>
      <c r="AJ35" s="55" t="str">
        <f>(W35*0.15)+(X35*0.6)+(Z35*0.25)</f>
        <v>0</v>
      </c>
      <c r="AK35" s="56"/>
      <c r="AL35" s="57" t="str">
        <f>VLOOKUP(AK35,AplicacionesTecnologia2,2,FALSE)</f>
        <v>0</v>
      </c>
      <c r="AM35" s="56"/>
      <c r="AN35" s="58" t="str">
        <f>VLOOKUP(AM35,AproximacionMercado,2,FALSE)</f>
        <v>0</v>
      </c>
      <c r="AO35" s="27"/>
      <c r="AP35" s="27"/>
      <c r="AQ35" s="56"/>
      <c r="AR35" s="57" t="str">
        <f>VLOOKUP(AQ35,ExpansionTecnologia,2,FALSE)</f>
        <v>0</v>
      </c>
      <c r="AS35" s="56"/>
      <c r="AT35" s="57" t="str">
        <f>VLOOKUP(AS35,RegulacionesBarreras,2,FALSE)</f>
        <v>0</v>
      </c>
      <c r="AU35" s="59" t="str">
        <f>AVERAGE(AL35,AN35,AR35,AT35)</f>
        <v>0</v>
      </c>
      <c r="AV35" s="56"/>
      <c r="AW35" s="57" t="str">
        <f>VLOOKUP(AV35,afectacionesArticulosPatentes,2,FALSE)</f>
        <v>0</v>
      </c>
      <c r="AX35" s="56"/>
      <c r="AY35" s="57" t="str">
        <f>VLOOKUP(AX35,afectacionesProductosComerciales,2,FALSE)</f>
        <v>0</v>
      </c>
      <c r="AZ35" s="27"/>
      <c r="BA35" s="45" t="s">
        <v>84</v>
      </c>
      <c r="BB35" s="60" t="str">
        <f>AVERAGE(AW35,AY35)</f>
        <v>0</v>
      </c>
    </row>
    <row r="36" spans="1:92" customHeight="1" ht="36">
      <c r="A36" s="39">
        <v>32</v>
      </c>
      <c r="B36" s="40"/>
      <c r="C36" s="41"/>
      <c r="D36" s="41"/>
      <c r="E36" s="42"/>
      <c r="F36" s="43"/>
      <c r="G36" s="43"/>
      <c r="H36" s="44"/>
      <c r="I36" s="45"/>
      <c r="J36" s="45"/>
      <c r="K36" s="45"/>
      <c r="L36" s="45"/>
      <c r="M36" s="45"/>
      <c r="N36" s="46"/>
      <c r="O36" s="46">
        <v>0</v>
      </c>
      <c r="P36" s="46">
        <v>0</v>
      </c>
      <c r="Q36" s="47">
        <f>SUM(N36:P36)</f>
        <v>0</v>
      </c>
      <c r="R36" s="46"/>
      <c r="S36" s="46"/>
      <c r="T36" s="45"/>
      <c r="U36" s="45"/>
      <c r="V36" s="45"/>
      <c r="W36" s="48" t="str">
        <f>VLOOKUP(M36,tablaPesoTRLActual,2,FALSE)*VLOOKUP((V36-M36),tablaPesoCambioTRL,2,FALSE)</f>
        <v>0</v>
      </c>
      <c r="X36" s="48" t="str">
        <f>VLOOKUP(V36,valoracionMetaTRL,2,FALSE)</f>
        <v>0</v>
      </c>
      <c r="Y36" s="49"/>
      <c r="Z36" s="45" t="str">
        <f>VLOOKUP(Y36,TipoESfuerzo,2,FALSE)</f>
        <v>0</v>
      </c>
      <c r="AA36" s="50"/>
      <c r="AB36" s="51"/>
      <c r="AC36" s="51"/>
      <c r="AD36" s="51"/>
      <c r="AE36" s="52">
        <f>SUM(AA36:AD36)</f>
        <v>0</v>
      </c>
      <c r="AF36" s="53"/>
      <c r="AG36" s="45"/>
      <c r="AH36" s="41"/>
      <c r="AI36" s="54"/>
      <c r="AJ36" s="55" t="str">
        <f>(W36*0.15)+(X36*0.6)+(Z36*0.25)</f>
        <v>0</v>
      </c>
      <c r="AK36" s="56"/>
      <c r="AL36" s="57" t="str">
        <f>VLOOKUP(AK36,AplicacionesTecnologia2,2,FALSE)</f>
        <v>0</v>
      </c>
      <c r="AM36" s="56"/>
      <c r="AN36" s="58" t="str">
        <f>VLOOKUP(AM36,AproximacionMercado,2,FALSE)</f>
        <v>0</v>
      </c>
      <c r="AO36" s="27"/>
      <c r="AP36" s="27"/>
      <c r="AQ36" s="56"/>
      <c r="AR36" s="57" t="str">
        <f>VLOOKUP(AQ36,ExpansionTecnologia,2,FALSE)</f>
        <v>0</v>
      </c>
      <c r="AS36" s="56"/>
      <c r="AT36" s="57" t="str">
        <f>VLOOKUP(AS36,RegulacionesBarreras,2,FALSE)</f>
        <v>0</v>
      </c>
      <c r="AU36" s="59" t="str">
        <f>AVERAGE(AL36,AN36,AR36,AT36)</f>
        <v>0</v>
      </c>
      <c r="AV36" s="56"/>
      <c r="AW36" s="57" t="str">
        <f>VLOOKUP(AV36,afectacionesArticulosPatentes,2,FALSE)</f>
        <v>0</v>
      </c>
      <c r="AX36" s="56"/>
      <c r="AY36" s="57" t="str">
        <f>VLOOKUP(AX36,afectacionesProductosComerciales,2,FALSE)</f>
        <v>0</v>
      </c>
      <c r="AZ36" s="27"/>
      <c r="BA36" s="45" t="s">
        <v>84</v>
      </c>
      <c r="BB36" s="60" t="str">
        <f>AVERAGE(AW36,AY36)</f>
        <v>0</v>
      </c>
    </row>
    <row r="37" spans="1:92" customHeight="1" ht="36">
      <c r="A37" s="39">
        <v>33</v>
      </c>
      <c r="B37" s="40"/>
      <c r="C37" s="41"/>
      <c r="D37" s="41"/>
      <c r="E37" s="42"/>
      <c r="F37" s="43"/>
      <c r="G37" s="43"/>
      <c r="H37" s="44"/>
      <c r="I37" s="45"/>
      <c r="J37" s="45"/>
      <c r="K37" s="45"/>
      <c r="L37" s="45"/>
      <c r="M37" s="45"/>
      <c r="N37" s="46"/>
      <c r="O37" s="46">
        <v>0</v>
      </c>
      <c r="P37" s="46">
        <v>0</v>
      </c>
      <c r="Q37" s="47">
        <f>SUM(N37:P37)</f>
        <v>0</v>
      </c>
      <c r="R37" s="46"/>
      <c r="S37" s="46"/>
      <c r="T37" s="45"/>
      <c r="U37" s="45"/>
      <c r="V37" s="45"/>
      <c r="W37" s="48" t="str">
        <f>VLOOKUP(M37,tablaPesoTRLActual,2,FALSE)*VLOOKUP((V37-M37),tablaPesoCambioTRL,2,FALSE)</f>
        <v>0</v>
      </c>
      <c r="X37" s="48" t="str">
        <f>VLOOKUP(V37,valoracionMetaTRL,2,FALSE)</f>
        <v>0</v>
      </c>
      <c r="Y37" s="49"/>
      <c r="Z37" s="45" t="str">
        <f>VLOOKUP(Y37,TipoESfuerzo,2,FALSE)</f>
        <v>0</v>
      </c>
      <c r="AA37" s="50"/>
      <c r="AB37" s="51"/>
      <c r="AC37" s="51"/>
      <c r="AD37" s="51"/>
      <c r="AE37" s="52">
        <f>SUM(AA37:AD37)</f>
        <v>0</v>
      </c>
      <c r="AF37" s="53"/>
      <c r="AG37" s="45"/>
      <c r="AH37" s="41"/>
      <c r="AI37" s="54"/>
      <c r="AJ37" s="55" t="str">
        <f>(W37*0.15)+(X37*0.6)+(Z37*0.25)</f>
        <v>0</v>
      </c>
      <c r="AK37" s="56"/>
      <c r="AL37" s="57" t="str">
        <f>VLOOKUP(AK37,AplicacionesTecnologia2,2,FALSE)</f>
        <v>0</v>
      </c>
      <c r="AM37" s="56"/>
      <c r="AN37" s="58" t="str">
        <f>VLOOKUP(AM37,AproximacionMercado,2,FALSE)</f>
        <v>0</v>
      </c>
      <c r="AO37" s="27"/>
      <c r="AP37" s="27"/>
      <c r="AQ37" s="56"/>
      <c r="AR37" s="57" t="str">
        <f>VLOOKUP(AQ37,ExpansionTecnologia,2,FALSE)</f>
        <v>0</v>
      </c>
      <c r="AS37" s="56"/>
      <c r="AT37" s="57" t="str">
        <f>VLOOKUP(AS37,RegulacionesBarreras,2,FALSE)</f>
        <v>0</v>
      </c>
      <c r="AU37" s="59" t="str">
        <f>AVERAGE(AL37,AN37,AR37,AT37)</f>
        <v>0</v>
      </c>
      <c r="AV37" s="56"/>
      <c r="AW37" s="57" t="str">
        <f>VLOOKUP(AV37,afectacionesArticulosPatentes,2,FALSE)</f>
        <v>0</v>
      </c>
      <c r="AX37" s="56"/>
      <c r="AY37" s="57" t="str">
        <f>VLOOKUP(AX37,afectacionesProductosComerciales,2,FALSE)</f>
        <v>0</v>
      </c>
      <c r="AZ37" s="27"/>
      <c r="BA37" s="45" t="s">
        <v>84</v>
      </c>
      <c r="BB37" s="60" t="str">
        <f>AVERAGE(AW37,AY37)</f>
        <v>0</v>
      </c>
    </row>
    <row r="38" spans="1:92" customHeight="1" ht="36">
      <c r="A38" s="39">
        <v>34</v>
      </c>
      <c r="B38" s="40"/>
      <c r="C38" s="41"/>
      <c r="D38" s="41"/>
      <c r="E38" s="42"/>
      <c r="F38" s="43"/>
      <c r="G38" s="43"/>
      <c r="H38" s="44"/>
      <c r="I38" s="45"/>
      <c r="J38" s="45"/>
      <c r="K38" s="45"/>
      <c r="L38" s="45"/>
      <c r="M38" s="45"/>
      <c r="N38" s="46"/>
      <c r="O38" s="46">
        <v>0</v>
      </c>
      <c r="P38" s="46">
        <v>0</v>
      </c>
      <c r="Q38" s="47">
        <f>SUM(N38:P38)</f>
        <v>0</v>
      </c>
      <c r="R38" s="46"/>
      <c r="S38" s="46"/>
      <c r="T38" s="45"/>
      <c r="U38" s="45"/>
      <c r="V38" s="45"/>
      <c r="W38" s="48" t="str">
        <f>VLOOKUP(M38,tablaPesoTRLActual,2,FALSE)*VLOOKUP((V38-M38),tablaPesoCambioTRL,2,FALSE)</f>
        <v>0</v>
      </c>
      <c r="X38" s="48" t="str">
        <f>VLOOKUP(V38,valoracionMetaTRL,2,FALSE)</f>
        <v>0</v>
      </c>
      <c r="Y38" s="49"/>
      <c r="Z38" s="45" t="str">
        <f>VLOOKUP(Y38,TipoESfuerzo,2,FALSE)</f>
        <v>0</v>
      </c>
      <c r="AA38" s="50"/>
      <c r="AB38" s="51"/>
      <c r="AC38" s="51"/>
      <c r="AD38" s="51"/>
      <c r="AE38" s="52">
        <f>SUM(AA38:AD38)</f>
        <v>0</v>
      </c>
      <c r="AF38" s="53"/>
      <c r="AG38" s="45"/>
      <c r="AH38" s="41"/>
      <c r="AI38" s="54"/>
      <c r="AJ38" s="55" t="str">
        <f>(W38*0.15)+(X38*0.6)+(Z38*0.25)</f>
        <v>0</v>
      </c>
      <c r="AK38" s="56"/>
      <c r="AL38" s="57" t="str">
        <f>VLOOKUP(AK38,AplicacionesTecnologia2,2,FALSE)</f>
        <v>0</v>
      </c>
      <c r="AM38" s="56"/>
      <c r="AN38" s="58" t="str">
        <f>VLOOKUP(AM38,AproximacionMercado,2,FALSE)</f>
        <v>0</v>
      </c>
      <c r="AO38" s="27"/>
      <c r="AP38" s="27"/>
      <c r="AQ38" s="56"/>
      <c r="AR38" s="57" t="str">
        <f>VLOOKUP(AQ38,ExpansionTecnologia,2,FALSE)</f>
        <v>0</v>
      </c>
      <c r="AS38" s="56"/>
      <c r="AT38" s="57" t="str">
        <f>VLOOKUP(AS38,RegulacionesBarreras,2,FALSE)</f>
        <v>0</v>
      </c>
      <c r="AU38" s="59" t="str">
        <f>AVERAGE(AL38,AN38,AR38,AT38)</f>
        <v>0</v>
      </c>
      <c r="AV38" s="56"/>
      <c r="AW38" s="57" t="str">
        <f>VLOOKUP(AV38,afectacionesArticulosPatentes,2,FALSE)</f>
        <v>0</v>
      </c>
      <c r="AX38" s="56"/>
      <c r="AY38" s="57" t="str">
        <f>VLOOKUP(AX38,afectacionesProductosComerciales,2,FALSE)</f>
        <v>0</v>
      </c>
      <c r="AZ38" s="27"/>
      <c r="BA38" s="45" t="s">
        <v>84</v>
      </c>
      <c r="BB38" s="60" t="str">
        <f>AVERAGE(AW38,AY38)</f>
        <v>0</v>
      </c>
    </row>
    <row r="39" spans="1:92" customHeight="1" ht="36">
      <c r="A39" s="39">
        <v>35</v>
      </c>
      <c r="B39" s="40"/>
      <c r="C39" s="41"/>
      <c r="D39" s="41"/>
      <c r="E39" s="42"/>
      <c r="F39" s="43"/>
      <c r="G39" s="43"/>
      <c r="H39" s="44"/>
      <c r="I39" s="45"/>
      <c r="J39" s="45"/>
      <c r="K39" s="45"/>
      <c r="L39" s="45"/>
      <c r="M39" s="45"/>
      <c r="N39" s="46"/>
      <c r="O39" s="46">
        <v>0</v>
      </c>
      <c r="P39" s="46">
        <v>0</v>
      </c>
      <c r="Q39" s="47">
        <f>SUM(N39:P39)</f>
        <v>0</v>
      </c>
      <c r="R39" s="46"/>
      <c r="S39" s="46"/>
      <c r="T39" s="45"/>
      <c r="U39" s="45"/>
      <c r="V39" s="45"/>
      <c r="W39" s="48" t="str">
        <f>VLOOKUP(M39,tablaPesoTRLActual,2,FALSE)*VLOOKUP((V39-M39),tablaPesoCambioTRL,2,FALSE)</f>
        <v>0</v>
      </c>
      <c r="X39" s="48" t="str">
        <f>VLOOKUP(V39,valoracionMetaTRL,2,FALSE)</f>
        <v>0</v>
      </c>
      <c r="Y39" s="49"/>
      <c r="Z39" s="45" t="str">
        <f>VLOOKUP(Y39,TipoESfuerzo,2,FALSE)</f>
        <v>0</v>
      </c>
      <c r="AA39" s="50"/>
      <c r="AB39" s="51"/>
      <c r="AC39" s="51"/>
      <c r="AD39" s="51"/>
      <c r="AE39" s="52">
        <f>SUM(AA39:AD39)</f>
        <v>0</v>
      </c>
      <c r="AF39" s="53"/>
      <c r="AG39" s="45"/>
      <c r="AH39" s="41"/>
      <c r="AI39" s="54"/>
      <c r="AJ39" s="55" t="str">
        <f>(W39*0.15)+(X39*0.6)+(Z39*0.25)</f>
        <v>0</v>
      </c>
      <c r="AK39" s="56"/>
      <c r="AL39" s="57" t="str">
        <f>VLOOKUP(AK39,AplicacionesTecnologia2,2,FALSE)</f>
        <v>0</v>
      </c>
      <c r="AM39" s="56"/>
      <c r="AN39" s="58" t="str">
        <f>VLOOKUP(AM39,AproximacionMercado,2,FALSE)</f>
        <v>0</v>
      </c>
      <c r="AO39" s="27"/>
      <c r="AP39" s="27"/>
      <c r="AQ39" s="56"/>
      <c r="AR39" s="57" t="str">
        <f>VLOOKUP(AQ39,ExpansionTecnologia,2,FALSE)</f>
        <v>0</v>
      </c>
      <c r="AS39" s="56"/>
      <c r="AT39" s="57" t="str">
        <f>VLOOKUP(AS39,RegulacionesBarreras,2,FALSE)</f>
        <v>0</v>
      </c>
      <c r="AU39" s="59" t="str">
        <f>AVERAGE(AL39,AN39,AR39,AT39)</f>
        <v>0</v>
      </c>
      <c r="AV39" s="56"/>
      <c r="AW39" s="57" t="str">
        <f>VLOOKUP(AV39,afectacionesArticulosPatentes,2,FALSE)</f>
        <v>0</v>
      </c>
      <c r="AX39" s="56"/>
      <c r="AY39" s="57" t="str">
        <f>VLOOKUP(AX39,afectacionesProductosComerciales,2,FALSE)</f>
        <v>0</v>
      </c>
      <c r="AZ39" s="27"/>
      <c r="BA39" s="45" t="s">
        <v>84</v>
      </c>
      <c r="BB39" s="60" t="str">
        <f>AVERAGE(AW39,AY39)</f>
        <v>0</v>
      </c>
    </row>
    <row r="40" spans="1:92" customHeight="1" ht="36">
      <c r="A40" s="39">
        <v>36</v>
      </c>
      <c r="B40" s="40"/>
      <c r="C40" s="41"/>
      <c r="D40" s="41"/>
      <c r="E40" s="42"/>
      <c r="F40" s="43"/>
      <c r="G40" s="43"/>
      <c r="H40" s="44"/>
      <c r="I40" s="45"/>
      <c r="J40" s="45"/>
      <c r="K40" s="45"/>
      <c r="L40" s="45"/>
      <c r="M40" s="45"/>
      <c r="N40" s="46"/>
      <c r="O40" s="46">
        <v>0</v>
      </c>
      <c r="P40" s="46">
        <v>0</v>
      </c>
      <c r="Q40" s="47">
        <f>SUM(N40:P40)</f>
        <v>0</v>
      </c>
      <c r="R40" s="46"/>
      <c r="S40" s="46"/>
      <c r="T40" s="45"/>
      <c r="U40" s="45"/>
      <c r="V40" s="45"/>
      <c r="W40" s="48" t="str">
        <f>VLOOKUP(M40,tablaPesoTRLActual,2,FALSE)*VLOOKUP((V40-M40),tablaPesoCambioTRL,2,FALSE)</f>
        <v>0</v>
      </c>
      <c r="X40" s="48" t="str">
        <f>VLOOKUP(V40,valoracionMetaTRL,2,FALSE)</f>
        <v>0</v>
      </c>
      <c r="Y40" s="49"/>
      <c r="Z40" s="45" t="str">
        <f>VLOOKUP(Y40,TipoESfuerzo,2,FALSE)</f>
        <v>0</v>
      </c>
      <c r="AA40" s="50"/>
      <c r="AB40" s="51"/>
      <c r="AC40" s="51"/>
      <c r="AD40" s="51"/>
      <c r="AE40" s="52">
        <f>SUM(AA40:AD40)</f>
        <v>0</v>
      </c>
      <c r="AF40" s="53"/>
      <c r="AG40" s="45"/>
      <c r="AH40" s="41"/>
      <c r="AI40" s="54"/>
      <c r="AJ40" s="55" t="str">
        <f>(W40*0.15)+(X40*0.6)+(Z40*0.25)</f>
        <v>0</v>
      </c>
      <c r="AK40" s="56"/>
      <c r="AL40" s="57" t="str">
        <f>VLOOKUP(AK40,AplicacionesTecnologia2,2,FALSE)</f>
        <v>0</v>
      </c>
      <c r="AM40" s="56"/>
      <c r="AN40" s="58" t="str">
        <f>VLOOKUP(AM40,AproximacionMercado,2,FALSE)</f>
        <v>0</v>
      </c>
      <c r="AO40" s="27"/>
      <c r="AP40" s="27"/>
      <c r="AQ40" s="56"/>
      <c r="AR40" s="57" t="str">
        <f>VLOOKUP(AQ40,ExpansionTecnologia,2,FALSE)</f>
        <v>0</v>
      </c>
      <c r="AS40" s="56"/>
      <c r="AT40" s="57" t="str">
        <f>VLOOKUP(AS40,RegulacionesBarreras,2,FALSE)</f>
        <v>0</v>
      </c>
      <c r="AU40" s="59" t="str">
        <f>AVERAGE(AL40,AN40,AR40,AT40)</f>
        <v>0</v>
      </c>
      <c r="AV40" s="56"/>
      <c r="AW40" s="57" t="str">
        <f>VLOOKUP(AV40,afectacionesArticulosPatentes,2,FALSE)</f>
        <v>0</v>
      </c>
      <c r="AX40" s="56"/>
      <c r="AY40" s="57" t="str">
        <f>VLOOKUP(AX40,afectacionesProductosComerciales,2,FALSE)</f>
        <v>0</v>
      </c>
      <c r="AZ40" s="27"/>
      <c r="BA40" s="45" t="s">
        <v>84</v>
      </c>
      <c r="BB40" s="60" t="str">
        <f>AVERAGE(AW40,AY40)</f>
        <v>0</v>
      </c>
    </row>
    <row r="41" spans="1:92" customHeight="1" ht="36">
      <c r="A41" s="39">
        <v>37</v>
      </c>
      <c r="B41" s="40"/>
      <c r="C41" s="41"/>
      <c r="D41" s="41"/>
      <c r="E41" s="42"/>
      <c r="F41" s="43"/>
      <c r="G41" s="43"/>
      <c r="H41" s="44"/>
      <c r="I41" s="45"/>
      <c r="J41" s="45"/>
      <c r="K41" s="45"/>
      <c r="L41" s="45"/>
      <c r="M41" s="45"/>
      <c r="N41" s="46"/>
      <c r="O41" s="46">
        <v>0</v>
      </c>
      <c r="P41" s="46">
        <v>0</v>
      </c>
      <c r="Q41" s="47">
        <f>SUM(N41:P41)</f>
        <v>0</v>
      </c>
      <c r="R41" s="46"/>
      <c r="S41" s="46"/>
      <c r="T41" s="45"/>
      <c r="U41" s="45"/>
      <c r="V41" s="45"/>
      <c r="W41" s="48" t="str">
        <f>VLOOKUP(M41,tablaPesoTRLActual,2,FALSE)*VLOOKUP((V41-M41),tablaPesoCambioTRL,2,FALSE)</f>
        <v>0</v>
      </c>
      <c r="X41" s="48" t="str">
        <f>VLOOKUP(V41,valoracionMetaTRL,2,FALSE)</f>
        <v>0</v>
      </c>
      <c r="Y41" s="49"/>
      <c r="Z41" s="45" t="str">
        <f>VLOOKUP(Y41,TipoESfuerzo,2,FALSE)</f>
        <v>0</v>
      </c>
      <c r="AA41" s="50"/>
      <c r="AB41" s="51"/>
      <c r="AC41" s="51"/>
      <c r="AD41" s="51"/>
      <c r="AE41" s="52">
        <f>SUM(AA41:AD41)</f>
        <v>0</v>
      </c>
      <c r="AF41" s="53"/>
      <c r="AG41" s="45"/>
      <c r="AH41" s="41"/>
      <c r="AI41" s="54"/>
      <c r="AJ41" s="55" t="str">
        <f>(W41*0.15)+(X41*0.6)+(Z41*0.25)</f>
        <v>0</v>
      </c>
      <c r="AK41" s="56"/>
      <c r="AL41" s="57" t="str">
        <f>VLOOKUP(AK41,AplicacionesTecnologia2,2,FALSE)</f>
        <v>0</v>
      </c>
      <c r="AM41" s="56"/>
      <c r="AN41" s="58" t="str">
        <f>VLOOKUP(AM41,AproximacionMercado,2,FALSE)</f>
        <v>0</v>
      </c>
      <c r="AO41" s="27"/>
      <c r="AP41" s="27"/>
      <c r="AQ41" s="56"/>
      <c r="AR41" s="57" t="str">
        <f>VLOOKUP(AQ41,ExpansionTecnologia,2,FALSE)</f>
        <v>0</v>
      </c>
      <c r="AS41" s="56"/>
      <c r="AT41" s="57" t="str">
        <f>VLOOKUP(AS41,RegulacionesBarreras,2,FALSE)</f>
        <v>0</v>
      </c>
      <c r="AU41" s="59" t="str">
        <f>AVERAGE(AL41,AN41,AR41,AT41)</f>
        <v>0</v>
      </c>
      <c r="AV41" s="56"/>
      <c r="AW41" s="57" t="str">
        <f>VLOOKUP(AV41,afectacionesArticulosPatentes,2,FALSE)</f>
        <v>0</v>
      </c>
      <c r="AX41" s="56"/>
      <c r="AY41" s="57" t="str">
        <f>VLOOKUP(AX41,afectacionesProductosComerciales,2,FALSE)</f>
        <v>0</v>
      </c>
      <c r="AZ41" s="27"/>
      <c r="BA41" s="45" t="s">
        <v>84</v>
      </c>
      <c r="BB41" s="60" t="str">
        <f>AVERAGE(AW41,AY41)</f>
        <v>0</v>
      </c>
    </row>
    <row r="42" spans="1:92" customHeight="1" ht="36">
      <c r="A42" s="39">
        <v>38</v>
      </c>
      <c r="B42" s="40"/>
      <c r="C42" s="41"/>
      <c r="D42" s="41"/>
      <c r="E42" s="42"/>
      <c r="F42" s="43"/>
      <c r="G42" s="43"/>
      <c r="H42" s="44"/>
      <c r="I42" s="45"/>
      <c r="J42" s="45"/>
      <c r="K42" s="45"/>
      <c r="L42" s="45"/>
      <c r="M42" s="45"/>
      <c r="N42" s="46"/>
      <c r="O42" s="46">
        <v>0</v>
      </c>
      <c r="P42" s="46">
        <v>0</v>
      </c>
      <c r="Q42" s="47">
        <f>SUM(N42:P42)</f>
        <v>0</v>
      </c>
      <c r="R42" s="46"/>
      <c r="S42" s="46"/>
      <c r="T42" s="45"/>
      <c r="U42" s="45"/>
      <c r="V42" s="45"/>
      <c r="W42" s="48" t="str">
        <f>VLOOKUP(M42,tablaPesoTRLActual,2,FALSE)*VLOOKUP((V42-M42),tablaPesoCambioTRL,2,FALSE)</f>
        <v>0</v>
      </c>
      <c r="X42" s="48" t="str">
        <f>VLOOKUP(V42,valoracionMetaTRL,2,FALSE)</f>
        <v>0</v>
      </c>
      <c r="Y42" s="49"/>
      <c r="Z42" s="45" t="str">
        <f>VLOOKUP(Y42,TipoESfuerzo,2,FALSE)</f>
        <v>0</v>
      </c>
      <c r="AA42" s="50"/>
      <c r="AB42" s="51"/>
      <c r="AC42" s="51"/>
      <c r="AD42" s="51"/>
      <c r="AE42" s="52">
        <f>SUM(AA42:AD42)</f>
        <v>0</v>
      </c>
      <c r="AF42" s="53"/>
      <c r="AG42" s="45"/>
      <c r="AH42" s="41"/>
      <c r="AI42" s="54"/>
      <c r="AJ42" s="55" t="str">
        <f>(W42*0.15)+(X42*0.6)+(Z42*0.25)</f>
        <v>0</v>
      </c>
      <c r="AK42" s="56"/>
      <c r="AL42" s="57" t="str">
        <f>VLOOKUP(AK42,AplicacionesTecnologia2,2,FALSE)</f>
        <v>0</v>
      </c>
      <c r="AM42" s="56"/>
      <c r="AN42" s="58" t="str">
        <f>VLOOKUP(AM42,AproximacionMercado,2,FALSE)</f>
        <v>0</v>
      </c>
      <c r="AO42" s="27"/>
      <c r="AP42" s="27"/>
      <c r="AQ42" s="56"/>
      <c r="AR42" s="57" t="str">
        <f>VLOOKUP(AQ42,ExpansionTecnologia,2,FALSE)</f>
        <v>0</v>
      </c>
      <c r="AS42" s="56"/>
      <c r="AT42" s="57" t="str">
        <f>VLOOKUP(AS42,RegulacionesBarreras,2,FALSE)</f>
        <v>0</v>
      </c>
      <c r="AU42" s="59" t="str">
        <f>AVERAGE(AL42,AN42,AR42,AT42)</f>
        <v>0</v>
      </c>
      <c r="AV42" s="56"/>
      <c r="AW42" s="57" t="str">
        <f>VLOOKUP(AV42,afectacionesArticulosPatentes,2,FALSE)</f>
        <v>0</v>
      </c>
      <c r="AX42" s="56"/>
      <c r="AY42" s="57" t="str">
        <f>VLOOKUP(AX42,afectacionesProductosComerciales,2,FALSE)</f>
        <v>0</v>
      </c>
      <c r="AZ42" s="27"/>
      <c r="BA42" s="45" t="s">
        <v>84</v>
      </c>
      <c r="BB42" s="60" t="str">
        <f>AVERAGE(AW42,AY42)</f>
        <v>0</v>
      </c>
    </row>
    <row r="43" spans="1:92" customHeight="1" ht="36">
      <c r="A43" s="39">
        <v>39</v>
      </c>
      <c r="B43" s="40"/>
      <c r="C43" s="41"/>
      <c r="D43" s="41"/>
      <c r="E43" s="42"/>
      <c r="F43" s="43"/>
      <c r="G43" s="43"/>
      <c r="H43" s="44"/>
      <c r="I43" s="45"/>
      <c r="J43" s="45"/>
      <c r="K43" s="45"/>
      <c r="L43" s="45"/>
      <c r="M43" s="45"/>
      <c r="N43" s="46"/>
      <c r="O43" s="46">
        <v>0</v>
      </c>
      <c r="P43" s="46">
        <v>0</v>
      </c>
      <c r="Q43" s="47">
        <f>SUM(N43:P43)</f>
        <v>0</v>
      </c>
      <c r="R43" s="46"/>
      <c r="S43" s="46"/>
      <c r="T43" s="45"/>
      <c r="U43" s="45"/>
      <c r="V43" s="45"/>
      <c r="W43" s="48" t="str">
        <f>VLOOKUP(M43,tablaPesoTRLActual,2,FALSE)*VLOOKUP((V43-M43),tablaPesoCambioTRL,2,FALSE)</f>
        <v>0</v>
      </c>
      <c r="X43" s="48" t="str">
        <f>VLOOKUP(V43,valoracionMetaTRL,2,FALSE)</f>
        <v>0</v>
      </c>
      <c r="Y43" s="49"/>
      <c r="Z43" s="45" t="str">
        <f>VLOOKUP(Y43,TipoESfuerzo,2,FALSE)</f>
        <v>0</v>
      </c>
      <c r="AA43" s="50"/>
      <c r="AB43" s="51"/>
      <c r="AC43" s="51"/>
      <c r="AD43" s="51"/>
      <c r="AE43" s="52">
        <f>SUM(AA43:AD43)</f>
        <v>0</v>
      </c>
      <c r="AF43" s="53"/>
      <c r="AG43" s="45"/>
      <c r="AH43" s="41"/>
      <c r="AI43" s="54"/>
      <c r="AJ43" s="55" t="str">
        <f>(W43*0.15)+(X43*0.6)+(Z43*0.25)</f>
        <v>0</v>
      </c>
      <c r="AK43" s="56"/>
      <c r="AL43" s="57" t="str">
        <f>VLOOKUP(AK43,AplicacionesTecnologia2,2,FALSE)</f>
        <v>0</v>
      </c>
      <c r="AM43" s="56"/>
      <c r="AN43" s="58" t="str">
        <f>VLOOKUP(AM43,AproximacionMercado,2,FALSE)</f>
        <v>0</v>
      </c>
      <c r="AO43" s="27"/>
      <c r="AP43" s="27"/>
      <c r="AQ43" s="56"/>
      <c r="AR43" s="57" t="str">
        <f>VLOOKUP(AQ43,ExpansionTecnologia,2,FALSE)</f>
        <v>0</v>
      </c>
      <c r="AS43" s="56"/>
      <c r="AT43" s="57" t="str">
        <f>VLOOKUP(AS43,RegulacionesBarreras,2,FALSE)</f>
        <v>0</v>
      </c>
      <c r="AU43" s="59" t="str">
        <f>AVERAGE(AL43,AN43,AR43,AT43)</f>
        <v>0</v>
      </c>
      <c r="AV43" s="56"/>
      <c r="AW43" s="57" t="str">
        <f>VLOOKUP(AV43,afectacionesArticulosPatentes,2,FALSE)</f>
        <v>0</v>
      </c>
      <c r="AX43" s="56"/>
      <c r="AY43" s="57" t="str">
        <f>VLOOKUP(AX43,afectacionesProductosComerciales,2,FALSE)</f>
        <v>0</v>
      </c>
      <c r="AZ43" s="27"/>
      <c r="BA43" s="45" t="s">
        <v>84</v>
      </c>
      <c r="BB43" s="60" t="str">
        <f>AVERAGE(AW43,AY43)</f>
        <v>0</v>
      </c>
    </row>
    <row r="44" spans="1:92" customHeight="1" ht="36">
      <c r="A44" s="39">
        <v>40</v>
      </c>
      <c r="B44" s="40"/>
      <c r="C44" s="41"/>
      <c r="D44" s="41"/>
      <c r="E44" s="42"/>
      <c r="F44" s="43"/>
      <c r="G44" s="43"/>
      <c r="H44" s="44"/>
      <c r="I44" s="45"/>
      <c r="J44" s="45"/>
      <c r="K44" s="45"/>
      <c r="L44" s="45"/>
      <c r="M44" s="45"/>
      <c r="N44" s="46"/>
      <c r="O44" s="46">
        <v>0</v>
      </c>
      <c r="P44" s="46">
        <v>0</v>
      </c>
      <c r="Q44" s="47">
        <f>SUM(N44:P44)</f>
        <v>0</v>
      </c>
      <c r="R44" s="46"/>
      <c r="S44" s="46"/>
      <c r="T44" s="45"/>
      <c r="U44" s="45"/>
      <c r="V44" s="45"/>
      <c r="W44" s="48" t="str">
        <f>VLOOKUP(M44,tablaPesoTRLActual,2,FALSE)*VLOOKUP((V44-M44),tablaPesoCambioTRL,2,FALSE)</f>
        <v>0</v>
      </c>
      <c r="X44" s="48" t="str">
        <f>VLOOKUP(V44,valoracionMetaTRL,2,FALSE)</f>
        <v>0</v>
      </c>
      <c r="Y44" s="49"/>
      <c r="Z44" s="45" t="str">
        <f>VLOOKUP(Y44,TipoESfuerzo,2,FALSE)</f>
        <v>0</v>
      </c>
      <c r="AA44" s="50"/>
      <c r="AB44" s="51"/>
      <c r="AC44" s="51"/>
      <c r="AD44" s="51"/>
      <c r="AE44" s="52">
        <f>SUM(AA44:AD44)</f>
        <v>0</v>
      </c>
      <c r="AF44" s="53"/>
      <c r="AG44" s="45"/>
      <c r="AH44" s="41"/>
      <c r="AI44" s="54"/>
      <c r="AJ44" s="55" t="str">
        <f>(W44*0.15)+(X44*0.6)+(Z44*0.25)</f>
        <v>0</v>
      </c>
      <c r="AK44" s="56"/>
      <c r="AL44" s="57" t="str">
        <f>VLOOKUP(AK44,AplicacionesTecnologia2,2,FALSE)</f>
        <v>0</v>
      </c>
      <c r="AM44" s="56"/>
      <c r="AN44" s="58" t="str">
        <f>VLOOKUP(AM44,AproximacionMercado,2,FALSE)</f>
        <v>0</v>
      </c>
      <c r="AO44" s="27"/>
      <c r="AP44" s="27"/>
      <c r="AQ44" s="56"/>
      <c r="AR44" s="57" t="str">
        <f>VLOOKUP(AQ44,ExpansionTecnologia,2,FALSE)</f>
        <v>0</v>
      </c>
      <c r="AS44" s="56"/>
      <c r="AT44" s="57" t="str">
        <f>VLOOKUP(AS44,RegulacionesBarreras,2,FALSE)</f>
        <v>0</v>
      </c>
      <c r="AU44" s="59" t="str">
        <f>AVERAGE(AL44,AN44,AR44,AT44)</f>
        <v>0</v>
      </c>
      <c r="AV44" s="56"/>
      <c r="AW44" s="57" t="str">
        <f>VLOOKUP(AV44,afectacionesArticulosPatentes,2,FALSE)</f>
        <v>0</v>
      </c>
      <c r="AX44" s="56"/>
      <c r="AY44" s="57" t="str">
        <f>VLOOKUP(AX44,afectacionesProductosComerciales,2,FALSE)</f>
        <v>0</v>
      </c>
      <c r="AZ44" s="27"/>
      <c r="BA44" s="45" t="s">
        <v>84</v>
      </c>
      <c r="BB44" s="60" t="str">
        <f>AVERAGE(AW44,AY44)</f>
        <v>0</v>
      </c>
    </row>
    <row r="45" spans="1:92" customHeight="1" ht="36">
      <c r="A45" s="39">
        <v>41</v>
      </c>
      <c r="B45" s="40"/>
      <c r="C45" s="41"/>
      <c r="D45" s="41"/>
      <c r="E45" s="42"/>
      <c r="F45" s="43"/>
      <c r="G45" s="43"/>
      <c r="H45" s="44"/>
      <c r="I45" s="45"/>
      <c r="J45" s="45"/>
      <c r="K45" s="45"/>
      <c r="L45" s="45"/>
      <c r="M45" s="45"/>
      <c r="N45" s="46"/>
      <c r="O45" s="46">
        <v>0</v>
      </c>
      <c r="P45" s="46">
        <v>0</v>
      </c>
      <c r="Q45" s="47">
        <f>SUM(N45:P45)</f>
        <v>0</v>
      </c>
      <c r="R45" s="46"/>
      <c r="S45" s="46"/>
      <c r="T45" s="45"/>
      <c r="U45" s="45"/>
      <c r="V45" s="45"/>
      <c r="W45" s="48" t="str">
        <f>VLOOKUP(M45,tablaPesoTRLActual,2,FALSE)*VLOOKUP((V45-M45),tablaPesoCambioTRL,2,FALSE)</f>
        <v>0</v>
      </c>
      <c r="X45" s="48" t="str">
        <f>VLOOKUP(V45,valoracionMetaTRL,2,FALSE)</f>
        <v>0</v>
      </c>
      <c r="Y45" s="49"/>
      <c r="Z45" s="45" t="str">
        <f>VLOOKUP(Y45,TipoESfuerzo,2,FALSE)</f>
        <v>0</v>
      </c>
      <c r="AA45" s="50"/>
      <c r="AB45" s="51"/>
      <c r="AC45" s="51"/>
      <c r="AD45" s="51"/>
      <c r="AE45" s="52">
        <f>SUM(AA45:AD45)</f>
        <v>0</v>
      </c>
      <c r="AF45" s="53"/>
      <c r="AG45" s="45"/>
      <c r="AH45" s="41"/>
      <c r="AI45" s="54"/>
      <c r="AJ45" s="55" t="str">
        <f>(W45*0.15)+(X45*0.6)+(Z45*0.25)</f>
        <v>0</v>
      </c>
      <c r="AK45" s="56"/>
      <c r="AL45" s="57" t="str">
        <f>VLOOKUP(AK45,AplicacionesTecnologia2,2,FALSE)</f>
        <v>0</v>
      </c>
      <c r="AM45" s="56"/>
      <c r="AN45" s="58" t="str">
        <f>VLOOKUP(AM45,AproximacionMercado,2,FALSE)</f>
        <v>0</v>
      </c>
      <c r="AO45" s="27"/>
      <c r="AP45" s="27"/>
      <c r="AQ45" s="56"/>
      <c r="AR45" s="57" t="str">
        <f>VLOOKUP(AQ45,ExpansionTecnologia,2,FALSE)</f>
        <v>0</v>
      </c>
      <c r="AS45" s="56"/>
      <c r="AT45" s="57" t="str">
        <f>VLOOKUP(AS45,RegulacionesBarreras,2,FALSE)</f>
        <v>0</v>
      </c>
      <c r="AU45" s="59" t="str">
        <f>AVERAGE(AL45,AN45,AR45,AT45)</f>
        <v>0</v>
      </c>
      <c r="AV45" s="56"/>
      <c r="AW45" s="57" t="str">
        <f>VLOOKUP(AV45,afectacionesArticulosPatentes,2,FALSE)</f>
        <v>0</v>
      </c>
      <c r="AX45" s="56"/>
      <c r="AY45" s="57" t="str">
        <f>VLOOKUP(AX45,afectacionesProductosComerciales,2,FALSE)</f>
        <v>0</v>
      </c>
      <c r="AZ45" s="27"/>
      <c r="BA45" s="45" t="s">
        <v>84</v>
      </c>
      <c r="BB45" s="60" t="str">
        <f>AVERAGE(AW45,AY45)</f>
        <v>0</v>
      </c>
    </row>
    <row r="46" spans="1:92" customHeight="1" ht="36">
      <c r="A46" s="39">
        <v>42</v>
      </c>
      <c r="B46" s="40"/>
      <c r="C46" s="41"/>
      <c r="D46" s="41"/>
      <c r="E46" s="42"/>
      <c r="F46" s="43"/>
      <c r="G46" s="43"/>
      <c r="H46" s="44"/>
      <c r="I46" s="45"/>
      <c r="J46" s="45"/>
      <c r="K46" s="45"/>
      <c r="L46" s="45"/>
      <c r="M46" s="45"/>
      <c r="N46" s="46"/>
      <c r="O46" s="46">
        <v>0</v>
      </c>
      <c r="P46" s="46">
        <v>0</v>
      </c>
      <c r="Q46" s="47">
        <f>SUM(N46:P46)</f>
        <v>0</v>
      </c>
      <c r="R46" s="46"/>
      <c r="S46" s="46"/>
      <c r="T46" s="45"/>
      <c r="U46" s="45"/>
      <c r="V46" s="45"/>
      <c r="W46" s="48" t="str">
        <f>VLOOKUP(M46,tablaPesoTRLActual,2,FALSE)*VLOOKUP((V46-M46),tablaPesoCambioTRL,2,FALSE)</f>
        <v>0</v>
      </c>
      <c r="X46" s="48" t="str">
        <f>VLOOKUP(V46,valoracionMetaTRL,2,FALSE)</f>
        <v>0</v>
      </c>
      <c r="Y46" s="49"/>
      <c r="Z46" s="45" t="str">
        <f>VLOOKUP(Y46,TipoESfuerzo,2,FALSE)</f>
        <v>0</v>
      </c>
      <c r="AA46" s="50"/>
      <c r="AB46" s="51"/>
      <c r="AC46" s="51"/>
      <c r="AD46" s="51"/>
      <c r="AE46" s="52">
        <f>SUM(AA46:AD46)</f>
        <v>0</v>
      </c>
      <c r="AF46" s="53"/>
      <c r="AG46" s="45"/>
      <c r="AH46" s="41"/>
      <c r="AI46" s="54"/>
      <c r="AJ46" s="55" t="str">
        <f>(W46*0.15)+(X46*0.6)+(Z46*0.25)</f>
        <v>0</v>
      </c>
      <c r="AK46" s="56"/>
      <c r="AL46" s="57" t="str">
        <f>VLOOKUP(AK46,AplicacionesTecnologia2,2,FALSE)</f>
        <v>0</v>
      </c>
      <c r="AM46" s="56"/>
      <c r="AN46" s="58" t="str">
        <f>VLOOKUP(AM46,AproximacionMercado,2,FALSE)</f>
        <v>0</v>
      </c>
      <c r="AO46" s="27"/>
      <c r="AP46" s="27"/>
      <c r="AQ46" s="56"/>
      <c r="AR46" s="57" t="str">
        <f>VLOOKUP(AQ46,ExpansionTecnologia,2,FALSE)</f>
        <v>0</v>
      </c>
      <c r="AS46" s="56"/>
      <c r="AT46" s="57" t="str">
        <f>VLOOKUP(AS46,RegulacionesBarreras,2,FALSE)</f>
        <v>0</v>
      </c>
      <c r="AU46" s="59" t="str">
        <f>AVERAGE(AL46,AN46,AR46,AT46)</f>
        <v>0</v>
      </c>
      <c r="AV46" s="56"/>
      <c r="AW46" s="57" t="str">
        <f>VLOOKUP(AV46,afectacionesArticulosPatentes,2,FALSE)</f>
        <v>0</v>
      </c>
      <c r="AX46" s="56"/>
      <c r="AY46" s="57" t="str">
        <f>VLOOKUP(AX46,afectacionesProductosComerciales,2,FALSE)</f>
        <v>0</v>
      </c>
      <c r="AZ46" s="27"/>
      <c r="BA46" s="45" t="s">
        <v>84</v>
      </c>
      <c r="BB46" s="60" t="str">
        <f>AVERAGE(AW46,AY46)</f>
        <v>0</v>
      </c>
    </row>
    <row r="47" spans="1:92" customHeight="1" ht="36">
      <c r="A47" s="39">
        <v>43</v>
      </c>
      <c r="B47" s="40"/>
      <c r="C47" s="41"/>
      <c r="D47" s="41"/>
      <c r="E47" s="42"/>
      <c r="F47" s="43"/>
      <c r="G47" s="43"/>
      <c r="H47" s="44"/>
      <c r="I47" s="45"/>
      <c r="J47" s="45"/>
      <c r="K47" s="45"/>
      <c r="L47" s="45"/>
      <c r="M47" s="45"/>
      <c r="N47" s="46"/>
      <c r="O47" s="46">
        <v>0</v>
      </c>
      <c r="P47" s="46">
        <v>0</v>
      </c>
      <c r="Q47" s="47">
        <f>SUM(N47:P47)</f>
        <v>0</v>
      </c>
      <c r="R47" s="46"/>
      <c r="S47" s="46"/>
      <c r="T47" s="45"/>
      <c r="U47" s="45"/>
      <c r="V47" s="45"/>
      <c r="W47" s="48" t="str">
        <f>VLOOKUP(M47,tablaPesoTRLActual,2,FALSE)*VLOOKUP((V47-M47),tablaPesoCambioTRL,2,FALSE)</f>
        <v>0</v>
      </c>
      <c r="X47" s="48" t="str">
        <f>VLOOKUP(V47,valoracionMetaTRL,2,FALSE)</f>
        <v>0</v>
      </c>
      <c r="Y47" s="49"/>
      <c r="Z47" s="45" t="str">
        <f>VLOOKUP(Y47,TipoESfuerzo,2,FALSE)</f>
        <v>0</v>
      </c>
      <c r="AA47" s="50"/>
      <c r="AB47" s="51"/>
      <c r="AC47" s="51"/>
      <c r="AD47" s="51"/>
      <c r="AE47" s="52">
        <f>SUM(AA47:AD47)</f>
        <v>0</v>
      </c>
      <c r="AF47" s="53"/>
      <c r="AG47" s="45"/>
      <c r="AH47" s="41"/>
      <c r="AI47" s="54"/>
      <c r="AJ47" s="55" t="str">
        <f>(W47*0.15)+(X47*0.6)+(Z47*0.25)</f>
        <v>0</v>
      </c>
      <c r="AK47" s="56"/>
      <c r="AL47" s="57" t="str">
        <f>VLOOKUP(AK47,AplicacionesTecnologia2,2,FALSE)</f>
        <v>0</v>
      </c>
      <c r="AM47" s="56"/>
      <c r="AN47" s="58" t="str">
        <f>VLOOKUP(AM47,AproximacionMercado,2,FALSE)</f>
        <v>0</v>
      </c>
      <c r="AO47" s="27"/>
      <c r="AP47" s="27"/>
      <c r="AQ47" s="56"/>
      <c r="AR47" s="57" t="str">
        <f>VLOOKUP(AQ47,ExpansionTecnologia,2,FALSE)</f>
        <v>0</v>
      </c>
      <c r="AS47" s="56"/>
      <c r="AT47" s="57" t="str">
        <f>VLOOKUP(AS47,RegulacionesBarreras,2,FALSE)</f>
        <v>0</v>
      </c>
      <c r="AU47" s="59" t="str">
        <f>AVERAGE(AL47,AN47,AR47,AT47)</f>
        <v>0</v>
      </c>
      <c r="AV47" s="56"/>
      <c r="AW47" s="57" t="str">
        <f>VLOOKUP(AV47,afectacionesArticulosPatentes,2,FALSE)</f>
        <v>0</v>
      </c>
      <c r="AX47" s="56"/>
      <c r="AY47" s="57" t="str">
        <f>VLOOKUP(AX47,afectacionesProductosComerciales,2,FALSE)</f>
        <v>0</v>
      </c>
      <c r="AZ47" s="27"/>
      <c r="BA47" s="45" t="s">
        <v>84</v>
      </c>
      <c r="BB47" s="60" t="str">
        <f>AVERAGE(AW47,AY47)</f>
        <v>0</v>
      </c>
    </row>
    <row r="48" spans="1:92" customHeight="1" ht="36">
      <c r="A48" s="39">
        <v>44</v>
      </c>
      <c r="B48" s="40"/>
      <c r="C48" s="41"/>
      <c r="D48" s="41"/>
      <c r="E48" s="42"/>
      <c r="F48" s="43"/>
      <c r="G48" s="43"/>
      <c r="H48" s="44"/>
      <c r="I48" s="45"/>
      <c r="J48" s="45"/>
      <c r="K48" s="45"/>
      <c r="L48" s="45"/>
      <c r="M48" s="45"/>
      <c r="N48" s="46"/>
      <c r="O48" s="46">
        <v>0</v>
      </c>
      <c r="P48" s="46">
        <v>0</v>
      </c>
      <c r="Q48" s="47">
        <f>SUM(N48:P48)</f>
        <v>0</v>
      </c>
      <c r="R48" s="46"/>
      <c r="S48" s="46"/>
      <c r="T48" s="45"/>
      <c r="U48" s="45"/>
      <c r="V48" s="45"/>
      <c r="W48" s="48" t="str">
        <f>VLOOKUP(M48,tablaPesoTRLActual,2,FALSE)*VLOOKUP((V48-M48),tablaPesoCambioTRL,2,FALSE)</f>
        <v>0</v>
      </c>
      <c r="X48" s="48" t="str">
        <f>VLOOKUP(V48,valoracionMetaTRL,2,FALSE)</f>
        <v>0</v>
      </c>
      <c r="Y48" s="49"/>
      <c r="Z48" s="45" t="str">
        <f>VLOOKUP(Y48,TipoESfuerzo,2,FALSE)</f>
        <v>0</v>
      </c>
      <c r="AA48" s="50"/>
      <c r="AB48" s="51"/>
      <c r="AC48" s="51"/>
      <c r="AD48" s="51"/>
      <c r="AE48" s="52">
        <f>SUM(AA48:AD48)</f>
        <v>0</v>
      </c>
      <c r="AF48" s="53"/>
      <c r="AG48" s="45"/>
      <c r="AH48" s="41"/>
      <c r="AI48" s="54"/>
      <c r="AJ48" s="55" t="str">
        <f>(W48*0.15)+(X48*0.6)+(Z48*0.25)</f>
        <v>0</v>
      </c>
      <c r="AK48" s="56"/>
      <c r="AL48" s="57" t="str">
        <f>VLOOKUP(AK48,AplicacionesTecnologia2,2,FALSE)</f>
        <v>0</v>
      </c>
      <c r="AM48" s="56"/>
      <c r="AN48" s="58" t="str">
        <f>VLOOKUP(AM48,AproximacionMercado,2,FALSE)</f>
        <v>0</v>
      </c>
      <c r="AO48" s="27"/>
      <c r="AP48" s="27"/>
      <c r="AQ48" s="56"/>
      <c r="AR48" s="57" t="str">
        <f>VLOOKUP(AQ48,ExpansionTecnologia,2,FALSE)</f>
        <v>0</v>
      </c>
      <c r="AS48" s="56"/>
      <c r="AT48" s="57" t="str">
        <f>VLOOKUP(AS48,RegulacionesBarreras,2,FALSE)</f>
        <v>0</v>
      </c>
      <c r="AU48" s="59" t="str">
        <f>AVERAGE(AL48,AN48,AR48,AT48)</f>
        <v>0</v>
      </c>
      <c r="AV48" s="56"/>
      <c r="AW48" s="57" t="str">
        <f>VLOOKUP(AV48,afectacionesArticulosPatentes,2,FALSE)</f>
        <v>0</v>
      </c>
      <c r="AX48" s="56"/>
      <c r="AY48" s="57" t="str">
        <f>VLOOKUP(AX48,afectacionesProductosComerciales,2,FALSE)</f>
        <v>0</v>
      </c>
      <c r="AZ48" s="27"/>
      <c r="BA48" s="45" t="s">
        <v>84</v>
      </c>
      <c r="BB48" s="60" t="str">
        <f>AVERAGE(AW48,AY48)</f>
        <v>0</v>
      </c>
    </row>
    <row r="49" spans="1:92" customHeight="1" ht="36">
      <c r="A49" s="39">
        <v>45</v>
      </c>
      <c r="B49" s="40"/>
      <c r="C49" s="41"/>
      <c r="D49" s="41"/>
      <c r="E49" s="42"/>
      <c r="F49" s="43"/>
      <c r="G49" s="43"/>
      <c r="H49" s="44"/>
      <c r="I49" s="45"/>
      <c r="J49" s="45"/>
      <c r="K49" s="45"/>
      <c r="L49" s="45"/>
      <c r="M49" s="45"/>
      <c r="N49" s="46"/>
      <c r="O49" s="46">
        <v>0</v>
      </c>
      <c r="P49" s="46">
        <v>0</v>
      </c>
      <c r="Q49" s="47">
        <f>SUM(N49:P49)</f>
        <v>0</v>
      </c>
      <c r="R49" s="46"/>
      <c r="S49" s="46"/>
      <c r="T49" s="45"/>
      <c r="U49" s="45"/>
      <c r="V49" s="45"/>
      <c r="W49" s="48" t="str">
        <f>VLOOKUP(M49,tablaPesoTRLActual,2,FALSE)*VLOOKUP((V49-M49),tablaPesoCambioTRL,2,FALSE)</f>
        <v>0</v>
      </c>
      <c r="X49" s="48" t="str">
        <f>VLOOKUP(V49,valoracionMetaTRL,2,FALSE)</f>
        <v>0</v>
      </c>
      <c r="Y49" s="49"/>
      <c r="Z49" s="45" t="str">
        <f>VLOOKUP(Y49,TipoESfuerzo,2,FALSE)</f>
        <v>0</v>
      </c>
      <c r="AA49" s="50"/>
      <c r="AB49" s="51"/>
      <c r="AC49" s="51"/>
      <c r="AD49" s="51"/>
      <c r="AE49" s="52">
        <f>SUM(AA49:AD49)</f>
        <v>0</v>
      </c>
      <c r="AF49" s="53"/>
      <c r="AG49" s="45"/>
      <c r="AH49" s="41"/>
      <c r="AI49" s="54"/>
      <c r="AJ49" s="55" t="str">
        <f>(W49*0.15)+(X49*0.6)+(Z49*0.25)</f>
        <v>0</v>
      </c>
      <c r="AK49" s="56"/>
      <c r="AL49" s="57" t="str">
        <f>VLOOKUP(AK49,AplicacionesTecnologia2,2,FALSE)</f>
        <v>0</v>
      </c>
      <c r="AM49" s="56"/>
      <c r="AN49" s="58" t="str">
        <f>VLOOKUP(AM49,AproximacionMercado,2,FALSE)</f>
        <v>0</v>
      </c>
      <c r="AO49" s="27"/>
      <c r="AP49" s="27"/>
      <c r="AQ49" s="56"/>
      <c r="AR49" s="57" t="str">
        <f>VLOOKUP(AQ49,ExpansionTecnologia,2,FALSE)</f>
        <v>0</v>
      </c>
      <c r="AS49" s="56"/>
      <c r="AT49" s="57" t="str">
        <f>VLOOKUP(AS49,RegulacionesBarreras,2,FALSE)</f>
        <v>0</v>
      </c>
      <c r="AU49" s="59" t="str">
        <f>AVERAGE(AL49,AN49,AR49,AT49)</f>
        <v>0</v>
      </c>
      <c r="AV49" s="56"/>
      <c r="AW49" s="57" t="str">
        <f>VLOOKUP(AV49,afectacionesArticulosPatentes,2,FALSE)</f>
        <v>0</v>
      </c>
      <c r="AX49" s="56"/>
      <c r="AY49" s="57" t="str">
        <f>VLOOKUP(AX49,afectacionesProductosComerciales,2,FALSE)</f>
        <v>0</v>
      </c>
      <c r="AZ49" s="27"/>
      <c r="BA49" s="45" t="s">
        <v>84</v>
      </c>
      <c r="BB49" s="60" t="str">
        <f>AVERAGE(AW49,AY49)</f>
        <v>0</v>
      </c>
    </row>
    <row r="50" spans="1:92" customHeight="1" ht="36">
      <c r="A50" s="39">
        <v>46</v>
      </c>
      <c r="B50" s="40"/>
      <c r="C50" s="41"/>
      <c r="D50" s="41"/>
      <c r="E50" s="42"/>
      <c r="F50" s="43"/>
      <c r="G50" s="43"/>
      <c r="H50" s="44"/>
      <c r="I50" s="45"/>
      <c r="J50" s="45"/>
      <c r="K50" s="45"/>
      <c r="L50" s="45"/>
      <c r="M50" s="45"/>
      <c r="N50" s="46"/>
      <c r="O50" s="46">
        <v>0</v>
      </c>
      <c r="P50" s="46">
        <v>0</v>
      </c>
      <c r="Q50" s="47">
        <f>SUM(N50:P50)</f>
        <v>0</v>
      </c>
      <c r="R50" s="46"/>
      <c r="S50" s="46"/>
      <c r="T50" s="45"/>
      <c r="U50" s="45"/>
      <c r="V50" s="45"/>
      <c r="W50" s="48" t="str">
        <f>VLOOKUP(M50,tablaPesoTRLActual,2,FALSE)*VLOOKUP((V50-M50),tablaPesoCambioTRL,2,FALSE)</f>
        <v>0</v>
      </c>
      <c r="X50" s="48" t="str">
        <f>VLOOKUP(V50,valoracionMetaTRL,2,FALSE)</f>
        <v>0</v>
      </c>
      <c r="Y50" s="49"/>
      <c r="Z50" s="45" t="str">
        <f>VLOOKUP(Y50,TipoESfuerzo,2,FALSE)</f>
        <v>0</v>
      </c>
      <c r="AA50" s="50"/>
      <c r="AB50" s="51"/>
      <c r="AC50" s="51"/>
      <c r="AD50" s="51"/>
      <c r="AE50" s="52">
        <f>SUM(AA50:AD50)</f>
        <v>0</v>
      </c>
      <c r="AF50" s="53"/>
      <c r="AG50" s="45"/>
      <c r="AH50" s="41"/>
      <c r="AI50" s="54"/>
      <c r="AJ50" s="55" t="str">
        <f>(W50*0.15)+(X50*0.6)+(Z50*0.25)</f>
        <v>0</v>
      </c>
      <c r="AK50" s="56"/>
      <c r="AL50" s="57" t="str">
        <f>VLOOKUP(AK50,AplicacionesTecnologia2,2,FALSE)</f>
        <v>0</v>
      </c>
      <c r="AM50" s="56"/>
      <c r="AN50" s="58" t="str">
        <f>VLOOKUP(AM50,AproximacionMercado,2,FALSE)</f>
        <v>0</v>
      </c>
      <c r="AO50" s="27"/>
      <c r="AP50" s="27"/>
      <c r="AQ50" s="56"/>
      <c r="AR50" s="57" t="str">
        <f>VLOOKUP(AQ50,ExpansionTecnologia,2,FALSE)</f>
        <v>0</v>
      </c>
      <c r="AS50" s="56"/>
      <c r="AT50" s="57" t="str">
        <f>VLOOKUP(AS50,RegulacionesBarreras,2,FALSE)</f>
        <v>0</v>
      </c>
      <c r="AU50" s="59" t="str">
        <f>AVERAGE(AL50,AN50,AR50,AT50)</f>
        <v>0</v>
      </c>
      <c r="AV50" s="56"/>
      <c r="AW50" s="57" t="str">
        <f>VLOOKUP(AV50,afectacionesArticulosPatentes,2,FALSE)</f>
        <v>0</v>
      </c>
      <c r="AX50" s="56"/>
      <c r="AY50" s="57" t="str">
        <f>VLOOKUP(AX50,afectacionesProductosComerciales,2,FALSE)</f>
        <v>0</v>
      </c>
      <c r="AZ50" s="27"/>
      <c r="BA50" s="45" t="s">
        <v>84</v>
      </c>
      <c r="BB50" s="60" t="str">
        <f>AVERAGE(AW50,AY50)</f>
        <v>0</v>
      </c>
    </row>
    <row r="51" spans="1:92" customHeight="1" ht="36">
      <c r="A51" s="39">
        <v>47</v>
      </c>
      <c r="B51" s="40"/>
      <c r="C51" s="41"/>
      <c r="D51" s="41"/>
      <c r="E51" s="42"/>
      <c r="F51" s="43"/>
      <c r="G51" s="43"/>
      <c r="H51" s="44"/>
      <c r="I51" s="45"/>
      <c r="J51" s="45"/>
      <c r="K51" s="45"/>
      <c r="L51" s="45"/>
      <c r="M51" s="45"/>
      <c r="N51" s="46"/>
      <c r="O51" s="46">
        <v>0</v>
      </c>
      <c r="P51" s="46">
        <v>0</v>
      </c>
      <c r="Q51" s="47">
        <f>SUM(N51:P51)</f>
        <v>0</v>
      </c>
      <c r="R51" s="46"/>
      <c r="S51" s="46"/>
      <c r="T51" s="45"/>
      <c r="U51" s="45"/>
      <c r="V51" s="45"/>
      <c r="W51" s="48" t="str">
        <f>VLOOKUP(M51,tablaPesoTRLActual,2,FALSE)*VLOOKUP((V51-M51),tablaPesoCambioTRL,2,FALSE)</f>
        <v>0</v>
      </c>
      <c r="X51" s="48" t="str">
        <f>VLOOKUP(V51,valoracionMetaTRL,2,FALSE)</f>
        <v>0</v>
      </c>
      <c r="Y51" s="49"/>
      <c r="Z51" s="45" t="str">
        <f>VLOOKUP(Y51,TipoESfuerzo,2,FALSE)</f>
        <v>0</v>
      </c>
      <c r="AA51" s="50"/>
      <c r="AB51" s="51"/>
      <c r="AC51" s="51"/>
      <c r="AD51" s="51"/>
      <c r="AE51" s="52">
        <f>SUM(AA51:AD51)</f>
        <v>0</v>
      </c>
      <c r="AF51" s="53"/>
      <c r="AG51" s="45"/>
      <c r="AH51" s="41"/>
      <c r="AI51" s="54"/>
      <c r="AJ51" s="55" t="str">
        <f>(W51*0.15)+(X51*0.6)+(Z51*0.25)</f>
        <v>0</v>
      </c>
      <c r="AK51" s="56"/>
      <c r="AL51" s="57" t="str">
        <f>VLOOKUP(AK51,AplicacionesTecnologia2,2,FALSE)</f>
        <v>0</v>
      </c>
      <c r="AM51" s="56"/>
      <c r="AN51" s="58" t="str">
        <f>VLOOKUP(AM51,AproximacionMercado,2,FALSE)</f>
        <v>0</v>
      </c>
      <c r="AO51" s="27"/>
      <c r="AP51" s="27"/>
      <c r="AQ51" s="56"/>
      <c r="AR51" s="57" t="str">
        <f>VLOOKUP(AQ51,ExpansionTecnologia,2,FALSE)</f>
        <v>0</v>
      </c>
      <c r="AS51" s="56"/>
      <c r="AT51" s="57" t="str">
        <f>VLOOKUP(AS51,RegulacionesBarreras,2,FALSE)</f>
        <v>0</v>
      </c>
      <c r="AU51" s="59" t="str">
        <f>AVERAGE(AL51,AN51,AR51,AT51)</f>
        <v>0</v>
      </c>
      <c r="AV51" s="56"/>
      <c r="AW51" s="57" t="str">
        <f>VLOOKUP(AV51,afectacionesArticulosPatentes,2,FALSE)</f>
        <v>0</v>
      </c>
      <c r="AX51" s="56"/>
      <c r="AY51" s="57" t="str">
        <f>VLOOKUP(AX51,afectacionesProductosComerciales,2,FALSE)</f>
        <v>0</v>
      </c>
      <c r="AZ51" s="27"/>
      <c r="BA51" s="45" t="s">
        <v>84</v>
      </c>
      <c r="BB51" s="60" t="str">
        <f>AVERAGE(AW51,AY51)</f>
        <v>0</v>
      </c>
    </row>
    <row r="52" spans="1:92" customHeight="1" ht="36">
      <c r="A52" s="39">
        <v>48</v>
      </c>
      <c r="B52" s="40"/>
      <c r="C52" s="41"/>
      <c r="D52" s="41"/>
      <c r="E52" s="42"/>
      <c r="F52" s="43"/>
      <c r="G52" s="43"/>
      <c r="H52" s="44"/>
      <c r="I52" s="45"/>
      <c r="J52" s="45"/>
      <c r="K52" s="45"/>
      <c r="L52" s="45"/>
      <c r="M52" s="45"/>
      <c r="N52" s="46"/>
      <c r="O52" s="46">
        <v>0</v>
      </c>
      <c r="P52" s="46">
        <v>0</v>
      </c>
      <c r="Q52" s="47">
        <f>SUM(N52:P52)</f>
        <v>0</v>
      </c>
      <c r="R52" s="46"/>
      <c r="S52" s="46"/>
      <c r="T52" s="45"/>
      <c r="U52" s="45"/>
      <c r="V52" s="45"/>
      <c r="W52" s="48" t="str">
        <f>VLOOKUP(M52,tablaPesoTRLActual,2,FALSE)*VLOOKUP((V52-M52),tablaPesoCambioTRL,2,FALSE)</f>
        <v>0</v>
      </c>
      <c r="X52" s="48" t="str">
        <f>VLOOKUP(V52,valoracionMetaTRL,2,FALSE)</f>
        <v>0</v>
      </c>
      <c r="Y52" s="49"/>
      <c r="Z52" s="45" t="str">
        <f>VLOOKUP(Y52,TipoESfuerzo,2,FALSE)</f>
        <v>0</v>
      </c>
      <c r="AA52" s="50"/>
      <c r="AB52" s="51"/>
      <c r="AC52" s="51"/>
      <c r="AD52" s="51"/>
      <c r="AE52" s="52">
        <f>SUM(AA52:AD52)</f>
        <v>0</v>
      </c>
      <c r="AF52" s="53"/>
      <c r="AG52" s="45"/>
      <c r="AH52" s="41"/>
      <c r="AI52" s="54"/>
      <c r="AJ52" s="55" t="str">
        <f>(W52*0.15)+(X52*0.6)+(Z52*0.25)</f>
        <v>0</v>
      </c>
      <c r="AK52" s="56"/>
      <c r="AL52" s="57" t="str">
        <f>VLOOKUP(AK52,AplicacionesTecnologia2,2,FALSE)</f>
        <v>0</v>
      </c>
      <c r="AM52" s="56"/>
      <c r="AN52" s="58" t="str">
        <f>VLOOKUP(AM52,AproximacionMercado,2,FALSE)</f>
        <v>0</v>
      </c>
      <c r="AO52" s="27"/>
      <c r="AP52" s="27"/>
      <c r="AQ52" s="56"/>
      <c r="AR52" s="57" t="str">
        <f>VLOOKUP(AQ52,ExpansionTecnologia,2,FALSE)</f>
        <v>0</v>
      </c>
      <c r="AS52" s="56"/>
      <c r="AT52" s="57" t="str">
        <f>VLOOKUP(AS52,RegulacionesBarreras,2,FALSE)</f>
        <v>0</v>
      </c>
      <c r="AU52" s="59" t="str">
        <f>AVERAGE(AL52,AN52,AR52,AT52)</f>
        <v>0</v>
      </c>
      <c r="AV52" s="56"/>
      <c r="AW52" s="57" t="str">
        <f>VLOOKUP(AV52,afectacionesArticulosPatentes,2,FALSE)</f>
        <v>0</v>
      </c>
      <c r="AX52" s="56"/>
      <c r="AY52" s="57" t="str">
        <f>VLOOKUP(AX52,afectacionesProductosComerciales,2,FALSE)</f>
        <v>0</v>
      </c>
      <c r="AZ52" s="27"/>
      <c r="BA52" s="45" t="s">
        <v>84</v>
      </c>
      <c r="BB52" s="60" t="str">
        <f>AVERAGE(AW52,AY52)</f>
        <v>0</v>
      </c>
    </row>
    <row r="53" spans="1:92" customHeight="1" ht="36">
      <c r="A53" s="39">
        <v>49</v>
      </c>
      <c r="B53" s="40"/>
      <c r="C53" s="41"/>
      <c r="D53" s="41"/>
      <c r="E53" s="42"/>
      <c r="F53" s="43"/>
      <c r="G53" s="43"/>
      <c r="H53" s="44"/>
      <c r="I53" s="45"/>
      <c r="J53" s="45"/>
      <c r="K53" s="45"/>
      <c r="L53" s="45"/>
      <c r="M53" s="45"/>
      <c r="N53" s="46"/>
      <c r="O53" s="46">
        <v>0</v>
      </c>
      <c r="P53" s="46">
        <v>0</v>
      </c>
      <c r="Q53" s="47">
        <f>SUM(N53:P53)</f>
        <v>0</v>
      </c>
      <c r="R53" s="46"/>
      <c r="S53" s="46"/>
      <c r="T53" s="45"/>
      <c r="U53" s="45"/>
      <c r="V53" s="45"/>
      <c r="W53" s="48" t="str">
        <f>VLOOKUP(M53,tablaPesoTRLActual,2,FALSE)*VLOOKUP((V53-M53),tablaPesoCambioTRL,2,FALSE)</f>
        <v>0</v>
      </c>
      <c r="X53" s="48" t="str">
        <f>VLOOKUP(V53,valoracionMetaTRL,2,FALSE)</f>
        <v>0</v>
      </c>
      <c r="Y53" s="49"/>
      <c r="Z53" s="45" t="str">
        <f>VLOOKUP(Y53,TipoESfuerzo,2,FALSE)</f>
        <v>0</v>
      </c>
      <c r="AA53" s="50"/>
      <c r="AB53" s="51"/>
      <c r="AC53" s="51"/>
      <c r="AD53" s="51"/>
      <c r="AE53" s="52">
        <f>SUM(AA53:AD53)</f>
        <v>0</v>
      </c>
      <c r="AF53" s="53"/>
      <c r="AG53" s="45"/>
      <c r="AH53" s="41"/>
      <c r="AI53" s="54"/>
      <c r="AJ53" s="55" t="str">
        <f>(W53*0.15)+(X53*0.6)+(Z53*0.25)</f>
        <v>0</v>
      </c>
      <c r="AK53" s="56"/>
      <c r="AL53" s="57" t="str">
        <f>VLOOKUP(AK53,AplicacionesTecnologia2,2,FALSE)</f>
        <v>0</v>
      </c>
      <c r="AM53" s="56"/>
      <c r="AN53" s="58" t="str">
        <f>VLOOKUP(AM53,AproximacionMercado,2,FALSE)</f>
        <v>0</v>
      </c>
      <c r="AO53" s="27"/>
      <c r="AP53" s="27"/>
      <c r="AQ53" s="56"/>
      <c r="AR53" s="57" t="str">
        <f>VLOOKUP(AQ53,ExpansionTecnologia,2,FALSE)</f>
        <v>0</v>
      </c>
      <c r="AS53" s="56"/>
      <c r="AT53" s="57" t="str">
        <f>VLOOKUP(AS53,RegulacionesBarreras,2,FALSE)</f>
        <v>0</v>
      </c>
      <c r="AU53" s="59" t="str">
        <f>AVERAGE(AL53,AN53,AR53,AT53)</f>
        <v>0</v>
      </c>
      <c r="AV53" s="56"/>
      <c r="AW53" s="57" t="str">
        <f>VLOOKUP(AV53,afectacionesArticulosPatentes,2,FALSE)</f>
        <v>0</v>
      </c>
      <c r="AX53" s="56"/>
      <c r="AY53" s="57" t="str">
        <f>VLOOKUP(AX53,afectacionesProductosComerciales,2,FALSE)</f>
        <v>0</v>
      </c>
      <c r="AZ53" s="27"/>
      <c r="BA53" s="45" t="s">
        <v>84</v>
      </c>
      <c r="BB53" s="60" t="str">
        <f>AVERAGE(AW53,AY53)</f>
        <v>0</v>
      </c>
    </row>
    <row r="54" spans="1:92" customHeight="1" ht="36">
      <c r="A54" s="39">
        <v>50</v>
      </c>
      <c r="B54" s="40"/>
      <c r="C54" s="41"/>
      <c r="D54" s="41"/>
      <c r="E54" s="42"/>
      <c r="F54" s="43"/>
      <c r="G54" s="43"/>
      <c r="H54" s="44"/>
      <c r="I54" s="45"/>
      <c r="J54" s="45"/>
      <c r="K54" s="45"/>
      <c r="L54" s="45"/>
      <c r="M54" s="45"/>
      <c r="N54" s="46"/>
      <c r="O54" s="46">
        <v>0</v>
      </c>
      <c r="P54" s="46">
        <v>0</v>
      </c>
      <c r="Q54" s="47">
        <f>SUM(N54:P54)</f>
        <v>0</v>
      </c>
      <c r="R54" s="46"/>
      <c r="S54" s="46"/>
      <c r="T54" s="45"/>
      <c r="U54" s="45"/>
      <c r="V54" s="45"/>
      <c r="W54" s="48" t="str">
        <f>VLOOKUP(M54,tablaPesoTRLActual,2,FALSE)*VLOOKUP((V54-M54),tablaPesoCambioTRL,2,FALSE)</f>
        <v>0</v>
      </c>
      <c r="X54" s="48" t="str">
        <f>VLOOKUP(V54,valoracionMetaTRL,2,FALSE)</f>
        <v>0</v>
      </c>
      <c r="Y54" s="49"/>
      <c r="Z54" s="45" t="str">
        <f>VLOOKUP(Y54,TipoESfuerzo,2,FALSE)</f>
        <v>0</v>
      </c>
      <c r="AA54" s="50"/>
      <c r="AB54" s="51"/>
      <c r="AC54" s="51"/>
      <c r="AD54" s="51"/>
      <c r="AE54" s="52">
        <f>SUM(AA54:AD54)</f>
        <v>0</v>
      </c>
      <c r="AF54" s="53"/>
      <c r="AG54" s="45"/>
      <c r="AH54" s="41"/>
      <c r="AI54" s="54"/>
      <c r="AJ54" s="55" t="str">
        <f>(W54*0.15)+(X54*0.6)+(Z54*0.25)</f>
        <v>0</v>
      </c>
      <c r="AK54" s="56"/>
      <c r="AL54" s="57" t="str">
        <f>VLOOKUP(AK54,AplicacionesTecnologia2,2,FALSE)</f>
        <v>0</v>
      </c>
      <c r="AM54" s="56"/>
      <c r="AN54" s="58" t="str">
        <f>VLOOKUP(AM54,AproximacionMercado,2,FALSE)</f>
        <v>0</v>
      </c>
      <c r="AO54" s="27"/>
      <c r="AP54" s="27"/>
      <c r="AQ54" s="56"/>
      <c r="AR54" s="57" t="str">
        <f>VLOOKUP(AQ54,ExpansionTecnologia,2,FALSE)</f>
        <v>0</v>
      </c>
      <c r="AS54" s="56"/>
      <c r="AT54" s="57" t="str">
        <f>VLOOKUP(AS54,RegulacionesBarreras,2,FALSE)</f>
        <v>0</v>
      </c>
      <c r="AU54" s="59" t="str">
        <f>AVERAGE(AL54,AN54,AR54,AT54)</f>
        <v>0</v>
      </c>
      <c r="AV54" s="56"/>
      <c r="AW54" s="57" t="str">
        <f>VLOOKUP(AV54,afectacionesArticulosPatentes,2,FALSE)</f>
        <v>0</v>
      </c>
      <c r="AX54" s="56"/>
      <c r="AY54" s="57" t="str">
        <f>VLOOKUP(AX54,afectacionesProductosComerciales,2,FALSE)</f>
        <v>0</v>
      </c>
      <c r="AZ54" s="27"/>
      <c r="BA54" s="45" t="s">
        <v>84</v>
      </c>
      <c r="BB54" s="60" t="str">
        <f>AVERAGE(AW54,AY54)</f>
        <v>0</v>
      </c>
    </row>
    <row r="55" spans="1:92" customHeight="1" ht="36">
      <c r="A55" s="39">
        <v>51</v>
      </c>
      <c r="B55" s="40"/>
      <c r="C55" s="41"/>
      <c r="D55" s="41"/>
      <c r="E55" s="42"/>
      <c r="F55" s="43"/>
      <c r="G55" s="43"/>
      <c r="H55" s="44"/>
      <c r="I55" s="45"/>
      <c r="J55" s="45"/>
      <c r="K55" s="45"/>
      <c r="L55" s="45"/>
      <c r="M55" s="45"/>
      <c r="N55" s="46"/>
      <c r="O55" s="46">
        <v>0</v>
      </c>
      <c r="P55" s="46">
        <v>0</v>
      </c>
      <c r="Q55" s="47">
        <f>SUM(N55:P55)</f>
        <v>0</v>
      </c>
      <c r="R55" s="46"/>
      <c r="S55" s="46"/>
      <c r="T55" s="45"/>
      <c r="U55" s="45"/>
      <c r="V55" s="45"/>
      <c r="W55" s="48" t="str">
        <f>VLOOKUP(M55,tablaPesoTRLActual,2,FALSE)*VLOOKUP((V55-M55),tablaPesoCambioTRL,2,FALSE)</f>
        <v>0</v>
      </c>
      <c r="X55" s="48" t="str">
        <f>VLOOKUP(V55,valoracionMetaTRL,2,FALSE)</f>
        <v>0</v>
      </c>
      <c r="Y55" s="49"/>
      <c r="Z55" s="45" t="str">
        <f>VLOOKUP(Y55,TipoESfuerzo,2,FALSE)</f>
        <v>0</v>
      </c>
      <c r="AA55" s="50"/>
      <c r="AB55" s="51"/>
      <c r="AC55" s="51"/>
      <c r="AD55" s="51"/>
      <c r="AE55" s="52">
        <f>SUM(AA55:AD55)</f>
        <v>0</v>
      </c>
      <c r="AF55" s="53"/>
      <c r="AG55" s="45"/>
      <c r="AH55" s="41"/>
      <c r="AI55" s="54"/>
      <c r="AJ55" s="55" t="str">
        <f>(W55*0.15)+(X55*0.6)+(Z55*0.25)</f>
        <v>0</v>
      </c>
      <c r="AK55" s="56"/>
      <c r="AL55" s="57" t="str">
        <f>VLOOKUP(AK55,AplicacionesTecnologia2,2,FALSE)</f>
        <v>0</v>
      </c>
      <c r="AM55" s="56"/>
      <c r="AN55" s="58" t="str">
        <f>VLOOKUP(AM55,AproximacionMercado,2,FALSE)</f>
        <v>0</v>
      </c>
      <c r="AO55" s="27"/>
      <c r="AP55" s="27"/>
      <c r="AQ55" s="56"/>
      <c r="AR55" s="57" t="str">
        <f>VLOOKUP(AQ55,ExpansionTecnologia,2,FALSE)</f>
        <v>0</v>
      </c>
      <c r="AS55" s="56"/>
      <c r="AT55" s="57" t="str">
        <f>VLOOKUP(AS55,RegulacionesBarreras,2,FALSE)</f>
        <v>0</v>
      </c>
      <c r="AU55" s="59" t="str">
        <f>AVERAGE(AL55,AN55,AR55,AT55)</f>
        <v>0</v>
      </c>
      <c r="AV55" s="56"/>
      <c r="AW55" s="57" t="str">
        <f>VLOOKUP(AV55,afectacionesArticulosPatentes,2,FALSE)</f>
        <v>0</v>
      </c>
      <c r="AX55" s="56"/>
      <c r="AY55" s="57" t="str">
        <f>VLOOKUP(AX55,afectacionesProductosComerciales,2,FALSE)</f>
        <v>0</v>
      </c>
      <c r="AZ55" s="27"/>
      <c r="BA55" s="45" t="s">
        <v>84</v>
      </c>
      <c r="BB55" s="60" t="str">
        <f>AVERAGE(AW55,AY55)</f>
        <v>0</v>
      </c>
    </row>
    <row r="56" spans="1:92" customHeight="1" ht="36">
      <c r="A56" s="39">
        <v>52</v>
      </c>
      <c r="B56" s="40"/>
      <c r="C56" s="41"/>
      <c r="D56" s="41"/>
      <c r="E56" s="42"/>
      <c r="F56" s="43"/>
      <c r="G56" s="43"/>
      <c r="H56" s="44"/>
      <c r="I56" s="45"/>
      <c r="J56" s="45"/>
      <c r="K56" s="45"/>
      <c r="L56" s="45"/>
      <c r="M56" s="45"/>
      <c r="N56" s="46"/>
      <c r="O56" s="46">
        <v>0</v>
      </c>
      <c r="P56" s="46">
        <v>0</v>
      </c>
      <c r="Q56" s="47">
        <f>SUM(N56:P56)</f>
        <v>0</v>
      </c>
      <c r="R56" s="46"/>
      <c r="S56" s="46"/>
      <c r="T56" s="45"/>
      <c r="U56" s="45"/>
      <c r="V56" s="45"/>
      <c r="W56" s="48" t="str">
        <f>VLOOKUP(M56,tablaPesoTRLActual,2,FALSE)*VLOOKUP((V56-M56),tablaPesoCambioTRL,2,FALSE)</f>
        <v>0</v>
      </c>
      <c r="X56" s="48" t="str">
        <f>VLOOKUP(V56,valoracionMetaTRL,2,FALSE)</f>
        <v>0</v>
      </c>
      <c r="Y56" s="49"/>
      <c r="Z56" s="45" t="str">
        <f>VLOOKUP(Y56,TipoESfuerzo,2,FALSE)</f>
        <v>0</v>
      </c>
      <c r="AA56" s="50"/>
      <c r="AB56" s="51"/>
      <c r="AC56" s="51"/>
      <c r="AD56" s="51"/>
      <c r="AE56" s="52">
        <f>SUM(AA56:AD56)</f>
        <v>0</v>
      </c>
      <c r="AF56" s="53"/>
      <c r="AG56" s="45"/>
      <c r="AH56" s="41"/>
      <c r="AI56" s="54"/>
      <c r="AJ56" s="55" t="str">
        <f>(W56*0.15)+(X56*0.6)+(Z56*0.25)</f>
        <v>0</v>
      </c>
      <c r="AK56" s="56"/>
      <c r="AL56" s="57" t="str">
        <f>VLOOKUP(AK56,AplicacionesTecnologia2,2,FALSE)</f>
        <v>0</v>
      </c>
      <c r="AM56" s="56"/>
      <c r="AN56" s="58" t="str">
        <f>VLOOKUP(AM56,AproximacionMercado,2,FALSE)</f>
        <v>0</v>
      </c>
      <c r="AO56" s="27"/>
      <c r="AP56" s="27"/>
      <c r="AQ56" s="56"/>
      <c r="AR56" s="57" t="str">
        <f>VLOOKUP(AQ56,ExpansionTecnologia,2,FALSE)</f>
        <v>0</v>
      </c>
      <c r="AS56" s="56"/>
      <c r="AT56" s="57" t="str">
        <f>VLOOKUP(AS56,RegulacionesBarreras,2,FALSE)</f>
        <v>0</v>
      </c>
      <c r="AU56" s="59" t="str">
        <f>AVERAGE(AL56,AN56,AR56,AT56)</f>
        <v>0</v>
      </c>
      <c r="AV56" s="56"/>
      <c r="AW56" s="57" t="str">
        <f>VLOOKUP(AV56,afectacionesArticulosPatentes,2,FALSE)</f>
        <v>0</v>
      </c>
      <c r="AX56" s="56"/>
      <c r="AY56" s="57" t="str">
        <f>VLOOKUP(AX56,afectacionesProductosComerciales,2,FALSE)</f>
        <v>0</v>
      </c>
      <c r="AZ56" s="27"/>
      <c r="BA56" s="45" t="s">
        <v>84</v>
      </c>
      <c r="BB56" s="60" t="str">
        <f>AVERAGE(AW56,AY56)</f>
        <v>0</v>
      </c>
    </row>
    <row r="57" spans="1:92" customHeight="1" ht="36">
      <c r="A57" s="39">
        <v>53</v>
      </c>
      <c r="B57" s="40"/>
      <c r="C57" s="41"/>
      <c r="D57" s="41"/>
      <c r="E57" s="42"/>
      <c r="F57" s="43"/>
      <c r="G57" s="43"/>
      <c r="H57" s="44"/>
      <c r="I57" s="45"/>
      <c r="J57" s="45"/>
      <c r="K57" s="45"/>
      <c r="L57" s="45"/>
      <c r="M57" s="45"/>
      <c r="N57" s="46"/>
      <c r="O57" s="46">
        <v>0</v>
      </c>
      <c r="P57" s="46">
        <v>0</v>
      </c>
      <c r="Q57" s="47">
        <f>SUM(N57:P57)</f>
        <v>0</v>
      </c>
      <c r="R57" s="46"/>
      <c r="S57" s="46"/>
      <c r="T57" s="45"/>
      <c r="U57" s="45"/>
      <c r="V57" s="45"/>
      <c r="W57" s="48" t="str">
        <f>VLOOKUP(M57,tablaPesoTRLActual,2,FALSE)*VLOOKUP((V57-M57),tablaPesoCambioTRL,2,FALSE)</f>
        <v>0</v>
      </c>
      <c r="X57" s="48" t="str">
        <f>VLOOKUP(V57,valoracionMetaTRL,2,FALSE)</f>
        <v>0</v>
      </c>
      <c r="Y57" s="49"/>
      <c r="Z57" s="45" t="str">
        <f>VLOOKUP(Y57,TipoESfuerzo,2,FALSE)</f>
        <v>0</v>
      </c>
      <c r="AA57" s="50"/>
      <c r="AB57" s="51"/>
      <c r="AC57" s="51"/>
      <c r="AD57" s="51"/>
      <c r="AE57" s="52">
        <f>SUM(AA57:AD57)</f>
        <v>0</v>
      </c>
      <c r="AF57" s="53"/>
      <c r="AG57" s="45"/>
      <c r="AH57" s="41"/>
      <c r="AI57" s="54"/>
      <c r="AJ57" s="55" t="str">
        <f>(W57*0.15)+(X57*0.6)+(Z57*0.25)</f>
        <v>0</v>
      </c>
      <c r="AK57" s="56"/>
      <c r="AL57" s="57" t="str">
        <f>VLOOKUP(AK57,AplicacionesTecnologia2,2,FALSE)</f>
        <v>0</v>
      </c>
      <c r="AM57" s="56"/>
      <c r="AN57" s="58" t="str">
        <f>VLOOKUP(AM57,AproximacionMercado,2,FALSE)</f>
        <v>0</v>
      </c>
      <c r="AO57" s="27"/>
      <c r="AP57" s="27"/>
      <c r="AQ57" s="56"/>
      <c r="AR57" s="57" t="str">
        <f>VLOOKUP(AQ57,ExpansionTecnologia,2,FALSE)</f>
        <v>0</v>
      </c>
      <c r="AS57" s="56"/>
      <c r="AT57" s="57" t="str">
        <f>VLOOKUP(AS57,RegulacionesBarreras,2,FALSE)</f>
        <v>0</v>
      </c>
      <c r="AU57" s="59" t="str">
        <f>AVERAGE(AL57,AN57,AR57,AT57)</f>
        <v>0</v>
      </c>
      <c r="AV57" s="56"/>
      <c r="AW57" s="57" t="str">
        <f>VLOOKUP(AV57,afectacionesArticulosPatentes,2,FALSE)</f>
        <v>0</v>
      </c>
      <c r="AX57" s="56"/>
      <c r="AY57" s="57" t="str">
        <f>VLOOKUP(AX57,afectacionesProductosComerciales,2,FALSE)</f>
        <v>0</v>
      </c>
      <c r="AZ57" s="27"/>
      <c r="BA57" s="45" t="s">
        <v>84</v>
      </c>
      <c r="BB57" s="60" t="str">
        <f>AVERAGE(AW57,AY57)</f>
        <v>0</v>
      </c>
    </row>
    <row r="58" spans="1:92" customHeight="1" ht="36">
      <c r="A58" s="39">
        <v>54</v>
      </c>
      <c r="B58" s="40"/>
      <c r="C58" s="41"/>
      <c r="D58" s="41"/>
      <c r="E58" s="42"/>
      <c r="F58" s="43"/>
      <c r="G58" s="43"/>
      <c r="H58" s="44"/>
      <c r="I58" s="45"/>
      <c r="J58" s="45"/>
      <c r="K58" s="45"/>
      <c r="L58" s="45"/>
      <c r="M58" s="45"/>
      <c r="N58" s="46"/>
      <c r="O58" s="46">
        <v>0</v>
      </c>
      <c r="P58" s="46">
        <v>0</v>
      </c>
      <c r="Q58" s="47">
        <f>SUM(N58:P58)</f>
        <v>0</v>
      </c>
      <c r="R58" s="46"/>
      <c r="S58" s="46"/>
      <c r="T58" s="45"/>
      <c r="U58" s="45"/>
      <c r="V58" s="45"/>
      <c r="W58" s="48" t="str">
        <f>VLOOKUP(M58,tablaPesoTRLActual,2,FALSE)*VLOOKUP((V58-M58),tablaPesoCambioTRL,2,FALSE)</f>
        <v>0</v>
      </c>
      <c r="X58" s="48" t="str">
        <f>VLOOKUP(V58,valoracionMetaTRL,2,FALSE)</f>
        <v>0</v>
      </c>
      <c r="Y58" s="49"/>
      <c r="Z58" s="45" t="str">
        <f>VLOOKUP(Y58,TipoESfuerzo,2,FALSE)</f>
        <v>0</v>
      </c>
      <c r="AA58" s="50"/>
      <c r="AB58" s="51"/>
      <c r="AC58" s="51"/>
      <c r="AD58" s="51"/>
      <c r="AE58" s="52">
        <f>SUM(AA58:AD58)</f>
        <v>0</v>
      </c>
      <c r="AF58" s="53"/>
      <c r="AG58" s="45"/>
      <c r="AH58" s="41"/>
      <c r="AI58" s="54"/>
      <c r="AJ58" s="55" t="str">
        <f>(W58*0.15)+(X58*0.6)+(Z58*0.25)</f>
        <v>0</v>
      </c>
      <c r="AK58" s="56"/>
      <c r="AL58" s="57" t="str">
        <f>VLOOKUP(AK58,AplicacionesTecnologia2,2,FALSE)</f>
        <v>0</v>
      </c>
      <c r="AM58" s="56"/>
      <c r="AN58" s="58" t="str">
        <f>VLOOKUP(AM58,AproximacionMercado,2,FALSE)</f>
        <v>0</v>
      </c>
      <c r="AO58" s="27"/>
      <c r="AP58" s="27"/>
      <c r="AQ58" s="56"/>
      <c r="AR58" s="57" t="str">
        <f>VLOOKUP(AQ58,ExpansionTecnologia,2,FALSE)</f>
        <v>0</v>
      </c>
      <c r="AS58" s="56"/>
      <c r="AT58" s="57" t="str">
        <f>VLOOKUP(AS58,RegulacionesBarreras,2,FALSE)</f>
        <v>0</v>
      </c>
      <c r="AU58" s="59" t="str">
        <f>AVERAGE(AL58,AN58,AR58,AT58)</f>
        <v>0</v>
      </c>
      <c r="AV58" s="56"/>
      <c r="AW58" s="57" t="str">
        <f>VLOOKUP(AV58,afectacionesArticulosPatentes,2,FALSE)</f>
        <v>0</v>
      </c>
      <c r="AX58" s="56"/>
      <c r="AY58" s="57" t="str">
        <f>VLOOKUP(AX58,afectacionesProductosComerciales,2,FALSE)</f>
        <v>0</v>
      </c>
      <c r="AZ58" s="27"/>
      <c r="BA58" s="45" t="s">
        <v>84</v>
      </c>
      <c r="BB58" s="60" t="str">
        <f>AVERAGE(AW58,AY58)</f>
        <v>0</v>
      </c>
    </row>
    <row r="59" spans="1:92" customHeight="1" ht="36">
      <c r="A59" s="39">
        <v>55</v>
      </c>
      <c r="B59" s="40"/>
      <c r="C59" s="41"/>
      <c r="D59" s="41"/>
      <c r="E59" s="42"/>
      <c r="F59" s="43"/>
      <c r="G59" s="43"/>
      <c r="H59" s="44"/>
      <c r="I59" s="45"/>
      <c r="J59" s="45"/>
      <c r="K59" s="45"/>
      <c r="L59" s="45"/>
      <c r="M59" s="45"/>
      <c r="N59" s="46"/>
      <c r="O59" s="46">
        <v>0</v>
      </c>
      <c r="P59" s="46">
        <v>0</v>
      </c>
      <c r="Q59" s="47">
        <f>SUM(N59:P59)</f>
        <v>0</v>
      </c>
      <c r="R59" s="46"/>
      <c r="S59" s="46"/>
      <c r="T59" s="45"/>
      <c r="U59" s="45"/>
      <c r="V59" s="45"/>
      <c r="W59" s="48" t="str">
        <f>VLOOKUP(M59,tablaPesoTRLActual,2,FALSE)*VLOOKUP((V59-M59),tablaPesoCambioTRL,2,FALSE)</f>
        <v>0</v>
      </c>
      <c r="X59" s="48" t="str">
        <f>VLOOKUP(V59,valoracionMetaTRL,2,FALSE)</f>
        <v>0</v>
      </c>
      <c r="Y59" s="49"/>
      <c r="Z59" s="45" t="str">
        <f>VLOOKUP(Y59,TipoESfuerzo,2,FALSE)</f>
        <v>0</v>
      </c>
      <c r="AA59" s="50"/>
      <c r="AB59" s="51"/>
      <c r="AC59" s="51"/>
      <c r="AD59" s="51"/>
      <c r="AE59" s="52">
        <f>SUM(AA59:AD59)</f>
        <v>0</v>
      </c>
      <c r="AF59" s="53"/>
      <c r="AG59" s="45"/>
      <c r="AH59" s="41"/>
      <c r="AI59" s="54"/>
      <c r="AJ59" s="55" t="str">
        <f>(W59*0.15)+(X59*0.6)+(Z59*0.25)</f>
        <v>0</v>
      </c>
      <c r="AK59" s="56"/>
      <c r="AL59" s="57" t="str">
        <f>VLOOKUP(AK59,AplicacionesTecnologia2,2,FALSE)</f>
        <v>0</v>
      </c>
      <c r="AM59" s="56"/>
      <c r="AN59" s="58" t="str">
        <f>VLOOKUP(AM59,AproximacionMercado,2,FALSE)</f>
        <v>0</v>
      </c>
      <c r="AO59" s="27"/>
      <c r="AP59" s="27"/>
      <c r="AQ59" s="56"/>
      <c r="AR59" s="57" t="str">
        <f>VLOOKUP(AQ59,ExpansionTecnologia,2,FALSE)</f>
        <v>0</v>
      </c>
      <c r="AS59" s="56"/>
      <c r="AT59" s="57" t="str">
        <f>VLOOKUP(AS59,RegulacionesBarreras,2,FALSE)</f>
        <v>0</v>
      </c>
      <c r="AU59" s="59" t="str">
        <f>AVERAGE(AL59,AN59,AR59,AT59)</f>
        <v>0</v>
      </c>
      <c r="AV59" s="56"/>
      <c r="AW59" s="57" t="str">
        <f>VLOOKUP(AV59,afectacionesArticulosPatentes,2,FALSE)</f>
        <v>0</v>
      </c>
      <c r="AX59" s="56"/>
      <c r="AY59" s="57" t="str">
        <f>VLOOKUP(AX59,afectacionesProductosComerciales,2,FALSE)</f>
        <v>0</v>
      </c>
      <c r="AZ59" s="27"/>
      <c r="BA59" s="45" t="s">
        <v>84</v>
      </c>
      <c r="BB59" s="60" t="str">
        <f>AVERAGE(AW59,AY59)</f>
        <v>0</v>
      </c>
    </row>
    <row r="60" spans="1:92" customHeight="1" ht="36">
      <c r="A60" s="39">
        <v>56</v>
      </c>
      <c r="B60" s="40"/>
      <c r="C60" s="41"/>
      <c r="D60" s="41"/>
      <c r="E60" s="42"/>
      <c r="F60" s="43"/>
      <c r="G60" s="43"/>
      <c r="H60" s="44"/>
      <c r="I60" s="45"/>
      <c r="J60" s="45"/>
      <c r="K60" s="45"/>
      <c r="L60" s="45"/>
      <c r="M60" s="45"/>
      <c r="N60" s="46"/>
      <c r="O60" s="46">
        <v>0</v>
      </c>
      <c r="P60" s="46">
        <v>0</v>
      </c>
      <c r="Q60" s="47">
        <f>SUM(N60:P60)</f>
        <v>0</v>
      </c>
      <c r="R60" s="46"/>
      <c r="S60" s="46"/>
      <c r="T60" s="45"/>
      <c r="U60" s="45"/>
      <c r="V60" s="45"/>
      <c r="W60" s="48" t="str">
        <f>VLOOKUP(M60,tablaPesoTRLActual,2,FALSE)*VLOOKUP((V60-M60),tablaPesoCambioTRL,2,FALSE)</f>
        <v>0</v>
      </c>
      <c r="X60" s="48" t="str">
        <f>VLOOKUP(V60,valoracionMetaTRL,2,FALSE)</f>
        <v>0</v>
      </c>
      <c r="Y60" s="49"/>
      <c r="Z60" s="45" t="str">
        <f>VLOOKUP(Y60,TipoESfuerzo,2,FALSE)</f>
        <v>0</v>
      </c>
      <c r="AA60" s="50"/>
      <c r="AB60" s="51"/>
      <c r="AC60" s="51"/>
      <c r="AD60" s="51"/>
      <c r="AE60" s="52">
        <f>SUM(AA60:AD60)</f>
        <v>0</v>
      </c>
      <c r="AF60" s="53"/>
      <c r="AG60" s="45"/>
      <c r="AH60" s="41"/>
      <c r="AI60" s="54"/>
      <c r="AJ60" s="55" t="str">
        <f>(W60*0.15)+(X60*0.6)+(Z60*0.25)</f>
        <v>0</v>
      </c>
      <c r="AK60" s="56"/>
      <c r="AL60" s="57" t="str">
        <f>VLOOKUP(AK60,AplicacionesTecnologia2,2,FALSE)</f>
        <v>0</v>
      </c>
      <c r="AM60" s="56"/>
      <c r="AN60" s="58" t="str">
        <f>VLOOKUP(AM60,AproximacionMercado,2,FALSE)</f>
        <v>0</v>
      </c>
      <c r="AO60" s="27"/>
      <c r="AP60" s="27"/>
      <c r="AQ60" s="56"/>
      <c r="AR60" s="57" t="str">
        <f>VLOOKUP(AQ60,ExpansionTecnologia,2,FALSE)</f>
        <v>0</v>
      </c>
      <c r="AS60" s="56"/>
      <c r="AT60" s="57" t="str">
        <f>VLOOKUP(AS60,RegulacionesBarreras,2,FALSE)</f>
        <v>0</v>
      </c>
      <c r="AU60" s="59" t="str">
        <f>AVERAGE(AL60,AN60,AR60,AT60)</f>
        <v>0</v>
      </c>
      <c r="AV60" s="56"/>
      <c r="AW60" s="57" t="str">
        <f>VLOOKUP(AV60,afectacionesArticulosPatentes,2,FALSE)</f>
        <v>0</v>
      </c>
      <c r="AX60" s="56"/>
      <c r="AY60" s="57" t="str">
        <f>VLOOKUP(AX60,afectacionesProductosComerciales,2,FALSE)</f>
        <v>0</v>
      </c>
      <c r="AZ60" s="27"/>
      <c r="BA60" s="45" t="s">
        <v>84</v>
      </c>
      <c r="BB60" s="60" t="str">
        <f>AVERAGE(AW60,AY60)</f>
        <v>0</v>
      </c>
    </row>
    <row r="61" spans="1:92" customHeight="1" ht="36">
      <c r="A61" s="39">
        <v>57</v>
      </c>
      <c r="B61" s="40"/>
      <c r="C61" s="41"/>
      <c r="D61" s="41"/>
      <c r="E61" s="42"/>
      <c r="F61" s="43"/>
      <c r="G61" s="43"/>
      <c r="H61" s="44"/>
      <c r="I61" s="45"/>
      <c r="J61" s="45"/>
      <c r="K61" s="45"/>
      <c r="L61" s="45"/>
      <c r="M61" s="45"/>
      <c r="N61" s="46"/>
      <c r="O61" s="46">
        <v>0</v>
      </c>
      <c r="P61" s="46">
        <v>0</v>
      </c>
      <c r="Q61" s="47">
        <f>SUM(N61:P61)</f>
        <v>0</v>
      </c>
      <c r="R61" s="46"/>
      <c r="S61" s="46"/>
      <c r="T61" s="45"/>
      <c r="U61" s="45"/>
      <c r="V61" s="45"/>
      <c r="W61" s="48" t="str">
        <f>VLOOKUP(M61,tablaPesoTRLActual,2,FALSE)*VLOOKUP((V61-M61),tablaPesoCambioTRL,2,FALSE)</f>
        <v>0</v>
      </c>
      <c r="X61" s="48" t="str">
        <f>VLOOKUP(V61,valoracionMetaTRL,2,FALSE)</f>
        <v>0</v>
      </c>
      <c r="Y61" s="49"/>
      <c r="Z61" s="45" t="str">
        <f>VLOOKUP(Y61,TipoESfuerzo,2,FALSE)</f>
        <v>0</v>
      </c>
      <c r="AA61" s="50"/>
      <c r="AB61" s="51"/>
      <c r="AC61" s="51"/>
      <c r="AD61" s="51"/>
      <c r="AE61" s="52">
        <f>SUM(AA61:AD61)</f>
        <v>0</v>
      </c>
      <c r="AF61" s="53"/>
      <c r="AG61" s="45"/>
      <c r="AH61" s="41"/>
      <c r="AI61" s="54"/>
      <c r="AJ61" s="55" t="str">
        <f>(W61*0.15)+(X61*0.6)+(Z61*0.25)</f>
        <v>0</v>
      </c>
      <c r="AK61" s="56"/>
      <c r="AL61" s="57" t="str">
        <f>VLOOKUP(AK61,AplicacionesTecnologia2,2,FALSE)</f>
        <v>0</v>
      </c>
      <c r="AM61" s="56"/>
      <c r="AN61" s="58" t="str">
        <f>VLOOKUP(AM61,AproximacionMercado,2,FALSE)</f>
        <v>0</v>
      </c>
      <c r="AO61" s="27"/>
      <c r="AP61" s="27"/>
      <c r="AQ61" s="56"/>
      <c r="AR61" s="57" t="str">
        <f>VLOOKUP(AQ61,ExpansionTecnologia,2,FALSE)</f>
        <v>0</v>
      </c>
      <c r="AS61" s="56"/>
      <c r="AT61" s="57" t="str">
        <f>VLOOKUP(AS61,RegulacionesBarreras,2,FALSE)</f>
        <v>0</v>
      </c>
      <c r="AU61" s="59" t="str">
        <f>AVERAGE(AL61,AN61,AR61,AT61)</f>
        <v>0</v>
      </c>
      <c r="AV61" s="56"/>
      <c r="AW61" s="57" t="str">
        <f>VLOOKUP(AV61,afectacionesArticulosPatentes,2,FALSE)</f>
        <v>0</v>
      </c>
      <c r="AX61" s="56"/>
      <c r="AY61" s="57" t="str">
        <f>VLOOKUP(AX61,afectacionesProductosComerciales,2,FALSE)</f>
        <v>0</v>
      </c>
      <c r="AZ61" s="27"/>
      <c r="BA61" s="45" t="s">
        <v>84</v>
      </c>
      <c r="BB61" s="60" t="str">
        <f>AVERAGE(AW61,AY61)</f>
        <v>0</v>
      </c>
    </row>
    <row r="62" spans="1:92" customHeight="1" ht="36">
      <c r="A62" s="39">
        <v>58</v>
      </c>
      <c r="B62" s="40"/>
      <c r="C62" s="41"/>
      <c r="D62" s="41"/>
      <c r="E62" s="42"/>
      <c r="F62" s="43"/>
      <c r="G62" s="43"/>
      <c r="H62" s="44"/>
      <c r="I62" s="45"/>
      <c r="J62" s="45"/>
      <c r="K62" s="45"/>
      <c r="L62" s="45"/>
      <c r="M62" s="45"/>
      <c r="N62" s="46"/>
      <c r="O62" s="46">
        <v>0</v>
      </c>
      <c r="P62" s="46">
        <v>0</v>
      </c>
      <c r="Q62" s="47">
        <f>SUM(N62:P62)</f>
        <v>0</v>
      </c>
      <c r="R62" s="46"/>
      <c r="S62" s="46"/>
      <c r="T62" s="45"/>
      <c r="U62" s="45"/>
      <c r="V62" s="45"/>
      <c r="W62" s="48" t="str">
        <f>VLOOKUP(M62,tablaPesoTRLActual,2,FALSE)*VLOOKUP((V62-M62),tablaPesoCambioTRL,2,FALSE)</f>
        <v>0</v>
      </c>
      <c r="X62" s="48" t="str">
        <f>VLOOKUP(V62,valoracionMetaTRL,2,FALSE)</f>
        <v>0</v>
      </c>
      <c r="Y62" s="49"/>
      <c r="Z62" s="45" t="str">
        <f>VLOOKUP(Y62,TipoESfuerzo,2,FALSE)</f>
        <v>0</v>
      </c>
      <c r="AA62" s="50"/>
      <c r="AB62" s="51"/>
      <c r="AC62" s="51"/>
      <c r="AD62" s="51"/>
      <c r="AE62" s="52">
        <f>SUM(AA62:AD62)</f>
        <v>0</v>
      </c>
      <c r="AF62" s="53"/>
      <c r="AG62" s="45"/>
      <c r="AH62" s="41"/>
      <c r="AI62" s="54"/>
      <c r="AJ62" s="55" t="str">
        <f>(W62*0.15)+(X62*0.6)+(Z62*0.25)</f>
        <v>0</v>
      </c>
      <c r="AK62" s="56"/>
      <c r="AL62" s="57" t="str">
        <f>VLOOKUP(AK62,AplicacionesTecnologia2,2,FALSE)</f>
        <v>0</v>
      </c>
      <c r="AM62" s="56"/>
      <c r="AN62" s="58" t="str">
        <f>VLOOKUP(AM62,AproximacionMercado,2,FALSE)</f>
        <v>0</v>
      </c>
      <c r="AO62" s="27"/>
      <c r="AP62" s="27"/>
      <c r="AQ62" s="56"/>
      <c r="AR62" s="57" t="str">
        <f>VLOOKUP(AQ62,ExpansionTecnologia,2,FALSE)</f>
        <v>0</v>
      </c>
      <c r="AS62" s="56"/>
      <c r="AT62" s="57" t="str">
        <f>VLOOKUP(AS62,RegulacionesBarreras,2,FALSE)</f>
        <v>0</v>
      </c>
      <c r="AU62" s="59" t="str">
        <f>AVERAGE(AL62,AN62,AR62,AT62)</f>
        <v>0</v>
      </c>
      <c r="AV62" s="56"/>
      <c r="AW62" s="57" t="str">
        <f>VLOOKUP(AV62,afectacionesArticulosPatentes,2,FALSE)</f>
        <v>0</v>
      </c>
      <c r="AX62" s="56"/>
      <c r="AY62" s="57" t="str">
        <f>VLOOKUP(AX62,afectacionesProductosComerciales,2,FALSE)</f>
        <v>0</v>
      </c>
      <c r="AZ62" s="27"/>
      <c r="BA62" s="45" t="s">
        <v>84</v>
      </c>
      <c r="BB62" s="60" t="str">
        <f>AVERAGE(AW62,AY62)</f>
        <v>0</v>
      </c>
    </row>
    <row r="63" spans="1:92" customHeight="1" ht="36">
      <c r="A63" s="39">
        <v>59</v>
      </c>
      <c r="B63" s="40"/>
      <c r="C63" s="41"/>
      <c r="D63" s="41"/>
      <c r="E63" s="42"/>
      <c r="F63" s="43"/>
      <c r="G63" s="43"/>
      <c r="H63" s="44"/>
      <c r="I63" s="45"/>
      <c r="J63" s="45"/>
      <c r="K63" s="45"/>
      <c r="L63" s="45"/>
      <c r="M63" s="45"/>
      <c r="N63" s="46"/>
      <c r="O63" s="46">
        <v>0</v>
      </c>
      <c r="P63" s="46">
        <v>0</v>
      </c>
      <c r="Q63" s="47">
        <f>SUM(N63:P63)</f>
        <v>0</v>
      </c>
      <c r="R63" s="46"/>
      <c r="S63" s="46"/>
      <c r="T63" s="45"/>
      <c r="U63" s="45"/>
      <c r="V63" s="45"/>
      <c r="W63" s="48" t="str">
        <f>VLOOKUP(M63,tablaPesoTRLActual,2,FALSE)*VLOOKUP((V63-M63),tablaPesoCambioTRL,2,FALSE)</f>
        <v>0</v>
      </c>
      <c r="X63" s="48" t="str">
        <f>VLOOKUP(V63,valoracionMetaTRL,2,FALSE)</f>
        <v>0</v>
      </c>
      <c r="Y63" s="49"/>
      <c r="Z63" s="45" t="str">
        <f>VLOOKUP(Y63,TipoESfuerzo,2,FALSE)</f>
        <v>0</v>
      </c>
      <c r="AA63" s="50"/>
      <c r="AB63" s="51"/>
      <c r="AC63" s="51"/>
      <c r="AD63" s="51"/>
      <c r="AE63" s="52">
        <f>SUM(AA63:AD63)</f>
        <v>0</v>
      </c>
      <c r="AF63" s="53"/>
      <c r="AG63" s="45"/>
      <c r="AH63" s="41"/>
      <c r="AI63" s="54"/>
      <c r="AJ63" s="55" t="str">
        <f>(W63*0.15)+(X63*0.6)+(Z63*0.25)</f>
        <v>0</v>
      </c>
      <c r="AK63" s="56"/>
      <c r="AL63" s="57" t="str">
        <f>VLOOKUP(AK63,AplicacionesTecnologia2,2,FALSE)</f>
        <v>0</v>
      </c>
      <c r="AM63" s="56"/>
      <c r="AN63" s="58" t="str">
        <f>VLOOKUP(AM63,AproximacionMercado,2,FALSE)</f>
        <v>0</v>
      </c>
      <c r="AO63" s="27"/>
      <c r="AP63" s="27"/>
      <c r="AQ63" s="56"/>
      <c r="AR63" s="57" t="str">
        <f>VLOOKUP(AQ63,ExpansionTecnologia,2,FALSE)</f>
        <v>0</v>
      </c>
      <c r="AS63" s="56"/>
      <c r="AT63" s="57" t="str">
        <f>VLOOKUP(AS63,RegulacionesBarreras,2,FALSE)</f>
        <v>0</v>
      </c>
      <c r="AU63" s="59" t="str">
        <f>AVERAGE(AL63,AN63,AR63,AT63)</f>
        <v>0</v>
      </c>
      <c r="AV63" s="56"/>
      <c r="AW63" s="57" t="str">
        <f>VLOOKUP(AV63,afectacionesArticulosPatentes,2,FALSE)</f>
        <v>0</v>
      </c>
      <c r="AX63" s="56"/>
      <c r="AY63" s="57" t="str">
        <f>VLOOKUP(AX63,afectacionesProductosComerciales,2,FALSE)</f>
        <v>0</v>
      </c>
      <c r="AZ63" s="27"/>
      <c r="BA63" s="45" t="s">
        <v>84</v>
      </c>
      <c r="BB63" s="60" t="str">
        <f>AVERAGE(AW63,AY63)</f>
        <v>0</v>
      </c>
    </row>
    <row r="64" spans="1:92" customHeight="1" ht="36">
      <c r="A64" s="39">
        <v>60</v>
      </c>
      <c r="B64" s="40"/>
      <c r="C64" s="41"/>
      <c r="D64" s="41"/>
      <c r="E64" s="42"/>
      <c r="F64" s="43"/>
      <c r="G64" s="43"/>
      <c r="H64" s="44"/>
      <c r="I64" s="45"/>
      <c r="J64" s="45"/>
      <c r="K64" s="45"/>
      <c r="L64" s="45"/>
      <c r="M64" s="45"/>
      <c r="N64" s="46"/>
      <c r="O64" s="46">
        <v>0</v>
      </c>
      <c r="P64" s="46">
        <v>0</v>
      </c>
      <c r="Q64" s="47">
        <f>SUM(N64:P64)</f>
        <v>0</v>
      </c>
      <c r="R64" s="46"/>
      <c r="S64" s="46"/>
      <c r="T64" s="45"/>
      <c r="U64" s="45"/>
      <c r="V64" s="45"/>
      <c r="W64" s="48" t="str">
        <f>VLOOKUP(M64,tablaPesoTRLActual,2,FALSE)*VLOOKUP((V64-M64),tablaPesoCambioTRL,2,FALSE)</f>
        <v>0</v>
      </c>
      <c r="X64" s="48" t="str">
        <f>VLOOKUP(V64,valoracionMetaTRL,2,FALSE)</f>
        <v>0</v>
      </c>
      <c r="Y64" s="49"/>
      <c r="Z64" s="45" t="str">
        <f>VLOOKUP(Y64,TipoESfuerzo,2,FALSE)</f>
        <v>0</v>
      </c>
      <c r="AA64" s="50"/>
      <c r="AB64" s="51"/>
      <c r="AC64" s="51"/>
      <c r="AD64" s="51"/>
      <c r="AE64" s="52">
        <f>SUM(AA64:AD64)</f>
        <v>0</v>
      </c>
      <c r="AF64" s="53"/>
      <c r="AG64" s="45"/>
      <c r="AH64" s="41"/>
      <c r="AI64" s="54"/>
      <c r="AJ64" s="55" t="str">
        <f>(W64*0.15)+(X64*0.6)+(Z64*0.25)</f>
        <v>0</v>
      </c>
      <c r="AK64" s="56"/>
      <c r="AL64" s="57" t="str">
        <f>VLOOKUP(AK64,AplicacionesTecnologia2,2,FALSE)</f>
        <v>0</v>
      </c>
      <c r="AM64" s="56"/>
      <c r="AN64" s="58" t="str">
        <f>VLOOKUP(AM64,AproximacionMercado,2,FALSE)</f>
        <v>0</v>
      </c>
      <c r="AO64" s="27"/>
      <c r="AP64" s="27"/>
      <c r="AQ64" s="56"/>
      <c r="AR64" s="57" t="str">
        <f>VLOOKUP(AQ64,ExpansionTecnologia,2,FALSE)</f>
        <v>0</v>
      </c>
      <c r="AS64" s="56"/>
      <c r="AT64" s="57" t="str">
        <f>VLOOKUP(AS64,RegulacionesBarreras,2,FALSE)</f>
        <v>0</v>
      </c>
      <c r="AU64" s="59" t="str">
        <f>AVERAGE(AL64,AN64,AR64,AT64)</f>
        <v>0</v>
      </c>
      <c r="AV64" s="56"/>
      <c r="AW64" s="57" t="str">
        <f>VLOOKUP(AV64,afectacionesArticulosPatentes,2,FALSE)</f>
        <v>0</v>
      </c>
      <c r="AX64" s="56"/>
      <c r="AY64" s="57" t="str">
        <f>VLOOKUP(AX64,afectacionesProductosComerciales,2,FALSE)</f>
        <v>0</v>
      </c>
      <c r="AZ64" s="27"/>
      <c r="BA64" s="45" t="s">
        <v>84</v>
      </c>
      <c r="BB64" s="60" t="str">
        <f>AVERAGE(AW64,AY64)</f>
        <v>0</v>
      </c>
    </row>
    <row r="65" spans="1:92" customHeight="1" ht="36">
      <c r="A65" s="39">
        <v>61</v>
      </c>
      <c r="B65" s="40"/>
      <c r="C65" s="41"/>
      <c r="D65" s="41"/>
      <c r="E65" s="42"/>
      <c r="F65" s="43"/>
      <c r="G65" s="43"/>
      <c r="H65" s="44"/>
      <c r="I65" s="45"/>
      <c r="J65" s="45"/>
      <c r="K65" s="45"/>
      <c r="L65" s="45"/>
      <c r="M65" s="45"/>
      <c r="N65" s="46"/>
      <c r="O65" s="46">
        <v>0</v>
      </c>
      <c r="P65" s="46">
        <v>0</v>
      </c>
      <c r="Q65" s="47">
        <f>SUM(N65:P65)</f>
        <v>0</v>
      </c>
      <c r="R65" s="46"/>
      <c r="S65" s="46"/>
      <c r="T65" s="45"/>
      <c r="U65" s="45"/>
      <c r="V65" s="45"/>
      <c r="W65" s="48" t="str">
        <f>VLOOKUP(M65,tablaPesoTRLActual,2,FALSE)*VLOOKUP((V65-M65),tablaPesoCambioTRL,2,FALSE)</f>
        <v>0</v>
      </c>
      <c r="X65" s="48" t="str">
        <f>VLOOKUP(V65,valoracionMetaTRL,2,FALSE)</f>
        <v>0</v>
      </c>
      <c r="Y65" s="49"/>
      <c r="Z65" s="45" t="str">
        <f>VLOOKUP(Y65,TipoESfuerzo,2,FALSE)</f>
        <v>0</v>
      </c>
      <c r="AA65" s="50"/>
      <c r="AB65" s="51"/>
      <c r="AC65" s="51"/>
      <c r="AD65" s="51"/>
      <c r="AE65" s="52">
        <f>SUM(AA65:AD65)</f>
        <v>0</v>
      </c>
      <c r="AF65" s="53"/>
      <c r="AG65" s="45"/>
      <c r="AH65" s="41"/>
      <c r="AI65" s="54"/>
      <c r="AJ65" s="55" t="str">
        <f>(W65*0.15)+(X65*0.6)+(Z65*0.25)</f>
        <v>0</v>
      </c>
      <c r="AK65" s="56"/>
      <c r="AL65" s="57" t="str">
        <f>VLOOKUP(AK65,AplicacionesTecnologia2,2,FALSE)</f>
        <v>0</v>
      </c>
      <c r="AM65" s="56"/>
      <c r="AN65" s="58" t="str">
        <f>VLOOKUP(AM65,AproximacionMercado,2,FALSE)</f>
        <v>0</v>
      </c>
      <c r="AO65" s="27"/>
      <c r="AP65" s="27"/>
      <c r="AQ65" s="56"/>
      <c r="AR65" s="57" t="str">
        <f>VLOOKUP(AQ65,ExpansionTecnologia,2,FALSE)</f>
        <v>0</v>
      </c>
      <c r="AS65" s="56"/>
      <c r="AT65" s="57" t="str">
        <f>VLOOKUP(AS65,RegulacionesBarreras,2,FALSE)</f>
        <v>0</v>
      </c>
      <c r="AU65" s="59" t="str">
        <f>AVERAGE(AL65,AN65,AR65,AT65)</f>
        <v>0</v>
      </c>
      <c r="AV65" s="56"/>
      <c r="AW65" s="57" t="str">
        <f>VLOOKUP(AV65,afectacionesArticulosPatentes,2,FALSE)</f>
        <v>0</v>
      </c>
      <c r="AX65" s="56"/>
      <c r="AY65" s="57" t="str">
        <f>VLOOKUP(AX65,afectacionesProductosComerciales,2,FALSE)</f>
        <v>0</v>
      </c>
      <c r="AZ65" s="27"/>
      <c r="BA65" s="45" t="s">
        <v>84</v>
      </c>
      <c r="BB65" s="60" t="str">
        <f>AVERAGE(AW65,AY65)</f>
        <v>0</v>
      </c>
    </row>
    <row r="66" spans="1:92" customHeight="1" ht="36">
      <c r="A66" s="39">
        <v>62</v>
      </c>
      <c r="B66" s="40"/>
      <c r="C66" s="41"/>
      <c r="D66" s="41"/>
      <c r="E66" s="42"/>
      <c r="F66" s="43"/>
      <c r="G66" s="43"/>
      <c r="H66" s="44"/>
      <c r="I66" s="45"/>
      <c r="J66" s="45"/>
      <c r="K66" s="45"/>
      <c r="L66" s="45"/>
      <c r="M66" s="45"/>
      <c r="N66" s="46"/>
      <c r="O66" s="46">
        <v>0</v>
      </c>
      <c r="P66" s="46">
        <v>0</v>
      </c>
      <c r="Q66" s="47">
        <f>SUM(N66:P66)</f>
        <v>0</v>
      </c>
      <c r="R66" s="46"/>
      <c r="S66" s="46"/>
      <c r="T66" s="45"/>
      <c r="U66" s="45"/>
      <c r="V66" s="45"/>
      <c r="W66" s="48" t="str">
        <f>VLOOKUP(M66,tablaPesoTRLActual,2,FALSE)*VLOOKUP((V66-M66),tablaPesoCambioTRL,2,FALSE)</f>
        <v>0</v>
      </c>
      <c r="X66" s="48" t="str">
        <f>VLOOKUP(V66,valoracionMetaTRL,2,FALSE)</f>
        <v>0</v>
      </c>
      <c r="Y66" s="49"/>
      <c r="Z66" s="45" t="str">
        <f>VLOOKUP(Y66,TipoESfuerzo,2,FALSE)</f>
        <v>0</v>
      </c>
      <c r="AA66" s="50"/>
      <c r="AB66" s="51"/>
      <c r="AC66" s="51"/>
      <c r="AD66" s="51"/>
      <c r="AE66" s="52">
        <f>SUM(AA66:AD66)</f>
        <v>0</v>
      </c>
      <c r="AF66" s="53"/>
      <c r="AG66" s="45"/>
      <c r="AH66" s="41"/>
      <c r="AI66" s="54"/>
      <c r="AJ66" s="55" t="str">
        <f>(W66*0.15)+(X66*0.6)+(Z66*0.25)</f>
        <v>0</v>
      </c>
      <c r="AK66" s="56"/>
      <c r="AL66" s="57" t="str">
        <f>VLOOKUP(AK66,AplicacionesTecnologia2,2,FALSE)</f>
        <v>0</v>
      </c>
      <c r="AM66" s="56"/>
      <c r="AN66" s="58" t="str">
        <f>VLOOKUP(AM66,AproximacionMercado,2,FALSE)</f>
        <v>0</v>
      </c>
      <c r="AO66" s="27"/>
      <c r="AP66" s="27"/>
      <c r="AQ66" s="56"/>
      <c r="AR66" s="57" t="str">
        <f>VLOOKUP(AQ66,ExpansionTecnologia,2,FALSE)</f>
        <v>0</v>
      </c>
      <c r="AS66" s="56"/>
      <c r="AT66" s="57" t="str">
        <f>VLOOKUP(AS66,RegulacionesBarreras,2,FALSE)</f>
        <v>0</v>
      </c>
      <c r="AU66" s="59" t="str">
        <f>AVERAGE(AL66,AN66,AR66,AT66)</f>
        <v>0</v>
      </c>
      <c r="AV66" s="56"/>
      <c r="AW66" s="57" t="str">
        <f>VLOOKUP(AV66,afectacionesArticulosPatentes,2,FALSE)</f>
        <v>0</v>
      </c>
      <c r="AX66" s="56"/>
      <c r="AY66" s="57" t="str">
        <f>VLOOKUP(AX66,afectacionesProductosComerciales,2,FALSE)</f>
        <v>0</v>
      </c>
      <c r="AZ66" s="27"/>
      <c r="BA66" s="45" t="s">
        <v>84</v>
      </c>
      <c r="BB66" s="60" t="str">
        <f>AVERAGE(AW66,AY66)</f>
        <v>0</v>
      </c>
    </row>
    <row r="67" spans="1:92" customHeight="1" ht="36">
      <c r="A67" s="39">
        <v>63</v>
      </c>
      <c r="B67" s="40"/>
      <c r="C67" s="41"/>
      <c r="D67" s="41"/>
      <c r="E67" s="42"/>
      <c r="F67" s="43"/>
      <c r="G67" s="43"/>
      <c r="H67" s="44"/>
      <c r="I67" s="45"/>
      <c r="J67" s="45"/>
      <c r="K67" s="45"/>
      <c r="L67" s="45"/>
      <c r="M67" s="45"/>
      <c r="N67" s="46"/>
      <c r="O67" s="46">
        <v>0</v>
      </c>
      <c r="P67" s="46">
        <v>0</v>
      </c>
      <c r="Q67" s="47">
        <f>SUM(N67:P67)</f>
        <v>0</v>
      </c>
      <c r="R67" s="46"/>
      <c r="S67" s="46"/>
      <c r="T67" s="45"/>
      <c r="U67" s="45"/>
      <c r="V67" s="45"/>
      <c r="W67" s="48" t="str">
        <f>VLOOKUP(M67,tablaPesoTRLActual,2,FALSE)*VLOOKUP((V67-M67),tablaPesoCambioTRL,2,FALSE)</f>
        <v>0</v>
      </c>
      <c r="X67" s="48" t="str">
        <f>VLOOKUP(V67,valoracionMetaTRL,2,FALSE)</f>
        <v>0</v>
      </c>
      <c r="Y67" s="49"/>
      <c r="Z67" s="45" t="str">
        <f>VLOOKUP(Y67,TipoESfuerzo,2,FALSE)</f>
        <v>0</v>
      </c>
      <c r="AA67" s="50"/>
      <c r="AB67" s="51"/>
      <c r="AC67" s="51"/>
      <c r="AD67" s="51"/>
      <c r="AE67" s="52">
        <f>SUM(AA67:AD67)</f>
        <v>0</v>
      </c>
      <c r="AF67" s="53"/>
      <c r="AG67" s="45"/>
      <c r="AH67" s="41"/>
      <c r="AI67" s="54"/>
      <c r="AJ67" s="55" t="str">
        <f>(W67*0.15)+(X67*0.6)+(Z67*0.25)</f>
        <v>0</v>
      </c>
      <c r="AK67" s="56"/>
      <c r="AL67" s="57" t="str">
        <f>VLOOKUP(AK67,AplicacionesTecnologia2,2,FALSE)</f>
        <v>0</v>
      </c>
      <c r="AM67" s="56"/>
      <c r="AN67" s="58" t="str">
        <f>VLOOKUP(AM67,AproximacionMercado,2,FALSE)</f>
        <v>0</v>
      </c>
      <c r="AO67" s="27"/>
      <c r="AP67" s="27"/>
      <c r="AQ67" s="56"/>
      <c r="AR67" s="57" t="str">
        <f>VLOOKUP(AQ67,ExpansionTecnologia,2,FALSE)</f>
        <v>0</v>
      </c>
      <c r="AS67" s="56"/>
      <c r="AT67" s="57" t="str">
        <f>VLOOKUP(AS67,RegulacionesBarreras,2,FALSE)</f>
        <v>0</v>
      </c>
      <c r="AU67" s="59" t="str">
        <f>AVERAGE(AL67,AN67,AR67,AT67)</f>
        <v>0</v>
      </c>
      <c r="AV67" s="56"/>
      <c r="AW67" s="57" t="str">
        <f>VLOOKUP(AV67,afectacionesArticulosPatentes,2,FALSE)</f>
        <v>0</v>
      </c>
      <c r="AX67" s="56"/>
      <c r="AY67" s="57" t="str">
        <f>VLOOKUP(AX67,afectacionesProductosComerciales,2,FALSE)</f>
        <v>0</v>
      </c>
      <c r="AZ67" s="27"/>
      <c r="BA67" s="45" t="s">
        <v>84</v>
      </c>
      <c r="BB67" s="60" t="str">
        <f>AVERAGE(AW67,AY67)</f>
        <v>0</v>
      </c>
    </row>
    <row r="68" spans="1:92" customHeight="1" ht="36">
      <c r="A68" s="39">
        <v>64</v>
      </c>
      <c r="B68" s="40"/>
      <c r="C68" s="41"/>
      <c r="D68" s="41"/>
      <c r="E68" s="42"/>
      <c r="F68" s="43"/>
      <c r="G68" s="43"/>
      <c r="H68" s="44"/>
      <c r="I68" s="45"/>
      <c r="J68" s="45"/>
      <c r="K68" s="45"/>
      <c r="L68" s="45"/>
      <c r="M68" s="45"/>
      <c r="N68" s="46"/>
      <c r="O68" s="46">
        <v>0</v>
      </c>
      <c r="P68" s="46">
        <v>0</v>
      </c>
      <c r="Q68" s="47">
        <f>SUM(N68:P68)</f>
        <v>0</v>
      </c>
      <c r="R68" s="46"/>
      <c r="S68" s="46"/>
      <c r="T68" s="45"/>
      <c r="U68" s="45"/>
      <c r="V68" s="45"/>
      <c r="W68" s="48" t="str">
        <f>VLOOKUP(M68,tablaPesoTRLActual,2,FALSE)*VLOOKUP((V68-M68),tablaPesoCambioTRL,2,FALSE)</f>
        <v>0</v>
      </c>
      <c r="X68" s="48" t="str">
        <f>VLOOKUP(V68,valoracionMetaTRL,2,FALSE)</f>
        <v>0</v>
      </c>
      <c r="Y68" s="49"/>
      <c r="Z68" s="45" t="str">
        <f>VLOOKUP(Y68,TipoESfuerzo,2,FALSE)</f>
        <v>0</v>
      </c>
      <c r="AA68" s="50"/>
      <c r="AB68" s="51"/>
      <c r="AC68" s="51"/>
      <c r="AD68" s="51"/>
      <c r="AE68" s="52">
        <f>SUM(AA68:AD68)</f>
        <v>0</v>
      </c>
      <c r="AF68" s="53"/>
      <c r="AG68" s="45"/>
      <c r="AH68" s="41"/>
      <c r="AI68" s="54"/>
      <c r="AJ68" s="55" t="str">
        <f>(W68*0.15)+(X68*0.6)+(Z68*0.25)</f>
        <v>0</v>
      </c>
      <c r="AK68" s="56"/>
      <c r="AL68" s="57" t="str">
        <f>VLOOKUP(AK68,AplicacionesTecnologia2,2,FALSE)</f>
        <v>0</v>
      </c>
      <c r="AM68" s="56"/>
      <c r="AN68" s="58" t="str">
        <f>VLOOKUP(AM68,AproximacionMercado,2,FALSE)</f>
        <v>0</v>
      </c>
      <c r="AO68" s="27"/>
      <c r="AP68" s="27"/>
      <c r="AQ68" s="56"/>
      <c r="AR68" s="57" t="str">
        <f>VLOOKUP(AQ68,ExpansionTecnologia,2,FALSE)</f>
        <v>0</v>
      </c>
      <c r="AS68" s="56"/>
      <c r="AT68" s="57" t="str">
        <f>VLOOKUP(AS68,RegulacionesBarreras,2,FALSE)</f>
        <v>0</v>
      </c>
      <c r="AU68" s="59" t="str">
        <f>AVERAGE(AL68,AN68,AR68,AT68)</f>
        <v>0</v>
      </c>
      <c r="AV68" s="56"/>
      <c r="AW68" s="57" t="str">
        <f>VLOOKUP(AV68,afectacionesArticulosPatentes,2,FALSE)</f>
        <v>0</v>
      </c>
      <c r="AX68" s="56"/>
      <c r="AY68" s="57" t="str">
        <f>VLOOKUP(AX68,afectacionesProductosComerciales,2,FALSE)</f>
        <v>0</v>
      </c>
      <c r="AZ68" s="27"/>
      <c r="BA68" s="45" t="s">
        <v>84</v>
      </c>
      <c r="BB68" s="60" t="str">
        <f>AVERAGE(AW68,AY68)</f>
        <v>0</v>
      </c>
    </row>
    <row r="69" spans="1:92" customHeight="1" ht="36">
      <c r="A69" s="39">
        <v>65</v>
      </c>
      <c r="B69" s="40"/>
      <c r="C69" s="41"/>
      <c r="D69" s="41"/>
      <c r="E69" s="42"/>
      <c r="F69" s="43"/>
      <c r="G69" s="43"/>
      <c r="H69" s="44"/>
      <c r="I69" s="45"/>
      <c r="J69" s="45"/>
      <c r="K69" s="45"/>
      <c r="L69" s="45"/>
      <c r="M69" s="45"/>
      <c r="N69" s="46"/>
      <c r="O69" s="46">
        <v>0</v>
      </c>
      <c r="P69" s="46">
        <v>0</v>
      </c>
      <c r="Q69" s="47">
        <f>SUM(N69:P69)</f>
        <v>0</v>
      </c>
      <c r="R69" s="46"/>
      <c r="S69" s="46"/>
      <c r="T69" s="45"/>
      <c r="U69" s="45"/>
      <c r="V69" s="45"/>
      <c r="W69" s="48" t="str">
        <f>VLOOKUP(M69,tablaPesoTRLActual,2,FALSE)*VLOOKUP((V69-M69),tablaPesoCambioTRL,2,FALSE)</f>
        <v>0</v>
      </c>
      <c r="X69" s="48" t="str">
        <f>VLOOKUP(V69,valoracionMetaTRL,2,FALSE)</f>
        <v>0</v>
      </c>
      <c r="Y69" s="49"/>
      <c r="Z69" s="45" t="str">
        <f>VLOOKUP(Y69,TipoESfuerzo,2,FALSE)</f>
        <v>0</v>
      </c>
      <c r="AA69" s="50"/>
      <c r="AB69" s="51"/>
      <c r="AC69" s="51"/>
      <c r="AD69" s="51"/>
      <c r="AE69" s="52">
        <f>SUM(AA69:AD69)</f>
        <v>0</v>
      </c>
      <c r="AF69" s="53"/>
      <c r="AG69" s="45"/>
      <c r="AH69" s="41"/>
      <c r="AI69" s="54"/>
      <c r="AJ69" s="55" t="str">
        <f>(W69*0.15)+(X69*0.6)+(Z69*0.25)</f>
        <v>0</v>
      </c>
      <c r="AK69" s="56"/>
      <c r="AL69" s="57" t="str">
        <f>VLOOKUP(AK69,AplicacionesTecnologia2,2,FALSE)</f>
        <v>0</v>
      </c>
      <c r="AM69" s="56"/>
      <c r="AN69" s="58" t="str">
        <f>VLOOKUP(AM69,AproximacionMercado,2,FALSE)</f>
        <v>0</v>
      </c>
      <c r="AO69" s="27"/>
      <c r="AP69" s="27"/>
      <c r="AQ69" s="56"/>
      <c r="AR69" s="57" t="str">
        <f>VLOOKUP(AQ69,ExpansionTecnologia,2,FALSE)</f>
        <v>0</v>
      </c>
      <c r="AS69" s="56"/>
      <c r="AT69" s="57" t="str">
        <f>VLOOKUP(AS69,RegulacionesBarreras,2,FALSE)</f>
        <v>0</v>
      </c>
      <c r="AU69" s="59" t="str">
        <f>AVERAGE(AL69,AN69,AR69,AT69)</f>
        <v>0</v>
      </c>
      <c r="AV69" s="56"/>
      <c r="AW69" s="57" t="str">
        <f>VLOOKUP(AV69,afectacionesArticulosPatentes,2,FALSE)</f>
        <v>0</v>
      </c>
      <c r="AX69" s="56"/>
      <c r="AY69" s="57" t="str">
        <f>VLOOKUP(AX69,afectacionesProductosComerciales,2,FALSE)</f>
        <v>0</v>
      </c>
      <c r="AZ69" s="27"/>
      <c r="BA69" s="45" t="s">
        <v>84</v>
      </c>
      <c r="BB69" s="60" t="str">
        <f>AVERAGE(AW69,AY69)</f>
        <v>0</v>
      </c>
    </row>
    <row r="70" spans="1:92" customHeight="1" ht="36">
      <c r="A70" s="39">
        <v>66</v>
      </c>
      <c r="B70" s="40"/>
      <c r="C70" s="41"/>
      <c r="D70" s="41"/>
      <c r="E70" s="42"/>
      <c r="F70" s="43"/>
      <c r="G70" s="43"/>
      <c r="H70" s="44"/>
      <c r="I70" s="45"/>
      <c r="J70" s="45"/>
      <c r="K70" s="45"/>
      <c r="L70" s="45"/>
      <c r="M70" s="45"/>
      <c r="N70" s="46"/>
      <c r="O70" s="46">
        <v>0</v>
      </c>
      <c r="P70" s="46">
        <v>0</v>
      </c>
      <c r="Q70" s="47">
        <f>SUM(N70:P70)</f>
        <v>0</v>
      </c>
      <c r="R70" s="46"/>
      <c r="S70" s="46"/>
      <c r="T70" s="45"/>
      <c r="U70" s="45"/>
      <c r="V70" s="45"/>
      <c r="W70" s="48" t="str">
        <f>VLOOKUP(M70,tablaPesoTRLActual,2,FALSE)*VLOOKUP((V70-M70),tablaPesoCambioTRL,2,FALSE)</f>
        <v>0</v>
      </c>
      <c r="X70" s="48" t="str">
        <f>VLOOKUP(V70,valoracionMetaTRL,2,FALSE)</f>
        <v>0</v>
      </c>
      <c r="Y70" s="49"/>
      <c r="Z70" s="45" t="str">
        <f>VLOOKUP(Y70,TipoESfuerzo,2,FALSE)</f>
        <v>0</v>
      </c>
      <c r="AA70" s="50"/>
      <c r="AB70" s="51"/>
      <c r="AC70" s="51"/>
      <c r="AD70" s="51"/>
      <c r="AE70" s="52">
        <f>SUM(AA70:AD70)</f>
        <v>0</v>
      </c>
      <c r="AF70" s="53"/>
      <c r="AG70" s="45"/>
      <c r="AH70" s="41"/>
      <c r="AI70" s="54"/>
      <c r="AJ70" s="55" t="str">
        <f>(W70*0.15)+(X70*0.6)+(Z70*0.25)</f>
        <v>0</v>
      </c>
      <c r="AK70" s="56"/>
      <c r="AL70" s="57" t="str">
        <f>VLOOKUP(AK70,AplicacionesTecnologia2,2,FALSE)</f>
        <v>0</v>
      </c>
      <c r="AM70" s="56"/>
      <c r="AN70" s="58" t="str">
        <f>VLOOKUP(AM70,AproximacionMercado,2,FALSE)</f>
        <v>0</v>
      </c>
      <c r="AO70" s="27"/>
      <c r="AP70" s="27"/>
      <c r="AQ70" s="56"/>
      <c r="AR70" s="57" t="str">
        <f>VLOOKUP(AQ70,ExpansionTecnologia,2,FALSE)</f>
        <v>0</v>
      </c>
      <c r="AS70" s="56"/>
      <c r="AT70" s="57" t="str">
        <f>VLOOKUP(AS70,RegulacionesBarreras,2,FALSE)</f>
        <v>0</v>
      </c>
      <c r="AU70" s="59" t="str">
        <f>AVERAGE(AL70,AN70,AR70,AT70)</f>
        <v>0</v>
      </c>
      <c r="AV70" s="56"/>
      <c r="AW70" s="57" t="str">
        <f>VLOOKUP(AV70,afectacionesArticulosPatentes,2,FALSE)</f>
        <v>0</v>
      </c>
      <c r="AX70" s="56"/>
      <c r="AY70" s="57" t="str">
        <f>VLOOKUP(AX70,afectacionesProductosComerciales,2,FALSE)</f>
        <v>0</v>
      </c>
      <c r="AZ70" s="27"/>
      <c r="BA70" s="45" t="s">
        <v>84</v>
      </c>
      <c r="BB70" s="60" t="str">
        <f>AVERAGE(AW70,AY70)</f>
        <v>0</v>
      </c>
    </row>
    <row r="71" spans="1:92" customHeight="1" ht="36">
      <c r="A71" s="39">
        <v>67</v>
      </c>
      <c r="B71" s="40"/>
      <c r="C71" s="41"/>
      <c r="D71" s="41"/>
      <c r="E71" s="42"/>
      <c r="F71" s="43"/>
      <c r="G71" s="43"/>
      <c r="H71" s="44"/>
      <c r="I71" s="45"/>
      <c r="J71" s="45"/>
      <c r="K71" s="45"/>
      <c r="L71" s="45"/>
      <c r="M71" s="45"/>
      <c r="N71" s="46"/>
      <c r="O71" s="46">
        <v>0</v>
      </c>
      <c r="P71" s="46">
        <v>0</v>
      </c>
      <c r="Q71" s="47">
        <f>SUM(N71:P71)</f>
        <v>0</v>
      </c>
      <c r="R71" s="46"/>
      <c r="S71" s="46"/>
      <c r="T71" s="45"/>
      <c r="U71" s="45"/>
      <c r="V71" s="45"/>
      <c r="W71" s="48" t="str">
        <f>VLOOKUP(M71,tablaPesoTRLActual,2,FALSE)*VLOOKUP((V71-M71),tablaPesoCambioTRL,2,FALSE)</f>
        <v>0</v>
      </c>
      <c r="X71" s="48" t="str">
        <f>VLOOKUP(V71,valoracionMetaTRL,2,FALSE)</f>
        <v>0</v>
      </c>
      <c r="Y71" s="49"/>
      <c r="Z71" s="45" t="str">
        <f>VLOOKUP(Y71,TipoESfuerzo,2,FALSE)</f>
        <v>0</v>
      </c>
      <c r="AA71" s="50"/>
      <c r="AB71" s="51"/>
      <c r="AC71" s="51"/>
      <c r="AD71" s="51"/>
      <c r="AE71" s="52">
        <f>SUM(AA71:AD71)</f>
        <v>0</v>
      </c>
      <c r="AF71" s="53"/>
      <c r="AG71" s="45"/>
      <c r="AH71" s="41"/>
      <c r="AI71" s="54"/>
      <c r="AJ71" s="55" t="str">
        <f>(W71*0.15)+(X71*0.6)+(Z71*0.25)</f>
        <v>0</v>
      </c>
      <c r="AK71" s="56"/>
      <c r="AL71" s="57" t="str">
        <f>VLOOKUP(AK71,AplicacionesTecnologia2,2,FALSE)</f>
        <v>0</v>
      </c>
      <c r="AM71" s="56"/>
      <c r="AN71" s="58" t="str">
        <f>VLOOKUP(AM71,AproximacionMercado,2,FALSE)</f>
        <v>0</v>
      </c>
      <c r="AO71" s="27"/>
      <c r="AP71" s="27"/>
      <c r="AQ71" s="56"/>
      <c r="AR71" s="57" t="str">
        <f>VLOOKUP(AQ71,ExpansionTecnologia,2,FALSE)</f>
        <v>0</v>
      </c>
      <c r="AS71" s="56"/>
      <c r="AT71" s="57" t="str">
        <f>VLOOKUP(AS71,RegulacionesBarreras,2,FALSE)</f>
        <v>0</v>
      </c>
      <c r="AU71" s="59" t="str">
        <f>AVERAGE(AL71,AN71,AR71,AT71)</f>
        <v>0</v>
      </c>
      <c r="AV71" s="56"/>
      <c r="AW71" s="57" t="str">
        <f>VLOOKUP(AV71,afectacionesArticulosPatentes,2,FALSE)</f>
        <v>0</v>
      </c>
      <c r="AX71" s="56"/>
      <c r="AY71" s="57" t="str">
        <f>VLOOKUP(AX71,afectacionesProductosComerciales,2,FALSE)</f>
        <v>0</v>
      </c>
      <c r="AZ71" s="27"/>
      <c r="BA71" s="45" t="s">
        <v>84</v>
      </c>
      <c r="BB71" s="60" t="str">
        <f>AVERAGE(AW71,AY71)</f>
        <v>0</v>
      </c>
    </row>
    <row r="72" spans="1:92" customHeight="1" ht="36">
      <c r="A72" s="39">
        <v>68</v>
      </c>
      <c r="B72" s="40"/>
      <c r="C72" s="41"/>
      <c r="D72" s="41"/>
      <c r="E72" s="42"/>
      <c r="F72" s="43"/>
      <c r="G72" s="43"/>
      <c r="H72" s="44"/>
      <c r="I72" s="45"/>
      <c r="J72" s="45"/>
      <c r="K72" s="45"/>
      <c r="L72" s="45"/>
      <c r="M72" s="45"/>
      <c r="N72" s="46"/>
      <c r="O72" s="46">
        <v>0</v>
      </c>
      <c r="P72" s="46">
        <v>0</v>
      </c>
      <c r="Q72" s="47">
        <f>SUM(N72:P72)</f>
        <v>0</v>
      </c>
      <c r="R72" s="46"/>
      <c r="S72" s="46"/>
      <c r="T72" s="45"/>
      <c r="U72" s="45"/>
      <c r="V72" s="45"/>
      <c r="W72" s="48" t="str">
        <f>VLOOKUP(M72,tablaPesoTRLActual,2,FALSE)*VLOOKUP((V72-M72),tablaPesoCambioTRL,2,FALSE)</f>
        <v>0</v>
      </c>
      <c r="X72" s="48" t="str">
        <f>VLOOKUP(V72,valoracionMetaTRL,2,FALSE)</f>
        <v>0</v>
      </c>
      <c r="Y72" s="49"/>
      <c r="Z72" s="45" t="str">
        <f>VLOOKUP(Y72,TipoESfuerzo,2,FALSE)</f>
        <v>0</v>
      </c>
      <c r="AA72" s="50"/>
      <c r="AB72" s="51"/>
      <c r="AC72" s="51"/>
      <c r="AD72" s="51"/>
      <c r="AE72" s="52">
        <f>SUM(AA72:AD72)</f>
        <v>0</v>
      </c>
      <c r="AF72" s="53"/>
      <c r="AG72" s="45"/>
      <c r="AH72" s="41"/>
      <c r="AI72" s="54"/>
      <c r="AJ72" s="55" t="str">
        <f>(W72*0.15)+(X72*0.6)+(Z72*0.25)</f>
        <v>0</v>
      </c>
      <c r="AK72" s="56"/>
      <c r="AL72" s="57" t="str">
        <f>VLOOKUP(AK72,AplicacionesTecnologia2,2,FALSE)</f>
        <v>0</v>
      </c>
      <c r="AM72" s="56"/>
      <c r="AN72" s="58" t="str">
        <f>VLOOKUP(AM72,AproximacionMercado,2,FALSE)</f>
        <v>0</v>
      </c>
      <c r="AO72" s="27"/>
      <c r="AP72" s="27"/>
      <c r="AQ72" s="56"/>
      <c r="AR72" s="57" t="str">
        <f>VLOOKUP(AQ72,ExpansionTecnologia,2,FALSE)</f>
        <v>0</v>
      </c>
      <c r="AS72" s="56"/>
      <c r="AT72" s="57" t="str">
        <f>VLOOKUP(AS72,RegulacionesBarreras,2,FALSE)</f>
        <v>0</v>
      </c>
      <c r="AU72" s="59" t="str">
        <f>AVERAGE(AL72,AN72,AR72,AT72)</f>
        <v>0</v>
      </c>
      <c r="AV72" s="56"/>
      <c r="AW72" s="57" t="str">
        <f>VLOOKUP(AV72,afectacionesArticulosPatentes,2,FALSE)</f>
        <v>0</v>
      </c>
      <c r="AX72" s="56"/>
      <c r="AY72" s="57" t="str">
        <f>VLOOKUP(AX72,afectacionesProductosComerciales,2,FALSE)</f>
        <v>0</v>
      </c>
      <c r="AZ72" s="27"/>
      <c r="BA72" s="45" t="s">
        <v>84</v>
      </c>
      <c r="BB72" s="60" t="str">
        <f>AVERAGE(AW72,AY72)</f>
        <v>0</v>
      </c>
    </row>
    <row r="73" spans="1:92" customHeight="1" ht="36">
      <c r="A73" s="39">
        <v>69</v>
      </c>
      <c r="B73" s="40"/>
      <c r="C73" s="41"/>
      <c r="D73" s="41"/>
      <c r="E73" s="42"/>
      <c r="F73" s="43"/>
      <c r="G73" s="43"/>
      <c r="H73" s="44"/>
      <c r="I73" s="45"/>
      <c r="J73" s="45"/>
      <c r="K73" s="45"/>
      <c r="L73" s="45"/>
      <c r="M73" s="45"/>
      <c r="N73" s="46"/>
      <c r="O73" s="46">
        <v>0</v>
      </c>
      <c r="P73" s="46">
        <v>0</v>
      </c>
      <c r="Q73" s="47">
        <f>SUM(N73:P73)</f>
        <v>0</v>
      </c>
      <c r="R73" s="46"/>
      <c r="S73" s="46"/>
      <c r="T73" s="45"/>
      <c r="U73" s="45"/>
      <c r="V73" s="45"/>
      <c r="W73" s="48" t="str">
        <f>VLOOKUP(M73,tablaPesoTRLActual,2,FALSE)*VLOOKUP((V73-M73),tablaPesoCambioTRL,2,FALSE)</f>
        <v>0</v>
      </c>
      <c r="X73" s="48" t="str">
        <f>VLOOKUP(V73,valoracionMetaTRL,2,FALSE)</f>
        <v>0</v>
      </c>
      <c r="Y73" s="49"/>
      <c r="Z73" s="45" t="str">
        <f>VLOOKUP(Y73,TipoESfuerzo,2,FALSE)</f>
        <v>0</v>
      </c>
      <c r="AA73" s="50"/>
      <c r="AB73" s="51"/>
      <c r="AC73" s="51"/>
      <c r="AD73" s="51"/>
      <c r="AE73" s="52">
        <f>SUM(AA73:AD73)</f>
        <v>0</v>
      </c>
      <c r="AF73" s="53"/>
      <c r="AG73" s="45"/>
      <c r="AH73" s="41"/>
      <c r="AI73" s="54"/>
      <c r="AJ73" s="55" t="str">
        <f>(W73*0.15)+(X73*0.6)+(Z73*0.25)</f>
        <v>0</v>
      </c>
      <c r="AK73" s="56"/>
      <c r="AL73" s="57" t="str">
        <f>VLOOKUP(AK73,AplicacionesTecnologia2,2,FALSE)</f>
        <v>0</v>
      </c>
      <c r="AM73" s="56"/>
      <c r="AN73" s="58" t="str">
        <f>VLOOKUP(AM73,AproximacionMercado,2,FALSE)</f>
        <v>0</v>
      </c>
      <c r="AO73" s="27"/>
      <c r="AP73" s="27"/>
      <c r="AQ73" s="56"/>
      <c r="AR73" s="57" t="str">
        <f>VLOOKUP(AQ73,ExpansionTecnologia,2,FALSE)</f>
        <v>0</v>
      </c>
      <c r="AS73" s="56"/>
      <c r="AT73" s="57" t="str">
        <f>VLOOKUP(AS73,RegulacionesBarreras,2,FALSE)</f>
        <v>0</v>
      </c>
      <c r="AU73" s="59" t="str">
        <f>AVERAGE(AL73,AN73,AR73,AT73)</f>
        <v>0</v>
      </c>
      <c r="AV73" s="56"/>
      <c r="AW73" s="57" t="str">
        <f>VLOOKUP(AV73,afectacionesArticulosPatentes,2,FALSE)</f>
        <v>0</v>
      </c>
      <c r="AX73" s="56"/>
      <c r="AY73" s="57" t="str">
        <f>VLOOKUP(AX73,afectacionesProductosComerciales,2,FALSE)</f>
        <v>0</v>
      </c>
      <c r="AZ73" s="27"/>
      <c r="BA73" s="45" t="s">
        <v>84</v>
      </c>
      <c r="BB73" s="60" t="str">
        <f>AVERAGE(AW73,AY73)</f>
        <v>0</v>
      </c>
    </row>
    <row r="74" spans="1:92" customHeight="1" ht="36">
      <c r="A74" s="39">
        <v>70</v>
      </c>
      <c r="B74" s="40"/>
      <c r="C74" s="41"/>
      <c r="D74" s="41"/>
      <c r="E74" s="42"/>
      <c r="F74" s="43"/>
      <c r="G74" s="43"/>
      <c r="H74" s="44"/>
      <c r="I74" s="45"/>
      <c r="J74" s="45"/>
      <c r="K74" s="45"/>
      <c r="L74" s="45"/>
      <c r="M74" s="45"/>
      <c r="N74" s="46"/>
      <c r="O74" s="46">
        <v>0</v>
      </c>
      <c r="P74" s="46">
        <v>0</v>
      </c>
      <c r="Q74" s="47">
        <f>SUM(N74:P74)</f>
        <v>0</v>
      </c>
      <c r="R74" s="46"/>
      <c r="S74" s="46"/>
      <c r="T74" s="45"/>
      <c r="U74" s="45"/>
      <c r="V74" s="45"/>
      <c r="W74" s="48" t="str">
        <f>VLOOKUP(M74,tablaPesoTRLActual,2,FALSE)*VLOOKUP((V74-M74),tablaPesoCambioTRL,2,FALSE)</f>
        <v>0</v>
      </c>
      <c r="X74" s="48" t="str">
        <f>VLOOKUP(V74,valoracionMetaTRL,2,FALSE)</f>
        <v>0</v>
      </c>
      <c r="Y74" s="49"/>
      <c r="Z74" s="45" t="str">
        <f>VLOOKUP(Y74,TipoESfuerzo,2,FALSE)</f>
        <v>0</v>
      </c>
      <c r="AA74" s="50"/>
      <c r="AB74" s="51"/>
      <c r="AC74" s="51"/>
      <c r="AD74" s="51"/>
      <c r="AE74" s="52">
        <f>SUM(AA74:AD74)</f>
        <v>0</v>
      </c>
      <c r="AF74" s="53"/>
      <c r="AG74" s="45"/>
      <c r="AH74" s="41"/>
      <c r="AI74" s="54"/>
      <c r="AJ74" s="55" t="str">
        <f>(W74*0.15)+(X74*0.6)+(Z74*0.25)</f>
        <v>0</v>
      </c>
      <c r="AK74" s="56"/>
      <c r="AL74" s="57" t="str">
        <f>VLOOKUP(AK74,AplicacionesTecnologia2,2,FALSE)</f>
        <v>0</v>
      </c>
      <c r="AM74" s="56"/>
      <c r="AN74" s="58" t="str">
        <f>VLOOKUP(AM74,AproximacionMercado,2,FALSE)</f>
        <v>0</v>
      </c>
      <c r="AO74" s="27"/>
      <c r="AP74" s="27"/>
      <c r="AQ74" s="56"/>
      <c r="AR74" s="57" t="str">
        <f>VLOOKUP(AQ74,ExpansionTecnologia,2,FALSE)</f>
        <v>0</v>
      </c>
      <c r="AS74" s="56"/>
      <c r="AT74" s="57" t="str">
        <f>VLOOKUP(AS74,RegulacionesBarreras,2,FALSE)</f>
        <v>0</v>
      </c>
      <c r="AU74" s="59" t="str">
        <f>AVERAGE(AL74,AN74,AR74,AT74)</f>
        <v>0</v>
      </c>
      <c r="AV74" s="56"/>
      <c r="AW74" s="57" t="str">
        <f>VLOOKUP(AV74,afectacionesArticulosPatentes,2,FALSE)</f>
        <v>0</v>
      </c>
      <c r="AX74" s="56"/>
      <c r="AY74" s="57" t="str">
        <f>VLOOKUP(AX74,afectacionesProductosComerciales,2,FALSE)</f>
        <v>0</v>
      </c>
      <c r="AZ74" s="27"/>
      <c r="BA74" s="45" t="s">
        <v>84</v>
      </c>
      <c r="BB74" s="60" t="str">
        <f>AVERAGE(AW74,AY74)</f>
        <v>0</v>
      </c>
    </row>
    <row r="75" spans="1:92" customHeight="1" ht="36">
      <c r="A75" s="39">
        <v>71</v>
      </c>
      <c r="B75" s="40"/>
      <c r="C75" s="41"/>
      <c r="D75" s="41"/>
      <c r="E75" s="42"/>
      <c r="F75" s="43"/>
      <c r="G75" s="43"/>
      <c r="H75" s="44"/>
      <c r="I75" s="45"/>
      <c r="J75" s="45"/>
      <c r="K75" s="45"/>
      <c r="L75" s="45"/>
      <c r="M75" s="45"/>
      <c r="N75" s="46"/>
      <c r="O75" s="46">
        <v>0</v>
      </c>
      <c r="P75" s="46">
        <v>0</v>
      </c>
      <c r="Q75" s="47">
        <f>SUM(N75:P75)</f>
        <v>0</v>
      </c>
      <c r="R75" s="46"/>
      <c r="S75" s="46"/>
      <c r="T75" s="45"/>
      <c r="U75" s="45"/>
      <c r="V75" s="45"/>
      <c r="W75" s="48" t="str">
        <f>VLOOKUP(M75,tablaPesoTRLActual,2,FALSE)*VLOOKUP((V75-M75),tablaPesoCambioTRL,2,FALSE)</f>
        <v>0</v>
      </c>
      <c r="X75" s="48" t="str">
        <f>VLOOKUP(V75,valoracionMetaTRL,2,FALSE)</f>
        <v>0</v>
      </c>
      <c r="Y75" s="49"/>
      <c r="Z75" s="45" t="str">
        <f>VLOOKUP(Y75,TipoESfuerzo,2,FALSE)</f>
        <v>0</v>
      </c>
      <c r="AA75" s="50"/>
      <c r="AB75" s="51"/>
      <c r="AC75" s="51"/>
      <c r="AD75" s="51"/>
      <c r="AE75" s="52">
        <f>SUM(AA75:AD75)</f>
        <v>0</v>
      </c>
      <c r="AF75" s="53"/>
      <c r="AG75" s="45"/>
      <c r="AH75" s="41"/>
      <c r="AI75" s="54"/>
      <c r="AJ75" s="55" t="str">
        <f>(W75*0.15)+(X75*0.6)+(Z75*0.25)</f>
        <v>0</v>
      </c>
      <c r="AK75" s="56"/>
      <c r="AL75" s="57" t="str">
        <f>VLOOKUP(AK75,AplicacionesTecnologia2,2,FALSE)</f>
        <v>0</v>
      </c>
      <c r="AM75" s="56"/>
      <c r="AN75" s="58" t="str">
        <f>VLOOKUP(AM75,AproximacionMercado,2,FALSE)</f>
        <v>0</v>
      </c>
      <c r="AO75" s="27"/>
      <c r="AP75" s="27"/>
      <c r="AQ75" s="56"/>
      <c r="AR75" s="57" t="str">
        <f>VLOOKUP(AQ75,ExpansionTecnologia,2,FALSE)</f>
        <v>0</v>
      </c>
      <c r="AS75" s="56"/>
      <c r="AT75" s="57" t="str">
        <f>VLOOKUP(AS75,RegulacionesBarreras,2,FALSE)</f>
        <v>0</v>
      </c>
      <c r="AU75" s="59" t="str">
        <f>AVERAGE(AL75,AN75,AR75,AT75)</f>
        <v>0</v>
      </c>
      <c r="AV75" s="56"/>
      <c r="AW75" s="57" t="str">
        <f>VLOOKUP(AV75,afectacionesArticulosPatentes,2,FALSE)</f>
        <v>0</v>
      </c>
      <c r="AX75" s="56"/>
      <c r="AY75" s="57" t="str">
        <f>VLOOKUP(AX75,afectacionesProductosComerciales,2,FALSE)</f>
        <v>0</v>
      </c>
      <c r="AZ75" s="27"/>
      <c r="BA75" s="45" t="s">
        <v>84</v>
      </c>
      <c r="BB75" s="60" t="str">
        <f>AVERAGE(AW75,AY75)</f>
        <v>0</v>
      </c>
    </row>
    <row r="76" spans="1:92" customHeight="1" ht="36">
      <c r="A76" s="39">
        <v>72</v>
      </c>
      <c r="B76" s="40"/>
      <c r="C76" s="41"/>
      <c r="D76" s="41"/>
      <c r="E76" s="42"/>
      <c r="F76" s="43"/>
      <c r="G76" s="43"/>
      <c r="H76" s="44"/>
      <c r="I76" s="45"/>
      <c r="J76" s="45"/>
      <c r="K76" s="45"/>
      <c r="L76" s="45"/>
      <c r="M76" s="45"/>
      <c r="N76" s="46"/>
      <c r="O76" s="46">
        <v>0</v>
      </c>
      <c r="P76" s="46">
        <v>0</v>
      </c>
      <c r="Q76" s="47">
        <f>SUM(N76:P76)</f>
        <v>0</v>
      </c>
      <c r="R76" s="46"/>
      <c r="S76" s="46"/>
      <c r="T76" s="45"/>
      <c r="U76" s="45"/>
      <c r="V76" s="45"/>
      <c r="W76" s="48" t="str">
        <f>VLOOKUP(M76,tablaPesoTRLActual,2,FALSE)*VLOOKUP((V76-M76),tablaPesoCambioTRL,2,FALSE)</f>
        <v>0</v>
      </c>
      <c r="X76" s="48" t="str">
        <f>VLOOKUP(V76,valoracionMetaTRL,2,FALSE)</f>
        <v>0</v>
      </c>
      <c r="Y76" s="49"/>
      <c r="Z76" s="45" t="str">
        <f>VLOOKUP(Y76,TipoESfuerzo,2,FALSE)</f>
        <v>0</v>
      </c>
      <c r="AA76" s="50"/>
      <c r="AB76" s="51"/>
      <c r="AC76" s="51"/>
      <c r="AD76" s="51"/>
      <c r="AE76" s="52">
        <f>SUM(AA76:AD76)</f>
        <v>0</v>
      </c>
      <c r="AF76" s="53"/>
      <c r="AG76" s="45"/>
      <c r="AH76" s="41"/>
      <c r="AI76" s="54"/>
      <c r="AJ76" s="55" t="str">
        <f>(W76*0.15)+(X76*0.6)+(Z76*0.25)</f>
        <v>0</v>
      </c>
      <c r="AK76" s="56"/>
      <c r="AL76" s="57" t="str">
        <f>VLOOKUP(AK76,AplicacionesTecnologia2,2,FALSE)</f>
        <v>0</v>
      </c>
      <c r="AM76" s="56"/>
      <c r="AN76" s="58" t="str">
        <f>VLOOKUP(AM76,AproximacionMercado,2,FALSE)</f>
        <v>0</v>
      </c>
      <c r="AO76" s="27"/>
      <c r="AP76" s="27"/>
      <c r="AQ76" s="56"/>
      <c r="AR76" s="57" t="str">
        <f>VLOOKUP(AQ76,ExpansionTecnologia,2,FALSE)</f>
        <v>0</v>
      </c>
      <c r="AS76" s="56"/>
      <c r="AT76" s="57" t="str">
        <f>VLOOKUP(AS76,RegulacionesBarreras,2,FALSE)</f>
        <v>0</v>
      </c>
      <c r="AU76" s="59" t="str">
        <f>AVERAGE(AL76,AN76,AR76,AT76)</f>
        <v>0</v>
      </c>
      <c r="AV76" s="56"/>
      <c r="AW76" s="57" t="str">
        <f>VLOOKUP(AV76,afectacionesArticulosPatentes,2,FALSE)</f>
        <v>0</v>
      </c>
      <c r="AX76" s="56"/>
      <c r="AY76" s="57" t="str">
        <f>VLOOKUP(AX76,afectacionesProductosComerciales,2,FALSE)</f>
        <v>0</v>
      </c>
      <c r="AZ76" s="27"/>
      <c r="BA76" s="45" t="s">
        <v>84</v>
      </c>
      <c r="BB76" s="60" t="str">
        <f>AVERAGE(AW76,AY76)</f>
        <v>0</v>
      </c>
    </row>
    <row r="77" spans="1:92" customHeight="1" ht="36">
      <c r="A77" s="39">
        <v>73</v>
      </c>
      <c r="B77" s="40"/>
      <c r="C77" s="41"/>
      <c r="D77" s="41"/>
      <c r="E77" s="42"/>
      <c r="F77" s="43"/>
      <c r="G77" s="43"/>
      <c r="H77" s="44"/>
      <c r="I77" s="45"/>
      <c r="J77" s="45"/>
      <c r="K77" s="45"/>
      <c r="L77" s="45"/>
      <c r="M77" s="45"/>
      <c r="N77" s="46"/>
      <c r="O77" s="46">
        <v>0</v>
      </c>
      <c r="P77" s="46">
        <v>0</v>
      </c>
      <c r="Q77" s="47">
        <f>SUM(N77:P77)</f>
        <v>0</v>
      </c>
      <c r="R77" s="46"/>
      <c r="S77" s="46"/>
      <c r="T77" s="45"/>
      <c r="U77" s="45"/>
      <c r="V77" s="45"/>
      <c r="W77" s="48" t="str">
        <f>VLOOKUP(M77,tablaPesoTRLActual,2,FALSE)*VLOOKUP((V77-M77),tablaPesoCambioTRL,2,FALSE)</f>
        <v>0</v>
      </c>
      <c r="X77" s="48" t="str">
        <f>VLOOKUP(V77,valoracionMetaTRL,2,FALSE)</f>
        <v>0</v>
      </c>
      <c r="Y77" s="49"/>
      <c r="Z77" s="45" t="str">
        <f>VLOOKUP(Y77,TipoESfuerzo,2,FALSE)</f>
        <v>0</v>
      </c>
      <c r="AA77" s="50"/>
      <c r="AB77" s="51"/>
      <c r="AC77" s="51"/>
      <c r="AD77" s="51"/>
      <c r="AE77" s="52">
        <f>SUM(AA77:AD77)</f>
        <v>0</v>
      </c>
      <c r="AF77" s="53"/>
      <c r="AG77" s="45"/>
      <c r="AH77" s="41"/>
      <c r="AI77" s="54"/>
      <c r="AJ77" s="55" t="str">
        <f>(W77*0.15)+(X77*0.6)+(Z77*0.25)</f>
        <v>0</v>
      </c>
      <c r="AK77" s="56"/>
      <c r="AL77" s="57" t="str">
        <f>VLOOKUP(AK77,AplicacionesTecnologia2,2,FALSE)</f>
        <v>0</v>
      </c>
      <c r="AM77" s="56"/>
      <c r="AN77" s="58" t="str">
        <f>VLOOKUP(AM77,AproximacionMercado,2,FALSE)</f>
        <v>0</v>
      </c>
      <c r="AO77" s="27"/>
      <c r="AP77" s="27"/>
      <c r="AQ77" s="56"/>
      <c r="AR77" s="57" t="str">
        <f>VLOOKUP(AQ77,ExpansionTecnologia,2,FALSE)</f>
        <v>0</v>
      </c>
      <c r="AS77" s="56"/>
      <c r="AT77" s="57" t="str">
        <f>VLOOKUP(AS77,RegulacionesBarreras,2,FALSE)</f>
        <v>0</v>
      </c>
      <c r="AU77" s="59" t="str">
        <f>AVERAGE(AL77,AN77,AR77,AT77)</f>
        <v>0</v>
      </c>
      <c r="AV77" s="56"/>
      <c r="AW77" s="57" t="str">
        <f>VLOOKUP(AV77,afectacionesArticulosPatentes,2,FALSE)</f>
        <v>0</v>
      </c>
      <c r="AX77" s="56"/>
      <c r="AY77" s="57" t="str">
        <f>VLOOKUP(AX77,afectacionesProductosComerciales,2,FALSE)</f>
        <v>0</v>
      </c>
      <c r="AZ77" s="27"/>
      <c r="BA77" s="45" t="s">
        <v>84</v>
      </c>
      <c r="BB77" s="60" t="str">
        <f>AVERAGE(AW77,AY77)</f>
        <v>0</v>
      </c>
    </row>
    <row r="78" spans="1:92" customHeight="1" ht="36">
      <c r="A78" s="39">
        <v>74</v>
      </c>
      <c r="B78" s="40"/>
      <c r="C78" s="41"/>
      <c r="D78" s="41"/>
      <c r="E78" s="42"/>
      <c r="F78" s="43"/>
      <c r="G78" s="43"/>
      <c r="H78" s="44"/>
      <c r="I78" s="45"/>
      <c r="J78" s="45"/>
      <c r="K78" s="45"/>
      <c r="L78" s="45"/>
      <c r="M78" s="45"/>
      <c r="N78" s="46"/>
      <c r="O78" s="46">
        <v>0</v>
      </c>
      <c r="P78" s="46">
        <v>0</v>
      </c>
      <c r="Q78" s="47">
        <f>SUM(N78:P78)</f>
        <v>0</v>
      </c>
      <c r="R78" s="46"/>
      <c r="S78" s="46"/>
      <c r="T78" s="45"/>
      <c r="U78" s="45"/>
      <c r="V78" s="45"/>
      <c r="W78" s="48" t="str">
        <f>VLOOKUP(M78,tablaPesoTRLActual,2,FALSE)*VLOOKUP((V78-M78),tablaPesoCambioTRL,2,FALSE)</f>
        <v>0</v>
      </c>
      <c r="X78" s="48" t="str">
        <f>VLOOKUP(V78,valoracionMetaTRL,2,FALSE)</f>
        <v>0</v>
      </c>
      <c r="Y78" s="49"/>
      <c r="Z78" s="45" t="str">
        <f>VLOOKUP(Y78,TipoESfuerzo,2,FALSE)</f>
        <v>0</v>
      </c>
      <c r="AA78" s="50"/>
      <c r="AB78" s="51"/>
      <c r="AC78" s="51"/>
      <c r="AD78" s="51"/>
      <c r="AE78" s="52">
        <f>SUM(AA78:AD78)</f>
        <v>0</v>
      </c>
      <c r="AF78" s="53"/>
      <c r="AG78" s="45"/>
      <c r="AH78" s="41"/>
      <c r="AI78" s="54"/>
      <c r="AJ78" s="55" t="str">
        <f>(W78*0.15)+(X78*0.6)+(Z78*0.25)</f>
        <v>0</v>
      </c>
      <c r="AK78" s="56"/>
      <c r="AL78" s="57" t="str">
        <f>VLOOKUP(AK78,AplicacionesTecnologia2,2,FALSE)</f>
        <v>0</v>
      </c>
      <c r="AM78" s="56"/>
      <c r="AN78" s="58" t="str">
        <f>VLOOKUP(AM78,AproximacionMercado,2,FALSE)</f>
        <v>0</v>
      </c>
      <c r="AO78" s="27"/>
      <c r="AP78" s="27"/>
      <c r="AQ78" s="56"/>
      <c r="AR78" s="57" t="str">
        <f>VLOOKUP(AQ78,ExpansionTecnologia,2,FALSE)</f>
        <v>0</v>
      </c>
      <c r="AS78" s="56"/>
      <c r="AT78" s="57" t="str">
        <f>VLOOKUP(AS78,RegulacionesBarreras,2,FALSE)</f>
        <v>0</v>
      </c>
      <c r="AU78" s="59" t="str">
        <f>AVERAGE(AL78,AN78,AR78,AT78)</f>
        <v>0</v>
      </c>
      <c r="AV78" s="56"/>
      <c r="AW78" s="57" t="str">
        <f>VLOOKUP(AV78,afectacionesArticulosPatentes,2,FALSE)</f>
        <v>0</v>
      </c>
      <c r="AX78" s="56"/>
      <c r="AY78" s="57" t="str">
        <f>VLOOKUP(AX78,afectacionesProductosComerciales,2,FALSE)</f>
        <v>0</v>
      </c>
      <c r="AZ78" s="27"/>
      <c r="BA78" s="45" t="s">
        <v>84</v>
      </c>
      <c r="BB78" s="60" t="str">
        <f>AVERAGE(AW78,AY78)</f>
        <v>0</v>
      </c>
    </row>
    <row r="79" spans="1:92" customHeight="1" ht="36">
      <c r="A79" s="39">
        <v>75</v>
      </c>
      <c r="B79" s="40"/>
      <c r="C79" s="41"/>
      <c r="D79" s="41"/>
      <c r="E79" s="42"/>
      <c r="F79" s="43"/>
      <c r="G79" s="43"/>
      <c r="H79" s="44"/>
      <c r="I79" s="45"/>
      <c r="J79" s="45"/>
      <c r="K79" s="45"/>
      <c r="L79" s="45"/>
      <c r="M79" s="45"/>
      <c r="N79" s="46"/>
      <c r="O79" s="46">
        <v>0</v>
      </c>
      <c r="P79" s="46">
        <v>0</v>
      </c>
      <c r="Q79" s="47">
        <f>SUM(N79:P79)</f>
        <v>0</v>
      </c>
      <c r="R79" s="46"/>
      <c r="S79" s="46"/>
      <c r="T79" s="45"/>
      <c r="U79" s="45"/>
      <c r="V79" s="45"/>
      <c r="W79" s="48" t="str">
        <f>VLOOKUP(M79,tablaPesoTRLActual,2,FALSE)*VLOOKUP((V79-M79),tablaPesoCambioTRL,2,FALSE)</f>
        <v>0</v>
      </c>
      <c r="X79" s="48" t="str">
        <f>VLOOKUP(V79,valoracionMetaTRL,2,FALSE)</f>
        <v>0</v>
      </c>
      <c r="Y79" s="49"/>
      <c r="Z79" s="45" t="str">
        <f>VLOOKUP(Y79,TipoESfuerzo,2,FALSE)</f>
        <v>0</v>
      </c>
      <c r="AA79" s="50"/>
      <c r="AB79" s="51"/>
      <c r="AC79" s="51"/>
      <c r="AD79" s="51"/>
      <c r="AE79" s="52">
        <f>SUM(AA79:AD79)</f>
        <v>0</v>
      </c>
      <c r="AF79" s="53"/>
      <c r="AG79" s="45"/>
      <c r="AH79" s="41"/>
      <c r="AI79" s="54"/>
      <c r="AJ79" s="55" t="str">
        <f>(W79*0.15)+(X79*0.6)+(Z79*0.25)</f>
        <v>0</v>
      </c>
      <c r="AK79" s="56"/>
      <c r="AL79" s="57" t="str">
        <f>VLOOKUP(AK79,AplicacionesTecnologia2,2,FALSE)</f>
        <v>0</v>
      </c>
      <c r="AM79" s="56"/>
      <c r="AN79" s="58" t="str">
        <f>VLOOKUP(AM79,AproximacionMercado,2,FALSE)</f>
        <v>0</v>
      </c>
      <c r="AO79" s="27"/>
      <c r="AP79" s="27"/>
      <c r="AQ79" s="56"/>
      <c r="AR79" s="57" t="str">
        <f>VLOOKUP(AQ79,ExpansionTecnologia,2,FALSE)</f>
        <v>0</v>
      </c>
      <c r="AS79" s="56"/>
      <c r="AT79" s="57" t="str">
        <f>VLOOKUP(AS79,RegulacionesBarreras,2,FALSE)</f>
        <v>0</v>
      </c>
      <c r="AU79" s="59" t="str">
        <f>AVERAGE(AL79,AN79,AR79,AT79)</f>
        <v>0</v>
      </c>
      <c r="AV79" s="56"/>
      <c r="AW79" s="57" t="str">
        <f>VLOOKUP(AV79,afectacionesArticulosPatentes,2,FALSE)</f>
        <v>0</v>
      </c>
      <c r="AX79" s="56"/>
      <c r="AY79" s="57" t="str">
        <f>VLOOKUP(AX79,afectacionesProductosComerciales,2,FALSE)</f>
        <v>0</v>
      </c>
      <c r="AZ79" s="27"/>
      <c r="BA79" s="45" t="s">
        <v>84</v>
      </c>
      <c r="BB79" s="60" t="str">
        <f>AVERAGE(AW79,AY79)</f>
        <v>0</v>
      </c>
    </row>
    <row r="80" spans="1:92" customHeight="1" ht="36">
      <c r="A80" s="39">
        <v>76</v>
      </c>
      <c r="B80" s="40"/>
      <c r="C80" s="41"/>
      <c r="D80" s="41"/>
      <c r="E80" s="42"/>
      <c r="F80" s="43"/>
      <c r="G80" s="43"/>
      <c r="H80" s="44"/>
      <c r="I80" s="45"/>
      <c r="J80" s="45"/>
      <c r="K80" s="45"/>
      <c r="L80" s="45"/>
      <c r="M80" s="45"/>
      <c r="N80" s="46"/>
      <c r="O80" s="46">
        <v>0</v>
      </c>
      <c r="P80" s="46">
        <v>0</v>
      </c>
      <c r="Q80" s="47">
        <f>SUM(N80:P80)</f>
        <v>0</v>
      </c>
      <c r="R80" s="46"/>
      <c r="S80" s="46"/>
      <c r="T80" s="45"/>
      <c r="U80" s="45"/>
      <c r="V80" s="45"/>
      <c r="W80" s="48" t="str">
        <f>VLOOKUP(M80,tablaPesoTRLActual,2,FALSE)*VLOOKUP((V80-M80),tablaPesoCambioTRL,2,FALSE)</f>
        <v>0</v>
      </c>
      <c r="X80" s="48" t="str">
        <f>VLOOKUP(V80,valoracionMetaTRL,2,FALSE)</f>
        <v>0</v>
      </c>
      <c r="Y80" s="49"/>
      <c r="Z80" s="45" t="str">
        <f>VLOOKUP(Y80,TipoESfuerzo,2,FALSE)</f>
        <v>0</v>
      </c>
      <c r="AA80" s="50"/>
      <c r="AB80" s="51"/>
      <c r="AC80" s="51"/>
      <c r="AD80" s="51"/>
      <c r="AE80" s="52">
        <f>SUM(AA80:AD80)</f>
        <v>0</v>
      </c>
      <c r="AF80" s="53"/>
      <c r="AG80" s="45"/>
      <c r="AH80" s="41"/>
      <c r="AI80" s="54"/>
      <c r="AJ80" s="55" t="str">
        <f>(W80*0.15)+(X80*0.6)+(Z80*0.25)</f>
        <v>0</v>
      </c>
      <c r="AK80" s="56"/>
      <c r="AL80" s="57" t="str">
        <f>VLOOKUP(AK80,AplicacionesTecnologia2,2,FALSE)</f>
        <v>0</v>
      </c>
      <c r="AM80" s="56"/>
      <c r="AN80" s="58" t="str">
        <f>VLOOKUP(AM80,AproximacionMercado,2,FALSE)</f>
        <v>0</v>
      </c>
      <c r="AO80" s="27"/>
      <c r="AP80" s="27"/>
      <c r="AQ80" s="56"/>
      <c r="AR80" s="57" t="str">
        <f>VLOOKUP(AQ80,ExpansionTecnologia,2,FALSE)</f>
        <v>0</v>
      </c>
      <c r="AS80" s="56"/>
      <c r="AT80" s="57" t="str">
        <f>VLOOKUP(AS80,RegulacionesBarreras,2,FALSE)</f>
        <v>0</v>
      </c>
      <c r="AU80" s="59" t="str">
        <f>AVERAGE(AL80,AN80,AR80,AT80)</f>
        <v>0</v>
      </c>
      <c r="AV80" s="56"/>
      <c r="AW80" s="57" t="str">
        <f>VLOOKUP(AV80,afectacionesArticulosPatentes,2,FALSE)</f>
        <v>0</v>
      </c>
      <c r="AX80" s="56"/>
      <c r="AY80" s="57" t="str">
        <f>VLOOKUP(AX80,afectacionesProductosComerciales,2,FALSE)</f>
        <v>0</v>
      </c>
      <c r="AZ80" s="27"/>
      <c r="BA80" s="45" t="s">
        <v>84</v>
      </c>
      <c r="BB80" s="60" t="str">
        <f>AVERAGE(AW80,AY80)</f>
        <v>0</v>
      </c>
    </row>
    <row r="81" spans="1:92" customHeight="1" ht="36">
      <c r="A81" s="39">
        <v>77</v>
      </c>
      <c r="B81" s="40"/>
      <c r="C81" s="41"/>
      <c r="D81" s="41"/>
      <c r="E81" s="42"/>
      <c r="F81" s="43"/>
      <c r="G81" s="43"/>
      <c r="H81" s="44"/>
      <c r="I81" s="45"/>
      <c r="J81" s="45"/>
      <c r="K81" s="45"/>
      <c r="L81" s="45"/>
      <c r="M81" s="45"/>
      <c r="N81" s="46"/>
      <c r="O81" s="46">
        <v>0</v>
      </c>
      <c r="P81" s="46">
        <v>0</v>
      </c>
      <c r="Q81" s="47">
        <f>SUM(N81:P81)</f>
        <v>0</v>
      </c>
      <c r="R81" s="46"/>
      <c r="S81" s="46"/>
      <c r="T81" s="45"/>
      <c r="U81" s="45"/>
      <c r="V81" s="45"/>
      <c r="W81" s="48" t="str">
        <f>VLOOKUP(M81,tablaPesoTRLActual,2,FALSE)*VLOOKUP((V81-M81),tablaPesoCambioTRL,2,FALSE)</f>
        <v>0</v>
      </c>
      <c r="X81" s="48" t="str">
        <f>VLOOKUP(V81,valoracionMetaTRL,2,FALSE)</f>
        <v>0</v>
      </c>
      <c r="Y81" s="49"/>
      <c r="Z81" s="45" t="str">
        <f>VLOOKUP(Y81,TipoESfuerzo,2,FALSE)</f>
        <v>0</v>
      </c>
      <c r="AA81" s="50"/>
      <c r="AB81" s="51"/>
      <c r="AC81" s="51"/>
      <c r="AD81" s="51"/>
      <c r="AE81" s="52">
        <f>SUM(AA81:AD81)</f>
        <v>0</v>
      </c>
      <c r="AF81" s="53"/>
      <c r="AG81" s="45"/>
      <c r="AH81" s="41"/>
      <c r="AI81" s="54"/>
      <c r="AJ81" s="55" t="str">
        <f>(W81*0.15)+(X81*0.6)+(Z81*0.25)</f>
        <v>0</v>
      </c>
      <c r="AK81" s="56"/>
      <c r="AL81" s="57" t="str">
        <f>VLOOKUP(AK81,AplicacionesTecnologia2,2,FALSE)</f>
        <v>0</v>
      </c>
      <c r="AM81" s="56"/>
      <c r="AN81" s="58" t="str">
        <f>VLOOKUP(AM81,AproximacionMercado,2,FALSE)</f>
        <v>0</v>
      </c>
      <c r="AO81" s="27"/>
      <c r="AP81" s="27"/>
      <c r="AQ81" s="56"/>
      <c r="AR81" s="57" t="str">
        <f>VLOOKUP(AQ81,ExpansionTecnologia,2,FALSE)</f>
        <v>0</v>
      </c>
      <c r="AS81" s="56"/>
      <c r="AT81" s="57" t="str">
        <f>VLOOKUP(AS81,RegulacionesBarreras,2,FALSE)</f>
        <v>0</v>
      </c>
      <c r="AU81" s="59" t="str">
        <f>AVERAGE(AL81,AN81,AR81,AT81)</f>
        <v>0</v>
      </c>
      <c r="AV81" s="56"/>
      <c r="AW81" s="57" t="str">
        <f>VLOOKUP(AV81,afectacionesArticulosPatentes,2,FALSE)</f>
        <v>0</v>
      </c>
      <c r="AX81" s="56"/>
      <c r="AY81" s="57" t="str">
        <f>VLOOKUP(AX81,afectacionesProductosComerciales,2,FALSE)</f>
        <v>0</v>
      </c>
      <c r="AZ81" s="27"/>
      <c r="BA81" s="45" t="s">
        <v>84</v>
      </c>
      <c r="BB81" s="60" t="str">
        <f>AVERAGE(AW81,AY81)</f>
        <v>0</v>
      </c>
    </row>
    <row r="82" spans="1:92" customHeight="1" ht="36">
      <c r="A82" s="39">
        <v>78</v>
      </c>
      <c r="B82" s="40"/>
      <c r="C82" s="41"/>
      <c r="D82" s="41"/>
      <c r="E82" s="42"/>
      <c r="F82" s="43"/>
      <c r="G82" s="43"/>
      <c r="H82" s="44"/>
      <c r="I82" s="45"/>
      <c r="J82" s="45"/>
      <c r="K82" s="45"/>
      <c r="L82" s="45"/>
      <c r="M82" s="45"/>
      <c r="N82" s="46"/>
      <c r="O82" s="46">
        <v>0</v>
      </c>
      <c r="P82" s="46">
        <v>0</v>
      </c>
      <c r="Q82" s="47">
        <f>SUM(N82:P82)</f>
        <v>0</v>
      </c>
      <c r="R82" s="46"/>
      <c r="S82" s="46"/>
      <c r="T82" s="45"/>
      <c r="U82" s="45"/>
      <c r="V82" s="45"/>
      <c r="W82" s="48" t="str">
        <f>VLOOKUP(M82,tablaPesoTRLActual,2,FALSE)*VLOOKUP((V82-M82),tablaPesoCambioTRL,2,FALSE)</f>
        <v>0</v>
      </c>
      <c r="X82" s="48" t="str">
        <f>VLOOKUP(V82,valoracionMetaTRL,2,FALSE)</f>
        <v>0</v>
      </c>
      <c r="Y82" s="49"/>
      <c r="Z82" s="45" t="str">
        <f>VLOOKUP(Y82,TipoESfuerzo,2,FALSE)</f>
        <v>0</v>
      </c>
      <c r="AA82" s="50"/>
      <c r="AB82" s="51"/>
      <c r="AC82" s="51"/>
      <c r="AD82" s="51"/>
      <c r="AE82" s="52">
        <f>SUM(AA82:AD82)</f>
        <v>0</v>
      </c>
      <c r="AF82" s="53"/>
      <c r="AG82" s="45"/>
      <c r="AH82" s="41"/>
      <c r="AI82" s="54"/>
      <c r="AJ82" s="55" t="str">
        <f>(W82*0.15)+(X82*0.6)+(Z82*0.25)</f>
        <v>0</v>
      </c>
      <c r="AK82" s="56"/>
      <c r="AL82" s="57" t="str">
        <f>VLOOKUP(AK82,AplicacionesTecnologia2,2,FALSE)</f>
        <v>0</v>
      </c>
      <c r="AM82" s="56"/>
      <c r="AN82" s="58" t="str">
        <f>VLOOKUP(AM82,AproximacionMercado,2,FALSE)</f>
        <v>0</v>
      </c>
      <c r="AO82" s="27"/>
      <c r="AP82" s="27"/>
      <c r="AQ82" s="56"/>
      <c r="AR82" s="57" t="str">
        <f>VLOOKUP(AQ82,ExpansionTecnologia,2,FALSE)</f>
        <v>0</v>
      </c>
      <c r="AS82" s="56"/>
      <c r="AT82" s="57" t="str">
        <f>VLOOKUP(AS82,RegulacionesBarreras,2,FALSE)</f>
        <v>0</v>
      </c>
      <c r="AU82" s="59" t="str">
        <f>AVERAGE(AL82,AN82,AR82,AT82)</f>
        <v>0</v>
      </c>
      <c r="AV82" s="56"/>
      <c r="AW82" s="57" t="str">
        <f>VLOOKUP(AV82,afectacionesArticulosPatentes,2,FALSE)</f>
        <v>0</v>
      </c>
      <c r="AX82" s="56"/>
      <c r="AY82" s="57" t="str">
        <f>VLOOKUP(AX82,afectacionesProductosComerciales,2,FALSE)</f>
        <v>0</v>
      </c>
      <c r="AZ82" s="27"/>
      <c r="BA82" s="45" t="s">
        <v>84</v>
      </c>
      <c r="BB82" s="60" t="str">
        <f>AVERAGE(AW82,AY82)</f>
        <v>0</v>
      </c>
    </row>
    <row r="83" spans="1:92" customHeight="1" ht="36">
      <c r="A83" s="39">
        <v>79</v>
      </c>
      <c r="B83" s="40"/>
      <c r="C83" s="41"/>
      <c r="D83" s="41"/>
      <c r="E83" s="42"/>
      <c r="F83" s="43"/>
      <c r="G83" s="43"/>
      <c r="H83" s="44"/>
      <c r="I83" s="45"/>
      <c r="J83" s="45"/>
      <c r="K83" s="45"/>
      <c r="L83" s="45"/>
      <c r="M83" s="45"/>
      <c r="N83" s="46"/>
      <c r="O83" s="46">
        <v>0</v>
      </c>
      <c r="P83" s="46">
        <v>0</v>
      </c>
      <c r="Q83" s="47">
        <f>SUM(N83:P83)</f>
        <v>0</v>
      </c>
      <c r="R83" s="46"/>
      <c r="S83" s="46"/>
      <c r="T83" s="45"/>
      <c r="U83" s="45"/>
      <c r="V83" s="45"/>
      <c r="W83" s="48" t="str">
        <f>VLOOKUP(M83,tablaPesoTRLActual,2,FALSE)*VLOOKUP((V83-M83),tablaPesoCambioTRL,2,FALSE)</f>
        <v>0</v>
      </c>
      <c r="X83" s="48" t="str">
        <f>VLOOKUP(V83,valoracionMetaTRL,2,FALSE)</f>
        <v>0</v>
      </c>
      <c r="Y83" s="49"/>
      <c r="Z83" s="45" t="str">
        <f>VLOOKUP(Y83,TipoESfuerzo,2,FALSE)</f>
        <v>0</v>
      </c>
      <c r="AA83" s="50"/>
      <c r="AB83" s="51"/>
      <c r="AC83" s="51"/>
      <c r="AD83" s="51"/>
      <c r="AE83" s="52">
        <f>SUM(AA83:AD83)</f>
        <v>0</v>
      </c>
      <c r="AF83" s="53"/>
      <c r="AG83" s="45"/>
      <c r="AH83" s="41"/>
      <c r="AI83" s="54"/>
      <c r="AJ83" s="55" t="str">
        <f>(W83*0.15)+(X83*0.6)+(Z83*0.25)</f>
        <v>0</v>
      </c>
      <c r="AK83" s="56"/>
      <c r="AL83" s="57" t="str">
        <f>VLOOKUP(AK83,AplicacionesTecnologia2,2,FALSE)</f>
        <v>0</v>
      </c>
      <c r="AM83" s="56"/>
      <c r="AN83" s="58" t="str">
        <f>VLOOKUP(AM83,AproximacionMercado,2,FALSE)</f>
        <v>0</v>
      </c>
      <c r="AO83" s="27"/>
      <c r="AP83" s="27"/>
      <c r="AQ83" s="56"/>
      <c r="AR83" s="57" t="str">
        <f>VLOOKUP(AQ83,ExpansionTecnologia,2,FALSE)</f>
        <v>0</v>
      </c>
      <c r="AS83" s="56"/>
      <c r="AT83" s="57" t="str">
        <f>VLOOKUP(AS83,RegulacionesBarreras,2,FALSE)</f>
        <v>0</v>
      </c>
      <c r="AU83" s="59" t="str">
        <f>AVERAGE(AL83,AN83,AR83,AT83)</f>
        <v>0</v>
      </c>
      <c r="AV83" s="56"/>
      <c r="AW83" s="57" t="str">
        <f>VLOOKUP(AV83,afectacionesArticulosPatentes,2,FALSE)</f>
        <v>0</v>
      </c>
      <c r="AX83" s="56"/>
      <c r="AY83" s="57" t="str">
        <f>VLOOKUP(AX83,afectacionesProductosComerciales,2,FALSE)</f>
        <v>0</v>
      </c>
      <c r="AZ83" s="27"/>
      <c r="BA83" s="45" t="s">
        <v>84</v>
      </c>
      <c r="BB83" s="60" t="str">
        <f>AVERAGE(AW83,AY83)</f>
        <v>0</v>
      </c>
    </row>
    <row r="84" spans="1:92" customHeight="1" ht="36">
      <c r="A84" s="39">
        <v>80</v>
      </c>
      <c r="B84" s="40"/>
      <c r="C84" s="41"/>
      <c r="D84" s="41"/>
      <c r="E84" s="42"/>
      <c r="F84" s="43"/>
      <c r="G84" s="43"/>
      <c r="H84" s="44"/>
      <c r="I84" s="45"/>
      <c r="J84" s="45"/>
      <c r="K84" s="45"/>
      <c r="L84" s="45"/>
      <c r="M84" s="45"/>
      <c r="N84" s="46"/>
      <c r="O84" s="46">
        <v>0</v>
      </c>
      <c r="P84" s="46">
        <v>0</v>
      </c>
      <c r="Q84" s="47">
        <f>SUM(N84:P84)</f>
        <v>0</v>
      </c>
      <c r="R84" s="46"/>
      <c r="S84" s="46"/>
      <c r="T84" s="45"/>
      <c r="U84" s="45"/>
      <c r="V84" s="45"/>
      <c r="W84" s="48" t="str">
        <f>VLOOKUP(M84,tablaPesoTRLActual,2,FALSE)*VLOOKUP((V84-M84),tablaPesoCambioTRL,2,FALSE)</f>
        <v>0</v>
      </c>
      <c r="X84" s="48" t="str">
        <f>VLOOKUP(V84,valoracionMetaTRL,2,FALSE)</f>
        <v>0</v>
      </c>
      <c r="Y84" s="49"/>
      <c r="Z84" s="45" t="str">
        <f>VLOOKUP(Y84,TipoESfuerzo,2,FALSE)</f>
        <v>0</v>
      </c>
      <c r="AA84" s="50"/>
      <c r="AB84" s="51"/>
      <c r="AC84" s="51"/>
      <c r="AD84" s="51"/>
      <c r="AE84" s="52">
        <f>SUM(AA84:AD84)</f>
        <v>0</v>
      </c>
      <c r="AF84" s="53"/>
      <c r="AG84" s="45"/>
      <c r="AH84" s="41"/>
      <c r="AI84" s="54"/>
      <c r="AJ84" s="55" t="str">
        <f>(W84*0.15)+(X84*0.6)+(Z84*0.25)</f>
        <v>0</v>
      </c>
      <c r="AK84" s="56"/>
      <c r="AL84" s="57" t="str">
        <f>VLOOKUP(AK84,AplicacionesTecnologia2,2,FALSE)</f>
        <v>0</v>
      </c>
      <c r="AM84" s="56"/>
      <c r="AN84" s="58" t="str">
        <f>VLOOKUP(AM84,AproximacionMercado,2,FALSE)</f>
        <v>0</v>
      </c>
      <c r="AO84" s="27"/>
      <c r="AP84" s="27"/>
      <c r="AQ84" s="56"/>
      <c r="AR84" s="57" t="str">
        <f>VLOOKUP(AQ84,ExpansionTecnologia,2,FALSE)</f>
        <v>0</v>
      </c>
      <c r="AS84" s="56"/>
      <c r="AT84" s="57" t="str">
        <f>VLOOKUP(AS84,RegulacionesBarreras,2,FALSE)</f>
        <v>0</v>
      </c>
      <c r="AU84" s="59" t="str">
        <f>AVERAGE(AL84,AN84,AR84,AT84)</f>
        <v>0</v>
      </c>
      <c r="AV84" s="56"/>
      <c r="AW84" s="57" t="str">
        <f>VLOOKUP(AV84,afectacionesArticulosPatentes,2,FALSE)</f>
        <v>0</v>
      </c>
      <c r="AX84" s="56"/>
      <c r="AY84" s="57" t="str">
        <f>VLOOKUP(AX84,afectacionesProductosComerciales,2,FALSE)</f>
        <v>0</v>
      </c>
      <c r="AZ84" s="27"/>
      <c r="BA84" s="45" t="s">
        <v>84</v>
      </c>
      <c r="BB84" s="60" t="str">
        <f>AVERAGE(AW84,AY84)</f>
        <v>0</v>
      </c>
    </row>
    <row r="85" spans="1:92" customHeight="1" ht="36">
      <c r="A85" s="39">
        <v>81</v>
      </c>
      <c r="B85" s="40"/>
      <c r="C85" s="41"/>
      <c r="D85" s="41"/>
      <c r="E85" s="42"/>
      <c r="F85" s="43"/>
      <c r="G85" s="43"/>
      <c r="H85" s="44"/>
      <c r="I85" s="45"/>
      <c r="J85" s="45"/>
      <c r="K85" s="45"/>
      <c r="L85" s="45"/>
      <c r="M85" s="45"/>
      <c r="N85" s="46"/>
      <c r="O85" s="46">
        <v>0</v>
      </c>
      <c r="P85" s="46">
        <v>0</v>
      </c>
      <c r="Q85" s="47">
        <f>SUM(N85:P85)</f>
        <v>0</v>
      </c>
      <c r="R85" s="46"/>
      <c r="S85" s="46"/>
      <c r="T85" s="45"/>
      <c r="U85" s="45"/>
      <c r="V85" s="45"/>
      <c r="W85" s="48" t="str">
        <f>VLOOKUP(M85,tablaPesoTRLActual,2,FALSE)*VLOOKUP((V85-M85),tablaPesoCambioTRL,2,FALSE)</f>
        <v>0</v>
      </c>
      <c r="X85" s="48" t="str">
        <f>VLOOKUP(V85,valoracionMetaTRL,2,FALSE)</f>
        <v>0</v>
      </c>
      <c r="Y85" s="49"/>
      <c r="Z85" s="45" t="str">
        <f>VLOOKUP(Y85,TipoESfuerzo,2,FALSE)</f>
        <v>0</v>
      </c>
      <c r="AA85" s="50"/>
      <c r="AB85" s="51"/>
      <c r="AC85" s="51"/>
      <c r="AD85" s="51"/>
      <c r="AE85" s="52">
        <f>SUM(AA85:AD85)</f>
        <v>0</v>
      </c>
      <c r="AF85" s="53"/>
      <c r="AG85" s="45"/>
      <c r="AH85" s="41"/>
      <c r="AI85" s="54"/>
      <c r="AJ85" s="55" t="str">
        <f>(W85*0.15)+(X85*0.6)+(Z85*0.25)</f>
        <v>0</v>
      </c>
      <c r="AK85" s="56"/>
      <c r="AL85" s="57" t="str">
        <f>VLOOKUP(AK85,AplicacionesTecnologia2,2,FALSE)</f>
        <v>0</v>
      </c>
      <c r="AM85" s="56"/>
      <c r="AN85" s="58" t="str">
        <f>VLOOKUP(AM85,AproximacionMercado,2,FALSE)</f>
        <v>0</v>
      </c>
      <c r="AO85" s="27"/>
      <c r="AP85" s="27"/>
      <c r="AQ85" s="56"/>
      <c r="AR85" s="57" t="str">
        <f>VLOOKUP(AQ85,ExpansionTecnologia,2,FALSE)</f>
        <v>0</v>
      </c>
      <c r="AS85" s="56"/>
      <c r="AT85" s="57" t="str">
        <f>VLOOKUP(AS85,RegulacionesBarreras,2,FALSE)</f>
        <v>0</v>
      </c>
      <c r="AU85" s="59" t="str">
        <f>AVERAGE(AL85,AN85,AR85,AT85)</f>
        <v>0</v>
      </c>
      <c r="AV85" s="56"/>
      <c r="AW85" s="57" t="str">
        <f>VLOOKUP(AV85,afectacionesArticulosPatentes,2,FALSE)</f>
        <v>0</v>
      </c>
      <c r="AX85" s="56"/>
      <c r="AY85" s="57" t="str">
        <f>VLOOKUP(AX85,afectacionesProductosComerciales,2,FALSE)</f>
        <v>0</v>
      </c>
      <c r="AZ85" s="27"/>
      <c r="BA85" s="45" t="s">
        <v>84</v>
      </c>
      <c r="BB85" s="60" t="str">
        <f>AVERAGE(AW85,AY85)</f>
        <v>0</v>
      </c>
    </row>
    <row r="86" spans="1:92" customHeight="1" ht="36">
      <c r="A86" s="39">
        <v>82</v>
      </c>
      <c r="B86" s="40"/>
      <c r="C86" s="41"/>
      <c r="D86" s="41"/>
      <c r="E86" s="42"/>
      <c r="F86" s="43"/>
      <c r="G86" s="43"/>
      <c r="H86" s="44"/>
      <c r="I86" s="45"/>
      <c r="J86" s="45"/>
      <c r="K86" s="45"/>
      <c r="L86" s="45"/>
      <c r="M86" s="45"/>
      <c r="N86" s="46"/>
      <c r="O86" s="46">
        <v>0</v>
      </c>
      <c r="P86" s="46">
        <v>0</v>
      </c>
      <c r="Q86" s="47">
        <f>SUM(N86:P86)</f>
        <v>0</v>
      </c>
      <c r="R86" s="46"/>
      <c r="S86" s="46"/>
      <c r="T86" s="45"/>
      <c r="U86" s="45"/>
      <c r="V86" s="45"/>
      <c r="W86" s="48" t="str">
        <f>VLOOKUP(M86,tablaPesoTRLActual,2,FALSE)*VLOOKUP((V86-M86),tablaPesoCambioTRL,2,FALSE)</f>
        <v>0</v>
      </c>
      <c r="X86" s="48" t="str">
        <f>VLOOKUP(V86,valoracionMetaTRL,2,FALSE)</f>
        <v>0</v>
      </c>
      <c r="Y86" s="49"/>
      <c r="Z86" s="45" t="str">
        <f>VLOOKUP(Y86,TipoESfuerzo,2,FALSE)</f>
        <v>0</v>
      </c>
      <c r="AA86" s="50"/>
      <c r="AB86" s="51"/>
      <c r="AC86" s="51"/>
      <c r="AD86" s="51"/>
      <c r="AE86" s="52">
        <f>SUM(AA86:AD86)</f>
        <v>0</v>
      </c>
      <c r="AF86" s="53"/>
      <c r="AG86" s="45"/>
      <c r="AH86" s="41"/>
      <c r="AI86" s="54"/>
      <c r="AJ86" s="55" t="str">
        <f>(W86*0.15)+(X86*0.6)+(Z86*0.25)</f>
        <v>0</v>
      </c>
      <c r="AK86" s="56"/>
      <c r="AL86" s="57" t="str">
        <f>VLOOKUP(AK86,AplicacionesTecnologia2,2,FALSE)</f>
        <v>0</v>
      </c>
      <c r="AM86" s="56"/>
      <c r="AN86" s="58" t="str">
        <f>VLOOKUP(AM86,AproximacionMercado,2,FALSE)</f>
        <v>0</v>
      </c>
      <c r="AO86" s="27"/>
      <c r="AP86" s="27"/>
      <c r="AQ86" s="56"/>
      <c r="AR86" s="57" t="str">
        <f>VLOOKUP(AQ86,ExpansionTecnologia,2,FALSE)</f>
        <v>0</v>
      </c>
      <c r="AS86" s="56"/>
      <c r="AT86" s="57" t="str">
        <f>VLOOKUP(AS86,RegulacionesBarreras,2,FALSE)</f>
        <v>0</v>
      </c>
      <c r="AU86" s="59" t="str">
        <f>AVERAGE(AL86,AN86,AR86,AT86)</f>
        <v>0</v>
      </c>
      <c r="AV86" s="56"/>
      <c r="AW86" s="57" t="str">
        <f>VLOOKUP(AV86,afectacionesArticulosPatentes,2,FALSE)</f>
        <v>0</v>
      </c>
      <c r="AX86" s="56"/>
      <c r="AY86" s="57" t="str">
        <f>VLOOKUP(AX86,afectacionesProductosComerciales,2,FALSE)</f>
        <v>0</v>
      </c>
      <c r="AZ86" s="27"/>
      <c r="BA86" s="45" t="s">
        <v>84</v>
      </c>
      <c r="BB86" s="60" t="str">
        <f>AVERAGE(AW86,AY86)</f>
        <v>0</v>
      </c>
    </row>
    <row r="87" spans="1:92" customHeight="1" ht="36">
      <c r="A87" s="39">
        <v>83</v>
      </c>
      <c r="B87" s="40"/>
      <c r="C87" s="41"/>
      <c r="D87" s="41"/>
      <c r="E87" s="42"/>
      <c r="F87" s="43"/>
      <c r="G87" s="43"/>
      <c r="H87" s="44"/>
      <c r="I87" s="45"/>
      <c r="J87" s="45"/>
      <c r="K87" s="45"/>
      <c r="L87" s="45"/>
      <c r="M87" s="45"/>
      <c r="N87" s="46"/>
      <c r="O87" s="46">
        <v>0</v>
      </c>
      <c r="P87" s="46">
        <v>0</v>
      </c>
      <c r="Q87" s="47">
        <f>SUM(N87:P87)</f>
        <v>0</v>
      </c>
      <c r="R87" s="46"/>
      <c r="S87" s="46"/>
      <c r="T87" s="45"/>
      <c r="U87" s="45"/>
      <c r="V87" s="45"/>
      <c r="W87" s="48" t="str">
        <f>VLOOKUP(M87,tablaPesoTRLActual,2,FALSE)*VLOOKUP((V87-M87),tablaPesoCambioTRL,2,FALSE)</f>
        <v>0</v>
      </c>
      <c r="X87" s="48" t="str">
        <f>VLOOKUP(V87,valoracionMetaTRL,2,FALSE)</f>
        <v>0</v>
      </c>
      <c r="Y87" s="49"/>
      <c r="Z87" s="45" t="str">
        <f>VLOOKUP(Y87,TipoESfuerzo,2,FALSE)</f>
        <v>0</v>
      </c>
      <c r="AA87" s="50"/>
      <c r="AB87" s="51"/>
      <c r="AC87" s="51"/>
      <c r="AD87" s="51"/>
      <c r="AE87" s="52">
        <f>SUM(AA87:AD87)</f>
        <v>0</v>
      </c>
      <c r="AF87" s="53"/>
      <c r="AG87" s="45"/>
      <c r="AH87" s="41"/>
      <c r="AI87" s="54"/>
      <c r="AJ87" s="55" t="str">
        <f>(W87*0.15)+(X87*0.6)+(Z87*0.25)</f>
        <v>0</v>
      </c>
      <c r="AK87" s="56"/>
      <c r="AL87" s="57" t="str">
        <f>VLOOKUP(AK87,AplicacionesTecnologia2,2,FALSE)</f>
        <v>0</v>
      </c>
      <c r="AM87" s="56"/>
      <c r="AN87" s="58" t="str">
        <f>VLOOKUP(AM87,AproximacionMercado,2,FALSE)</f>
        <v>0</v>
      </c>
      <c r="AO87" s="27"/>
      <c r="AP87" s="27"/>
      <c r="AQ87" s="56"/>
      <c r="AR87" s="57" t="str">
        <f>VLOOKUP(AQ87,ExpansionTecnologia,2,FALSE)</f>
        <v>0</v>
      </c>
      <c r="AS87" s="56"/>
      <c r="AT87" s="57" t="str">
        <f>VLOOKUP(AS87,RegulacionesBarreras,2,FALSE)</f>
        <v>0</v>
      </c>
      <c r="AU87" s="59" t="str">
        <f>AVERAGE(AL87,AN87,AR87,AT87)</f>
        <v>0</v>
      </c>
      <c r="AV87" s="56"/>
      <c r="AW87" s="57" t="str">
        <f>VLOOKUP(AV87,afectacionesArticulosPatentes,2,FALSE)</f>
        <v>0</v>
      </c>
      <c r="AX87" s="56"/>
      <c r="AY87" s="57" t="str">
        <f>VLOOKUP(AX87,afectacionesProductosComerciales,2,FALSE)</f>
        <v>0</v>
      </c>
      <c r="AZ87" s="27"/>
      <c r="BA87" s="45" t="s">
        <v>84</v>
      </c>
      <c r="BB87" s="60" t="str">
        <f>AVERAGE(AW87,AY87)</f>
        <v>0</v>
      </c>
    </row>
    <row r="88" spans="1:92" customHeight="1" ht="36">
      <c r="A88" s="39">
        <v>84</v>
      </c>
      <c r="B88" s="40"/>
      <c r="C88" s="41"/>
      <c r="D88" s="41"/>
      <c r="E88" s="42"/>
      <c r="F88" s="43"/>
      <c r="G88" s="43"/>
      <c r="H88" s="44"/>
      <c r="I88" s="45"/>
      <c r="J88" s="45"/>
      <c r="K88" s="45"/>
      <c r="L88" s="45"/>
      <c r="M88" s="45"/>
      <c r="N88" s="46"/>
      <c r="O88" s="46">
        <v>0</v>
      </c>
      <c r="P88" s="46">
        <v>0</v>
      </c>
      <c r="Q88" s="47">
        <f>SUM(N88:P88)</f>
        <v>0</v>
      </c>
      <c r="R88" s="46"/>
      <c r="S88" s="46"/>
      <c r="T88" s="45"/>
      <c r="U88" s="45"/>
      <c r="V88" s="45"/>
      <c r="W88" s="48" t="str">
        <f>VLOOKUP(M88,tablaPesoTRLActual,2,FALSE)*VLOOKUP((V88-M88),tablaPesoCambioTRL,2,FALSE)</f>
        <v>0</v>
      </c>
      <c r="X88" s="48" t="str">
        <f>VLOOKUP(V88,valoracionMetaTRL,2,FALSE)</f>
        <v>0</v>
      </c>
      <c r="Y88" s="49"/>
      <c r="Z88" s="45" t="str">
        <f>VLOOKUP(Y88,TipoESfuerzo,2,FALSE)</f>
        <v>0</v>
      </c>
      <c r="AA88" s="50"/>
      <c r="AB88" s="51"/>
      <c r="AC88" s="51"/>
      <c r="AD88" s="51"/>
      <c r="AE88" s="52">
        <f>SUM(AA88:AD88)</f>
        <v>0</v>
      </c>
      <c r="AF88" s="53"/>
      <c r="AG88" s="45"/>
      <c r="AH88" s="41"/>
      <c r="AI88" s="54"/>
      <c r="AJ88" s="55" t="str">
        <f>(W88*0.15)+(X88*0.6)+(Z88*0.25)</f>
        <v>0</v>
      </c>
      <c r="AK88" s="56"/>
      <c r="AL88" s="57" t="str">
        <f>VLOOKUP(AK88,AplicacionesTecnologia2,2,FALSE)</f>
        <v>0</v>
      </c>
      <c r="AM88" s="56"/>
      <c r="AN88" s="58" t="str">
        <f>VLOOKUP(AM88,AproximacionMercado,2,FALSE)</f>
        <v>0</v>
      </c>
      <c r="AO88" s="27"/>
      <c r="AP88" s="27"/>
      <c r="AQ88" s="56"/>
      <c r="AR88" s="57" t="str">
        <f>VLOOKUP(AQ88,ExpansionTecnologia,2,FALSE)</f>
        <v>0</v>
      </c>
      <c r="AS88" s="56"/>
      <c r="AT88" s="57" t="str">
        <f>VLOOKUP(AS88,RegulacionesBarreras,2,FALSE)</f>
        <v>0</v>
      </c>
      <c r="AU88" s="59" t="str">
        <f>AVERAGE(AL88,AN88,AR88,AT88)</f>
        <v>0</v>
      </c>
      <c r="AV88" s="56"/>
      <c r="AW88" s="57" t="str">
        <f>VLOOKUP(AV88,afectacionesArticulosPatentes,2,FALSE)</f>
        <v>0</v>
      </c>
      <c r="AX88" s="56"/>
      <c r="AY88" s="57" t="str">
        <f>VLOOKUP(AX88,afectacionesProductosComerciales,2,FALSE)</f>
        <v>0</v>
      </c>
      <c r="AZ88" s="27"/>
      <c r="BA88" s="45" t="s">
        <v>84</v>
      </c>
      <c r="BB88" s="60" t="str">
        <f>AVERAGE(AW88,AY88)</f>
        <v>0</v>
      </c>
    </row>
    <row r="89" spans="1:92" customHeight="1" ht="36">
      <c r="A89" s="39">
        <v>85</v>
      </c>
      <c r="B89" s="40"/>
      <c r="C89" s="41"/>
      <c r="D89" s="41"/>
      <c r="E89" s="42"/>
      <c r="F89" s="43"/>
      <c r="G89" s="43"/>
      <c r="H89" s="44"/>
      <c r="I89" s="45"/>
      <c r="J89" s="45"/>
      <c r="K89" s="45"/>
      <c r="L89" s="45"/>
      <c r="M89" s="45"/>
      <c r="N89" s="46"/>
      <c r="O89" s="46">
        <v>0</v>
      </c>
      <c r="P89" s="46">
        <v>0</v>
      </c>
      <c r="Q89" s="47">
        <f>SUM(N89:P89)</f>
        <v>0</v>
      </c>
      <c r="R89" s="46"/>
      <c r="S89" s="46"/>
      <c r="T89" s="45"/>
      <c r="U89" s="45"/>
      <c r="V89" s="45"/>
      <c r="W89" s="48" t="str">
        <f>VLOOKUP(M89,tablaPesoTRLActual,2,FALSE)*VLOOKUP((V89-M89),tablaPesoCambioTRL,2,FALSE)</f>
        <v>0</v>
      </c>
      <c r="X89" s="48" t="str">
        <f>VLOOKUP(V89,valoracionMetaTRL,2,FALSE)</f>
        <v>0</v>
      </c>
      <c r="Y89" s="49"/>
      <c r="Z89" s="45" t="str">
        <f>VLOOKUP(Y89,TipoESfuerzo,2,FALSE)</f>
        <v>0</v>
      </c>
      <c r="AA89" s="50"/>
      <c r="AB89" s="51"/>
      <c r="AC89" s="51"/>
      <c r="AD89" s="51"/>
      <c r="AE89" s="52">
        <f>SUM(AA89:AD89)</f>
        <v>0</v>
      </c>
      <c r="AF89" s="53"/>
      <c r="AG89" s="45"/>
      <c r="AH89" s="41"/>
      <c r="AI89" s="54"/>
      <c r="AJ89" s="55" t="str">
        <f>(W89*0.15)+(X89*0.6)+(Z89*0.25)</f>
        <v>0</v>
      </c>
      <c r="AK89" s="56"/>
      <c r="AL89" s="57" t="str">
        <f>VLOOKUP(AK89,AplicacionesTecnologia2,2,FALSE)</f>
        <v>0</v>
      </c>
      <c r="AM89" s="56"/>
      <c r="AN89" s="58" t="str">
        <f>VLOOKUP(AM89,AproximacionMercado,2,FALSE)</f>
        <v>0</v>
      </c>
      <c r="AO89" s="27"/>
      <c r="AP89" s="27"/>
      <c r="AQ89" s="56"/>
      <c r="AR89" s="57" t="str">
        <f>VLOOKUP(AQ89,ExpansionTecnologia,2,FALSE)</f>
        <v>0</v>
      </c>
      <c r="AS89" s="56"/>
      <c r="AT89" s="57" t="str">
        <f>VLOOKUP(AS89,RegulacionesBarreras,2,FALSE)</f>
        <v>0</v>
      </c>
      <c r="AU89" s="59" t="str">
        <f>AVERAGE(AL89,AN89,AR89,AT89)</f>
        <v>0</v>
      </c>
      <c r="AV89" s="56"/>
      <c r="AW89" s="57" t="str">
        <f>VLOOKUP(AV89,afectacionesArticulosPatentes,2,FALSE)</f>
        <v>0</v>
      </c>
      <c r="AX89" s="56"/>
      <c r="AY89" s="57" t="str">
        <f>VLOOKUP(AX89,afectacionesProductosComerciales,2,FALSE)</f>
        <v>0</v>
      </c>
      <c r="AZ89" s="27"/>
      <c r="BA89" s="45" t="s">
        <v>84</v>
      </c>
      <c r="BB89" s="60" t="str">
        <f>AVERAGE(AW89,AY89)</f>
        <v>0</v>
      </c>
    </row>
    <row r="90" spans="1:92" customHeight="1" ht="36">
      <c r="A90" s="39">
        <v>86</v>
      </c>
      <c r="B90" s="40"/>
      <c r="C90" s="41"/>
      <c r="D90" s="41"/>
      <c r="E90" s="42"/>
      <c r="F90" s="43"/>
      <c r="G90" s="43"/>
      <c r="H90" s="44"/>
      <c r="I90" s="45"/>
      <c r="J90" s="45"/>
      <c r="K90" s="45"/>
      <c r="L90" s="45"/>
      <c r="M90" s="45"/>
      <c r="N90" s="46"/>
      <c r="O90" s="46">
        <v>0</v>
      </c>
      <c r="P90" s="46">
        <v>0</v>
      </c>
      <c r="Q90" s="47">
        <f>SUM(N90:P90)</f>
        <v>0</v>
      </c>
      <c r="R90" s="46"/>
      <c r="S90" s="46"/>
      <c r="T90" s="45"/>
      <c r="U90" s="45"/>
      <c r="V90" s="45"/>
      <c r="W90" s="48" t="str">
        <f>VLOOKUP(M90,tablaPesoTRLActual,2,FALSE)*VLOOKUP((V90-M90),tablaPesoCambioTRL,2,FALSE)</f>
        <v>0</v>
      </c>
      <c r="X90" s="48" t="str">
        <f>VLOOKUP(V90,valoracionMetaTRL,2,FALSE)</f>
        <v>0</v>
      </c>
      <c r="Y90" s="49"/>
      <c r="Z90" s="45" t="str">
        <f>VLOOKUP(Y90,TipoESfuerzo,2,FALSE)</f>
        <v>0</v>
      </c>
      <c r="AA90" s="50"/>
      <c r="AB90" s="51"/>
      <c r="AC90" s="51"/>
      <c r="AD90" s="51"/>
      <c r="AE90" s="52">
        <f>SUM(AA90:AD90)</f>
        <v>0</v>
      </c>
      <c r="AF90" s="53"/>
      <c r="AG90" s="45"/>
      <c r="AH90" s="41"/>
      <c r="AI90" s="54"/>
      <c r="AJ90" s="55" t="str">
        <f>(W90*0.15)+(X90*0.6)+(Z90*0.25)</f>
        <v>0</v>
      </c>
      <c r="AK90" s="56"/>
      <c r="AL90" s="57" t="str">
        <f>VLOOKUP(AK90,AplicacionesTecnologia2,2,FALSE)</f>
        <v>0</v>
      </c>
      <c r="AM90" s="56"/>
      <c r="AN90" s="58" t="str">
        <f>VLOOKUP(AM90,AproximacionMercado,2,FALSE)</f>
        <v>0</v>
      </c>
      <c r="AO90" s="27"/>
      <c r="AP90" s="27"/>
      <c r="AQ90" s="56"/>
      <c r="AR90" s="57" t="str">
        <f>VLOOKUP(AQ90,ExpansionTecnologia,2,FALSE)</f>
        <v>0</v>
      </c>
      <c r="AS90" s="56"/>
      <c r="AT90" s="57" t="str">
        <f>VLOOKUP(AS90,RegulacionesBarreras,2,FALSE)</f>
        <v>0</v>
      </c>
      <c r="AU90" s="59" t="str">
        <f>AVERAGE(AL90,AN90,AR90,AT90)</f>
        <v>0</v>
      </c>
      <c r="AV90" s="56"/>
      <c r="AW90" s="57" t="str">
        <f>VLOOKUP(AV90,afectacionesArticulosPatentes,2,FALSE)</f>
        <v>0</v>
      </c>
      <c r="AX90" s="56"/>
      <c r="AY90" s="57" t="str">
        <f>VLOOKUP(AX90,afectacionesProductosComerciales,2,FALSE)</f>
        <v>0</v>
      </c>
      <c r="AZ90" s="27"/>
      <c r="BA90" s="45" t="s">
        <v>84</v>
      </c>
      <c r="BB90" s="60" t="str">
        <f>AVERAGE(AW90,AY90)</f>
        <v>0</v>
      </c>
    </row>
    <row r="91" spans="1:92" customHeight="1" ht="36">
      <c r="A91" s="39">
        <v>87</v>
      </c>
      <c r="B91" s="40"/>
      <c r="C91" s="41"/>
      <c r="D91" s="41"/>
      <c r="E91" s="42"/>
      <c r="F91" s="43"/>
      <c r="G91" s="43"/>
      <c r="H91" s="44"/>
      <c r="I91" s="45"/>
      <c r="J91" s="45"/>
      <c r="K91" s="45"/>
      <c r="L91" s="45"/>
      <c r="M91" s="45"/>
      <c r="N91" s="46"/>
      <c r="O91" s="46">
        <v>0</v>
      </c>
      <c r="P91" s="46">
        <v>0</v>
      </c>
      <c r="Q91" s="47">
        <f>SUM(N91:P91)</f>
        <v>0</v>
      </c>
      <c r="R91" s="46"/>
      <c r="S91" s="46"/>
      <c r="T91" s="45"/>
      <c r="U91" s="45"/>
      <c r="V91" s="45"/>
      <c r="W91" s="48" t="str">
        <f>VLOOKUP(M91,tablaPesoTRLActual,2,FALSE)*VLOOKUP((V91-M91),tablaPesoCambioTRL,2,FALSE)</f>
        <v>0</v>
      </c>
      <c r="X91" s="48" t="str">
        <f>VLOOKUP(V91,valoracionMetaTRL,2,FALSE)</f>
        <v>0</v>
      </c>
      <c r="Y91" s="49"/>
      <c r="Z91" s="45" t="str">
        <f>VLOOKUP(Y91,TipoESfuerzo,2,FALSE)</f>
        <v>0</v>
      </c>
      <c r="AA91" s="50"/>
      <c r="AB91" s="51"/>
      <c r="AC91" s="51"/>
      <c r="AD91" s="51"/>
      <c r="AE91" s="52">
        <f>SUM(AA91:AD91)</f>
        <v>0</v>
      </c>
      <c r="AF91" s="53"/>
      <c r="AG91" s="45"/>
      <c r="AH91" s="41"/>
      <c r="AI91" s="54"/>
      <c r="AJ91" s="55" t="str">
        <f>(W91*0.15)+(X91*0.6)+(Z91*0.25)</f>
        <v>0</v>
      </c>
      <c r="AK91" s="56"/>
      <c r="AL91" s="57" t="str">
        <f>VLOOKUP(AK91,AplicacionesTecnologia2,2,FALSE)</f>
        <v>0</v>
      </c>
      <c r="AM91" s="56"/>
      <c r="AN91" s="58" t="str">
        <f>VLOOKUP(AM91,AproximacionMercado,2,FALSE)</f>
        <v>0</v>
      </c>
      <c r="AO91" s="27"/>
      <c r="AP91" s="27"/>
      <c r="AQ91" s="56"/>
      <c r="AR91" s="57" t="str">
        <f>VLOOKUP(AQ91,ExpansionTecnologia,2,FALSE)</f>
        <v>0</v>
      </c>
      <c r="AS91" s="56"/>
      <c r="AT91" s="57" t="str">
        <f>VLOOKUP(AS91,RegulacionesBarreras,2,FALSE)</f>
        <v>0</v>
      </c>
      <c r="AU91" s="59" t="str">
        <f>AVERAGE(AL91,AN91,AR91,AT91)</f>
        <v>0</v>
      </c>
      <c r="AV91" s="56"/>
      <c r="AW91" s="57" t="str">
        <f>VLOOKUP(AV91,afectacionesArticulosPatentes,2,FALSE)</f>
        <v>0</v>
      </c>
      <c r="AX91" s="56"/>
      <c r="AY91" s="57" t="str">
        <f>VLOOKUP(AX91,afectacionesProductosComerciales,2,FALSE)</f>
        <v>0</v>
      </c>
      <c r="AZ91" s="27"/>
      <c r="BA91" s="45" t="s">
        <v>84</v>
      </c>
      <c r="BB91" s="60" t="str">
        <f>AVERAGE(AW91,AY91)</f>
        <v>0</v>
      </c>
    </row>
    <row r="92" spans="1:92" customHeight="1" ht="36">
      <c r="A92" s="39">
        <v>88</v>
      </c>
      <c r="B92" s="40"/>
      <c r="C92" s="41"/>
      <c r="D92" s="41"/>
      <c r="E92" s="42"/>
      <c r="F92" s="43"/>
      <c r="G92" s="43"/>
      <c r="H92" s="44"/>
      <c r="I92" s="45"/>
      <c r="J92" s="45"/>
      <c r="K92" s="45"/>
      <c r="L92" s="45"/>
      <c r="M92" s="45"/>
      <c r="N92" s="46"/>
      <c r="O92" s="46">
        <v>0</v>
      </c>
      <c r="P92" s="46">
        <v>0</v>
      </c>
      <c r="Q92" s="47">
        <f>SUM(N92:P92)</f>
        <v>0</v>
      </c>
      <c r="R92" s="46"/>
      <c r="S92" s="46"/>
      <c r="T92" s="45"/>
      <c r="U92" s="45"/>
      <c r="V92" s="45"/>
      <c r="W92" s="48" t="str">
        <f>VLOOKUP(M92,tablaPesoTRLActual,2,FALSE)*VLOOKUP((V92-M92),tablaPesoCambioTRL,2,FALSE)</f>
        <v>0</v>
      </c>
      <c r="X92" s="48" t="str">
        <f>VLOOKUP(V92,valoracionMetaTRL,2,FALSE)</f>
        <v>0</v>
      </c>
      <c r="Y92" s="49"/>
      <c r="Z92" s="45" t="str">
        <f>VLOOKUP(Y92,TipoESfuerzo,2,FALSE)</f>
        <v>0</v>
      </c>
      <c r="AA92" s="50"/>
      <c r="AB92" s="51"/>
      <c r="AC92" s="51"/>
      <c r="AD92" s="51"/>
      <c r="AE92" s="52">
        <f>SUM(AA92:AD92)</f>
        <v>0</v>
      </c>
      <c r="AF92" s="53"/>
      <c r="AG92" s="45"/>
      <c r="AH92" s="41"/>
      <c r="AI92" s="54"/>
      <c r="AJ92" s="55" t="str">
        <f>(W92*0.15)+(X92*0.6)+(Z92*0.25)</f>
        <v>0</v>
      </c>
      <c r="AK92" s="56"/>
      <c r="AL92" s="57" t="str">
        <f>VLOOKUP(AK92,AplicacionesTecnologia2,2,FALSE)</f>
        <v>0</v>
      </c>
      <c r="AM92" s="56"/>
      <c r="AN92" s="58" t="str">
        <f>VLOOKUP(AM92,AproximacionMercado,2,FALSE)</f>
        <v>0</v>
      </c>
      <c r="AO92" s="27"/>
      <c r="AP92" s="27"/>
      <c r="AQ92" s="56"/>
      <c r="AR92" s="57" t="str">
        <f>VLOOKUP(AQ92,ExpansionTecnologia,2,FALSE)</f>
        <v>0</v>
      </c>
      <c r="AS92" s="56"/>
      <c r="AT92" s="57" t="str">
        <f>VLOOKUP(AS92,RegulacionesBarreras,2,FALSE)</f>
        <v>0</v>
      </c>
      <c r="AU92" s="59" t="str">
        <f>AVERAGE(AL92,AN92,AR92,AT92)</f>
        <v>0</v>
      </c>
      <c r="AV92" s="56"/>
      <c r="AW92" s="57" t="str">
        <f>VLOOKUP(AV92,afectacionesArticulosPatentes,2,FALSE)</f>
        <v>0</v>
      </c>
      <c r="AX92" s="56"/>
      <c r="AY92" s="57" t="str">
        <f>VLOOKUP(AX92,afectacionesProductosComerciales,2,FALSE)</f>
        <v>0</v>
      </c>
      <c r="AZ92" s="27"/>
      <c r="BA92" s="45" t="s">
        <v>84</v>
      </c>
      <c r="BB92" s="60" t="str">
        <f>AVERAGE(AW92,AY92)</f>
        <v>0</v>
      </c>
    </row>
    <row r="93" spans="1:92" customHeight="1" ht="36">
      <c r="A93" s="39">
        <v>89</v>
      </c>
      <c r="B93" s="40"/>
      <c r="C93" s="41"/>
      <c r="D93" s="41"/>
      <c r="E93" s="42"/>
      <c r="F93" s="43"/>
      <c r="G93" s="43"/>
      <c r="H93" s="44"/>
      <c r="I93" s="45"/>
      <c r="J93" s="45"/>
      <c r="K93" s="45"/>
      <c r="L93" s="45"/>
      <c r="M93" s="45"/>
      <c r="N93" s="46"/>
      <c r="O93" s="46">
        <v>0</v>
      </c>
      <c r="P93" s="46">
        <v>0</v>
      </c>
      <c r="Q93" s="47">
        <f>SUM(N93:P93)</f>
        <v>0</v>
      </c>
      <c r="R93" s="46"/>
      <c r="S93" s="46"/>
      <c r="T93" s="45"/>
      <c r="U93" s="45"/>
      <c r="V93" s="45"/>
      <c r="W93" s="48" t="str">
        <f>VLOOKUP(M93,tablaPesoTRLActual,2,FALSE)*VLOOKUP((V93-M93),tablaPesoCambioTRL,2,FALSE)</f>
        <v>0</v>
      </c>
      <c r="X93" s="48" t="str">
        <f>VLOOKUP(V93,valoracionMetaTRL,2,FALSE)</f>
        <v>0</v>
      </c>
      <c r="Y93" s="49"/>
      <c r="Z93" s="45" t="str">
        <f>VLOOKUP(Y93,TipoESfuerzo,2,FALSE)</f>
        <v>0</v>
      </c>
      <c r="AA93" s="50"/>
      <c r="AB93" s="51"/>
      <c r="AC93" s="51"/>
      <c r="AD93" s="51"/>
      <c r="AE93" s="52">
        <f>SUM(AA93:AD93)</f>
        <v>0</v>
      </c>
      <c r="AF93" s="53"/>
      <c r="AG93" s="45"/>
      <c r="AH93" s="41"/>
      <c r="AI93" s="54"/>
      <c r="AJ93" s="55" t="str">
        <f>(W93*0.15)+(X93*0.6)+(Z93*0.25)</f>
        <v>0</v>
      </c>
      <c r="AK93" s="56"/>
      <c r="AL93" s="57" t="str">
        <f>VLOOKUP(AK93,AplicacionesTecnologia2,2,FALSE)</f>
        <v>0</v>
      </c>
      <c r="AM93" s="56"/>
      <c r="AN93" s="58" t="str">
        <f>VLOOKUP(AM93,AproximacionMercado,2,FALSE)</f>
        <v>0</v>
      </c>
      <c r="AO93" s="27"/>
      <c r="AP93" s="27"/>
      <c r="AQ93" s="56"/>
      <c r="AR93" s="57" t="str">
        <f>VLOOKUP(AQ93,ExpansionTecnologia,2,FALSE)</f>
        <v>0</v>
      </c>
      <c r="AS93" s="56"/>
      <c r="AT93" s="57" t="str">
        <f>VLOOKUP(AS93,RegulacionesBarreras,2,FALSE)</f>
        <v>0</v>
      </c>
      <c r="AU93" s="59" t="str">
        <f>AVERAGE(AL93,AN93,AR93,AT93)</f>
        <v>0</v>
      </c>
      <c r="AV93" s="56"/>
      <c r="AW93" s="57" t="str">
        <f>VLOOKUP(AV93,afectacionesArticulosPatentes,2,FALSE)</f>
        <v>0</v>
      </c>
      <c r="AX93" s="56"/>
      <c r="AY93" s="57" t="str">
        <f>VLOOKUP(AX93,afectacionesProductosComerciales,2,FALSE)</f>
        <v>0</v>
      </c>
      <c r="AZ93" s="27"/>
      <c r="BA93" s="45" t="s">
        <v>84</v>
      </c>
      <c r="BB93" s="60" t="str">
        <f>AVERAGE(AW93,AY93)</f>
        <v>0</v>
      </c>
    </row>
    <row r="94" spans="1:92" customHeight="1" ht="36">
      <c r="A94" s="39">
        <v>90</v>
      </c>
      <c r="B94" s="40"/>
      <c r="C94" s="41"/>
      <c r="D94" s="41"/>
      <c r="E94" s="42"/>
      <c r="F94" s="43"/>
      <c r="G94" s="43"/>
      <c r="H94" s="44"/>
      <c r="I94" s="45"/>
      <c r="J94" s="45"/>
      <c r="K94" s="45"/>
      <c r="L94" s="45"/>
      <c r="M94" s="45"/>
      <c r="N94" s="46"/>
      <c r="O94" s="46">
        <v>0</v>
      </c>
      <c r="P94" s="46">
        <v>0</v>
      </c>
      <c r="Q94" s="47">
        <f>SUM(N94:P94)</f>
        <v>0</v>
      </c>
      <c r="R94" s="46"/>
      <c r="S94" s="46"/>
      <c r="T94" s="45"/>
      <c r="U94" s="45"/>
      <c r="V94" s="45"/>
      <c r="W94" s="48" t="str">
        <f>VLOOKUP(M94,tablaPesoTRLActual,2,FALSE)*VLOOKUP((V94-M94),tablaPesoCambioTRL,2,FALSE)</f>
        <v>0</v>
      </c>
      <c r="X94" s="48" t="str">
        <f>VLOOKUP(V94,valoracionMetaTRL,2,FALSE)</f>
        <v>0</v>
      </c>
      <c r="Y94" s="49"/>
      <c r="Z94" s="45" t="str">
        <f>VLOOKUP(Y94,TipoESfuerzo,2,FALSE)</f>
        <v>0</v>
      </c>
      <c r="AA94" s="50"/>
      <c r="AB94" s="51"/>
      <c r="AC94" s="51"/>
      <c r="AD94" s="51"/>
      <c r="AE94" s="52">
        <f>SUM(AA94:AD94)</f>
        <v>0</v>
      </c>
      <c r="AF94" s="53"/>
      <c r="AG94" s="45"/>
      <c r="AH94" s="41"/>
      <c r="AI94" s="54"/>
      <c r="AJ94" s="55" t="str">
        <f>(W94*0.15)+(X94*0.6)+(Z94*0.25)</f>
        <v>0</v>
      </c>
      <c r="AK94" s="56"/>
      <c r="AL94" s="57" t="str">
        <f>VLOOKUP(AK94,AplicacionesTecnologia2,2,FALSE)</f>
        <v>0</v>
      </c>
      <c r="AM94" s="56"/>
      <c r="AN94" s="58" t="str">
        <f>VLOOKUP(AM94,AproximacionMercado,2,FALSE)</f>
        <v>0</v>
      </c>
      <c r="AO94" s="27"/>
      <c r="AP94" s="27"/>
      <c r="AQ94" s="56"/>
      <c r="AR94" s="57" t="str">
        <f>VLOOKUP(AQ94,ExpansionTecnologia,2,FALSE)</f>
        <v>0</v>
      </c>
      <c r="AS94" s="56"/>
      <c r="AT94" s="57" t="str">
        <f>VLOOKUP(AS94,RegulacionesBarreras,2,FALSE)</f>
        <v>0</v>
      </c>
      <c r="AU94" s="59" t="str">
        <f>AVERAGE(AL94,AN94,AR94,AT94)</f>
        <v>0</v>
      </c>
      <c r="AV94" s="56"/>
      <c r="AW94" s="57" t="str">
        <f>VLOOKUP(AV94,afectacionesArticulosPatentes,2,FALSE)</f>
        <v>0</v>
      </c>
      <c r="AX94" s="56"/>
      <c r="AY94" s="57" t="str">
        <f>VLOOKUP(AX94,afectacionesProductosComerciales,2,FALSE)</f>
        <v>0</v>
      </c>
      <c r="AZ94" s="27"/>
      <c r="BA94" s="45" t="s">
        <v>84</v>
      </c>
      <c r="BB94" s="60" t="str">
        <f>AVERAGE(AW94,AY94)</f>
        <v>0</v>
      </c>
    </row>
    <row r="95" spans="1:92" customHeight="1" ht="36">
      <c r="A95" s="39">
        <v>91</v>
      </c>
      <c r="B95" s="40"/>
      <c r="C95" s="41"/>
      <c r="D95" s="41"/>
      <c r="E95" s="42"/>
      <c r="F95" s="43"/>
      <c r="G95" s="43"/>
      <c r="H95" s="44"/>
      <c r="I95" s="45"/>
      <c r="J95" s="45"/>
      <c r="K95" s="45"/>
      <c r="L95" s="45"/>
      <c r="M95" s="45"/>
      <c r="N95" s="46"/>
      <c r="O95" s="46">
        <v>0</v>
      </c>
      <c r="P95" s="46">
        <v>0</v>
      </c>
      <c r="Q95" s="47">
        <f>SUM(N95:P95)</f>
        <v>0</v>
      </c>
      <c r="R95" s="46"/>
      <c r="S95" s="46"/>
      <c r="T95" s="45"/>
      <c r="U95" s="45"/>
      <c r="V95" s="45"/>
      <c r="W95" s="48" t="str">
        <f>VLOOKUP(M95,tablaPesoTRLActual,2,FALSE)*VLOOKUP((V95-M95),tablaPesoCambioTRL,2,FALSE)</f>
        <v>0</v>
      </c>
      <c r="X95" s="48" t="str">
        <f>VLOOKUP(V95,valoracionMetaTRL,2,FALSE)</f>
        <v>0</v>
      </c>
      <c r="Y95" s="49"/>
      <c r="Z95" s="45" t="str">
        <f>VLOOKUP(Y95,TipoESfuerzo,2,FALSE)</f>
        <v>0</v>
      </c>
      <c r="AA95" s="50"/>
      <c r="AB95" s="51"/>
      <c r="AC95" s="51"/>
      <c r="AD95" s="51"/>
      <c r="AE95" s="52">
        <f>SUM(AA95:AD95)</f>
        <v>0</v>
      </c>
      <c r="AF95" s="53"/>
      <c r="AG95" s="45"/>
      <c r="AH95" s="41"/>
      <c r="AI95" s="54"/>
      <c r="AJ95" s="55" t="str">
        <f>(W95*0.15)+(X95*0.6)+(Z95*0.25)</f>
        <v>0</v>
      </c>
      <c r="AK95" s="56"/>
      <c r="AL95" s="57" t="str">
        <f>VLOOKUP(AK95,AplicacionesTecnologia2,2,FALSE)</f>
        <v>0</v>
      </c>
      <c r="AM95" s="56"/>
      <c r="AN95" s="58" t="str">
        <f>VLOOKUP(AM95,AproximacionMercado,2,FALSE)</f>
        <v>0</v>
      </c>
      <c r="AO95" s="27"/>
      <c r="AP95" s="27"/>
      <c r="AQ95" s="56"/>
      <c r="AR95" s="57" t="str">
        <f>VLOOKUP(AQ95,ExpansionTecnologia,2,FALSE)</f>
        <v>0</v>
      </c>
      <c r="AS95" s="56"/>
      <c r="AT95" s="57" t="str">
        <f>VLOOKUP(AS95,RegulacionesBarreras,2,FALSE)</f>
        <v>0</v>
      </c>
      <c r="AU95" s="59" t="str">
        <f>AVERAGE(AL95,AN95,AR95,AT95)</f>
        <v>0</v>
      </c>
      <c r="AV95" s="56"/>
      <c r="AW95" s="57" t="str">
        <f>VLOOKUP(AV95,afectacionesArticulosPatentes,2,FALSE)</f>
        <v>0</v>
      </c>
      <c r="AX95" s="56"/>
      <c r="AY95" s="57" t="str">
        <f>VLOOKUP(AX95,afectacionesProductosComerciales,2,FALSE)</f>
        <v>0</v>
      </c>
      <c r="AZ95" s="27"/>
      <c r="BA95" s="45" t="s">
        <v>84</v>
      </c>
      <c r="BB95" s="60" t="str">
        <f>AVERAGE(AW95,AY95)</f>
        <v>0</v>
      </c>
    </row>
    <row r="96" spans="1:92" customHeight="1" ht="36">
      <c r="A96" s="39">
        <v>92</v>
      </c>
      <c r="B96" s="40"/>
      <c r="C96" s="41"/>
      <c r="D96" s="41"/>
      <c r="E96" s="42"/>
      <c r="F96" s="43"/>
      <c r="G96" s="43"/>
      <c r="H96" s="44"/>
      <c r="I96" s="45"/>
      <c r="J96" s="45"/>
      <c r="K96" s="45"/>
      <c r="L96" s="45"/>
      <c r="M96" s="45"/>
      <c r="N96" s="46"/>
      <c r="O96" s="46">
        <v>0</v>
      </c>
      <c r="P96" s="46">
        <v>0</v>
      </c>
      <c r="Q96" s="47">
        <f>SUM(N96:P96)</f>
        <v>0</v>
      </c>
      <c r="R96" s="46"/>
      <c r="S96" s="46"/>
      <c r="T96" s="45"/>
      <c r="U96" s="45"/>
      <c r="V96" s="45"/>
      <c r="W96" s="48" t="str">
        <f>VLOOKUP(M96,tablaPesoTRLActual,2,FALSE)*VLOOKUP((V96-M96),tablaPesoCambioTRL,2,FALSE)</f>
        <v>0</v>
      </c>
      <c r="X96" s="48" t="str">
        <f>VLOOKUP(V96,valoracionMetaTRL,2,FALSE)</f>
        <v>0</v>
      </c>
      <c r="Y96" s="49"/>
      <c r="Z96" s="45" t="str">
        <f>VLOOKUP(Y96,TipoESfuerzo,2,FALSE)</f>
        <v>0</v>
      </c>
      <c r="AA96" s="50"/>
      <c r="AB96" s="51"/>
      <c r="AC96" s="51"/>
      <c r="AD96" s="51"/>
      <c r="AE96" s="52">
        <f>SUM(AA96:AD96)</f>
        <v>0</v>
      </c>
      <c r="AF96" s="53"/>
      <c r="AG96" s="45"/>
      <c r="AH96" s="41"/>
      <c r="AI96" s="54"/>
      <c r="AJ96" s="55" t="str">
        <f>(W96*0.15)+(X96*0.6)+(Z96*0.25)</f>
        <v>0</v>
      </c>
      <c r="AK96" s="56"/>
      <c r="AL96" s="57" t="str">
        <f>VLOOKUP(AK96,AplicacionesTecnologia2,2,FALSE)</f>
        <v>0</v>
      </c>
      <c r="AM96" s="56"/>
      <c r="AN96" s="58" t="str">
        <f>VLOOKUP(AM96,AproximacionMercado,2,FALSE)</f>
        <v>0</v>
      </c>
      <c r="AO96" s="27"/>
      <c r="AP96" s="27"/>
      <c r="AQ96" s="56"/>
      <c r="AR96" s="57" t="str">
        <f>VLOOKUP(AQ96,ExpansionTecnologia,2,FALSE)</f>
        <v>0</v>
      </c>
      <c r="AS96" s="56"/>
      <c r="AT96" s="57" t="str">
        <f>VLOOKUP(AS96,RegulacionesBarreras,2,FALSE)</f>
        <v>0</v>
      </c>
      <c r="AU96" s="59" t="str">
        <f>AVERAGE(AL96,AN96,AR96,AT96)</f>
        <v>0</v>
      </c>
      <c r="AV96" s="56"/>
      <c r="AW96" s="57" t="str">
        <f>VLOOKUP(AV96,afectacionesArticulosPatentes,2,FALSE)</f>
        <v>0</v>
      </c>
      <c r="AX96" s="56"/>
      <c r="AY96" s="57" t="str">
        <f>VLOOKUP(AX96,afectacionesProductosComerciales,2,FALSE)</f>
        <v>0</v>
      </c>
      <c r="AZ96" s="27"/>
      <c r="BA96" s="45" t="s">
        <v>84</v>
      </c>
      <c r="BB96" s="60" t="str">
        <f>AVERAGE(AW96,AY96)</f>
        <v>0</v>
      </c>
    </row>
    <row r="97" spans="1:92" customHeight="1" ht="36">
      <c r="A97" s="39">
        <v>93</v>
      </c>
      <c r="B97" s="40"/>
      <c r="C97" s="41"/>
      <c r="D97" s="41"/>
      <c r="E97" s="42"/>
      <c r="F97" s="43"/>
      <c r="G97" s="43"/>
      <c r="H97" s="44"/>
      <c r="I97" s="45"/>
      <c r="J97" s="45"/>
      <c r="K97" s="45"/>
      <c r="L97" s="45"/>
      <c r="M97" s="45"/>
      <c r="N97" s="46"/>
      <c r="O97" s="46">
        <v>0</v>
      </c>
      <c r="P97" s="46">
        <v>0</v>
      </c>
      <c r="Q97" s="47">
        <f>SUM(N97:P97)</f>
        <v>0</v>
      </c>
      <c r="R97" s="46"/>
      <c r="S97" s="46"/>
      <c r="T97" s="45"/>
      <c r="U97" s="45"/>
      <c r="V97" s="45"/>
      <c r="W97" s="48" t="str">
        <f>VLOOKUP(M97,tablaPesoTRLActual,2,FALSE)*VLOOKUP((V97-M97),tablaPesoCambioTRL,2,FALSE)</f>
        <v>0</v>
      </c>
      <c r="X97" s="48" t="str">
        <f>VLOOKUP(V97,valoracionMetaTRL,2,FALSE)</f>
        <v>0</v>
      </c>
      <c r="Y97" s="49"/>
      <c r="Z97" s="45" t="str">
        <f>VLOOKUP(Y97,TipoESfuerzo,2,FALSE)</f>
        <v>0</v>
      </c>
      <c r="AA97" s="50"/>
      <c r="AB97" s="51"/>
      <c r="AC97" s="51"/>
      <c r="AD97" s="51"/>
      <c r="AE97" s="52">
        <f>SUM(AA97:AD97)</f>
        <v>0</v>
      </c>
      <c r="AF97" s="53"/>
      <c r="AG97" s="45"/>
      <c r="AH97" s="41"/>
      <c r="AI97" s="54"/>
      <c r="AJ97" s="55" t="str">
        <f>(W97*0.15)+(X97*0.6)+(Z97*0.25)</f>
        <v>0</v>
      </c>
      <c r="AK97" s="56"/>
      <c r="AL97" s="57" t="str">
        <f>VLOOKUP(AK97,AplicacionesTecnologia2,2,FALSE)</f>
        <v>0</v>
      </c>
      <c r="AM97" s="56"/>
      <c r="AN97" s="58" t="str">
        <f>VLOOKUP(AM97,AproximacionMercado,2,FALSE)</f>
        <v>0</v>
      </c>
      <c r="AO97" s="27"/>
      <c r="AP97" s="27"/>
      <c r="AQ97" s="56"/>
      <c r="AR97" s="57" t="str">
        <f>VLOOKUP(AQ97,ExpansionTecnologia,2,FALSE)</f>
        <v>0</v>
      </c>
      <c r="AS97" s="56"/>
      <c r="AT97" s="57" t="str">
        <f>VLOOKUP(AS97,RegulacionesBarreras,2,FALSE)</f>
        <v>0</v>
      </c>
      <c r="AU97" s="59" t="str">
        <f>AVERAGE(AL97,AN97,AR97,AT97)</f>
        <v>0</v>
      </c>
      <c r="AV97" s="56"/>
      <c r="AW97" s="57" t="str">
        <f>VLOOKUP(AV97,afectacionesArticulosPatentes,2,FALSE)</f>
        <v>0</v>
      </c>
      <c r="AX97" s="56"/>
      <c r="AY97" s="57" t="str">
        <f>VLOOKUP(AX97,afectacionesProductosComerciales,2,FALSE)</f>
        <v>0</v>
      </c>
      <c r="AZ97" s="27"/>
      <c r="BA97" s="45" t="s">
        <v>84</v>
      </c>
      <c r="BB97" s="60" t="str">
        <f>AVERAGE(AW97,AY97)</f>
        <v>0</v>
      </c>
    </row>
    <row r="98" spans="1:92" customHeight="1" ht="36">
      <c r="A98" s="39">
        <v>94</v>
      </c>
      <c r="B98" s="40"/>
      <c r="C98" s="41"/>
      <c r="D98" s="41"/>
      <c r="E98" s="42"/>
      <c r="F98" s="43"/>
      <c r="G98" s="43"/>
      <c r="H98" s="44"/>
      <c r="I98" s="45"/>
      <c r="J98" s="45"/>
      <c r="K98" s="45"/>
      <c r="L98" s="45"/>
      <c r="M98" s="45"/>
      <c r="N98" s="46"/>
      <c r="O98" s="46">
        <v>0</v>
      </c>
      <c r="P98" s="46">
        <v>0</v>
      </c>
      <c r="Q98" s="47">
        <f>SUM(N98:P98)</f>
        <v>0</v>
      </c>
      <c r="R98" s="46"/>
      <c r="S98" s="46"/>
      <c r="T98" s="45"/>
      <c r="U98" s="45"/>
      <c r="V98" s="45"/>
      <c r="W98" s="48" t="str">
        <f>VLOOKUP(M98,tablaPesoTRLActual,2,FALSE)*VLOOKUP((V98-M98),tablaPesoCambioTRL,2,FALSE)</f>
        <v>0</v>
      </c>
      <c r="X98" s="48" t="str">
        <f>VLOOKUP(V98,valoracionMetaTRL,2,FALSE)</f>
        <v>0</v>
      </c>
      <c r="Y98" s="49"/>
      <c r="Z98" s="45" t="str">
        <f>VLOOKUP(Y98,TipoESfuerzo,2,FALSE)</f>
        <v>0</v>
      </c>
      <c r="AA98" s="50"/>
      <c r="AB98" s="51"/>
      <c r="AC98" s="51"/>
      <c r="AD98" s="51"/>
      <c r="AE98" s="52">
        <f>SUM(AA98:AD98)</f>
        <v>0</v>
      </c>
      <c r="AF98" s="53"/>
      <c r="AG98" s="45"/>
      <c r="AH98" s="41"/>
      <c r="AI98" s="54"/>
      <c r="AJ98" s="55" t="str">
        <f>(W98*0.15)+(X98*0.6)+(Z98*0.25)</f>
        <v>0</v>
      </c>
      <c r="AK98" s="56"/>
      <c r="AL98" s="57" t="str">
        <f>VLOOKUP(AK98,AplicacionesTecnologia2,2,FALSE)</f>
        <v>0</v>
      </c>
      <c r="AM98" s="56"/>
      <c r="AN98" s="58" t="str">
        <f>VLOOKUP(AM98,AproximacionMercado,2,FALSE)</f>
        <v>0</v>
      </c>
      <c r="AO98" s="27"/>
      <c r="AP98" s="27"/>
      <c r="AQ98" s="56"/>
      <c r="AR98" s="57" t="str">
        <f>VLOOKUP(AQ98,ExpansionTecnologia,2,FALSE)</f>
        <v>0</v>
      </c>
      <c r="AS98" s="56"/>
      <c r="AT98" s="57" t="str">
        <f>VLOOKUP(AS98,RegulacionesBarreras,2,FALSE)</f>
        <v>0</v>
      </c>
      <c r="AU98" s="59" t="str">
        <f>AVERAGE(AL98,AN98,AR98,AT98)</f>
        <v>0</v>
      </c>
      <c r="AV98" s="56"/>
      <c r="AW98" s="57" t="str">
        <f>VLOOKUP(AV98,afectacionesArticulosPatentes,2,FALSE)</f>
        <v>0</v>
      </c>
      <c r="AX98" s="56"/>
      <c r="AY98" s="57" t="str">
        <f>VLOOKUP(AX98,afectacionesProductosComerciales,2,FALSE)</f>
        <v>0</v>
      </c>
      <c r="AZ98" s="27"/>
      <c r="BA98" s="45" t="s">
        <v>84</v>
      </c>
      <c r="BB98" s="60" t="str">
        <f>AVERAGE(AW98,AY98)</f>
        <v>0</v>
      </c>
    </row>
    <row r="99" spans="1:92" customHeight="1" ht="36">
      <c r="A99" s="39">
        <v>95</v>
      </c>
      <c r="B99" s="40"/>
      <c r="C99" s="41"/>
      <c r="D99" s="41"/>
      <c r="E99" s="42"/>
      <c r="F99" s="43"/>
      <c r="G99" s="43"/>
      <c r="H99" s="44"/>
      <c r="I99" s="45"/>
      <c r="J99" s="45"/>
      <c r="K99" s="45"/>
      <c r="L99" s="45"/>
      <c r="M99" s="45"/>
      <c r="N99" s="46"/>
      <c r="O99" s="46">
        <v>0</v>
      </c>
      <c r="P99" s="46">
        <v>0</v>
      </c>
      <c r="Q99" s="47">
        <f>SUM(N99:P99)</f>
        <v>0</v>
      </c>
      <c r="R99" s="46"/>
      <c r="S99" s="46"/>
      <c r="T99" s="45"/>
      <c r="U99" s="45"/>
      <c r="V99" s="45"/>
      <c r="W99" s="48" t="str">
        <f>VLOOKUP(M99,tablaPesoTRLActual,2,FALSE)*VLOOKUP((V99-M99),tablaPesoCambioTRL,2,FALSE)</f>
        <v>0</v>
      </c>
      <c r="X99" s="48" t="str">
        <f>VLOOKUP(V99,valoracionMetaTRL,2,FALSE)</f>
        <v>0</v>
      </c>
      <c r="Y99" s="49"/>
      <c r="Z99" s="45" t="str">
        <f>VLOOKUP(Y99,TipoESfuerzo,2,FALSE)</f>
        <v>0</v>
      </c>
      <c r="AA99" s="50"/>
      <c r="AB99" s="51"/>
      <c r="AC99" s="51"/>
      <c r="AD99" s="51"/>
      <c r="AE99" s="52">
        <f>SUM(AA99:AD99)</f>
        <v>0</v>
      </c>
      <c r="AF99" s="53"/>
      <c r="AG99" s="45"/>
      <c r="AH99" s="41"/>
      <c r="AI99" s="54"/>
      <c r="AJ99" s="55" t="str">
        <f>(W99*0.15)+(X99*0.6)+(Z99*0.25)</f>
        <v>0</v>
      </c>
      <c r="AK99" s="56"/>
      <c r="AL99" s="57" t="str">
        <f>VLOOKUP(AK99,AplicacionesTecnologia2,2,FALSE)</f>
        <v>0</v>
      </c>
      <c r="AM99" s="56"/>
      <c r="AN99" s="58" t="str">
        <f>VLOOKUP(AM99,AproximacionMercado,2,FALSE)</f>
        <v>0</v>
      </c>
      <c r="AO99" s="27"/>
      <c r="AP99" s="27"/>
      <c r="AQ99" s="56"/>
      <c r="AR99" s="57" t="str">
        <f>VLOOKUP(AQ99,ExpansionTecnologia,2,FALSE)</f>
        <v>0</v>
      </c>
      <c r="AS99" s="56"/>
      <c r="AT99" s="57" t="str">
        <f>VLOOKUP(AS99,RegulacionesBarreras,2,FALSE)</f>
        <v>0</v>
      </c>
      <c r="AU99" s="59" t="str">
        <f>AVERAGE(AL99,AN99,AR99,AT99)</f>
        <v>0</v>
      </c>
      <c r="AV99" s="56"/>
      <c r="AW99" s="57" t="str">
        <f>VLOOKUP(AV99,afectacionesArticulosPatentes,2,FALSE)</f>
        <v>0</v>
      </c>
      <c r="AX99" s="56"/>
      <c r="AY99" s="57" t="str">
        <f>VLOOKUP(AX99,afectacionesProductosComerciales,2,FALSE)</f>
        <v>0</v>
      </c>
      <c r="AZ99" s="27"/>
      <c r="BA99" s="45" t="s">
        <v>84</v>
      </c>
      <c r="BB99" s="60" t="str">
        <f>AVERAGE(AW99,AY99)</f>
        <v>0</v>
      </c>
    </row>
    <row r="100" spans="1:92" customHeight="1" ht="36">
      <c r="A100" s="39">
        <v>96</v>
      </c>
      <c r="B100" s="40"/>
      <c r="C100" s="41"/>
      <c r="D100" s="41"/>
      <c r="E100" s="42"/>
      <c r="F100" s="43"/>
      <c r="G100" s="43"/>
      <c r="H100" s="44"/>
      <c r="I100" s="45"/>
      <c r="J100" s="45"/>
      <c r="K100" s="45"/>
      <c r="L100" s="45"/>
      <c r="M100" s="45"/>
      <c r="N100" s="46"/>
      <c r="O100" s="46">
        <v>0</v>
      </c>
      <c r="P100" s="46">
        <v>0</v>
      </c>
      <c r="Q100" s="47">
        <f>SUM(N100:P100)</f>
        <v>0</v>
      </c>
      <c r="R100" s="46"/>
      <c r="S100" s="46"/>
      <c r="T100" s="45"/>
      <c r="U100" s="45"/>
      <c r="V100" s="45"/>
      <c r="W100" s="48" t="str">
        <f>VLOOKUP(M100,tablaPesoTRLActual,2,FALSE)*VLOOKUP((V100-M100),tablaPesoCambioTRL,2,FALSE)</f>
        <v>0</v>
      </c>
      <c r="X100" s="48" t="str">
        <f>VLOOKUP(V100,valoracionMetaTRL,2,FALSE)</f>
        <v>0</v>
      </c>
      <c r="Y100" s="49"/>
      <c r="Z100" s="45" t="str">
        <f>VLOOKUP(Y100,TipoESfuerzo,2,FALSE)</f>
        <v>0</v>
      </c>
      <c r="AA100" s="50"/>
      <c r="AB100" s="51"/>
      <c r="AC100" s="51"/>
      <c r="AD100" s="51"/>
      <c r="AE100" s="52">
        <f>SUM(AA100:AD100)</f>
        <v>0</v>
      </c>
      <c r="AF100" s="53"/>
      <c r="AG100" s="45"/>
      <c r="AH100" s="41"/>
      <c r="AI100" s="54"/>
      <c r="AJ100" s="55" t="str">
        <f>(W100*0.15)+(X100*0.6)+(Z100*0.25)</f>
        <v>0</v>
      </c>
      <c r="AK100" s="56"/>
      <c r="AL100" s="57" t="str">
        <f>VLOOKUP(AK100,AplicacionesTecnologia2,2,FALSE)</f>
        <v>0</v>
      </c>
      <c r="AM100" s="56"/>
      <c r="AN100" s="58" t="str">
        <f>VLOOKUP(AM100,AproximacionMercado,2,FALSE)</f>
        <v>0</v>
      </c>
      <c r="AO100" s="27"/>
      <c r="AP100" s="27"/>
      <c r="AQ100" s="56"/>
      <c r="AR100" s="57" t="str">
        <f>VLOOKUP(AQ100,ExpansionTecnologia,2,FALSE)</f>
        <v>0</v>
      </c>
      <c r="AS100" s="56"/>
      <c r="AT100" s="57" t="str">
        <f>VLOOKUP(AS100,RegulacionesBarreras,2,FALSE)</f>
        <v>0</v>
      </c>
      <c r="AU100" s="59" t="str">
        <f>AVERAGE(AL100,AN100,AR100,AT100)</f>
        <v>0</v>
      </c>
      <c r="AV100" s="56"/>
      <c r="AW100" s="57" t="str">
        <f>VLOOKUP(AV100,afectacionesArticulosPatentes,2,FALSE)</f>
        <v>0</v>
      </c>
      <c r="AX100" s="56"/>
      <c r="AY100" s="57" t="str">
        <f>VLOOKUP(AX100,afectacionesProductosComerciales,2,FALSE)</f>
        <v>0</v>
      </c>
      <c r="AZ100" s="27"/>
      <c r="BA100" s="45" t="s">
        <v>84</v>
      </c>
      <c r="BB100" s="60" t="str">
        <f>AVERAGE(AW100,AY100)</f>
        <v>0</v>
      </c>
    </row>
    <row r="101" spans="1:92" customHeight="1" ht="36">
      <c r="A101" s="39">
        <v>97</v>
      </c>
      <c r="B101" s="40"/>
      <c r="C101" s="41"/>
      <c r="D101" s="41"/>
      <c r="E101" s="42"/>
      <c r="F101" s="43"/>
      <c r="G101" s="43"/>
      <c r="H101" s="44"/>
      <c r="I101" s="45"/>
      <c r="J101" s="45"/>
      <c r="K101" s="45"/>
      <c r="L101" s="45"/>
      <c r="M101" s="45"/>
      <c r="N101" s="46"/>
      <c r="O101" s="46">
        <v>0</v>
      </c>
      <c r="P101" s="46">
        <v>0</v>
      </c>
      <c r="Q101" s="47">
        <f>SUM(N101:P101)</f>
        <v>0</v>
      </c>
      <c r="R101" s="46"/>
      <c r="S101" s="46"/>
      <c r="T101" s="45"/>
      <c r="U101" s="45"/>
      <c r="V101" s="45"/>
      <c r="W101" s="48" t="str">
        <f>VLOOKUP(M101,tablaPesoTRLActual,2,FALSE)*VLOOKUP((V101-M101),tablaPesoCambioTRL,2,FALSE)</f>
        <v>0</v>
      </c>
      <c r="X101" s="48" t="str">
        <f>VLOOKUP(V101,valoracionMetaTRL,2,FALSE)</f>
        <v>0</v>
      </c>
      <c r="Y101" s="49"/>
      <c r="Z101" s="45" t="str">
        <f>VLOOKUP(Y101,TipoESfuerzo,2,FALSE)</f>
        <v>0</v>
      </c>
      <c r="AA101" s="50"/>
      <c r="AB101" s="51"/>
      <c r="AC101" s="51"/>
      <c r="AD101" s="51"/>
      <c r="AE101" s="52">
        <f>SUM(AA101:AD101)</f>
        <v>0</v>
      </c>
      <c r="AF101" s="53"/>
      <c r="AG101" s="45"/>
      <c r="AH101" s="41"/>
      <c r="AI101" s="54"/>
      <c r="AJ101" s="55" t="str">
        <f>(W101*0.15)+(X101*0.6)+(Z101*0.25)</f>
        <v>0</v>
      </c>
      <c r="AK101" s="56"/>
      <c r="AL101" s="57" t="str">
        <f>VLOOKUP(AK101,AplicacionesTecnologia2,2,FALSE)</f>
        <v>0</v>
      </c>
      <c r="AM101" s="56"/>
      <c r="AN101" s="58" t="str">
        <f>VLOOKUP(AM101,AproximacionMercado,2,FALSE)</f>
        <v>0</v>
      </c>
      <c r="AO101" s="27"/>
      <c r="AP101" s="27"/>
      <c r="AQ101" s="56"/>
      <c r="AR101" s="57" t="str">
        <f>VLOOKUP(AQ101,ExpansionTecnologia,2,FALSE)</f>
        <v>0</v>
      </c>
      <c r="AS101" s="56"/>
      <c r="AT101" s="57" t="str">
        <f>VLOOKUP(AS101,RegulacionesBarreras,2,FALSE)</f>
        <v>0</v>
      </c>
      <c r="AU101" s="59" t="str">
        <f>AVERAGE(AL101,AN101,AR101,AT101)</f>
        <v>0</v>
      </c>
      <c r="AV101" s="56"/>
      <c r="AW101" s="57" t="str">
        <f>VLOOKUP(AV101,afectacionesArticulosPatentes,2,FALSE)</f>
        <v>0</v>
      </c>
      <c r="AX101" s="56"/>
      <c r="AY101" s="57" t="str">
        <f>VLOOKUP(AX101,afectacionesProductosComerciales,2,FALSE)</f>
        <v>0</v>
      </c>
      <c r="AZ101" s="27"/>
      <c r="BA101" s="45" t="s">
        <v>84</v>
      </c>
      <c r="BB101" s="60" t="str">
        <f>AVERAGE(AW101,AY101)</f>
        <v>0</v>
      </c>
    </row>
    <row r="102" spans="1:92" customHeight="1" ht="36">
      <c r="A102" s="39">
        <v>98</v>
      </c>
      <c r="B102" s="40"/>
      <c r="C102" s="41"/>
      <c r="D102" s="41"/>
      <c r="E102" s="42"/>
      <c r="F102" s="43"/>
      <c r="G102" s="43"/>
      <c r="H102" s="44"/>
      <c r="I102" s="45"/>
      <c r="J102" s="45"/>
      <c r="K102" s="45"/>
      <c r="L102" s="45"/>
      <c r="M102" s="45"/>
      <c r="N102" s="46"/>
      <c r="O102" s="46">
        <v>0</v>
      </c>
      <c r="P102" s="46">
        <v>0</v>
      </c>
      <c r="Q102" s="47">
        <f>SUM(N102:P102)</f>
        <v>0</v>
      </c>
      <c r="R102" s="46"/>
      <c r="S102" s="46"/>
      <c r="T102" s="45"/>
      <c r="U102" s="45"/>
      <c r="V102" s="45"/>
      <c r="W102" s="48" t="str">
        <f>VLOOKUP(M102,tablaPesoTRLActual,2,FALSE)*VLOOKUP((V102-M102),tablaPesoCambioTRL,2,FALSE)</f>
        <v>0</v>
      </c>
      <c r="X102" s="48" t="str">
        <f>VLOOKUP(V102,valoracionMetaTRL,2,FALSE)</f>
        <v>0</v>
      </c>
      <c r="Y102" s="49"/>
      <c r="Z102" s="45" t="str">
        <f>VLOOKUP(Y102,TipoESfuerzo,2,FALSE)</f>
        <v>0</v>
      </c>
      <c r="AA102" s="50"/>
      <c r="AB102" s="51"/>
      <c r="AC102" s="51"/>
      <c r="AD102" s="51"/>
      <c r="AE102" s="52">
        <f>SUM(AA102:AD102)</f>
        <v>0</v>
      </c>
      <c r="AF102" s="53"/>
      <c r="AG102" s="45"/>
      <c r="AH102" s="41"/>
      <c r="AI102" s="54"/>
      <c r="AJ102" s="55" t="str">
        <f>(W102*0.15)+(X102*0.6)+(Z102*0.25)</f>
        <v>0</v>
      </c>
      <c r="AK102" s="56"/>
      <c r="AL102" s="57" t="str">
        <f>VLOOKUP(AK102,AplicacionesTecnologia2,2,FALSE)</f>
        <v>0</v>
      </c>
      <c r="AM102" s="56"/>
      <c r="AN102" s="58" t="str">
        <f>VLOOKUP(AM102,AproximacionMercado,2,FALSE)</f>
        <v>0</v>
      </c>
      <c r="AO102" s="27"/>
      <c r="AP102" s="27"/>
      <c r="AQ102" s="56"/>
      <c r="AR102" s="57" t="str">
        <f>VLOOKUP(AQ102,ExpansionTecnologia,2,FALSE)</f>
        <v>0</v>
      </c>
      <c r="AS102" s="56"/>
      <c r="AT102" s="57" t="str">
        <f>VLOOKUP(AS102,RegulacionesBarreras,2,FALSE)</f>
        <v>0</v>
      </c>
      <c r="AU102" s="59" t="str">
        <f>AVERAGE(AL102,AN102,AR102,AT102)</f>
        <v>0</v>
      </c>
      <c r="AV102" s="56"/>
      <c r="AW102" s="57" t="str">
        <f>VLOOKUP(AV102,afectacionesArticulosPatentes,2,FALSE)</f>
        <v>0</v>
      </c>
      <c r="AX102" s="56"/>
      <c r="AY102" s="57" t="str">
        <f>VLOOKUP(AX102,afectacionesProductosComerciales,2,FALSE)</f>
        <v>0</v>
      </c>
      <c r="AZ102" s="27"/>
      <c r="BA102" s="45" t="s">
        <v>84</v>
      </c>
      <c r="BB102" s="60" t="str">
        <f>AVERAGE(AW102,AY102)</f>
        <v>0</v>
      </c>
    </row>
    <row r="103" spans="1:92" customHeight="1" ht="36">
      <c r="A103" s="39">
        <v>99</v>
      </c>
      <c r="B103" s="40"/>
      <c r="C103" s="41"/>
      <c r="D103" s="41"/>
      <c r="E103" s="42"/>
      <c r="F103" s="43"/>
      <c r="G103" s="43"/>
      <c r="H103" s="44"/>
      <c r="I103" s="45"/>
      <c r="J103" s="45"/>
      <c r="K103" s="45"/>
      <c r="L103" s="45"/>
      <c r="M103" s="45"/>
      <c r="N103" s="46"/>
      <c r="O103" s="46">
        <v>0</v>
      </c>
      <c r="P103" s="46">
        <v>0</v>
      </c>
      <c r="Q103" s="47">
        <f>SUM(N103:P103)</f>
        <v>0</v>
      </c>
      <c r="R103" s="46"/>
      <c r="S103" s="46"/>
      <c r="T103" s="45"/>
      <c r="U103" s="45"/>
      <c r="V103" s="45"/>
      <c r="W103" s="48" t="str">
        <f>VLOOKUP(M103,tablaPesoTRLActual,2,FALSE)*VLOOKUP((V103-M103),tablaPesoCambioTRL,2,FALSE)</f>
        <v>0</v>
      </c>
      <c r="X103" s="48" t="str">
        <f>VLOOKUP(V103,valoracionMetaTRL,2,FALSE)</f>
        <v>0</v>
      </c>
      <c r="Y103" s="49"/>
      <c r="Z103" s="45" t="str">
        <f>VLOOKUP(Y103,TipoESfuerzo,2,FALSE)</f>
        <v>0</v>
      </c>
      <c r="AA103" s="50"/>
      <c r="AB103" s="51"/>
      <c r="AC103" s="51"/>
      <c r="AD103" s="51"/>
      <c r="AE103" s="52">
        <f>SUM(AA103:AD103)</f>
        <v>0</v>
      </c>
      <c r="AF103" s="53"/>
      <c r="AG103" s="45"/>
      <c r="AH103" s="41"/>
      <c r="AI103" s="54"/>
      <c r="AJ103" s="55" t="str">
        <f>(W103*0.15)+(X103*0.6)+(Z103*0.25)</f>
        <v>0</v>
      </c>
      <c r="AK103" s="56"/>
      <c r="AL103" s="57" t="str">
        <f>VLOOKUP(AK103,AplicacionesTecnologia2,2,FALSE)</f>
        <v>0</v>
      </c>
      <c r="AM103" s="56"/>
      <c r="AN103" s="58" t="str">
        <f>VLOOKUP(AM103,AproximacionMercado,2,FALSE)</f>
        <v>0</v>
      </c>
      <c r="AO103" s="27"/>
      <c r="AP103" s="27"/>
      <c r="AQ103" s="56"/>
      <c r="AR103" s="57" t="str">
        <f>VLOOKUP(AQ103,ExpansionTecnologia,2,FALSE)</f>
        <v>0</v>
      </c>
      <c r="AS103" s="56"/>
      <c r="AT103" s="57" t="str">
        <f>VLOOKUP(AS103,RegulacionesBarreras,2,FALSE)</f>
        <v>0</v>
      </c>
      <c r="AU103" s="59" t="str">
        <f>AVERAGE(AL103,AN103,AR103,AT103)</f>
        <v>0</v>
      </c>
      <c r="AV103" s="56"/>
      <c r="AW103" s="57" t="str">
        <f>VLOOKUP(AV103,afectacionesArticulosPatentes,2,FALSE)</f>
        <v>0</v>
      </c>
      <c r="AX103" s="56"/>
      <c r="AY103" s="57" t="str">
        <f>VLOOKUP(AX103,afectacionesProductosComerciales,2,FALSE)</f>
        <v>0</v>
      </c>
      <c r="AZ103" s="27"/>
      <c r="BA103" s="45" t="s">
        <v>84</v>
      </c>
      <c r="BB103" s="60" t="str">
        <f>AVERAGE(AW103,AY103)</f>
        <v>0</v>
      </c>
    </row>
    <row r="104" spans="1:92" customHeight="1" ht="36">
      <c r="A104" s="39">
        <v>100</v>
      </c>
      <c r="B104" s="40"/>
      <c r="C104" s="41"/>
      <c r="D104" s="41"/>
      <c r="E104" s="42"/>
      <c r="F104" s="43"/>
      <c r="G104" s="43"/>
      <c r="H104" s="44"/>
      <c r="I104" s="45"/>
      <c r="J104" s="45"/>
      <c r="K104" s="45"/>
      <c r="L104" s="45"/>
      <c r="M104" s="45"/>
      <c r="N104" s="46"/>
      <c r="O104" s="46">
        <v>0</v>
      </c>
      <c r="P104" s="46">
        <v>0</v>
      </c>
      <c r="Q104" s="47">
        <f>SUM(N104:P104)</f>
        <v>0</v>
      </c>
      <c r="R104" s="46"/>
      <c r="S104" s="46"/>
      <c r="T104" s="45"/>
      <c r="U104" s="45"/>
      <c r="V104" s="45"/>
      <c r="W104" s="48" t="str">
        <f>VLOOKUP(M104,tablaPesoTRLActual,2,FALSE)*VLOOKUP((V104-M104),tablaPesoCambioTRL,2,FALSE)</f>
        <v>0</v>
      </c>
      <c r="X104" s="48" t="str">
        <f>VLOOKUP(V104,valoracionMetaTRL,2,FALSE)</f>
        <v>0</v>
      </c>
      <c r="Y104" s="49"/>
      <c r="Z104" s="45" t="str">
        <f>VLOOKUP(Y104,TipoESfuerzo,2,FALSE)</f>
        <v>0</v>
      </c>
      <c r="AA104" s="50"/>
      <c r="AB104" s="51"/>
      <c r="AC104" s="51"/>
      <c r="AD104" s="51"/>
      <c r="AE104" s="52">
        <f>SUM(AA104:AD104)</f>
        <v>0</v>
      </c>
      <c r="AF104" s="53"/>
      <c r="AG104" s="45"/>
      <c r="AH104" s="41"/>
      <c r="AI104" s="54"/>
      <c r="AJ104" s="55" t="str">
        <f>(W104*0.15)+(X104*0.6)+(Z104*0.25)</f>
        <v>0</v>
      </c>
      <c r="AK104" s="56"/>
      <c r="AL104" s="57" t="str">
        <f>VLOOKUP(AK104,AplicacionesTecnologia2,2,FALSE)</f>
        <v>0</v>
      </c>
      <c r="AM104" s="56"/>
      <c r="AN104" s="58" t="str">
        <f>VLOOKUP(AM104,AproximacionMercado,2,FALSE)</f>
        <v>0</v>
      </c>
      <c r="AO104" s="27"/>
      <c r="AP104" s="27"/>
      <c r="AQ104" s="56"/>
      <c r="AR104" s="57" t="str">
        <f>VLOOKUP(AQ104,ExpansionTecnologia,2,FALSE)</f>
        <v>0</v>
      </c>
      <c r="AS104" s="56"/>
      <c r="AT104" s="57" t="str">
        <f>VLOOKUP(AS104,RegulacionesBarreras,2,FALSE)</f>
        <v>0</v>
      </c>
      <c r="AU104" s="59" t="str">
        <f>AVERAGE(AL104,AN104,AR104,AT104)</f>
        <v>0</v>
      </c>
      <c r="AV104" s="56"/>
      <c r="AW104" s="57" t="str">
        <f>VLOOKUP(AV104,afectacionesArticulosPatentes,2,FALSE)</f>
        <v>0</v>
      </c>
      <c r="AX104" s="56"/>
      <c r="AY104" s="57" t="str">
        <f>VLOOKUP(AX104,afectacionesProductosComerciales,2,FALSE)</f>
        <v>0</v>
      </c>
      <c r="AZ104" s="27"/>
      <c r="BA104" s="45" t="s">
        <v>84</v>
      </c>
      <c r="BB104" s="60" t="str">
        <f>AVERAGE(AW104,AY104)</f>
        <v>0</v>
      </c>
    </row>
    <row r="105" spans="1:92" customHeight="1" ht="36">
      <c r="A105" s="39">
        <v>101</v>
      </c>
      <c r="B105" s="40"/>
      <c r="C105" s="41"/>
      <c r="D105" s="41"/>
      <c r="E105" s="42"/>
      <c r="F105" s="43"/>
      <c r="G105" s="43"/>
      <c r="H105" s="44"/>
      <c r="I105" s="45"/>
      <c r="J105" s="45"/>
      <c r="K105" s="45"/>
      <c r="L105" s="45"/>
      <c r="M105" s="45"/>
      <c r="N105" s="46"/>
      <c r="O105" s="46">
        <v>0</v>
      </c>
      <c r="P105" s="46">
        <v>0</v>
      </c>
      <c r="Q105" s="47">
        <f>SUM(N105:P105)</f>
        <v>0</v>
      </c>
      <c r="R105" s="46"/>
      <c r="S105" s="46"/>
      <c r="T105" s="45"/>
      <c r="U105" s="45"/>
      <c r="V105" s="45"/>
      <c r="W105" s="48" t="str">
        <f>VLOOKUP(M105,tablaPesoTRLActual,2,FALSE)*VLOOKUP((V105-M105),tablaPesoCambioTRL,2,FALSE)</f>
        <v>0</v>
      </c>
      <c r="X105" s="48" t="str">
        <f>VLOOKUP(V105,valoracionMetaTRL,2,FALSE)</f>
        <v>0</v>
      </c>
      <c r="Y105" s="49"/>
      <c r="Z105" s="45" t="str">
        <f>VLOOKUP(Y105,TipoESfuerzo,2,FALSE)</f>
        <v>0</v>
      </c>
      <c r="AA105" s="50"/>
      <c r="AB105" s="51"/>
      <c r="AC105" s="51"/>
      <c r="AD105" s="51"/>
      <c r="AE105" s="52">
        <f>SUM(AA105:AD105)</f>
        <v>0</v>
      </c>
      <c r="AF105" s="53"/>
      <c r="AG105" s="45"/>
      <c r="AH105" s="41"/>
      <c r="AI105" s="54"/>
      <c r="AJ105" s="55" t="str">
        <f>(W105*0.15)+(X105*0.6)+(Z105*0.25)</f>
        <v>0</v>
      </c>
      <c r="AK105" s="56"/>
      <c r="AL105" s="57" t="str">
        <f>VLOOKUP(AK105,AplicacionesTecnologia2,2,FALSE)</f>
        <v>0</v>
      </c>
      <c r="AM105" s="56"/>
      <c r="AN105" s="58" t="str">
        <f>VLOOKUP(AM105,AproximacionMercado,2,FALSE)</f>
        <v>0</v>
      </c>
      <c r="AO105" s="27"/>
      <c r="AP105" s="27"/>
      <c r="AQ105" s="56"/>
      <c r="AR105" s="57" t="str">
        <f>VLOOKUP(AQ105,ExpansionTecnologia,2,FALSE)</f>
        <v>0</v>
      </c>
      <c r="AS105" s="56"/>
      <c r="AT105" s="57" t="str">
        <f>VLOOKUP(AS105,RegulacionesBarreras,2,FALSE)</f>
        <v>0</v>
      </c>
      <c r="AU105" s="59" t="str">
        <f>AVERAGE(AL105,AN105,AR105,AT105)</f>
        <v>0</v>
      </c>
      <c r="AV105" s="56"/>
      <c r="AW105" s="57" t="str">
        <f>VLOOKUP(AV105,afectacionesArticulosPatentes,2,FALSE)</f>
        <v>0</v>
      </c>
      <c r="AX105" s="56"/>
      <c r="AY105" s="57" t="str">
        <f>VLOOKUP(AX105,afectacionesProductosComerciales,2,FALSE)</f>
        <v>0</v>
      </c>
      <c r="AZ105" s="27"/>
      <c r="BA105" s="45" t="s">
        <v>84</v>
      </c>
      <c r="BB105" s="60" t="str">
        <f>AVERAGE(AW105,AY105)</f>
        <v>0</v>
      </c>
    </row>
    <row r="106" spans="1:92" customHeight="1" ht="36">
      <c r="A106" s="39">
        <v>102</v>
      </c>
      <c r="B106" s="40"/>
      <c r="C106" s="41"/>
      <c r="D106" s="41"/>
      <c r="E106" s="42"/>
      <c r="F106" s="43"/>
      <c r="G106" s="43"/>
      <c r="H106" s="44"/>
      <c r="I106" s="45"/>
      <c r="J106" s="45"/>
      <c r="K106" s="45"/>
      <c r="L106" s="45"/>
      <c r="M106" s="45"/>
      <c r="N106" s="46"/>
      <c r="O106" s="46">
        <v>0</v>
      </c>
      <c r="P106" s="46">
        <v>0</v>
      </c>
      <c r="Q106" s="47">
        <f>SUM(N106:P106)</f>
        <v>0</v>
      </c>
      <c r="R106" s="46"/>
      <c r="S106" s="46"/>
      <c r="T106" s="45"/>
      <c r="U106" s="45"/>
      <c r="V106" s="45"/>
      <c r="W106" s="48" t="str">
        <f>VLOOKUP(M106,tablaPesoTRLActual,2,FALSE)*VLOOKUP((V106-M106),tablaPesoCambioTRL,2,FALSE)</f>
        <v>0</v>
      </c>
      <c r="X106" s="48" t="str">
        <f>VLOOKUP(V106,valoracionMetaTRL,2,FALSE)</f>
        <v>0</v>
      </c>
      <c r="Y106" s="49"/>
      <c r="Z106" s="45" t="str">
        <f>VLOOKUP(Y106,TipoESfuerzo,2,FALSE)</f>
        <v>0</v>
      </c>
      <c r="AA106" s="50"/>
      <c r="AB106" s="51"/>
      <c r="AC106" s="51"/>
      <c r="AD106" s="51"/>
      <c r="AE106" s="52">
        <f>SUM(AA106:AD106)</f>
        <v>0</v>
      </c>
      <c r="AF106" s="53"/>
      <c r="AG106" s="45"/>
      <c r="AH106" s="41"/>
      <c r="AI106" s="54"/>
      <c r="AJ106" s="55" t="str">
        <f>(W106*0.15)+(X106*0.6)+(Z106*0.25)</f>
        <v>0</v>
      </c>
      <c r="AK106" s="56"/>
      <c r="AL106" s="57" t="str">
        <f>VLOOKUP(AK106,AplicacionesTecnologia2,2,FALSE)</f>
        <v>0</v>
      </c>
      <c r="AM106" s="56"/>
      <c r="AN106" s="58" t="str">
        <f>VLOOKUP(AM106,AproximacionMercado,2,FALSE)</f>
        <v>0</v>
      </c>
      <c r="AO106" s="27"/>
      <c r="AP106" s="27"/>
      <c r="AQ106" s="56"/>
      <c r="AR106" s="57" t="str">
        <f>VLOOKUP(AQ106,ExpansionTecnologia,2,FALSE)</f>
        <v>0</v>
      </c>
      <c r="AS106" s="56"/>
      <c r="AT106" s="57" t="str">
        <f>VLOOKUP(AS106,RegulacionesBarreras,2,FALSE)</f>
        <v>0</v>
      </c>
      <c r="AU106" s="59" t="str">
        <f>AVERAGE(AL106,AN106,AR106,AT106)</f>
        <v>0</v>
      </c>
      <c r="AV106" s="56"/>
      <c r="AW106" s="57" t="str">
        <f>VLOOKUP(AV106,afectacionesArticulosPatentes,2,FALSE)</f>
        <v>0</v>
      </c>
      <c r="AX106" s="56"/>
      <c r="AY106" s="57" t="str">
        <f>VLOOKUP(AX106,afectacionesProductosComerciales,2,FALSE)</f>
        <v>0</v>
      </c>
      <c r="AZ106" s="27"/>
      <c r="BA106" s="45" t="s">
        <v>84</v>
      </c>
      <c r="BB106" s="60" t="str">
        <f>AVERAGE(AW106,AY106)</f>
        <v>0</v>
      </c>
    </row>
    <row r="107" spans="1:92" customHeight="1" ht="36">
      <c r="A107" s="39">
        <v>103</v>
      </c>
      <c r="B107" s="40"/>
      <c r="C107" s="41"/>
      <c r="D107" s="41"/>
      <c r="E107" s="42"/>
      <c r="F107" s="43"/>
      <c r="G107" s="43"/>
      <c r="H107" s="44"/>
      <c r="I107" s="45"/>
      <c r="J107" s="45"/>
      <c r="K107" s="45"/>
      <c r="L107" s="45"/>
      <c r="M107" s="45"/>
      <c r="N107" s="46"/>
      <c r="O107" s="46">
        <v>0</v>
      </c>
      <c r="P107" s="46">
        <v>0</v>
      </c>
      <c r="Q107" s="47">
        <f>SUM(N107:P107)</f>
        <v>0</v>
      </c>
      <c r="R107" s="46"/>
      <c r="S107" s="46"/>
      <c r="T107" s="45"/>
      <c r="U107" s="45"/>
      <c r="V107" s="45"/>
      <c r="W107" s="48" t="str">
        <f>VLOOKUP(M107,tablaPesoTRLActual,2,FALSE)*VLOOKUP((V107-M107),tablaPesoCambioTRL,2,FALSE)</f>
        <v>0</v>
      </c>
      <c r="X107" s="48" t="str">
        <f>VLOOKUP(V107,valoracionMetaTRL,2,FALSE)</f>
        <v>0</v>
      </c>
      <c r="Y107" s="49"/>
      <c r="Z107" s="45" t="str">
        <f>VLOOKUP(Y107,TipoESfuerzo,2,FALSE)</f>
        <v>0</v>
      </c>
      <c r="AA107" s="50"/>
      <c r="AB107" s="51"/>
      <c r="AC107" s="51"/>
      <c r="AD107" s="51"/>
      <c r="AE107" s="52">
        <f>SUM(AA107:AD107)</f>
        <v>0</v>
      </c>
      <c r="AF107" s="53"/>
      <c r="AG107" s="45"/>
      <c r="AH107" s="41"/>
      <c r="AI107" s="54"/>
      <c r="AJ107" s="55" t="str">
        <f>(W107*0.15)+(X107*0.6)+(Z107*0.25)</f>
        <v>0</v>
      </c>
      <c r="AK107" s="56"/>
      <c r="AL107" s="57" t="str">
        <f>VLOOKUP(AK107,AplicacionesTecnologia2,2,FALSE)</f>
        <v>0</v>
      </c>
      <c r="AM107" s="56"/>
      <c r="AN107" s="58" t="str">
        <f>VLOOKUP(AM107,AproximacionMercado,2,FALSE)</f>
        <v>0</v>
      </c>
      <c r="AO107" s="27"/>
      <c r="AP107" s="27"/>
      <c r="AQ107" s="56"/>
      <c r="AR107" s="57" t="str">
        <f>VLOOKUP(AQ107,ExpansionTecnologia,2,FALSE)</f>
        <v>0</v>
      </c>
      <c r="AS107" s="56"/>
      <c r="AT107" s="57" t="str">
        <f>VLOOKUP(AS107,RegulacionesBarreras,2,FALSE)</f>
        <v>0</v>
      </c>
      <c r="AU107" s="59" t="str">
        <f>AVERAGE(AL107,AN107,AR107,AT107)</f>
        <v>0</v>
      </c>
      <c r="AV107" s="56"/>
      <c r="AW107" s="57" t="str">
        <f>VLOOKUP(AV107,afectacionesArticulosPatentes,2,FALSE)</f>
        <v>0</v>
      </c>
      <c r="AX107" s="56"/>
      <c r="AY107" s="57" t="str">
        <f>VLOOKUP(AX107,afectacionesProductosComerciales,2,FALSE)</f>
        <v>0</v>
      </c>
      <c r="AZ107" s="27"/>
      <c r="BA107" s="45" t="s">
        <v>84</v>
      </c>
      <c r="BB107" s="60" t="str">
        <f>AVERAGE(AW107,AY107)</f>
        <v>0</v>
      </c>
    </row>
    <row r="108" spans="1:92" customHeight="1" ht="36">
      <c r="A108" s="39">
        <v>104</v>
      </c>
      <c r="B108" s="40"/>
      <c r="C108" s="41"/>
      <c r="D108" s="41"/>
      <c r="E108" s="42"/>
      <c r="F108" s="43"/>
      <c r="G108" s="43"/>
      <c r="H108" s="44"/>
      <c r="I108" s="45"/>
      <c r="J108" s="45"/>
      <c r="K108" s="45"/>
      <c r="L108" s="45"/>
      <c r="M108" s="45"/>
      <c r="N108" s="46"/>
      <c r="O108" s="46">
        <v>0</v>
      </c>
      <c r="P108" s="46">
        <v>0</v>
      </c>
      <c r="Q108" s="47">
        <f>SUM(N108:P108)</f>
        <v>0</v>
      </c>
      <c r="R108" s="46"/>
      <c r="S108" s="46"/>
      <c r="T108" s="45"/>
      <c r="U108" s="45"/>
      <c r="V108" s="45"/>
      <c r="W108" s="48" t="str">
        <f>VLOOKUP(M108,tablaPesoTRLActual,2,FALSE)*VLOOKUP((V108-M108),tablaPesoCambioTRL,2,FALSE)</f>
        <v>0</v>
      </c>
      <c r="X108" s="48" t="str">
        <f>VLOOKUP(V108,valoracionMetaTRL,2,FALSE)</f>
        <v>0</v>
      </c>
      <c r="Y108" s="49"/>
      <c r="Z108" s="45" t="str">
        <f>VLOOKUP(Y108,TipoESfuerzo,2,FALSE)</f>
        <v>0</v>
      </c>
      <c r="AA108" s="50"/>
      <c r="AB108" s="51"/>
      <c r="AC108" s="51"/>
      <c r="AD108" s="51"/>
      <c r="AE108" s="52">
        <f>SUM(AA108:AD108)</f>
        <v>0</v>
      </c>
      <c r="AF108" s="53"/>
      <c r="AG108" s="45"/>
      <c r="AH108" s="41"/>
      <c r="AI108" s="54"/>
      <c r="AJ108" s="55" t="str">
        <f>(W108*0.15)+(X108*0.6)+(Z108*0.25)</f>
        <v>0</v>
      </c>
      <c r="AK108" s="56"/>
      <c r="AL108" s="57" t="str">
        <f>VLOOKUP(AK108,AplicacionesTecnologia2,2,FALSE)</f>
        <v>0</v>
      </c>
      <c r="AM108" s="56"/>
      <c r="AN108" s="58" t="str">
        <f>VLOOKUP(AM108,AproximacionMercado,2,FALSE)</f>
        <v>0</v>
      </c>
      <c r="AO108" s="27"/>
      <c r="AP108" s="27"/>
      <c r="AQ108" s="56"/>
      <c r="AR108" s="57" t="str">
        <f>VLOOKUP(AQ108,ExpansionTecnologia,2,FALSE)</f>
        <v>0</v>
      </c>
      <c r="AS108" s="56"/>
      <c r="AT108" s="57" t="str">
        <f>VLOOKUP(AS108,RegulacionesBarreras,2,FALSE)</f>
        <v>0</v>
      </c>
      <c r="AU108" s="59" t="str">
        <f>AVERAGE(AL108,AN108,AR108,AT108)</f>
        <v>0</v>
      </c>
      <c r="AV108" s="56"/>
      <c r="AW108" s="57" t="str">
        <f>VLOOKUP(AV108,afectacionesArticulosPatentes,2,FALSE)</f>
        <v>0</v>
      </c>
      <c r="AX108" s="56"/>
      <c r="AY108" s="57" t="str">
        <f>VLOOKUP(AX108,afectacionesProductosComerciales,2,FALSE)</f>
        <v>0</v>
      </c>
      <c r="AZ108" s="27"/>
      <c r="BA108" s="45" t="s">
        <v>84</v>
      </c>
      <c r="BB108" s="60" t="str">
        <f>AVERAGE(AW108,AY108)</f>
        <v>0</v>
      </c>
    </row>
    <row r="109" spans="1:92" customHeight="1" ht="36">
      <c r="A109" s="39">
        <v>105</v>
      </c>
      <c r="B109" s="40"/>
      <c r="C109" s="41"/>
      <c r="D109" s="41"/>
      <c r="E109" s="42"/>
      <c r="F109" s="43"/>
      <c r="G109" s="43"/>
      <c r="H109" s="44"/>
      <c r="I109" s="45"/>
      <c r="J109" s="45"/>
      <c r="K109" s="45"/>
      <c r="L109" s="45"/>
      <c r="M109" s="45"/>
      <c r="N109" s="46"/>
      <c r="O109" s="46">
        <v>0</v>
      </c>
      <c r="P109" s="46">
        <v>0</v>
      </c>
      <c r="Q109" s="47">
        <f>SUM(N109:P109)</f>
        <v>0</v>
      </c>
      <c r="R109" s="46"/>
      <c r="S109" s="46"/>
      <c r="T109" s="45"/>
      <c r="U109" s="45"/>
      <c r="V109" s="45"/>
      <c r="W109" s="48" t="str">
        <f>VLOOKUP(M109,tablaPesoTRLActual,2,FALSE)*VLOOKUP((V109-M109),tablaPesoCambioTRL,2,FALSE)</f>
        <v>0</v>
      </c>
      <c r="X109" s="48" t="str">
        <f>VLOOKUP(V109,valoracionMetaTRL,2,FALSE)</f>
        <v>0</v>
      </c>
      <c r="Y109" s="49"/>
      <c r="Z109" s="45" t="str">
        <f>VLOOKUP(Y109,TipoESfuerzo,2,FALSE)</f>
        <v>0</v>
      </c>
      <c r="AA109" s="50"/>
      <c r="AB109" s="51"/>
      <c r="AC109" s="51"/>
      <c r="AD109" s="51"/>
      <c r="AE109" s="52">
        <f>SUM(AA109:AD109)</f>
        <v>0</v>
      </c>
      <c r="AF109" s="53"/>
      <c r="AG109" s="45"/>
      <c r="AH109" s="41"/>
      <c r="AI109" s="54"/>
      <c r="AJ109" s="55" t="str">
        <f>(W109*0.15)+(X109*0.6)+(Z109*0.25)</f>
        <v>0</v>
      </c>
      <c r="AK109" s="56"/>
      <c r="AL109" s="57" t="str">
        <f>VLOOKUP(AK109,AplicacionesTecnologia2,2,FALSE)</f>
        <v>0</v>
      </c>
      <c r="AM109" s="56"/>
      <c r="AN109" s="58" t="str">
        <f>VLOOKUP(AM109,AproximacionMercado,2,FALSE)</f>
        <v>0</v>
      </c>
      <c r="AO109" s="27"/>
      <c r="AP109" s="27"/>
      <c r="AQ109" s="56"/>
      <c r="AR109" s="57" t="str">
        <f>VLOOKUP(AQ109,ExpansionTecnologia,2,FALSE)</f>
        <v>0</v>
      </c>
      <c r="AS109" s="56"/>
      <c r="AT109" s="57" t="str">
        <f>VLOOKUP(AS109,RegulacionesBarreras,2,FALSE)</f>
        <v>0</v>
      </c>
      <c r="AU109" s="59" t="str">
        <f>AVERAGE(AL109,AN109,AR109,AT109)</f>
        <v>0</v>
      </c>
      <c r="AV109" s="56"/>
      <c r="AW109" s="57" t="str">
        <f>VLOOKUP(AV109,afectacionesArticulosPatentes,2,FALSE)</f>
        <v>0</v>
      </c>
      <c r="AX109" s="56"/>
      <c r="AY109" s="57" t="str">
        <f>VLOOKUP(AX109,afectacionesProductosComerciales,2,FALSE)</f>
        <v>0</v>
      </c>
      <c r="AZ109" s="27"/>
      <c r="BA109" s="45" t="s">
        <v>84</v>
      </c>
      <c r="BB109" s="60" t="str">
        <f>AVERAGE(AW109,AY109)</f>
        <v>0</v>
      </c>
    </row>
    <row r="110" spans="1:92" customHeight="1" ht="36">
      <c r="A110" s="39">
        <v>106</v>
      </c>
      <c r="B110" s="40"/>
      <c r="C110" s="41"/>
      <c r="D110" s="41"/>
      <c r="E110" s="42"/>
      <c r="F110" s="43"/>
      <c r="G110" s="43"/>
      <c r="H110" s="44"/>
      <c r="I110" s="45"/>
      <c r="J110" s="45"/>
      <c r="K110" s="45"/>
      <c r="L110" s="45"/>
      <c r="M110" s="45"/>
      <c r="N110" s="46"/>
      <c r="O110" s="46">
        <v>0</v>
      </c>
      <c r="P110" s="46">
        <v>0</v>
      </c>
      <c r="Q110" s="47">
        <f>SUM(N110:P110)</f>
        <v>0</v>
      </c>
      <c r="R110" s="46"/>
      <c r="S110" s="46"/>
      <c r="T110" s="45"/>
      <c r="U110" s="45"/>
      <c r="V110" s="45"/>
      <c r="W110" s="48" t="str">
        <f>VLOOKUP(M110,tablaPesoTRLActual,2,FALSE)*VLOOKUP((V110-M110),tablaPesoCambioTRL,2,FALSE)</f>
        <v>0</v>
      </c>
      <c r="X110" s="48" t="str">
        <f>VLOOKUP(V110,valoracionMetaTRL,2,FALSE)</f>
        <v>0</v>
      </c>
      <c r="Y110" s="49"/>
      <c r="Z110" s="45" t="str">
        <f>VLOOKUP(Y110,TipoESfuerzo,2,FALSE)</f>
        <v>0</v>
      </c>
      <c r="AA110" s="50"/>
      <c r="AB110" s="51"/>
      <c r="AC110" s="51"/>
      <c r="AD110" s="51"/>
      <c r="AE110" s="52">
        <f>SUM(AA110:AD110)</f>
        <v>0</v>
      </c>
      <c r="AF110" s="53"/>
      <c r="AG110" s="45"/>
      <c r="AH110" s="41"/>
      <c r="AI110" s="54"/>
      <c r="AJ110" s="55" t="str">
        <f>(W110*0.15)+(X110*0.6)+(Z110*0.25)</f>
        <v>0</v>
      </c>
      <c r="AK110" s="56"/>
      <c r="AL110" s="57" t="str">
        <f>VLOOKUP(AK110,AplicacionesTecnologia2,2,FALSE)</f>
        <v>0</v>
      </c>
      <c r="AM110" s="56"/>
      <c r="AN110" s="58" t="str">
        <f>VLOOKUP(AM110,AproximacionMercado,2,FALSE)</f>
        <v>0</v>
      </c>
      <c r="AO110" s="27"/>
      <c r="AP110" s="27"/>
      <c r="AQ110" s="56"/>
      <c r="AR110" s="57" t="str">
        <f>VLOOKUP(AQ110,ExpansionTecnologia,2,FALSE)</f>
        <v>0</v>
      </c>
      <c r="AS110" s="56"/>
      <c r="AT110" s="57" t="str">
        <f>VLOOKUP(AS110,RegulacionesBarreras,2,FALSE)</f>
        <v>0</v>
      </c>
      <c r="AU110" s="59" t="str">
        <f>AVERAGE(AL110,AN110,AR110,AT110)</f>
        <v>0</v>
      </c>
      <c r="AV110" s="56"/>
      <c r="AW110" s="57" t="str">
        <f>VLOOKUP(AV110,afectacionesArticulosPatentes,2,FALSE)</f>
        <v>0</v>
      </c>
      <c r="AX110" s="56"/>
      <c r="AY110" s="57" t="str">
        <f>VLOOKUP(AX110,afectacionesProductosComerciales,2,FALSE)</f>
        <v>0</v>
      </c>
      <c r="AZ110" s="27"/>
      <c r="BA110" s="45" t="s">
        <v>84</v>
      </c>
      <c r="BB110" s="60" t="str">
        <f>AVERAGE(AW110,AY110)</f>
        <v>0</v>
      </c>
    </row>
    <row r="111" spans="1:92" customHeight="1" ht="36">
      <c r="A111" s="39">
        <v>107</v>
      </c>
      <c r="B111" s="40"/>
      <c r="C111" s="41"/>
      <c r="D111" s="41"/>
      <c r="E111" s="42"/>
      <c r="F111" s="43"/>
      <c r="G111" s="43"/>
      <c r="H111" s="44"/>
      <c r="I111" s="45"/>
      <c r="J111" s="45"/>
      <c r="K111" s="45"/>
      <c r="L111" s="45"/>
      <c r="M111" s="45"/>
      <c r="N111" s="46"/>
      <c r="O111" s="46">
        <v>0</v>
      </c>
      <c r="P111" s="46">
        <v>0</v>
      </c>
      <c r="Q111" s="47">
        <f>SUM(N111:P111)</f>
        <v>0</v>
      </c>
      <c r="R111" s="46"/>
      <c r="S111" s="46"/>
      <c r="T111" s="45"/>
      <c r="U111" s="45"/>
      <c r="V111" s="45"/>
      <c r="W111" s="48" t="str">
        <f>VLOOKUP(M111,tablaPesoTRLActual,2,FALSE)*VLOOKUP((V111-M111),tablaPesoCambioTRL,2,FALSE)</f>
        <v>0</v>
      </c>
      <c r="X111" s="48" t="str">
        <f>VLOOKUP(V111,valoracionMetaTRL,2,FALSE)</f>
        <v>0</v>
      </c>
      <c r="Y111" s="49"/>
      <c r="Z111" s="45" t="str">
        <f>VLOOKUP(Y111,TipoESfuerzo,2,FALSE)</f>
        <v>0</v>
      </c>
      <c r="AA111" s="50"/>
      <c r="AB111" s="51"/>
      <c r="AC111" s="51"/>
      <c r="AD111" s="51"/>
      <c r="AE111" s="52">
        <f>SUM(AA111:AD111)</f>
        <v>0</v>
      </c>
      <c r="AF111" s="53"/>
      <c r="AG111" s="45"/>
      <c r="AH111" s="41"/>
      <c r="AI111" s="54"/>
      <c r="AJ111" s="55" t="str">
        <f>(W111*0.15)+(X111*0.6)+(Z111*0.25)</f>
        <v>0</v>
      </c>
      <c r="AK111" s="56"/>
      <c r="AL111" s="57" t="str">
        <f>VLOOKUP(AK111,AplicacionesTecnologia2,2,FALSE)</f>
        <v>0</v>
      </c>
      <c r="AM111" s="56"/>
      <c r="AN111" s="58" t="str">
        <f>VLOOKUP(AM111,AproximacionMercado,2,FALSE)</f>
        <v>0</v>
      </c>
      <c r="AO111" s="27"/>
      <c r="AP111" s="27"/>
      <c r="AQ111" s="56"/>
      <c r="AR111" s="57" t="str">
        <f>VLOOKUP(AQ111,ExpansionTecnologia,2,FALSE)</f>
        <v>0</v>
      </c>
      <c r="AS111" s="56"/>
      <c r="AT111" s="57" t="str">
        <f>VLOOKUP(AS111,RegulacionesBarreras,2,FALSE)</f>
        <v>0</v>
      </c>
      <c r="AU111" s="59" t="str">
        <f>AVERAGE(AL111,AN111,AR111,AT111)</f>
        <v>0</v>
      </c>
      <c r="AV111" s="56"/>
      <c r="AW111" s="57" t="str">
        <f>VLOOKUP(AV111,afectacionesArticulosPatentes,2,FALSE)</f>
        <v>0</v>
      </c>
      <c r="AX111" s="56"/>
      <c r="AY111" s="57" t="str">
        <f>VLOOKUP(AX111,afectacionesProductosComerciales,2,FALSE)</f>
        <v>0</v>
      </c>
      <c r="AZ111" s="27"/>
      <c r="BA111" s="45" t="s">
        <v>84</v>
      </c>
      <c r="BB111" s="60" t="str">
        <f>AVERAGE(AW111,AY111)</f>
        <v>0</v>
      </c>
    </row>
    <row r="112" spans="1:92" customHeight="1" ht="36">
      <c r="A112" s="39">
        <v>108</v>
      </c>
      <c r="B112" s="40"/>
      <c r="C112" s="41"/>
      <c r="D112" s="41"/>
      <c r="E112" s="42"/>
      <c r="F112" s="43"/>
      <c r="G112" s="43"/>
      <c r="H112" s="44"/>
      <c r="I112" s="45"/>
      <c r="J112" s="45"/>
      <c r="K112" s="45"/>
      <c r="L112" s="45"/>
      <c r="M112" s="45"/>
      <c r="N112" s="46"/>
      <c r="O112" s="46">
        <v>0</v>
      </c>
      <c r="P112" s="46">
        <v>0</v>
      </c>
      <c r="Q112" s="47">
        <f>SUM(N112:P112)</f>
        <v>0</v>
      </c>
      <c r="R112" s="46"/>
      <c r="S112" s="46"/>
      <c r="T112" s="45"/>
      <c r="U112" s="45"/>
      <c r="V112" s="45"/>
      <c r="W112" s="48" t="str">
        <f>VLOOKUP(M112,tablaPesoTRLActual,2,FALSE)*VLOOKUP((V112-M112),tablaPesoCambioTRL,2,FALSE)</f>
        <v>0</v>
      </c>
      <c r="X112" s="48" t="str">
        <f>VLOOKUP(V112,valoracionMetaTRL,2,FALSE)</f>
        <v>0</v>
      </c>
      <c r="Y112" s="49"/>
      <c r="Z112" s="45" t="str">
        <f>VLOOKUP(Y112,TipoESfuerzo,2,FALSE)</f>
        <v>0</v>
      </c>
      <c r="AA112" s="50"/>
      <c r="AB112" s="51"/>
      <c r="AC112" s="51"/>
      <c r="AD112" s="51"/>
      <c r="AE112" s="52">
        <f>SUM(AA112:AD112)</f>
        <v>0</v>
      </c>
      <c r="AF112" s="53"/>
      <c r="AG112" s="45"/>
      <c r="AH112" s="41"/>
      <c r="AI112" s="54"/>
      <c r="AJ112" s="55" t="str">
        <f>(W112*0.15)+(X112*0.6)+(Z112*0.25)</f>
        <v>0</v>
      </c>
      <c r="AK112" s="56"/>
      <c r="AL112" s="57" t="str">
        <f>VLOOKUP(AK112,AplicacionesTecnologia2,2,FALSE)</f>
        <v>0</v>
      </c>
      <c r="AM112" s="56"/>
      <c r="AN112" s="58" t="str">
        <f>VLOOKUP(AM112,AproximacionMercado,2,FALSE)</f>
        <v>0</v>
      </c>
      <c r="AO112" s="27"/>
      <c r="AP112" s="27"/>
      <c r="AQ112" s="56"/>
      <c r="AR112" s="57" t="str">
        <f>VLOOKUP(AQ112,ExpansionTecnologia,2,FALSE)</f>
        <v>0</v>
      </c>
      <c r="AS112" s="56"/>
      <c r="AT112" s="57" t="str">
        <f>VLOOKUP(AS112,RegulacionesBarreras,2,FALSE)</f>
        <v>0</v>
      </c>
      <c r="AU112" s="59" t="str">
        <f>AVERAGE(AL112,AN112,AR112,AT112)</f>
        <v>0</v>
      </c>
      <c r="AV112" s="56"/>
      <c r="AW112" s="57" t="str">
        <f>VLOOKUP(AV112,afectacionesArticulosPatentes,2,FALSE)</f>
        <v>0</v>
      </c>
      <c r="AX112" s="56"/>
      <c r="AY112" s="57" t="str">
        <f>VLOOKUP(AX112,afectacionesProductosComerciales,2,FALSE)</f>
        <v>0</v>
      </c>
      <c r="AZ112" s="27"/>
      <c r="BA112" s="45" t="s">
        <v>84</v>
      </c>
      <c r="BB112" s="60" t="str">
        <f>AVERAGE(AW112,AY112)</f>
        <v>0</v>
      </c>
    </row>
    <row r="113" spans="1:92" customHeight="1" ht="36">
      <c r="A113" s="39">
        <v>109</v>
      </c>
      <c r="B113" s="40"/>
      <c r="C113" s="41"/>
      <c r="D113" s="41"/>
      <c r="E113" s="42"/>
      <c r="F113" s="43"/>
      <c r="G113" s="43"/>
      <c r="H113" s="44"/>
      <c r="I113" s="45"/>
      <c r="J113" s="45"/>
      <c r="K113" s="45"/>
      <c r="L113" s="45"/>
      <c r="M113" s="45"/>
      <c r="N113" s="46"/>
      <c r="O113" s="46">
        <v>0</v>
      </c>
      <c r="P113" s="46">
        <v>0</v>
      </c>
      <c r="Q113" s="47">
        <f>SUM(N113:P113)</f>
        <v>0</v>
      </c>
      <c r="R113" s="46"/>
      <c r="S113" s="46"/>
      <c r="T113" s="45"/>
      <c r="U113" s="45"/>
      <c r="V113" s="45"/>
      <c r="W113" s="48" t="str">
        <f>VLOOKUP(M113,tablaPesoTRLActual,2,FALSE)*VLOOKUP((V113-M113),tablaPesoCambioTRL,2,FALSE)</f>
        <v>0</v>
      </c>
      <c r="X113" s="48" t="str">
        <f>VLOOKUP(V113,valoracionMetaTRL,2,FALSE)</f>
        <v>0</v>
      </c>
      <c r="Y113" s="49"/>
      <c r="Z113" s="45" t="str">
        <f>VLOOKUP(Y113,TipoESfuerzo,2,FALSE)</f>
        <v>0</v>
      </c>
      <c r="AA113" s="50"/>
      <c r="AB113" s="51"/>
      <c r="AC113" s="51"/>
      <c r="AD113" s="51"/>
      <c r="AE113" s="52">
        <f>SUM(AA113:AD113)</f>
        <v>0</v>
      </c>
      <c r="AF113" s="53"/>
      <c r="AG113" s="45"/>
      <c r="AH113" s="41"/>
      <c r="AI113" s="54"/>
      <c r="AJ113" s="55" t="str">
        <f>(W113*0.15)+(X113*0.6)+(Z113*0.25)</f>
        <v>0</v>
      </c>
      <c r="AK113" s="56"/>
      <c r="AL113" s="57" t="str">
        <f>VLOOKUP(AK113,AplicacionesTecnologia2,2,FALSE)</f>
        <v>0</v>
      </c>
      <c r="AM113" s="56"/>
      <c r="AN113" s="58" t="str">
        <f>VLOOKUP(AM113,AproximacionMercado,2,FALSE)</f>
        <v>0</v>
      </c>
      <c r="AO113" s="27"/>
      <c r="AP113" s="27"/>
      <c r="AQ113" s="56"/>
      <c r="AR113" s="57" t="str">
        <f>VLOOKUP(AQ113,ExpansionTecnologia,2,FALSE)</f>
        <v>0</v>
      </c>
      <c r="AS113" s="56"/>
      <c r="AT113" s="57" t="str">
        <f>VLOOKUP(AS113,RegulacionesBarreras,2,FALSE)</f>
        <v>0</v>
      </c>
      <c r="AU113" s="59" t="str">
        <f>AVERAGE(AL113,AN113,AR113,AT113)</f>
        <v>0</v>
      </c>
      <c r="AV113" s="56"/>
      <c r="AW113" s="57" t="str">
        <f>VLOOKUP(AV113,afectacionesArticulosPatentes,2,FALSE)</f>
        <v>0</v>
      </c>
      <c r="AX113" s="56"/>
      <c r="AY113" s="57" t="str">
        <f>VLOOKUP(AX113,afectacionesProductosComerciales,2,FALSE)</f>
        <v>0</v>
      </c>
      <c r="AZ113" s="27"/>
      <c r="BA113" s="45" t="s">
        <v>84</v>
      </c>
      <c r="BB113" s="60" t="str">
        <f>AVERAGE(AW113,AY113)</f>
        <v>0</v>
      </c>
    </row>
    <row r="114" spans="1:92" customHeight="1" ht="36">
      <c r="A114" s="39">
        <v>110</v>
      </c>
      <c r="B114" s="40"/>
      <c r="C114" s="41"/>
      <c r="D114" s="41"/>
      <c r="E114" s="42"/>
      <c r="F114" s="43"/>
      <c r="G114" s="43"/>
      <c r="H114" s="44"/>
      <c r="I114" s="45"/>
      <c r="J114" s="45"/>
      <c r="K114" s="45"/>
      <c r="L114" s="45"/>
      <c r="M114" s="45"/>
      <c r="N114" s="46"/>
      <c r="O114" s="46">
        <v>0</v>
      </c>
      <c r="P114" s="46">
        <v>0</v>
      </c>
      <c r="Q114" s="47">
        <f>SUM(N114:P114)</f>
        <v>0</v>
      </c>
      <c r="R114" s="46"/>
      <c r="S114" s="46"/>
      <c r="T114" s="45"/>
      <c r="U114" s="45"/>
      <c r="V114" s="45"/>
      <c r="W114" s="48" t="str">
        <f>VLOOKUP(M114,tablaPesoTRLActual,2,FALSE)*VLOOKUP((V114-M114),tablaPesoCambioTRL,2,FALSE)</f>
        <v>0</v>
      </c>
      <c r="X114" s="48" t="str">
        <f>VLOOKUP(V114,valoracionMetaTRL,2,FALSE)</f>
        <v>0</v>
      </c>
      <c r="Y114" s="49"/>
      <c r="Z114" s="45" t="str">
        <f>VLOOKUP(Y114,TipoESfuerzo,2,FALSE)</f>
        <v>0</v>
      </c>
      <c r="AA114" s="50"/>
      <c r="AB114" s="51"/>
      <c r="AC114" s="51"/>
      <c r="AD114" s="51"/>
      <c r="AE114" s="52">
        <f>SUM(AA114:AD114)</f>
        <v>0</v>
      </c>
      <c r="AF114" s="53"/>
      <c r="AG114" s="45"/>
      <c r="AH114" s="41"/>
      <c r="AI114" s="54"/>
      <c r="AJ114" s="55" t="str">
        <f>(W114*0.15)+(X114*0.6)+(Z114*0.25)</f>
        <v>0</v>
      </c>
      <c r="AK114" s="56"/>
      <c r="AL114" s="57" t="str">
        <f>VLOOKUP(AK114,AplicacionesTecnologia2,2,FALSE)</f>
        <v>0</v>
      </c>
      <c r="AM114" s="56"/>
      <c r="AN114" s="58" t="str">
        <f>VLOOKUP(AM114,AproximacionMercado,2,FALSE)</f>
        <v>0</v>
      </c>
      <c r="AO114" s="27"/>
      <c r="AP114" s="27"/>
      <c r="AQ114" s="56"/>
      <c r="AR114" s="57" t="str">
        <f>VLOOKUP(AQ114,ExpansionTecnologia,2,FALSE)</f>
        <v>0</v>
      </c>
      <c r="AS114" s="56"/>
      <c r="AT114" s="57" t="str">
        <f>VLOOKUP(AS114,RegulacionesBarreras,2,FALSE)</f>
        <v>0</v>
      </c>
      <c r="AU114" s="59" t="str">
        <f>AVERAGE(AL114,AN114,AR114,AT114)</f>
        <v>0</v>
      </c>
      <c r="AV114" s="56"/>
      <c r="AW114" s="57" t="str">
        <f>VLOOKUP(AV114,afectacionesArticulosPatentes,2,FALSE)</f>
        <v>0</v>
      </c>
      <c r="AX114" s="56"/>
      <c r="AY114" s="57" t="str">
        <f>VLOOKUP(AX114,afectacionesProductosComerciales,2,FALSE)</f>
        <v>0</v>
      </c>
      <c r="AZ114" s="27"/>
      <c r="BA114" s="45" t="s">
        <v>84</v>
      </c>
      <c r="BB114" s="60" t="str">
        <f>AVERAGE(AW114,AY114)</f>
        <v>0</v>
      </c>
    </row>
    <row r="115" spans="1:92" customHeight="1" ht="36">
      <c r="A115" s="39">
        <v>111</v>
      </c>
      <c r="B115" s="40"/>
      <c r="C115" s="41"/>
      <c r="D115" s="41"/>
      <c r="E115" s="42"/>
      <c r="F115" s="43"/>
      <c r="G115" s="43"/>
      <c r="H115" s="44"/>
      <c r="I115" s="45"/>
      <c r="J115" s="45"/>
      <c r="K115" s="45"/>
      <c r="L115" s="45"/>
      <c r="M115" s="45"/>
      <c r="N115" s="46"/>
      <c r="O115" s="46">
        <v>0</v>
      </c>
      <c r="P115" s="46">
        <v>0</v>
      </c>
      <c r="Q115" s="47">
        <f>SUM(N115:P115)</f>
        <v>0</v>
      </c>
      <c r="R115" s="46"/>
      <c r="S115" s="46"/>
      <c r="T115" s="45"/>
      <c r="U115" s="45"/>
      <c r="V115" s="45"/>
      <c r="W115" s="48" t="str">
        <f>VLOOKUP(M115,tablaPesoTRLActual,2,FALSE)*VLOOKUP((V115-M115),tablaPesoCambioTRL,2,FALSE)</f>
        <v>0</v>
      </c>
      <c r="X115" s="48" t="str">
        <f>VLOOKUP(V115,valoracionMetaTRL,2,FALSE)</f>
        <v>0</v>
      </c>
      <c r="Y115" s="49"/>
      <c r="Z115" s="45" t="str">
        <f>VLOOKUP(Y115,TipoESfuerzo,2,FALSE)</f>
        <v>0</v>
      </c>
      <c r="AA115" s="50"/>
      <c r="AB115" s="51"/>
      <c r="AC115" s="51"/>
      <c r="AD115" s="51"/>
      <c r="AE115" s="52">
        <f>SUM(AA115:AD115)</f>
        <v>0</v>
      </c>
      <c r="AF115" s="53"/>
      <c r="AG115" s="45"/>
      <c r="AH115" s="41"/>
      <c r="AI115" s="54"/>
      <c r="AJ115" s="55" t="str">
        <f>(W115*0.15)+(X115*0.6)+(Z115*0.25)</f>
        <v>0</v>
      </c>
      <c r="AK115" s="56"/>
      <c r="AL115" s="57" t="str">
        <f>VLOOKUP(AK115,AplicacionesTecnologia2,2,FALSE)</f>
        <v>0</v>
      </c>
      <c r="AM115" s="56"/>
      <c r="AN115" s="58" t="str">
        <f>VLOOKUP(AM115,AproximacionMercado,2,FALSE)</f>
        <v>0</v>
      </c>
      <c r="AO115" s="27"/>
      <c r="AP115" s="27"/>
      <c r="AQ115" s="56"/>
      <c r="AR115" s="57" t="str">
        <f>VLOOKUP(AQ115,ExpansionTecnologia,2,FALSE)</f>
        <v>0</v>
      </c>
      <c r="AS115" s="56"/>
      <c r="AT115" s="57" t="str">
        <f>VLOOKUP(AS115,RegulacionesBarreras,2,FALSE)</f>
        <v>0</v>
      </c>
      <c r="AU115" s="59" t="str">
        <f>AVERAGE(AL115,AN115,AR115,AT115)</f>
        <v>0</v>
      </c>
      <c r="AV115" s="56"/>
      <c r="AW115" s="57" t="str">
        <f>VLOOKUP(AV115,afectacionesArticulosPatentes,2,FALSE)</f>
        <v>0</v>
      </c>
      <c r="AX115" s="56"/>
      <c r="AY115" s="57" t="str">
        <f>VLOOKUP(AX115,afectacionesProductosComerciales,2,FALSE)</f>
        <v>0</v>
      </c>
      <c r="AZ115" s="27"/>
      <c r="BA115" s="45" t="s">
        <v>84</v>
      </c>
      <c r="BB115" s="60" t="str">
        <f>AVERAGE(AW115,AY115)</f>
        <v>0</v>
      </c>
    </row>
    <row r="116" spans="1:92" customHeight="1" ht="36">
      <c r="A116" s="39">
        <v>112</v>
      </c>
      <c r="B116" s="40"/>
      <c r="C116" s="41"/>
      <c r="D116" s="41"/>
      <c r="E116" s="42"/>
      <c r="F116" s="43"/>
      <c r="G116" s="43"/>
      <c r="H116" s="44"/>
      <c r="I116" s="45"/>
      <c r="J116" s="45"/>
      <c r="K116" s="45"/>
      <c r="L116" s="45"/>
      <c r="M116" s="45"/>
      <c r="N116" s="46"/>
      <c r="O116" s="46">
        <v>0</v>
      </c>
      <c r="P116" s="46">
        <v>0</v>
      </c>
      <c r="Q116" s="47">
        <f>SUM(N116:P116)</f>
        <v>0</v>
      </c>
      <c r="R116" s="46"/>
      <c r="S116" s="46"/>
      <c r="T116" s="45"/>
      <c r="U116" s="45"/>
      <c r="V116" s="45"/>
      <c r="W116" s="48" t="str">
        <f>VLOOKUP(M116,tablaPesoTRLActual,2,FALSE)*VLOOKUP((V116-M116),tablaPesoCambioTRL,2,FALSE)</f>
        <v>0</v>
      </c>
      <c r="X116" s="48" t="str">
        <f>VLOOKUP(V116,valoracionMetaTRL,2,FALSE)</f>
        <v>0</v>
      </c>
      <c r="Y116" s="49"/>
      <c r="Z116" s="45" t="str">
        <f>VLOOKUP(Y116,TipoESfuerzo,2,FALSE)</f>
        <v>0</v>
      </c>
      <c r="AA116" s="50"/>
      <c r="AB116" s="51"/>
      <c r="AC116" s="51"/>
      <c r="AD116" s="51"/>
      <c r="AE116" s="52">
        <f>SUM(AA116:AD116)</f>
        <v>0</v>
      </c>
      <c r="AF116" s="53"/>
      <c r="AG116" s="45"/>
      <c r="AH116" s="41"/>
      <c r="AI116" s="54"/>
      <c r="AJ116" s="55" t="str">
        <f>(W116*0.15)+(X116*0.6)+(Z116*0.25)</f>
        <v>0</v>
      </c>
      <c r="AK116" s="56"/>
      <c r="AL116" s="57" t="str">
        <f>VLOOKUP(AK116,AplicacionesTecnologia2,2,FALSE)</f>
        <v>0</v>
      </c>
      <c r="AM116" s="56"/>
      <c r="AN116" s="58" t="str">
        <f>VLOOKUP(AM116,AproximacionMercado,2,FALSE)</f>
        <v>0</v>
      </c>
      <c r="AO116" s="27"/>
      <c r="AP116" s="27"/>
      <c r="AQ116" s="56"/>
      <c r="AR116" s="57" t="str">
        <f>VLOOKUP(AQ116,ExpansionTecnologia,2,FALSE)</f>
        <v>0</v>
      </c>
      <c r="AS116" s="56"/>
      <c r="AT116" s="57" t="str">
        <f>VLOOKUP(AS116,RegulacionesBarreras,2,FALSE)</f>
        <v>0</v>
      </c>
      <c r="AU116" s="59" t="str">
        <f>AVERAGE(AL116,AN116,AR116,AT116)</f>
        <v>0</v>
      </c>
      <c r="AV116" s="56"/>
      <c r="AW116" s="57" t="str">
        <f>VLOOKUP(AV116,afectacionesArticulosPatentes,2,FALSE)</f>
        <v>0</v>
      </c>
      <c r="AX116" s="56"/>
      <c r="AY116" s="57" t="str">
        <f>VLOOKUP(AX116,afectacionesProductosComerciales,2,FALSE)</f>
        <v>0</v>
      </c>
      <c r="AZ116" s="27"/>
      <c r="BA116" s="45" t="s">
        <v>84</v>
      </c>
      <c r="BB116" s="60" t="str">
        <f>AVERAGE(AW116,AY116)</f>
        <v>0</v>
      </c>
    </row>
    <row r="117" spans="1:92" customHeight="1" ht="36">
      <c r="A117" s="39">
        <v>113</v>
      </c>
      <c r="B117" s="40"/>
      <c r="C117" s="41"/>
      <c r="D117" s="41"/>
      <c r="E117" s="42"/>
      <c r="F117" s="43"/>
      <c r="G117" s="43"/>
      <c r="H117" s="44"/>
      <c r="I117" s="45"/>
      <c r="J117" s="45"/>
      <c r="K117" s="45"/>
      <c r="L117" s="45"/>
      <c r="M117" s="45"/>
      <c r="N117" s="46"/>
      <c r="O117" s="46">
        <v>0</v>
      </c>
      <c r="P117" s="46">
        <v>0</v>
      </c>
      <c r="Q117" s="47">
        <f>SUM(N117:P117)</f>
        <v>0</v>
      </c>
      <c r="R117" s="46"/>
      <c r="S117" s="46"/>
      <c r="T117" s="45"/>
      <c r="U117" s="45"/>
      <c r="V117" s="45"/>
      <c r="W117" s="48" t="str">
        <f>VLOOKUP(M117,tablaPesoTRLActual,2,FALSE)*VLOOKUP((V117-M117),tablaPesoCambioTRL,2,FALSE)</f>
        <v>0</v>
      </c>
      <c r="X117" s="48" t="str">
        <f>VLOOKUP(V117,valoracionMetaTRL,2,FALSE)</f>
        <v>0</v>
      </c>
      <c r="Y117" s="49"/>
      <c r="Z117" s="45" t="str">
        <f>VLOOKUP(Y117,TipoESfuerzo,2,FALSE)</f>
        <v>0</v>
      </c>
      <c r="AA117" s="50"/>
      <c r="AB117" s="51"/>
      <c r="AC117" s="51"/>
      <c r="AD117" s="51"/>
      <c r="AE117" s="52">
        <f>SUM(AA117:AD117)</f>
        <v>0</v>
      </c>
      <c r="AF117" s="53"/>
      <c r="AG117" s="45"/>
      <c r="AH117" s="41"/>
      <c r="AI117" s="54"/>
      <c r="AJ117" s="55" t="str">
        <f>(W117*0.15)+(X117*0.6)+(Z117*0.25)</f>
        <v>0</v>
      </c>
      <c r="AK117" s="56"/>
      <c r="AL117" s="57" t="str">
        <f>VLOOKUP(AK117,AplicacionesTecnologia2,2,FALSE)</f>
        <v>0</v>
      </c>
      <c r="AM117" s="56"/>
      <c r="AN117" s="58" t="str">
        <f>VLOOKUP(AM117,AproximacionMercado,2,FALSE)</f>
        <v>0</v>
      </c>
      <c r="AO117" s="27"/>
      <c r="AP117" s="27"/>
      <c r="AQ117" s="56"/>
      <c r="AR117" s="57" t="str">
        <f>VLOOKUP(AQ117,ExpansionTecnologia,2,FALSE)</f>
        <v>0</v>
      </c>
      <c r="AS117" s="56"/>
      <c r="AT117" s="57" t="str">
        <f>VLOOKUP(AS117,RegulacionesBarreras,2,FALSE)</f>
        <v>0</v>
      </c>
      <c r="AU117" s="59" t="str">
        <f>AVERAGE(AL117,AN117,AR117,AT117)</f>
        <v>0</v>
      </c>
      <c r="AV117" s="56"/>
      <c r="AW117" s="57" t="str">
        <f>VLOOKUP(AV117,afectacionesArticulosPatentes,2,FALSE)</f>
        <v>0</v>
      </c>
      <c r="AX117" s="56"/>
      <c r="AY117" s="57" t="str">
        <f>VLOOKUP(AX117,afectacionesProductosComerciales,2,FALSE)</f>
        <v>0</v>
      </c>
      <c r="AZ117" s="27"/>
      <c r="BA117" s="45" t="s">
        <v>84</v>
      </c>
      <c r="BB117" s="60" t="str">
        <f>AVERAGE(AW117,AY117)</f>
        <v>0</v>
      </c>
    </row>
    <row r="118" spans="1:92" customHeight="1" ht="36">
      <c r="A118" s="39">
        <v>114</v>
      </c>
      <c r="B118" s="40"/>
      <c r="C118" s="41"/>
      <c r="D118" s="41"/>
      <c r="E118" s="42"/>
      <c r="F118" s="43"/>
      <c r="G118" s="43"/>
      <c r="H118" s="44"/>
      <c r="I118" s="45"/>
      <c r="J118" s="45"/>
      <c r="K118" s="45"/>
      <c r="L118" s="45"/>
      <c r="M118" s="45"/>
      <c r="N118" s="46"/>
      <c r="O118" s="46">
        <v>0</v>
      </c>
      <c r="P118" s="46">
        <v>0</v>
      </c>
      <c r="Q118" s="47">
        <f>SUM(N118:P118)</f>
        <v>0</v>
      </c>
      <c r="R118" s="46"/>
      <c r="S118" s="46"/>
      <c r="T118" s="45"/>
      <c r="U118" s="45"/>
      <c r="V118" s="45"/>
      <c r="W118" s="48" t="str">
        <f>VLOOKUP(M118,tablaPesoTRLActual,2,FALSE)*VLOOKUP((V118-M118),tablaPesoCambioTRL,2,FALSE)</f>
        <v>0</v>
      </c>
      <c r="X118" s="48" t="str">
        <f>VLOOKUP(V118,valoracionMetaTRL,2,FALSE)</f>
        <v>0</v>
      </c>
      <c r="Y118" s="49"/>
      <c r="Z118" s="45" t="str">
        <f>VLOOKUP(Y118,TipoESfuerzo,2,FALSE)</f>
        <v>0</v>
      </c>
      <c r="AA118" s="50"/>
      <c r="AB118" s="51"/>
      <c r="AC118" s="51"/>
      <c r="AD118" s="51"/>
      <c r="AE118" s="52">
        <f>SUM(AA118:AD118)</f>
        <v>0</v>
      </c>
      <c r="AF118" s="53"/>
      <c r="AG118" s="45"/>
      <c r="AH118" s="41"/>
      <c r="AI118" s="54"/>
      <c r="AJ118" s="55" t="str">
        <f>(W118*0.15)+(X118*0.6)+(Z118*0.25)</f>
        <v>0</v>
      </c>
      <c r="AK118" s="56"/>
      <c r="AL118" s="57" t="str">
        <f>VLOOKUP(AK118,AplicacionesTecnologia2,2,FALSE)</f>
        <v>0</v>
      </c>
      <c r="AM118" s="56"/>
      <c r="AN118" s="58" t="str">
        <f>VLOOKUP(AM118,AproximacionMercado,2,FALSE)</f>
        <v>0</v>
      </c>
      <c r="AO118" s="27"/>
      <c r="AP118" s="27"/>
      <c r="AQ118" s="56"/>
      <c r="AR118" s="57" t="str">
        <f>VLOOKUP(AQ118,ExpansionTecnologia,2,FALSE)</f>
        <v>0</v>
      </c>
      <c r="AS118" s="56"/>
      <c r="AT118" s="57" t="str">
        <f>VLOOKUP(AS118,RegulacionesBarreras,2,FALSE)</f>
        <v>0</v>
      </c>
      <c r="AU118" s="59" t="str">
        <f>AVERAGE(AL118,AN118,AR118,AT118)</f>
        <v>0</v>
      </c>
      <c r="AV118" s="56"/>
      <c r="AW118" s="57" t="str">
        <f>VLOOKUP(AV118,afectacionesArticulosPatentes,2,FALSE)</f>
        <v>0</v>
      </c>
      <c r="AX118" s="56"/>
      <c r="AY118" s="57" t="str">
        <f>VLOOKUP(AX118,afectacionesProductosComerciales,2,FALSE)</f>
        <v>0</v>
      </c>
      <c r="AZ118" s="27"/>
      <c r="BA118" s="45" t="s">
        <v>84</v>
      </c>
      <c r="BB118" s="60" t="str">
        <f>AVERAGE(AW118,AY118)</f>
        <v>0</v>
      </c>
    </row>
    <row r="119" spans="1:92" customHeight="1" ht="36">
      <c r="A119" s="39">
        <v>115</v>
      </c>
      <c r="B119" s="40"/>
      <c r="C119" s="41"/>
      <c r="D119" s="41"/>
      <c r="E119" s="42"/>
      <c r="F119" s="43"/>
      <c r="G119" s="43"/>
      <c r="H119" s="44"/>
      <c r="I119" s="45"/>
      <c r="J119" s="45"/>
      <c r="K119" s="45"/>
      <c r="L119" s="45"/>
      <c r="M119" s="45"/>
      <c r="N119" s="46"/>
      <c r="O119" s="46">
        <v>0</v>
      </c>
      <c r="P119" s="46">
        <v>0</v>
      </c>
      <c r="Q119" s="47">
        <f>SUM(N119:P119)</f>
        <v>0</v>
      </c>
      <c r="R119" s="46"/>
      <c r="S119" s="46"/>
      <c r="T119" s="45"/>
      <c r="U119" s="45"/>
      <c r="V119" s="45"/>
      <c r="W119" s="48" t="str">
        <f>VLOOKUP(M119,tablaPesoTRLActual,2,FALSE)*VLOOKUP((V119-M119),tablaPesoCambioTRL,2,FALSE)</f>
        <v>0</v>
      </c>
      <c r="X119" s="48" t="str">
        <f>VLOOKUP(V119,valoracionMetaTRL,2,FALSE)</f>
        <v>0</v>
      </c>
      <c r="Y119" s="49"/>
      <c r="Z119" s="45" t="str">
        <f>VLOOKUP(Y119,TipoESfuerzo,2,FALSE)</f>
        <v>0</v>
      </c>
      <c r="AA119" s="50"/>
      <c r="AB119" s="51"/>
      <c r="AC119" s="51"/>
      <c r="AD119" s="51"/>
      <c r="AE119" s="52">
        <f>SUM(AA119:AD119)</f>
        <v>0</v>
      </c>
      <c r="AF119" s="53"/>
      <c r="AG119" s="45"/>
      <c r="AH119" s="41"/>
      <c r="AI119" s="54"/>
      <c r="AJ119" s="55" t="str">
        <f>(W119*0.15)+(X119*0.6)+(Z119*0.25)</f>
        <v>0</v>
      </c>
      <c r="AK119" s="56"/>
      <c r="AL119" s="57" t="str">
        <f>VLOOKUP(AK119,AplicacionesTecnologia2,2,FALSE)</f>
        <v>0</v>
      </c>
      <c r="AM119" s="56"/>
      <c r="AN119" s="58" t="str">
        <f>VLOOKUP(AM119,AproximacionMercado,2,FALSE)</f>
        <v>0</v>
      </c>
      <c r="AO119" s="27"/>
      <c r="AP119" s="27"/>
      <c r="AQ119" s="56"/>
      <c r="AR119" s="57" t="str">
        <f>VLOOKUP(AQ119,ExpansionTecnologia,2,FALSE)</f>
        <v>0</v>
      </c>
      <c r="AS119" s="56"/>
      <c r="AT119" s="57" t="str">
        <f>VLOOKUP(AS119,RegulacionesBarreras,2,FALSE)</f>
        <v>0</v>
      </c>
      <c r="AU119" s="59" t="str">
        <f>AVERAGE(AL119,AN119,AR119,AT119)</f>
        <v>0</v>
      </c>
      <c r="AV119" s="56"/>
      <c r="AW119" s="57" t="str">
        <f>VLOOKUP(AV119,afectacionesArticulosPatentes,2,FALSE)</f>
        <v>0</v>
      </c>
      <c r="AX119" s="56"/>
      <c r="AY119" s="57" t="str">
        <f>VLOOKUP(AX119,afectacionesProductosComerciales,2,FALSE)</f>
        <v>0</v>
      </c>
      <c r="AZ119" s="27"/>
      <c r="BA119" s="45" t="s">
        <v>84</v>
      </c>
      <c r="BB119" s="60" t="str">
        <f>AVERAGE(AW119,AY119)</f>
        <v>0</v>
      </c>
    </row>
    <row r="120" spans="1:92" customHeight="1" ht="36">
      <c r="A120" s="39">
        <v>116</v>
      </c>
      <c r="B120" s="40"/>
      <c r="C120" s="41"/>
      <c r="D120" s="41"/>
      <c r="E120" s="42"/>
      <c r="F120" s="43"/>
      <c r="G120" s="43"/>
      <c r="H120" s="44"/>
      <c r="I120" s="45"/>
      <c r="J120" s="45"/>
      <c r="K120" s="45"/>
      <c r="L120" s="45"/>
      <c r="M120" s="45"/>
      <c r="N120" s="46"/>
      <c r="O120" s="46">
        <v>0</v>
      </c>
      <c r="P120" s="46">
        <v>0</v>
      </c>
      <c r="Q120" s="47">
        <f>SUM(N120:P120)</f>
        <v>0</v>
      </c>
      <c r="R120" s="46"/>
      <c r="S120" s="46"/>
      <c r="T120" s="45"/>
      <c r="U120" s="45"/>
      <c r="V120" s="45"/>
      <c r="W120" s="48" t="str">
        <f>VLOOKUP(M120,tablaPesoTRLActual,2,FALSE)*VLOOKUP((V120-M120),tablaPesoCambioTRL,2,FALSE)</f>
        <v>0</v>
      </c>
      <c r="X120" s="48" t="str">
        <f>VLOOKUP(V120,valoracionMetaTRL,2,FALSE)</f>
        <v>0</v>
      </c>
      <c r="Y120" s="49"/>
      <c r="Z120" s="45" t="str">
        <f>VLOOKUP(Y120,TipoESfuerzo,2,FALSE)</f>
        <v>0</v>
      </c>
      <c r="AA120" s="50"/>
      <c r="AB120" s="51"/>
      <c r="AC120" s="51"/>
      <c r="AD120" s="51"/>
      <c r="AE120" s="52">
        <f>SUM(AA120:AD120)</f>
        <v>0</v>
      </c>
      <c r="AF120" s="53"/>
      <c r="AG120" s="45"/>
      <c r="AH120" s="41"/>
      <c r="AI120" s="54"/>
      <c r="AJ120" s="55" t="str">
        <f>(W120*0.15)+(X120*0.6)+(Z120*0.25)</f>
        <v>0</v>
      </c>
      <c r="AK120" s="56"/>
      <c r="AL120" s="57" t="str">
        <f>VLOOKUP(AK120,AplicacionesTecnologia2,2,FALSE)</f>
        <v>0</v>
      </c>
      <c r="AM120" s="56"/>
      <c r="AN120" s="58" t="str">
        <f>VLOOKUP(AM120,AproximacionMercado,2,FALSE)</f>
        <v>0</v>
      </c>
      <c r="AO120" s="27"/>
      <c r="AP120" s="27"/>
      <c r="AQ120" s="56"/>
      <c r="AR120" s="57" t="str">
        <f>VLOOKUP(AQ120,ExpansionTecnologia,2,FALSE)</f>
        <v>0</v>
      </c>
      <c r="AS120" s="56"/>
      <c r="AT120" s="57" t="str">
        <f>VLOOKUP(AS120,RegulacionesBarreras,2,FALSE)</f>
        <v>0</v>
      </c>
      <c r="AU120" s="59" t="str">
        <f>AVERAGE(AL120,AN120,AR120,AT120)</f>
        <v>0</v>
      </c>
      <c r="AV120" s="56"/>
      <c r="AW120" s="57" t="str">
        <f>VLOOKUP(AV120,afectacionesArticulosPatentes,2,FALSE)</f>
        <v>0</v>
      </c>
      <c r="AX120" s="56"/>
      <c r="AY120" s="57" t="str">
        <f>VLOOKUP(AX120,afectacionesProductosComerciales,2,FALSE)</f>
        <v>0</v>
      </c>
      <c r="AZ120" s="27"/>
      <c r="BA120" s="45" t="s">
        <v>84</v>
      </c>
      <c r="BB120" s="60" t="str">
        <f>AVERAGE(AW120,AY120)</f>
        <v>0</v>
      </c>
    </row>
    <row r="121" spans="1:92" customHeight="1" ht="36">
      <c r="A121" s="39">
        <v>117</v>
      </c>
      <c r="B121" s="40"/>
      <c r="C121" s="41"/>
      <c r="D121" s="41"/>
      <c r="E121" s="42"/>
      <c r="F121" s="43"/>
      <c r="G121" s="43"/>
      <c r="H121" s="44"/>
      <c r="I121" s="45"/>
      <c r="J121" s="45"/>
      <c r="K121" s="45"/>
      <c r="L121" s="45"/>
      <c r="M121" s="45"/>
      <c r="N121" s="46"/>
      <c r="O121" s="46">
        <v>0</v>
      </c>
      <c r="P121" s="46">
        <v>0</v>
      </c>
      <c r="Q121" s="47">
        <f>SUM(N121:P121)</f>
        <v>0</v>
      </c>
      <c r="R121" s="46"/>
      <c r="S121" s="46"/>
      <c r="T121" s="45"/>
      <c r="U121" s="45"/>
      <c r="V121" s="45"/>
      <c r="W121" s="48" t="str">
        <f>VLOOKUP(M121,tablaPesoTRLActual,2,FALSE)*VLOOKUP((V121-M121),tablaPesoCambioTRL,2,FALSE)</f>
        <v>0</v>
      </c>
      <c r="X121" s="48" t="str">
        <f>VLOOKUP(V121,valoracionMetaTRL,2,FALSE)</f>
        <v>0</v>
      </c>
      <c r="Y121" s="49"/>
      <c r="Z121" s="45" t="str">
        <f>VLOOKUP(Y121,TipoESfuerzo,2,FALSE)</f>
        <v>0</v>
      </c>
      <c r="AA121" s="50"/>
      <c r="AB121" s="51"/>
      <c r="AC121" s="51"/>
      <c r="AD121" s="51"/>
      <c r="AE121" s="52">
        <f>SUM(AA121:AD121)</f>
        <v>0</v>
      </c>
      <c r="AF121" s="53"/>
      <c r="AG121" s="45"/>
      <c r="AH121" s="41"/>
      <c r="AI121" s="54"/>
      <c r="AJ121" s="55" t="str">
        <f>(W121*0.15)+(X121*0.6)+(Z121*0.25)</f>
        <v>0</v>
      </c>
      <c r="AK121" s="56"/>
      <c r="AL121" s="57" t="str">
        <f>VLOOKUP(AK121,AplicacionesTecnologia2,2,FALSE)</f>
        <v>0</v>
      </c>
      <c r="AM121" s="56"/>
      <c r="AN121" s="58" t="str">
        <f>VLOOKUP(AM121,AproximacionMercado,2,FALSE)</f>
        <v>0</v>
      </c>
      <c r="AO121" s="27"/>
      <c r="AP121" s="27"/>
      <c r="AQ121" s="56"/>
      <c r="AR121" s="57" t="str">
        <f>VLOOKUP(AQ121,ExpansionTecnologia,2,FALSE)</f>
        <v>0</v>
      </c>
      <c r="AS121" s="56"/>
      <c r="AT121" s="57" t="str">
        <f>VLOOKUP(AS121,RegulacionesBarreras,2,FALSE)</f>
        <v>0</v>
      </c>
      <c r="AU121" s="59" t="str">
        <f>AVERAGE(AL121,AN121,AR121,AT121)</f>
        <v>0</v>
      </c>
      <c r="AV121" s="56"/>
      <c r="AW121" s="57" t="str">
        <f>VLOOKUP(AV121,afectacionesArticulosPatentes,2,FALSE)</f>
        <v>0</v>
      </c>
      <c r="AX121" s="56"/>
      <c r="AY121" s="57" t="str">
        <f>VLOOKUP(AX121,afectacionesProductosComerciales,2,FALSE)</f>
        <v>0</v>
      </c>
      <c r="AZ121" s="27"/>
      <c r="BA121" s="45" t="s">
        <v>84</v>
      </c>
      <c r="BB121" s="60" t="str">
        <f>AVERAGE(AW121,AY121)</f>
        <v>0</v>
      </c>
    </row>
    <row r="122" spans="1:92" customHeight="1" ht="36">
      <c r="A122" s="39">
        <v>118</v>
      </c>
      <c r="B122" s="40"/>
      <c r="C122" s="41"/>
      <c r="D122" s="41"/>
      <c r="E122" s="42"/>
      <c r="F122" s="43"/>
      <c r="G122" s="43"/>
      <c r="H122" s="44"/>
      <c r="I122" s="45"/>
      <c r="J122" s="45"/>
      <c r="K122" s="45"/>
      <c r="L122" s="45"/>
      <c r="M122" s="45"/>
      <c r="N122" s="46"/>
      <c r="O122" s="46">
        <v>0</v>
      </c>
      <c r="P122" s="46">
        <v>0</v>
      </c>
      <c r="Q122" s="47">
        <f>SUM(N122:P122)</f>
        <v>0</v>
      </c>
      <c r="R122" s="46"/>
      <c r="S122" s="46"/>
      <c r="T122" s="45"/>
      <c r="U122" s="45"/>
      <c r="V122" s="45"/>
      <c r="W122" s="48" t="str">
        <f>VLOOKUP(M122,tablaPesoTRLActual,2,FALSE)*VLOOKUP((V122-M122),tablaPesoCambioTRL,2,FALSE)</f>
        <v>0</v>
      </c>
      <c r="X122" s="48" t="str">
        <f>VLOOKUP(V122,valoracionMetaTRL,2,FALSE)</f>
        <v>0</v>
      </c>
      <c r="Y122" s="49"/>
      <c r="Z122" s="45" t="str">
        <f>VLOOKUP(Y122,TipoESfuerzo,2,FALSE)</f>
        <v>0</v>
      </c>
      <c r="AA122" s="50"/>
      <c r="AB122" s="51"/>
      <c r="AC122" s="51"/>
      <c r="AD122" s="51"/>
      <c r="AE122" s="52">
        <f>SUM(AA122:AD122)</f>
        <v>0</v>
      </c>
      <c r="AF122" s="53"/>
      <c r="AG122" s="45"/>
      <c r="AH122" s="41"/>
      <c r="AI122" s="54"/>
      <c r="AJ122" s="55" t="str">
        <f>(W122*0.15)+(X122*0.6)+(Z122*0.25)</f>
        <v>0</v>
      </c>
      <c r="AK122" s="56"/>
      <c r="AL122" s="57" t="str">
        <f>VLOOKUP(AK122,AplicacionesTecnologia2,2,FALSE)</f>
        <v>0</v>
      </c>
      <c r="AM122" s="56"/>
      <c r="AN122" s="58" t="str">
        <f>VLOOKUP(AM122,AproximacionMercado,2,FALSE)</f>
        <v>0</v>
      </c>
      <c r="AO122" s="27"/>
      <c r="AP122" s="27"/>
      <c r="AQ122" s="56"/>
      <c r="AR122" s="57" t="str">
        <f>VLOOKUP(AQ122,ExpansionTecnologia,2,FALSE)</f>
        <v>0</v>
      </c>
      <c r="AS122" s="56"/>
      <c r="AT122" s="57" t="str">
        <f>VLOOKUP(AS122,RegulacionesBarreras,2,FALSE)</f>
        <v>0</v>
      </c>
      <c r="AU122" s="59" t="str">
        <f>AVERAGE(AL122,AN122,AR122,AT122)</f>
        <v>0</v>
      </c>
      <c r="AV122" s="56"/>
      <c r="AW122" s="57" t="str">
        <f>VLOOKUP(AV122,afectacionesArticulosPatentes,2,FALSE)</f>
        <v>0</v>
      </c>
      <c r="AX122" s="56"/>
      <c r="AY122" s="57" t="str">
        <f>VLOOKUP(AX122,afectacionesProductosComerciales,2,FALSE)</f>
        <v>0</v>
      </c>
      <c r="AZ122" s="27"/>
      <c r="BA122" s="45" t="s">
        <v>84</v>
      </c>
      <c r="BB122" s="60" t="str">
        <f>AVERAGE(AW122,AY122)</f>
        <v>0</v>
      </c>
    </row>
    <row r="123" spans="1:92" customHeight="1" ht="36">
      <c r="A123" s="39">
        <v>119</v>
      </c>
      <c r="B123" s="40"/>
      <c r="C123" s="41"/>
      <c r="D123" s="41"/>
      <c r="E123" s="42"/>
      <c r="F123" s="43"/>
      <c r="G123" s="43"/>
      <c r="H123" s="44"/>
      <c r="I123" s="45"/>
      <c r="J123" s="45"/>
      <c r="K123" s="45"/>
      <c r="L123" s="45"/>
      <c r="M123" s="45"/>
      <c r="N123" s="46"/>
      <c r="O123" s="46">
        <v>0</v>
      </c>
      <c r="P123" s="46">
        <v>0</v>
      </c>
      <c r="Q123" s="47">
        <f>SUM(N123:P123)</f>
        <v>0</v>
      </c>
      <c r="R123" s="46"/>
      <c r="S123" s="46"/>
      <c r="T123" s="45"/>
      <c r="U123" s="45"/>
      <c r="V123" s="45"/>
      <c r="W123" s="48" t="str">
        <f>VLOOKUP(M123,tablaPesoTRLActual,2,FALSE)*VLOOKUP((V123-M123),tablaPesoCambioTRL,2,FALSE)</f>
        <v>0</v>
      </c>
      <c r="X123" s="48" t="str">
        <f>VLOOKUP(V123,valoracionMetaTRL,2,FALSE)</f>
        <v>0</v>
      </c>
      <c r="Y123" s="49"/>
      <c r="Z123" s="45" t="str">
        <f>VLOOKUP(Y123,TipoESfuerzo,2,FALSE)</f>
        <v>0</v>
      </c>
      <c r="AA123" s="50"/>
      <c r="AB123" s="51"/>
      <c r="AC123" s="51"/>
      <c r="AD123" s="51"/>
      <c r="AE123" s="52">
        <f>SUM(AA123:AD123)</f>
        <v>0</v>
      </c>
      <c r="AF123" s="53"/>
      <c r="AG123" s="45"/>
      <c r="AH123" s="41"/>
      <c r="AI123" s="54"/>
      <c r="AJ123" s="55" t="str">
        <f>(W123*0.15)+(X123*0.6)+(Z123*0.25)</f>
        <v>0</v>
      </c>
      <c r="AK123" s="56"/>
      <c r="AL123" s="57" t="str">
        <f>VLOOKUP(AK123,AplicacionesTecnologia2,2,FALSE)</f>
        <v>0</v>
      </c>
      <c r="AM123" s="56"/>
      <c r="AN123" s="58" t="str">
        <f>VLOOKUP(AM123,AproximacionMercado,2,FALSE)</f>
        <v>0</v>
      </c>
      <c r="AO123" s="27"/>
      <c r="AP123" s="27"/>
      <c r="AQ123" s="56"/>
      <c r="AR123" s="57" t="str">
        <f>VLOOKUP(AQ123,ExpansionTecnologia,2,FALSE)</f>
        <v>0</v>
      </c>
      <c r="AS123" s="56"/>
      <c r="AT123" s="57" t="str">
        <f>VLOOKUP(AS123,RegulacionesBarreras,2,FALSE)</f>
        <v>0</v>
      </c>
      <c r="AU123" s="59" t="str">
        <f>AVERAGE(AL123,AN123,AR123,AT123)</f>
        <v>0</v>
      </c>
      <c r="AV123" s="56"/>
      <c r="AW123" s="57" t="str">
        <f>VLOOKUP(AV123,afectacionesArticulosPatentes,2,FALSE)</f>
        <v>0</v>
      </c>
      <c r="AX123" s="56"/>
      <c r="AY123" s="57" t="str">
        <f>VLOOKUP(AX123,afectacionesProductosComerciales,2,FALSE)</f>
        <v>0</v>
      </c>
      <c r="AZ123" s="27"/>
      <c r="BA123" s="45" t="s">
        <v>84</v>
      </c>
      <c r="BB123" s="60" t="str">
        <f>AVERAGE(AW123,AY123)</f>
        <v>0</v>
      </c>
    </row>
    <row r="124" spans="1:92" customHeight="1" ht="36">
      <c r="A124" s="39">
        <v>120</v>
      </c>
      <c r="B124" s="40"/>
      <c r="C124" s="41"/>
      <c r="D124" s="41"/>
      <c r="E124" s="42"/>
      <c r="F124" s="43"/>
      <c r="G124" s="43"/>
      <c r="H124" s="44"/>
      <c r="I124" s="45"/>
      <c r="J124" s="45"/>
      <c r="K124" s="45"/>
      <c r="L124" s="45"/>
      <c r="M124" s="45"/>
      <c r="N124" s="46"/>
      <c r="O124" s="46">
        <v>0</v>
      </c>
      <c r="P124" s="46">
        <v>0</v>
      </c>
      <c r="Q124" s="47">
        <f>SUM(N124:P124)</f>
        <v>0</v>
      </c>
      <c r="R124" s="46"/>
      <c r="S124" s="46"/>
      <c r="T124" s="45"/>
      <c r="U124" s="45"/>
      <c r="V124" s="45"/>
      <c r="W124" s="48" t="str">
        <f>VLOOKUP(M124,tablaPesoTRLActual,2,FALSE)*VLOOKUP((V124-M124),tablaPesoCambioTRL,2,FALSE)</f>
        <v>0</v>
      </c>
      <c r="X124" s="48" t="str">
        <f>VLOOKUP(V124,valoracionMetaTRL,2,FALSE)</f>
        <v>0</v>
      </c>
      <c r="Y124" s="49"/>
      <c r="Z124" s="45" t="str">
        <f>VLOOKUP(Y124,TipoESfuerzo,2,FALSE)</f>
        <v>0</v>
      </c>
      <c r="AA124" s="50"/>
      <c r="AB124" s="51"/>
      <c r="AC124" s="51"/>
      <c r="AD124" s="51"/>
      <c r="AE124" s="52">
        <f>SUM(AA124:AD124)</f>
        <v>0</v>
      </c>
      <c r="AF124" s="53"/>
      <c r="AG124" s="45"/>
      <c r="AH124" s="41"/>
      <c r="AI124" s="54"/>
      <c r="AJ124" s="55" t="str">
        <f>(W124*0.15)+(X124*0.6)+(Z124*0.25)</f>
        <v>0</v>
      </c>
      <c r="AK124" s="56"/>
      <c r="AL124" s="57" t="str">
        <f>VLOOKUP(AK124,AplicacionesTecnologia2,2,FALSE)</f>
        <v>0</v>
      </c>
      <c r="AM124" s="56"/>
      <c r="AN124" s="58" t="str">
        <f>VLOOKUP(AM124,AproximacionMercado,2,FALSE)</f>
        <v>0</v>
      </c>
      <c r="AO124" s="27"/>
      <c r="AP124" s="27"/>
      <c r="AQ124" s="56"/>
      <c r="AR124" s="57" t="str">
        <f>VLOOKUP(AQ124,ExpansionTecnologia,2,FALSE)</f>
        <v>0</v>
      </c>
      <c r="AS124" s="56"/>
      <c r="AT124" s="57" t="str">
        <f>VLOOKUP(AS124,RegulacionesBarreras,2,FALSE)</f>
        <v>0</v>
      </c>
      <c r="AU124" s="59" t="str">
        <f>AVERAGE(AL124,AN124,AR124,AT124)</f>
        <v>0</v>
      </c>
      <c r="AV124" s="56"/>
      <c r="AW124" s="57" t="str">
        <f>VLOOKUP(AV124,afectacionesArticulosPatentes,2,FALSE)</f>
        <v>0</v>
      </c>
      <c r="AX124" s="56"/>
      <c r="AY124" s="57" t="str">
        <f>VLOOKUP(AX124,afectacionesProductosComerciales,2,FALSE)</f>
        <v>0</v>
      </c>
      <c r="AZ124" s="27"/>
      <c r="BA124" s="45" t="s">
        <v>84</v>
      </c>
      <c r="BB124" s="60" t="str">
        <f>AVERAGE(AW124,AY124)</f>
        <v>0</v>
      </c>
    </row>
    <row r="125" spans="1:92" customHeight="1" ht="36">
      <c r="A125" s="39">
        <v>121</v>
      </c>
      <c r="B125" s="40"/>
      <c r="C125" s="41"/>
      <c r="D125" s="41"/>
      <c r="E125" s="42"/>
      <c r="F125" s="43"/>
      <c r="G125" s="43"/>
      <c r="H125" s="44"/>
      <c r="I125" s="45"/>
      <c r="J125" s="45"/>
      <c r="K125" s="45"/>
      <c r="L125" s="45"/>
      <c r="M125" s="45"/>
      <c r="N125" s="46"/>
      <c r="O125" s="46">
        <v>0</v>
      </c>
      <c r="P125" s="46">
        <v>0</v>
      </c>
      <c r="Q125" s="47">
        <f>SUM(N125:P125)</f>
        <v>0</v>
      </c>
      <c r="R125" s="46"/>
      <c r="S125" s="46"/>
      <c r="T125" s="45"/>
      <c r="U125" s="45"/>
      <c r="V125" s="45"/>
      <c r="W125" s="48" t="str">
        <f>VLOOKUP(M125,tablaPesoTRLActual,2,FALSE)*VLOOKUP((V125-M125),tablaPesoCambioTRL,2,FALSE)</f>
        <v>0</v>
      </c>
      <c r="X125" s="48" t="str">
        <f>VLOOKUP(V125,valoracionMetaTRL,2,FALSE)</f>
        <v>0</v>
      </c>
      <c r="Y125" s="49"/>
      <c r="Z125" s="45" t="str">
        <f>VLOOKUP(Y125,TipoESfuerzo,2,FALSE)</f>
        <v>0</v>
      </c>
      <c r="AA125" s="50"/>
      <c r="AB125" s="51"/>
      <c r="AC125" s="51"/>
      <c r="AD125" s="51"/>
      <c r="AE125" s="52">
        <f>SUM(AA125:AD125)</f>
        <v>0</v>
      </c>
      <c r="AF125" s="53"/>
      <c r="AG125" s="45"/>
      <c r="AH125" s="41"/>
      <c r="AI125" s="54"/>
      <c r="AJ125" s="55" t="str">
        <f>(W125*0.15)+(X125*0.6)+(Z125*0.25)</f>
        <v>0</v>
      </c>
      <c r="AK125" s="56"/>
      <c r="AL125" s="57" t="str">
        <f>VLOOKUP(AK125,AplicacionesTecnologia2,2,FALSE)</f>
        <v>0</v>
      </c>
      <c r="AM125" s="56"/>
      <c r="AN125" s="58" t="str">
        <f>VLOOKUP(AM125,AproximacionMercado,2,FALSE)</f>
        <v>0</v>
      </c>
      <c r="AO125" s="27"/>
      <c r="AP125" s="27"/>
      <c r="AQ125" s="56"/>
      <c r="AR125" s="57" t="str">
        <f>VLOOKUP(AQ125,ExpansionTecnologia,2,FALSE)</f>
        <v>0</v>
      </c>
      <c r="AS125" s="56"/>
      <c r="AT125" s="57" t="str">
        <f>VLOOKUP(AS125,RegulacionesBarreras,2,FALSE)</f>
        <v>0</v>
      </c>
      <c r="AU125" s="59" t="str">
        <f>AVERAGE(AL125,AN125,AR125,AT125)</f>
        <v>0</v>
      </c>
      <c r="AV125" s="56"/>
      <c r="AW125" s="57" t="str">
        <f>VLOOKUP(AV125,afectacionesArticulosPatentes,2,FALSE)</f>
        <v>0</v>
      </c>
      <c r="AX125" s="56"/>
      <c r="AY125" s="57" t="str">
        <f>VLOOKUP(AX125,afectacionesProductosComerciales,2,FALSE)</f>
        <v>0</v>
      </c>
      <c r="AZ125" s="27"/>
      <c r="BA125" s="45" t="s">
        <v>84</v>
      </c>
      <c r="BB125" s="60" t="str">
        <f>AVERAGE(AW125,AY125)</f>
        <v>0</v>
      </c>
    </row>
    <row r="126" spans="1:92" customHeight="1" ht="36">
      <c r="A126" s="39">
        <v>122</v>
      </c>
      <c r="B126" s="40"/>
      <c r="C126" s="41"/>
      <c r="D126" s="41"/>
      <c r="E126" s="42"/>
      <c r="F126" s="43"/>
      <c r="G126" s="43"/>
      <c r="H126" s="44"/>
      <c r="I126" s="45"/>
      <c r="J126" s="45"/>
      <c r="K126" s="45"/>
      <c r="L126" s="45"/>
      <c r="M126" s="45"/>
      <c r="N126" s="46"/>
      <c r="O126" s="46">
        <v>0</v>
      </c>
      <c r="P126" s="46">
        <v>0</v>
      </c>
      <c r="Q126" s="47">
        <f>SUM(N126:P126)</f>
        <v>0</v>
      </c>
      <c r="R126" s="46"/>
      <c r="S126" s="46"/>
      <c r="T126" s="45"/>
      <c r="U126" s="45"/>
      <c r="V126" s="45"/>
      <c r="W126" s="48" t="str">
        <f>VLOOKUP(M126,tablaPesoTRLActual,2,FALSE)*VLOOKUP((V126-M126),tablaPesoCambioTRL,2,FALSE)</f>
        <v>0</v>
      </c>
      <c r="X126" s="48" t="str">
        <f>VLOOKUP(V126,valoracionMetaTRL,2,FALSE)</f>
        <v>0</v>
      </c>
      <c r="Y126" s="49"/>
      <c r="Z126" s="45" t="str">
        <f>VLOOKUP(Y126,TipoESfuerzo,2,FALSE)</f>
        <v>0</v>
      </c>
      <c r="AA126" s="50"/>
      <c r="AB126" s="51"/>
      <c r="AC126" s="51"/>
      <c r="AD126" s="51"/>
      <c r="AE126" s="52">
        <f>SUM(AA126:AD126)</f>
        <v>0</v>
      </c>
      <c r="AF126" s="53"/>
      <c r="AG126" s="45"/>
      <c r="AH126" s="41"/>
      <c r="AI126" s="54"/>
      <c r="AJ126" s="55" t="str">
        <f>(W126*0.15)+(X126*0.6)+(Z126*0.25)</f>
        <v>0</v>
      </c>
      <c r="AK126" s="56"/>
      <c r="AL126" s="57" t="str">
        <f>VLOOKUP(AK126,AplicacionesTecnologia2,2,FALSE)</f>
        <v>0</v>
      </c>
      <c r="AM126" s="56"/>
      <c r="AN126" s="58" t="str">
        <f>VLOOKUP(AM126,AproximacionMercado,2,FALSE)</f>
        <v>0</v>
      </c>
      <c r="AO126" s="27"/>
      <c r="AP126" s="27"/>
      <c r="AQ126" s="56"/>
      <c r="AR126" s="57" t="str">
        <f>VLOOKUP(AQ126,ExpansionTecnologia,2,FALSE)</f>
        <v>0</v>
      </c>
      <c r="AS126" s="56"/>
      <c r="AT126" s="57" t="str">
        <f>VLOOKUP(AS126,RegulacionesBarreras,2,FALSE)</f>
        <v>0</v>
      </c>
      <c r="AU126" s="59" t="str">
        <f>AVERAGE(AL126,AN126,AR126,AT126)</f>
        <v>0</v>
      </c>
      <c r="AV126" s="56"/>
      <c r="AW126" s="57" t="str">
        <f>VLOOKUP(AV126,afectacionesArticulosPatentes,2,FALSE)</f>
        <v>0</v>
      </c>
      <c r="AX126" s="56"/>
      <c r="AY126" s="57" t="str">
        <f>VLOOKUP(AX126,afectacionesProductosComerciales,2,FALSE)</f>
        <v>0</v>
      </c>
      <c r="AZ126" s="27"/>
      <c r="BA126" s="45" t="s">
        <v>84</v>
      </c>
      <c r="BB126" s="60" t="str">
        <f>AVERAGE(AW126,AY126)</f>
        <v>0</v>
      </c>
    </row>
    <row r="127" spans="1:92" customHeight="1" ht="36">
      <c r="A127" s="39">
        <v>123</v>
      </c>
      <c r="B127" s="40"/>
      <c r="C127" s="41"/>
      <c r="D127" s="41"/>
      <c r="E127" s="42"/>
      <c r="F127" s="43"/>
      <c r="G127" s="43"/>
      <c r="H127" s="44"/>
      <c r="I127" s="45"/>
      <c r="J127" s="45"/>
      <c r="K127" s="45"/>
      <c r="L127" s="45"/>
      <c r="M127" s="45"/>
      <c r="N127" s="46"/>
      <c r="O127" s="46">
        <v>0</v>
      </c>
      <c r="P127" s="46">
        <v>0</v>
      </c>
      <c r="Q127" s="47">
        <f>SUM(N127:P127)</f>
        <v>0</v>
      </c>
      <c r="R127" s="46"/>
      <c r="S127" s="46"/>
      <c r="T127" s="45"/>
      <c r="U127" s="45"/>
      <c r="V127" s="45"/>
      <c r="W127" s="48" t="str">
        <f>VLOOKUP(M127,tablaPesoTRLActual,2,FALSE)*VLOOKUP((V127-M127),tablaPesoCambioTRL,2,FALSE)</f>
        <v>0</v>
      </c>
      <c r="X127" s="48" t="str">
        <f>VLOOKUP(V127,valoracionMetaTRL,2,FALSE)</f>
        <v>0</v>
      </c>
      <c r="Y127" s="49"/>
      <c r="Z127" s="45" t="str">
        <f>VLOOKUP(Y127,TipoESfuerzo,2,FALSE)</f>
        <v>0</v>
      </c>
      <c r="AA127" s="50"/>
      <c r="AB127" s="51"/>
      <c r="AC127" s="51"/>
      <c r="AD127" s="51"/>
      <c r="AE127" s="52">
        <f>SUM(AA127:AD127)</f>
        <v>0</v>
      </c>
      <c r="AF127" s="53"/>
      <c r="AG127" s="45"/>
      <c r="AH127" s="41"/>
      <c r="AI127" s="54"/>
      <c r="AJ127" s="55" t="str">
        <f>(W127*0.15)+(X127*0.6)+(Z127*0.25)</f>
        <v>0</v>
      </c>
      <c r="AK127" s="56"/>
      <c r="AL127" s="57" t="str">
        <f>VLOOKUP(AK127,AplicacionesTecnologia2,2,FALSE)</f>
        <v>0</v>
      </c>
      <c r="AM127" s="56"/>
      <c r="AN127" s="58" t="str">
        <f>VLOOKUP(AM127,AproximacionMercado,2,FALSE)</f>
        <v>0</v>
      </c>
      <c r="AO127" s="27"/>
      <c r="AP127" s="27"/>
      <c r="AQ127" s="56"/>
      <c r="AR127" s="57" t="str">
        <f>VLOOKUP(AQ127,ExpansionTecnologia,2,FALSE)</f>
        <v>0</v>
      </c>
      <c r="AS127" s="56"/>
      <c r="AT127" s="57" t="str">
        <f>VLOOKUP(AS127,RegulacionesBarreras,2,FALSE)</f>
        <v>0</v>
      </c>
      <c r="AU127" s="59" t="str">
        <f>AVERAGE(AL127,AN127,AR127,AT127)</f>
        <v>0</v>
      </c>
      <c r="AV127" s="56"/>
      <c r="AW127" s="57" t="str">
        <f>VLOOKUP(AV127,afectacionesArticulosPatentes,2,FALSE)</f>
        <v>0</v>
      </c>
      <c r="AX127" s="56"/>
      <c r="AY127" s="57" t="str">
        <f>VLOOKUP(AX127,afectacionesProductosComerciales,2,FALSE)</f>
        <v>0</v>
      </c>
      <c r="AZ127" s="27"/>
      <c r="BA127" s="45" t="s">
        <v>84</v>
      </c>
      <c r="BB127" s="60" t="str">
        <f>AVERAGE(AW127,AY127)</f>
        <v>0</v>
      </c>
    </row>
    <row r="128" spans="1:92" customHeight="1" ht="36">
      <c r="A128" s="39">
        <v>124</v>
      </c>
      <c r="B128" s="40"/>
      <c r="C128" s="41"/>
      <c r="D128" s="41"/>
      <c r="E128" s="42"/>
      <c r="F128" s="43"/>
      <c r="G128" s="43"/>
      <c r="H128" s="44"/>
      <c r="I128" s="45"/>
      <c r="J128" s="45"/>
      <c r="K128" s="45"/>
      <c r="L128" s="45"/>
      <c r="M128" s="45"/>
      <c r="N128" s="46"/>
      <c r="O128" s="46">
        <v>0</v>
      </c>
      <c r="P128" s="46">
        <v>0</v>
      </c>
      <c r="Q128" s="47">
        <f>SUM(N128:P128)</f>
        <v>0</v>
      </c>
      <c r="R128" s="46"/>
      <c r="S128" s="46"/>
      <c r="T128" s="45"/>
      <c r="U128" s="45"/>
      <c r="V128" s="45"/>
      <c r="W128" s="48" t="str">
        <f>VLOOKUP(M128,tablaPesoTRLActual,2,FALSE)*VLOOKUP((V128-M128),tablaPesoCambioTRL,2,FALSE)</f>
        <v>0</v>
      </c>
      <c r="X128" s="48" t="str">
        <f>VLOOKUP(V128,valoracionMetaTRL,2,FALSE)</f>
        <v>0</v>
      </c>
      <c r="Y128" s="49"/>
      <c r="Z128" s="45" t="str">
        <f>VLOOKUP(Y128,TipoESfuerzo,2,FALSE)</f>
        <v>0</v>
      </c>
      <c r="AA128" s="50"/>
      <c r="AB128" s="51"/>
      <c r="AC128" s="51"/>
      <c r="AD128" s="51"/>
      <c r="AE128" s="52">
        <f>SUM(AA128:AD128)</f>
        <v>0</v>
      </c>
      <c r="AF128" s="53"/>
      <c r="AG128" s="45"/>
      <c r="AH128" s="41"/>
      <c r="AI128" s="54"/>
      <c r="AJ128" s="55" t="str">
        <f>(W128*0.15)+(X128*0.6)+(Z128*0.25)</f>
        <v>0</v>
      </c>
      <c r="AK128" s="56"/>
      <c r="AL128" s="57" t="str">
        <f>VLOOKUP(AK128,AplicacionesTecnologia2,2,FALSE)</f>
        <v>0</v>
      </c>
      <c r="AM128" s="56"/>
      <c r="AN128" s="58" t="str">
        <f>VLOOKUP(AM128,AproximacionMercado,2,FALSE)</f>
        <v>0</v>
      </c>
      <c r="AO128" s="27"/>
      <c r="AP128" s="27"/>
      <c r="AQ128" s="56"/>
      <c r="AR128" s="57" t="str">
        <f>VLOOKUP(AQ128,ExpansionTecnologia,2,FALSE)</f>
        <v>0</v>
      </c>
      <c r="AS128" s="56"/>
      <c r="AT128" s="57" t="str">
        <f>VLOOKUP(AS128,RegulacionesBarreras,2,FALSE)</f>
        <v>0</v>
      </c>
      <c r="AU128" s="59" t="str">
        <f>AVERAGE(AL128,AN128,AR128,AT128)</f>
        <v>0</v>
      </c>
      <c r="AV128" s="56"/>
      <c r="AW128" s="57" t="str">
        <f>VLOOKUP(AV128,afectacionesArticulosPatentes,2,FALSE)</f>
        <v>0</v>
      </c>
      <c r="AX128" s="56"/>
      <c r="AY128" s="57" t="str">
        <f>VLOOKUP(AX128,afectacionesProductosComerciales,2,FALSE)</f>
        <v>0</v>
      </c>
      <c r="AZ128" s="27"/>
      <c r="BA128" s="45" t="s">
        <v>84</v>
      </c>
      <c r="BB128" s="60" t="str">
        <f>AVERAGE(AW128,AY128)</f>
        <v>0</v>
      </c>
    </row>
    <row r="129" spans="1:92" customHeight="1" ht="36">
      <c r="A129" s="39">
        <v>125</v>
      </c>
      <c r="B129" s="40"/>
      <c r="C129" s="41"/>
      <c r="D129" s="41"/>
      <c r="E129" s="42"/>
      <c r="F129" s="43"/>
      <c r="G129" s="43"/>
      <c r="H129" s="44"/>
      <c r="I129" s="45"/>
      <c r="J129" s="45"/>
      <c r="K129" s="45"/>
      <c r="L129" s="45"/>
      <c r="M129" s="45"/>
      <c r="N129" s="46"/>
      <c r="O129" s="46">
        <v>0</v>
      </c>
      <c r="P129" s="46">
        <v>0</v>
      </c>
      <c r="Q129" s="47">
        <f>SUM(N129:P129)</f>
        <v>0</v>
      </c>
      <c r="R129" s="46"/>
      <c r="S129" s="46"/>
      <c r="T129" s="45"/>
      <c r="U129" s="45"/>
      <c r="V129" s="45"/>
      <c r="W129" s="48" t="str">
        <f>VLOOKUP(M129,tablaPesoTRLActual,2,FALSE)*VLOOKUP((V129-M129),tablaPesoCambioTRL,2,FALSE)</f>
        <v>0</v>
      </c>
      <c r="X129" s="48" t="str">
        <f>VLOOKUP(V129,valoracionMetaTRL,2,FALSE)</f>
        <v>0</v>
      </c>
      <c r="Y129" s="49"/>
      <c r="Z129" s="45" t="str">
        <f>VLOOKUP(Y129,TipoESfuerzo,2,FALSE)</f>
        <v>0</v>
      </c>
      <c r="AA129" s="50"/>
      <c r="AB129" s="51"/>
      <c r="AC129" s="51"/>
      <c r="AD129" s="51"/>
      <c r="AE129" s="52">
        <f>SUM(AA129:AD129)</f>
        <v>0</v>
      </c>
      <c r="AF129" s="53"/>
      <c r="AG129" s="45"/>
      <c r="AH129" s="41"/>
      <c r="AI129" s="54"/>
      <c r="AJ129" s="55" t="str">
        <f>(W129*0.15)+(X129*0.6)+(Z129*0.25)</f>
        <v>0</v>
      </c>
      <c r="AK129" s="56"/>
      <c r="AL129" s="57" t="str">
        <f>VLOOKUP(AK129,AplicacionesTecnologia2,2,FALSE)</f>
        <v>0</v>
      </c>
      <c r="AM129" s="56"/>
      <c r="AN129" s="58" t="str">
        <f>VLOOKUP(AM129,AproximacionMercado,2,FALSE)</f>
        <v>0</v>
      </c>
      <c r="AO129" s="27"/>
      <c r="AP129" s="27"/>
      <c r="AQ129" s="56"/>
      <c r="AR129" s="57" t="str">
        <f>VLOOKUP(AQ129,ExpansionTecnologia,2,FALSE)</f>
        <v>0</v>
      </c>
      <c r="AS129" s="56"/>
      <c r="AT129" s="57" t="str">
        <f>VLOOKUP(AS129,RegulacionesBarreras,2,FALSE)</f>
        <v>0</v>
      </c>
      <c r="AU129" s="59" t="str">
        <f>AVERAGE(AL129,AN129,AR129,AT129)</f>
        <v>0</v>
      </c>
      <c r="AV129" s="56"/>
      <c r="AW129" s="57" t="str">
        <f>VLOOKUP(AV129,afectacionesArticulosPatentes,2,FALSE)</f>
        <v>0</v>
      </c>
      <c r="AX129" s="56"/>
      <c r="AY129" s="57" t="str">
        <f>VLOOKUP(AX129,afectacionesProductosComerciales,2,FALSE)</f>
        <v>0</v>
      </c>
      <c r="AZ129" s="27"/>
      <c r="BA129" s="45" t="s">
        <v>84</v>
      </c>
      <c r="BB129" s="60" t="str">
        <f>AVERAGE(AW129,AY129)</f>
        <v>0</v>
      </c>
    </row>
    <row r="130" spans="1:92" customHeight="1" ht="36">
      <c r="A130" s="39">
        <v>126</v>
      </c>
      <c r="B130" s="40"/>
      <c r="C130" s="41"/>
      <c r="D130" s="41"/>
      <c r="E130" s="42"/>
      <c r="F130" s="43"/>
      <c r="G130" s="43"/>
      <c r="H130" s="44"/>
      <c r="I130" s="45"/>
      <c r="J130" s="45"/>
      <c r="K130" s="45"/>
      <c r="L130" s="45"/>
      <c r="M130" s="45"/>
      <c r="N130" s="46"/>
      <c r="O130" s="46">
        <v>0</v>
      </c>
      <c r="P130" s="46">
        <v>0</v>
      </c>
      <c r="Q130" s="47">
        <f>SUM(N130:P130)</f>
        <v>0</v>
      </c>
      <c r="R130" s="46"/>
      <c r="S130" s="46"/>
      <c r="T130" s="45"/>
      <c r="U130" s="45"/>
      <c r="V130" s="45"/>
      <c r="W130" s="48" t="str">
        <f>VLOOKUP(M130,tablaPesoTRLActual,2,FALSE)*VLOOKUP((V130-M130),tablaPesoCambioTRL,2,FALSE)</f>
        <v>0</v>
      </c>
      <c r="X130" s="48" t="str">
        <f>VLOOKUP(V130,valoracionMetaTRL,2,FALSE)</f>
        <v>0</v>
      </c>
      <c r="Y130" s="49"/>
      <c r="Z130" s="45" t="str">
        <f>VLOOKUP(Y130,TipoESfuerzo,2,FALSE)</f>
        <v>0</v>
      </c>
      <c r="AA130" s="50"/>
      <c r="AB130" s="51"/>
      <c r="AC130" s="51"/>
      <c r="AD130" s="51"/>
      <c r="AE130" s="52">
        <f>SUM(AA130:AD130)</f>
        <v>0</v>
      </c>
      <c r="AF130" s="53"/>
      <c r="AG130" s="45"/>
      <c r="AH130" s="41"/>
      <c r="AI130" s="54"/>
      <c r="AJ130" s="55" t="str">
        <f>(W130*0.15)+(X130*0.6)+(Z130*0.25)</f>
        <v>0</v>
      </c>
      <c r="AK130" s="56"/>
      <c r="AL130" s="57" t="str">
        <f>VLOOKUP(AK130,AplicacionesTecnologia2,2,FALSE)</f>
        <v>0</v>
      </c>
      <c r="AM130" s="56"/>
      <c r="AN130" s="58" t="str">
        <f>VLOOKUP(AM130,AproximacionMercado,2,FALSE)</f>
        <v>0</v>
      </c>
      <c r="AO130" s="27"/>
      <c r="AP130" s="27"/>
      <c r="AQ130" s="56"/>
      <c r="AR130" s="57" t="str">
        <f>VLOOKUP(AQ130,ExpansionTecnologia,2,FALSE)</f>
        <v>0</v>
      </c>
      <c r="AS130" s="56"/>
      <c r="AT130" s="57" t="str">
        <f>VLOOKUP(AS130,RegulacionesBarreras,2,FALSE)</f>
        <v>0</v>
      </c>
      <c r="AU130" s="59" t="str">
        <f>AVERAGE(AL130,AN130,AR130,AT130)</f>
        <v>0</v>
      </c>
      <c r="AV130" s="56"/>
      <c r="AW130" s="57" t="str">
        <f>VLOOKUP(AV130,afectacionesArticulosPatentes,2,FALSE)</f>
        <v>0</v>
      </c>
      <c r="AX130" s="56"/>
      <c r="AY130" s="57" t="str">
        <f>VLOOKUP(AX130,afectacionesProductosComerciales,2,FALSE)</f>
        <v>0</v>
      </c>
      <c r="AZ130" s="27"/>
      <c r="BA130" s="45" t="s">
        <v>84</v>
      </c>
      <c r="BB130" s="60" t="str">
        <f>AVERAGE(AW130,AY130)</f>
        <v>0</v>
      </c>
    </row>
    <row r="131" spans="1:92" customHeight="1" ht="36">
      <c r="A131" s="39">
        <v>127</v>
      </c>
      <c r="B131" s="40"/>
      <c r="C131" s="41"/>
      <c r="D131" s="41"/>
      <c r="E131" s="42"/>
      <c r="F131" s="43"/>
      <c r="G131" s="43"/>
      <c r="H131" s="44"/>
      <c r="I131" s="45"/>
      <c r="J131" s="45"/>
      <c r="K131" s="45"/>
      <c r="L131" s="45"/>
      <c r="M131" s="45"/>
      <c r="N131" s="46"/>
      <c r="O131" s="46">
        <v>0</v>
      </c>
      <c r="P131" s="46">
        <v>0</v>
      </c>
      <c r="Q131" s="47">
        <f>SUM(N131:P131)</f>
        <v>0</v>
      </c>
      <c r="R131" s="46"/>
      <c r="S131" s="46"/>
      <c r="T131" s="45"/>
      <c r="U131" s="45"/>
      <c r="V131" s="45"/>
      <c r="W131" s="48" t="str">
        <f>VLOOKUP(M131,tablaPesoTRLActual,2,FALSE)*VLOOKUP((V131-M131),tablaPesoCambioTRL,2,FALSE)</f>
        <v>0</v>
      </c>
      <c r="X131" s="48" t="str">
        <f>VLOOKUP(V131,valoracionMetaTRL,2,FALSE)</f>
        <v>0</v>
      </c>
      <c r="Y131" s="49"/>
      <c r="Z131" s="45" t="str">
        <f>VLOOKUP(Y131,TipoESfuerzo,2,FALSE)</f>
        <v>0</v>
      </c>
      <c r="AA131" s="50"/>
      <c r="AB131" s="51"/>
      <c r="AC131" s="51"/>
      <c r="AD131" s="51"/>
      <c r="AE131" s="52">
        <f>SUM(AA131:AD131)</f>
        <v>0</v>
      </c>
      <c r="AF131" s="53"/>
      <c r="AG131" s="45"/>
      <c r="AH131" s="41"/>
      <c r="AI131" s="54"/>
      <c r="AJ131" s="55" t="str">
        <f>(W131*0.15)+(X131*0.6)+(Z131*0.25)</f>
        <v>0</v>
      </c>
      <c r="AK131" s="56"/>
      <c r="AL131" s="57" t="str">
        <f>VLOOKUP(AK131,AplicacionesTecnologia2,2,FALSE)</f>
        <v>0</v>
      </c>
      <c r="AM131" s="56"/>
      <c r="AN131" s="58" t="str">
        <f>VLOOKUP(AM131,AproximacionMercado,2,FALSE)</f>
        <v>0</v>
      </c>
      <c r="AO131" s="27"/>
      <c r="AP131" s="27"/>
      <c r="AQ131" s="56"/>
      <c r="AR131" s="57" t="str">
        <f>VLOOKUP(AQ131,ExpansionTecnologia,2,FALSE)</f>
        <v>0</v>
      </c>
      <c r="AS131" s="56"/>
      <c r="AT131" s="57" t="str">
        <f>VLOOKUP(AS131,RegulacionesBarreras,2,FALSE)</f>
        <v>0</v>
      </c>
      <c r="AU131" s="59" t="str">
        <f>AVERAGE(AL131,AN131,AR131,AT131)</f>
        <v>0</v>
      </c>
      <c r="AV131" s="56"/>
      <c r="AW131" s="57" t="str">
        <f>VLOOKUP(AV131,afectacionesArticulosPatentes,2,FALSE)</f>
        <v>0</v>
      </c>
      <c r="AX131" s="56"/>
      <c r="AY131" s="57" t="str">
        <f>VLOOKUP(AX131,afectacionesProductosComerciales,2,FALSE)</f>
        <v>0</v>
      </c>
      <c r="AZ131" s="27"/>
      <c r="BA131" s="45" t="s">
        <v>84</v>
      </c>
      <c r="BB131" s="60" t="str">
        <f>AVERAGE(AW131,AY131)</f>
        <v>0</v>
      </c>
    </row>
    <row r="132" spans="1:92" customHeight="1" ht="36">
      <c r="A132" s="39">
        <v>128</v>
      </c>
      <c r="B132" s="40"/>
      <c r="C132" s="41"/>
      <c r="D132" s="41"/>
      <c r="E132" s="42"/>
      <c r="F132" s="43"/>
      <c r="G132" s="43"/>
      <c r="H132" s="44"/>
      <c r="I132" s="45"/>
      <c r="J132" s="45"/>
      <c r="K132" s="45"/>
      <c r="L132" s="45"/>
      <c r="M132" s="45"/>
      <c r="N132" s="46"/>
      <c r="O132" s="46">
        <v>0</v>
      </c>
      <c r="P132" s="46">
        <v>0</v>
      </c>
      <c r="Q132" s="47">
        <f>SUM(N132:P132)</f>
        <v>0</v>
      </c>
      <c r="R132" s="46"/>
      <c r="S132" s="46"/>
      <c r="T132" s="45"/>
      <c r="U132" s="45"/>
      <c r="V132" s="45"/>
      <c r="W132" s="48" t="str">
        <f>VLOOKUP(M132,tablaPesoTRLActual,2,FALSE)*VLOOKUP((V132-M132),tablaPesoCambioTRL,2,FALSE)</f>
        <v>0</v>
      </c>
      <c r="X132" s="48" t="str">
        <f>VLOOKUP(V132,valoracionMetaTRL,2,FALSE)</f>
        <v>0</v>
      </c>
      <c r="Y132" s="49"/>
      <c r="Z132" s="45" t="str">
        <f>VLOOKUP(Y132,TipoESfuerzo,2,FALSE)</f>
        <v>0</v>
      </c>
      <c r="AA132" s="50"/>
      <c r="AB132" s="51"/>
      <c r="AC132" s="51"/>
      <c r="AD132" s="51"/>
      <c r="AE132" s="52">
        <f>SUM(AA132:AD132)</f>
        <v>0</v>
      </c>
      <c r="AF132" s="53"/>
      <c r="AG132" s="45"/>
      <c r="AH132" s="41"/>
      <c r="AI132" s="54"/>
      <c r="AJ132" s="55" t="str">
        <f>(W132*0.15)+(X132*0.6)+(Z132*0.25)</f>
        <v>0</v>
      </c>
      <c r="AK132" s="56"/>
      <c r="AL132" s="57" t="str">
        <f>VLOOKUP(AK132,AplicacionesTecnologia2,2,FALSE)</f>
        <v>0</v>
      </c>
      <c r="AM132" s="56"/>
      <c r="AN132" s="58" t="str">
        <f>VLOOKUP(AM132,AproximacionMercado,2,FALSE)</f>
        <v>0</v>
      </c>
      <c r="AO132" s="27"/>
      <c r="AP132" s="27"/>
      <c r="AQ132" s="56"/>
      <c r="AR132" s="57" t="str">
        <f>VLOOKUP(AQ132,ExpansionTecnologia,2,FALSE)</f>
        <v>0</v>
      </c>
      <c r="AS132" s="56"/>
      <c r="AT132" s="57" t="str">
        <f>VLOOKUP(AS132,RegulacionesBarreras,2,FALSE)</f>
        <v>0</v>
      </c>
      <c r="AU132" s="59" t="str">
        <f>AVERAGE(AL132,AN132,AR132,AT132)</f>
        <v>0</v>
      </c>
      <c r="AV132" s="56"/>
      <c r="AW132" s="57" t="str">
        <f>VLOOKUP(AV132,afectacionesArticulosPatentes,2,FALSE)</f>
        <v>0</v>
      </c>
      <c r="AX132" s="56"/>
      <c r="AY132" s="57" t="str">
        <f>VLOOKUP(AX132,afectacionesProductosComerciales,2,FALSE)</f>
        <v>0</v>
      </c>
      <c r="AZ132" s="27"/>
      <c r="BA132" s="45" t="s">
        <v>84</v>
      </c>
      <c r="BB132" s="60" t="str">
        <f>AVERAGE(AW132,AY132)</f>
        <v>0</v>
      </c>
    </row>
    <row r="133" spans="1:92" customHeight="1" ht="36">
      <c r="A133" s="39">
        <v>129</v>
      </c>
      <c r="B133" s="40"/>
      <c r="C133" s="41"/>
      <c r="D133" s="41"/>
      <c r="E133" s="42"/>
      <c r="F133" s="43"/>
      <c r="G133" s="43"/>
      <c r="H133" s="44"/>
      <c r="I133" s="45"/>
      <c r="J133" s="45"/>
      <c r="K133" s="45"/>
      <c r="L133" s="45"/>
      <c r="M133" s="45"/>
      <c r="N133" s="46"/>
      <c r="O133" s="46">
        <v>0</v>
      </c>
      <c r="P133" s="46">
        <v>0</v>
      </c>
      <c r="Q133" s="47">
        <f>SUM(N133:P133)</f>
        <v>0</v>
      </c>
      <c r="R133" s="46"/>
      <c r="S133" s="46"/>
      <c r="T133" s="45"/>
      <c r="U133" s="45"/>
      <c r="V133" s="45"/>
      <c r="W133" s="48" t="str">
        <f>VLOOKUP(M133,tablaPesoTRLActual,2,FALSE)*VLOOKUP((V133-M133),tablaPesoCambioTRL,2,FALSE)</f>
        <v>0</v>
      </c>
      <c r="X133" s="48" t="str">
        <f>VLOOKUP(V133,valoracionMetaTRL,2,FALSE)</f>
        <v>0</v>
      </c>
      <c r="Y133" s="49"/>
      <c r="Z133" s="45" t="str">
        <f>VLOOKUP(Y133,TipoESfuerzo,2,FALSE)</f>
        <v>0</v>
      </c>
      <c r="AA133" s="50"/>
      <c r="AB133" s="51"/>
      <c r="AC133" s="51"/>
      <c r="AD133" s="51"/>
      <c r="AE133" s="52">
        <f>SUM(AA133:AD133)</f>
        <v>0</v>
      </c>
      <c r="AF133" s="53"/>
      <c r="AG133" s="45"/>
      <c r="AH133" s="41"/>
      <c r="AI133" s="54"/>
      <c r="AJ133" s="55" t="str">
        <f>(W133*0.15)+(X133*0.6)+(Z133*0.25)</f>
        <v>0</v>
      </c>
      <c r="AK133" s="56"/>
      <c r="AL133" s="57" t="str">
        <f>VLOOKUP(AK133,AplicacionesTecnologia2,2,FALSE)</f>
        <v>0</v>
      </c>
      <c r="AM133" s="56"/>
      <c r="AN133" s="58" t="str">
        <f>VLOOKUP(AM133,AproximacionMercado,2,FALSE)</f>
        <v>0</v>
      </c>
      <c r="AO133" s="27"/>
      <c r="AP133" s="27"/>
      <c r="AQ133" s="56"/>
      <c r="AR133" s="57" t="str">
        <f>VLOOKUP(AQ133,ExpansionTecnologia,2,FALSE)</f>
        <v>0</v>
      </c>
      <c r="AS133" s="56"/>
      <c r="AT133" s="57" t="str">
        <f>VLOOKUP(AS133,RegulacionesBarreras,2,FALSE)</f>
        <v>0</v>
      </c>
      <c r="AU133" s="59" t="str">
        <f>AVERAGE(AL133,AN133,AR133,AT133)</f>
        <v>0</v>
      </c>
      <c r="AV133" s="56"/>
      <c r="AW133" s="57" t="str">
        <f>VLOOKUP(AV133,afectacionesArticulosPatentes,2,FALSE)</f>
        <v>0</v>
      </c>
      <c r="AX133" s="56"/>
      <c r="AY133" s="57" t="str">
        <f>VLOOKUP(AX133,afectacionesProductosComerciales,2,FALSE)</f>
        <v>0</v>
      </c>
      <c r="AZ133" s="27"/>
      <c r="BA133" s="45" t="s">
        <v>84</v>
      </c>
      <c r="BB133" s="60" t="str">
        <f>AVERAGE(AW133,AY133)</f>
        <v>0</v>
      </c>
    </row>
    <row r="134" spans="1:92" customHeight="1" ht="36">
      <c r="A134" s="39">
        <v>130</v>
      </c>
      <c r="B134" s="40"/>
      <c r="C134" s="41"/>
      <c r="D134" s="41"/>
      <c r="E134" s="42"/>
      <c r="F134" s="43"/>
      <c r="G134" s="43"/>
      <c r="H134" s="44"/>
      <c r="I134" s="45"/>
      <c r="J134" s="45"/>
      <c r="K134" s="45"/>
      <c r="L134" s="45"/>
      <c r="M134" s="45"/>
      <c r="N134" s="46"/>
      <c r="O134" s="46">
        <v>0</v>
      </c>
      <c r="P134" s="46">
        <v>0</v>
      </c>
      <c r="Q134" s="47">
        <f>SUM(N134:P134)</f>
        <v>0</v>
      </c>
      <c r="R134" s="46"/>
      <c r="S134" s="46"/>
      <c r="T134" s="45"/>
      <c r="U134" s="45"/>
      <c r="V134" s="45"/>
      <c r="W134" s="48" t="str">
        <f>VLOOKUP(M134,tablaPesoTRLActual,2,FALSE)*VLOOKUP((V134-M134),tablaPesoCambioTRL,2,FALSE)</f>
        <v>0</v>
      </c>
      <c r="X134" s="48" t="str">
        <f>VLOOKUP(V134,valoracionMetaTRL,2,FALSE)</f>
        <v>0</v>
      </c>
      <c r="Y134" s="49"/>
      <c r="Z134" s="45" t="str">
        <f>VLOOKUP(Y134,TipoESfuerzo,2,FALSE)</f>
        <v>0</v>
      </c>
      <c r="AA134" s="50"/>
      <c r="AB134" s="51"/>
      <c r="AC134" s="51"/>
      <c r="AD134" s="51"/>
      <c r="AE134" s="52">
        <f>SUM(AA134:AD134)</f>
        <v>0</v>
      </c>
      <c r="AF134" s="53"/>
      <c r="AG134" s="45"/>
      <c r="AH134" s="41"/>
      <c r="AI134" s="54"/>
      <c r="AJ134" s="55" t="str">
        <f>(W134*0.15)+(X134*0.6)+(Z134*0.25)</f>
        <v>0</v>
      </c>
      <c r="AK134" s="56"/>
      <c r="AL134" s="57" t="str">
        <f>VLOOKUP(AK134,AplicacionesTecnologia2,2,FALSE)</f>
        <v>0</v>
      </c>
      <c r="AM134" s="56"/>
      <c r="AN134" s="58" t="str">
        <f>VLOOKUP(AM134,AproximacionMercado,2,FALSE)</f>
        <v>0</v>
      </c>
      <c r="AO134" s="27"/>
      <c r="AP134" s="27"/>
      <c r="AQ134" s="56"/>
      <c r="AR134" s="57" t="str">
        <f>VLOOKUP(AQ134,ExpansionTecnologia,2,FALSE)</f>
        <v>0</v>
      </c>
      <c r="AS134" s="56"/>
      <c r="AT134" s="57" t="str">
        <f>VLOOKUP(AS134,RegulacionesBarreras,2,FALSE)</f>
        <v>0</v>
      </c>
      <c r="AU134" s="59" t="str">
        <f>AVERAGE(AL134,AN134,AR134,AT134)</f>
        <v>0</v>
      </c>
      <c r="AV134" s="56"/>
      <c r="AW134" s="57" t="str">
        <f>VLOOKUP(AV134,afectacionesArticulosPatentes,2,FALSE)</f>
        <v>0</v>
      </c>
      <c r="AX134" s="56"/>
      <c r="AY134" s="57" t="str">
        <f>VLOOKUP(AX134,afectacionesProductosComerciales,2,FALSE)</f>
        <v>0</v>
      </c>
      <c r="AZ134" s="27"/>
      <c r="BA134" s="45" t="s">
        <v>84</v>
      </c>
      <c r="BB134" s="60" t="str">
        <f>AVERAGE(AW134,AY134)</f>
        <v>0</v>
      </c>
    </row>
    <row r="135" spans="1:92" customHeight="1" ht="36">
      <c r="A135" s="39">
        <v>131</v>
      </c>
      <c r="B135" s="40"/>
      <c r="C135" s="41"/>
      <c r="D135" s="41"/>
      <c r="E135" s="42"/>
      <c r="F135" s="43"/>
      <c r="G135" s="43"/>
      <c r="H135" s="44"/>
      <c r="I135" s="45"/>
      <c r="J135" s="45"/>
      <c r="K135" s="45"/>
      <c r="L135" s="45"/>
      <c r="M135" s="45"/>
      <c r="N135" s="46"/>
      <c r="O135" s="46">
        <v>0</v>
      </c>
      <c r="P135" s="46">
        <v>0</v>
      </c>
      <c r="Q135" s="47">
        <f>SUM(N135:P135)</f>
        <v>0</v>
      </c>
      <c r="R135" s="46"/>
      <c r="S135" s="46"/>
      <c r="T135" s="45"/>
      <c r="U135" s="45"/>
      <c r="V135" s="45"/>
      <c r="W135" s="48" t="str">
        <f>VLOOKUP(M135,tablaPesoTRLActual,2,FALSE)*VLOOKUP((V135-M135),tablaPesoCambioTRL,2,FALSE)</f>
        <v>0</v>
      </c>
      <c r="X135" s="48" t="str">
        <f>VLOOKUP(V135,valoracionMetaTRL,2,FALSE)</f>
        <v>0</v>
      </c>
      <c r="Y135" s="49"/>
      <c r="Z135" s="45" t="str">
        <f>VLOOKUP(Y135,TipoESfuerzo,2,FALSE)</f>
        <v>0</v>
      </c>
      <c r="AA135" s="50"/>
      <c r="AB135" s="51"/>
      <c r="AC135" s="51"/>
      <c r="AD135" s="51"/>
      <c r="AE135" s="52">
        <f>SUM(AA135:AD135)</f>
        <v>0</v>
      </c>
      <c r="AF135" s="53"/>
      <c r="AG135" s="45"/>
      <c r="AH135" s="41"/>
      <c r="AI135" s="54"/>
      <c r="AJ135" s="55" t="str">
        <f>(W135*0.15)+(X135*0.6)+(Z135*0.25)</f>
        <v>0</v>
      </c>
      <c r="AK135" s="56"/>
      <c r="AL135" s="57" t="str">
        <f>VLOOKUP(AK135,AplicacionesTecnologia2,2,FALSE)</f>
        <v>0</v>
      </c>
      <c r="AM135" s="56"/>
      <c r="AN135" s="58" t="str">
        <f>VLOOKUP(AM135,AproximacionMercado,2,FALSE)</f>
        <v>0</v>
      </c>
      <c r="AO135" s="27"/>
      <c r="AP135" s="27"/>
      <c r="AQ135" s="56"/>
      <c r="AR135" s="57" t="str">
        <f>VLOOKUP(AQ135,ExpansionTecnologia,2,FALSE)</f>
        <v>0</v>
      </c>
      <c r="AS135" s="56"/>
      <c r="AT135" s="57" t="str">
        <f>VLOOKUP(AS135,RegulacionesBarreras,2,FALSE)</f>
        <v>0</v>
      </c>
      <c r="AU135" s="59" t="str">
        <f>AVERAGE(AL135,AN135,AR135,AT135)</f>
        <v>0</v>
      </c>
      <c r="AV135" s="56"/>
      <c r="AW135" s="57" t="str">
        <f>VLOOKUP(AV135,afectacionesArticulosPatentes,2,FALSE)</f>
        <v>0</v>
      </c>
      <c r="AX135" s="56"/>
      <c r="AY135" s="57" t="str">
        <f>VLOOKUP(AX135,afectacionesProductosComerciales,2,FALSE)</f>
        <v>0</v>
      </c>
      <c r="AZ135" s="27"/>
      <c r="BA135" s="45" t="s">
        <v>84</v>
      </c>
      <c r="BB135" s="60" t="str">
        <f>AVERAGE(AW135,AY135)</f>
        <v>0</v>
      </c>
    </row>
    <row r="136" spans="1:92" customHeight="1" ht="36">
      <c r="A136" s="39">
        <v>132</v>
      </c>
      <c r="B136" s="40"/>
      <c r="C136" s="41"/>
      <c r="D136" s="41"/>
      <c r="E136" s="42"/>
      <c r="F136" s="43"/>
      <c r="G136" s="43"/>
      <c r="H136" s="44"/>
      <c r="I136" s="45"/>
      <c r="J136" s="45"/>
      <c r="K136" s="45"/>
      <c r="L136" s="45"/>
      <c r="M136" s="45"/>
      <c r="N136" s="46"/>
      <c r="O136" s="46">
        <v>0</v>
      </c>
      <c r="P136" s="46">
        <v>0</v>
      </c>
      <c r="Q136" s="47">
        <f>SUM(N136:P136)</f>
        <v>0</v>
      </c>
      <c r="R136" s="46"/>
      <c r="S136" s="46"/>
      <c r="T136" s="45"/>
      <c r="U136" s="45"/>
      <c r="V136" s="45"/>
      <c r="W136" s="48" t="str">
        <f>VLOOKUP(M136,tablaPesoTRLActual,2,FALSE)*VLOOKUP((V136-M136),tablaPesoCambioTRL,2,FALSE)</f>
        <v>0</v>
      </c>
      <c r="X136" s="48" t="str">
        <f>VLOOKUP(V136,valoracionMetaTRL,2,FALSE)</f>
        <v>0</v>
      </c>
      <c r="Y136" s="49"/>
      <c r="Z136" s="45" t="str">
        <f>VLOOKUP(Y136,TipoESfuerzo,2,FALSE)</f>
        <v>0</v>
      </c>
      <c r="AA136" s="50"/>
      <c r="AB136" s="51"/>
      <c r="AC136" s="51"/>
      <c r="AD136" s="51"/>
      <c r="AE136" s="52">
        <f>SUM(AA136:AD136)</f>
        <v>0</v>
      </c>
      <c r="AF136" s="53"/>
      <c r="AG136" s="45"/>
      <c r="AH136" s="41"/>
      <c r="AI136" s="54"/>
      <c r="AJ136" s="55" t="str">
        <f>(W136*0.15)+(X136*0.6)+(Z136*0.25)</f>
        <v>0</v>
      </c>
      <c r="AK136" s="56"/>
      <c r="AL136" s="57" t="str">
        <f>VLOOKUP(AK136,AplicacionesTecnologia2,2,FALSE)</f>
        <v>0</v>
      </c>
      <c r="AM136" s="56"/>
      <c r="AN136" s="58" t="str">
        <f>VLOOKUP(AM136,AproximacionMercado,2,FALSE)</f>
        <v>0</v>
      </c>
      <c r="AO136" s="27"/>
      <c r="AP136" s="27"/>
      <c r="AQ136" s="56"/>
      <c r="AR136" s="57" t="str">
        <f>VLOOKUP(AQ136,ExpansionTecnologia,2,FALSE)</f>
        <v>0</v>
      </c>
      <c r="AS136" s="56"/>
      <c r="AT136" s="57" t="str">
        <f>VLOOKUP(AS136,RegulacionesBarreras,2,FALSE)</f>
        <v>0</v>
      </c>
      <c r="AU136" s="59" t="str">
        <f>AVERAGE(AL136,AN136,AR136,AT136)</f>
        <v>0</v>
      </c>
      <c r="AV136" s="56"/>
      <c r="AW136" s="57" t="str">
        <f>VLOOKUP(AV136,afectacionesArticulosPatentes,2,FALSE)</f>
        <v>0</v>
      </c>
      <c r="AX136" s="56"/>
      <c r="AY136" s="57" t="str">
        <f>VLOOKUP(AX136,afectacionesProductosComerciales,2,FALSE)</f>
        <v>0</v>
      </c>
      <c r="AZ136" s="27"/>
      <c r="BA136" s="45" t="s">
        <v>84</v>
      </c>
      <c r="BB136" s="60" t="str">
        <f>AVERAGE(AW136,AY136)</f>
        <v>0</v>
      </c>
    </row>
    <row r="137" spans="1:92" customHeight="1" ht="36">
      <c r="A137" s="39">
        <v>133</v>
      </c>
      <c r="B137" s="40"/>
      <c r="C137" s="41"/>
      <c r="D137" s="41"/>
      <c r="E137" s="42"/>
      <c r="F137" s="43"/>
      <c r="G137" s="43"/>
      <c r="H137" s="44"/>
      <c r="I137" s="45"/>
      <c r="J137" s="45"/>
      <c r="K137" s="45"/>
      <c r="L137" s="45"/>
      <c r="M137" s="45"/>
      <c r="N137" s="46"/>
      <c r="O137" s="46">
        <v>0</v>
      </c>
      <c r="P137" s="46">
        <v>0</v>
      </c>
      <c r="Q137" s="47">
        <f>SUM(N137:P137)</f>
        <v>0</v>
      </c>
      <c r="R137" s="46"/>
      <c r="S137" s="46"/>
      <c r="T137" s="45"/>
      <c r="U137" s="45"/>
      <c r="V137" s="45"/>
      <c r="W137" s="48" t="str">
        <f>VLOOKUP(M137,tablaPesoTRLActual,2,FALSE)*VLOOKUP((V137-M137),tablaPesoCambioTRL,2,FALSE)</f>
        <v>0</v>
      </c>
      <c r="X137" s="48" t="str">
        <f>VLOOKUP(V137,valoracionMetaTRL,2,FALSE)</f>
        <v>0</v>
      </c>
      <c r="Y137" s="49"/>
      <c r="Z137" s="45" t="str">
        <f>VLOOKUP(Y137,TipoESfuerzo,2,FALSE)</f>
        <v>0</v>
      </c>
      <c r="AA137" s="50"/>
      <c r="AB137" s="51"/>
      <c r="AC137" s="51"/>
      <c r="AD137" s="51"/>
      <c r="AE137" s="52">
        <f>SUM(AA137:AD137)</f>
        <v>0</v>
      </c>
      <c r="AF137" s="53"/>
      <c r="AG137" s="45"/>
      <c r="AH137" s="41"/>
      <c r="AI137" s="54"/>
      <c r="AJ137" s="55" t="str">
        <f>(W137*0.15)+(X137*0.6)+(Z137*0.25)</f>
        <v>0</v>
      </c>
      <c r="AK137" s="56"/>
      <c r="AL137" s="57" t="str">
        <f>VLOOKUP(AK137,AplicacionesTecnologia2,2,FALSE)</f>
        <v>0</v>
      </c>
      <c r="AM137" s="56"/>
      <c r="AN137" s="58" t="str">
        <f>VLOOKUP(AM137,AproximacionMercado,2,FALSE)</f>
        <v>0</v>
      </c>
      <c r="AO137" s="27"/>
      <c r="AP137" s="27"/>
      <c r="AQ137" s="56"/>
      <c r="AR137" s="57" t="str">
        <f>VLOOKUP(AQ137,ExpansionTecnologia,2,FALSE)</f>
        <v>0</v>
      </c>
      <c r="AS137" s="56"/>
      <c r="AT137" s="57" t="str">
        <f>VLOOKUP(AS137,RegulacionesBarreras,2,FALSE)</f>
        <v>0</v>
      </c>
      <c r="AU137" s="59" t="str">
        <f>AVERAGE(AL137,AN137,AR137,AT137)</f>
        <v>0</v>
      </c>
      <c r="AV137" s="56"/>
      <c r="AW137" s="57" t="str">
        <f>VLOOKUP(AV137,afectacionesArticulosPatentes,2,FALSE)</f>
        <v>0</v>
      </c>
      <c r="AX137" s="56"/>
      <c r="AY137" s="57" t="str">
        <f>VLOOKUP(AX137,afectacionesProductosComerciales,2,FALSE)</f>
        <v>0</v>
      </c>
      <c r="AZ137" s="27"/>
      <c r="BA137" s="45" t="s">
        <v>84</v>
      </c>
      <c r="BB137" s="60" t="str">
        <f>AVERAGE(AW137,AY137)</f>
        <v>0</v>
      </c>
    </row>
    <row r="138" spans="1:92" customHeight="1" ht="36">
      <c r="A138" s="39">
        <v>134</v>
      </c>
      <c r="B138" s="40"/>
      <c r="C138" s="41"/>
      <c r="D138" s="41"/>
      <c r="E138" s="42"/>
      <c r="F138" s="43"/>
      <c r="G138" s="43"/>
      <c r="H138" s="44"/>
      <c r="I138" s="45"/>
      <c r="J138" s="45"/>
      <c r="K138" s="45"/>
      <c r="L138" s="45"/>
      <c r="M138" s="45"/>
      <c r="N138" s="46"/>
      <c r="O138" s="46">
        <v>0</v>
      </c>
      <c r="P138" s="46">
        <v>0</v>
      </c>
      <c r="Q138" s="47">
        <f>SUM(N138:P138)</f>
        <v>0</v>
      </c>
      <c r="R138" s="46"/>
      <c r="S138" s="46"/>
      <c r="T138" s="45"/>
      <c r="U138" s="45"/>
      <c r="V138" s="45"/>
      <c r="W138" s="48" t="str">
        <f>VLOOKUP(M138,tablaPesoTRLActual,2,FALSE)*VLOOKUP((V138-M138),tablaPesoCambioTRL,2,FALSE)</f>
        <v>0</v>
      </c>
      <c r="X138" s="48" t="str">
        <f>VLOOKUP(V138,valoracionMetaTRL,2,FALSE)</f>
        <v>0</v>
      </c>
      <c r="Y138" s="49"/>
      <c r="Z138" s="45" t="str">
        <f>VLOOKUP(Y138,TipoESfuerzo,2,FALSE)</f>
        <v>0</v>
      </c>
      <c r="AA138" s="50"/>
      <c r="AB138" s="51"/>
      <c r="AC138" s="51"/>
      <c r="AD138" s="51"/>
      <c r="AE138" s="52">
        <f>SUM(AA138:AD138)</f>
        <v>0</v>
      </c>
      <c r="AF138" s="53"/>
      <c r="AG138" s="45"/>
      <c r="AH138" s="41"/>
      <c r="AI138" s="54"/>
      <c r="AJ138" s="55" t="str">
        <f>(W138*0.15)+(X138*0.6)+(Z138*0.25)</f>
        <v>0</v>
      </c>
      <c r="AK138" s="56"/>
      <c r="AL138" s="57" t="str">
        <f>VLOOKUP(AK138,AplicacionesTecnologia2,2,FALSE)</f>
        <v>0</v>
      </c>
      <c r="AM138" s="56"/>
      <c r="AN138" s="58" t="str">
        <f>VLOOKUP(AM138,AproximacionMercado,2,FALSE)</f>
        <v>0</v>
      </c>
      <c r="AO138" s="27"/>
      <c r="AP138" s="27"/>
      <c r="AQ138" s="56"/>
      <c r="AR138" s="57" t="str">
        <f>VLOOKUP(AQ138,ExpansionTecnologia,2,FALSE)</f>
        <v>0</v>
      </c>
      <c r="AS138" s="56"/>
      <c r="AT138" s="57" t="str">
        <f>VLOOKUP(AS138,RegulacionesBarreras,2,FALSE)</f>
        <v>0</v>
      </c>
      <c r="AU138" s="59" t="str">
        <f>AVERAGE(AL138,AN138,AR138,AT138)</f>
        <v>0</v>
      </c>
      <c r="AV138" s="56"/>
      <c r="AW138" s="57" t="str">
        <f>VLOOKUP(AV138,afectacionesArticulosPatentes,2,FALSE)</f>
        <v>0</v>
      </c>
      <c r="AX138" s="56"/>
      <c r="AY138" s="57" t="str">
        <f>VLOOKUP(AX138,afectacionesProductosComerciales,2,FALSE)</f>
        <v>0</v>
      </c>
      <c r="AZ138" s="27"/>
      <c r="BA138" s="45" t="s">
        <v>84</v>
      </c>
      <c r="BB138" s="60" t="str">
        <f>AVERAGE(AW138,AY138)</f>
        <v>0</v>
      </c>
    </row>
    <row r="139" spans="1:92" customHeight="1" ht="36">
      <c r="A139" s="39">
        <v>135</v>
      </c>
      <c r="B139" s="40"/>
      <c r="C139" s="41"/>
      <c r="D139" s="41"/>
      <c r="E139" s="42"/>
      <c r="F139" s="43"/>
      <c r="G139" s="43"/>
      <c r="H139" s="44"/>
      <c r="I139" s="45"/>
      <c r="J139" s="45"/>
      <c r="K139" s="45"/>
      <c r="L139" s="45"/>
      <c r="M139" s="45"/>
      <c r="N139" s="46"/>
      <c r="O139" s="46">
        <v>0</v>
      </c>
      <c r="P139" s="46">
        <v>0</v>
      </c>
      <c r="Q139" s="47">
        <f>SUM(N139:P139)</f>
        <v>0</v>
      </c>
      <c r="R139" s="46"/>
      <c r="S139" s="46"/>
      <c r="T139" s="45"/>
      <c r="U139" s="45"/>
      <c r="V139" s="45"/>
      <c r="W139" s="48" t="str">
        <f>VLOOKUP(M139,tablaPesoTRLActual,2,FALSE)*VLOOKUP((V139-M139),tablaPesoCambioTRL,2,FALSE)</f>
        <v>0</v>
      </c>
      <c r="X139" s="48" t="str">
        <f>VLOOKUP(V139,valoracionMetaTRL,2,FALSE)</f>
        <v>0</v>
      </c>
      <c r="Y139" s="49"/>
      <c r="Z139" s="45" t="str">
        <f>VLOOKUP(Y139,TipoESfuerzo,2,FALSE)</f>
        <v>0</v>
      </c>
      <c r="AA139" s="50"/>
      <c r="AB139" s="51"/>
      <c r="AC139" s="51"/>
      <c r="AD139" s="51"/>
      <c r="AE139" s="52">
        <f>SUM(AA139:AD139)</f>
        <v>0</v>
      </c>
      <c r="AF139" s="53"/>
      <c r="AG139" s="45"/>
      <c r="AH139" s="41"/>
      <c r="AI139" s="54"/>
      <c r="AJ139" s="55" t="str">
        <f>(W139*0.15)+(X139*0.6)+(Z139*0.25)</f>
        <v>0</v>
      </c>
      <c r="AK139" s="56"/>
      <c r="AL139" s="57" t="str">
        <f>VLOOKUP(AK139,AplicacionesTecnologia2,2,FALSE)</f>
        <v>0</v>
      </c>
      <c r="AM139" s="56"/>
      <c r="AN139" s="58" t="str">
        <f>VLOOKUP(AM139,AproximacionMercado,2,FALSE)</f>
        <v>0</v>
      </c>
      <c r="AO139" s="27"/>
      <c r="AP139" s="27"/>
      <c r="AQ139" s="56"/>
      <c r="AR139" s="57" t="str">
        <f>VLOOKUP(AQ139,ExpansionTecnologia,2,FALSE)</f>
        <v>0</v>
      </c>
      <c r="AS139" s="56"/>
      <c r="AT139" s="57" t="str">
        <f>VLOOKUP(AS139,RegulacionesBarreras,2,FALSE)</f>
        <v>0</v>
      </c>
      <c r="AU139" s="59" t="str">
        <f>AVERAGE(AL139,AN139,AR139,AT139)</f>
        <v>0</v>
      </c>
      <c r="AV139" s="56"/>
      <c r="AW139" s="57" t="str">
        <f>VLOOKUP(AV139,afectacionesArticulosPatentes,2,FALSE)</f>
        <v>0</v>
      </c>
      <c r="AX139" s="56"/>
      <c r="AY139" s="57" t="str">
        <f>VLOOKUP(AX139,afectacionesProductosComerciales,2,FALSE)</f>
        <v>0</v>
      </c>
      <c r="AZ139" s="27"/>
      <c r="BA139" s="45" t="s">
        <v>84</v>
      </c>
      <c r="BB139" s="60" t="str">
        <f>AVERAGE(AW139,AY139)</f>
        <v>0</v>
      </c>
    </row>
    <row r="140" spans="1:92" customHeight="1" ht="36">
      <c r="A140" s="39">
        <v>136</v>
      </c>
      <c r="B140" s="40"/>
      <c r="C140" s="41"/>
      <c r="D140" s="41"/>
      <c r="E140" s="42"/>
      <c r="F140" s="43"/>
      <c r="G140" s="43"/>
      <c r="H140" s="44"/>
      <c r="I140" s="45"/>
      <c r="J140" s="45"/>
      <c r="K140" s="45"/>
      <c r="L140" s="45"/>
      <c r="M140" s="45"/>
      <c r="N140" s="46"/>
      <c r="O140" s="46">
        <v>0</v>
      </c>
      <c r="P140" s="46">
        <v>0</v>
      </c>
      <c r="Q140" s="47">
        <f>SUM(N140:P140)</f>
        <v>0</v>
      </c>
      <c r="R140" s="46"/>
      <c r="S140" s="46"/>
      <c r="T140" s="45"/>
      <c r="U140" s="45"/>
      <c r="V140" s="45"/>
      <c r="W140" s="48" t="str">
        <f>VLOOKUP(M140,tablaPesoTRLActual,2,FALSE)*VLOOKUP((V140-M140),tablaPesoCambioTRL,2,FALSE)</f>
        <v>0</v>
      </c>
      <c r="X140" s="48" t="str">
        <f>VLOOKUP(V140,valoracionMetaTRL,2,FALSE)</f>
        <v>0</v>
      </c>
      <c r="Y140" s="49"/>
      <c r="Z140" s="45" t="str">
        <f>VLOOKUP(Y140,TipoESfuerzo,2,FALSE)</f>
        <v>0</v>
      </c>
      <c r="AA140" s="50"/>
      <c r="AB140" s="51"/>
      <c r="AC140" s="51"/>
      <c r="AD140" s="51"/>
      <c r="AE140" s="52">
        <f>SUM(AA140:AD140)</f>
        <v>0</v>
      </c>
      <c r="AF140" s="53"/>
      <c r="AG140" s="45"/>
      <c r="AH140" s="41"/>
      <c r="AI140" s="54"/>
      <c r="AJ140" s="55" t="str">
        <f>(W140*0.15)+(X140*0.6)+(Z140*0.25)</f>
        <v>0</v>
      </c>
      <c r="AK140" s="56"/>
      <c r="AL140" s="57" t="str">
        <f>VLOOKUP(AK140,AplicacionesTecnologia2,2,FALSE)</f>
        <v>0</v>
      </c>
      <c r="AM140" s="56"/>
      <c r="AN140" s="58" t="str">
        <f>VLOOKUP(AM140,AproximacionMercado,2,FALSE)</f>
        <v>0</v>
      </c>
      <c r="AO140" s="27"/>
      <c r="AP140" s="27"/>
      <c r="AQ140" s="56"/>
      <c r="AR140" s="57" t="str">
        <f>VLOOKUP(AQ140,ExpansionTecnologia,2,FALSE)</f>
        <v>0</v>
      </c>
      <c r="AS140" s="56"/>
      <c r="AT140" s="57" t="str">
        <f>VLOOKUP(AS140,RegulacionesBarreras,2,FALSE)</f>
        <v>0</v>
      </c>
      <c r="AU140" s="59" t="str">
        <f>AVERAGE(AL140,AN140,AR140,AT140)</f>
        <v>0</v>
      </c>
      <c r="AV140" s="56"/>
      <c r="AW140" s="57" t="str">
        <f>VLOOKUP(AV140,afectacionesArticulosPatentes,2,FALSE)</f>
        <v>0</v>
      </c>
      <c r="AX140" s="56"/>
      <c r="AY140" s="57" t="str">
        <f>VLOOKUP(AX140,afectacionesProductosComerciales,2,FALSE)</f>
        <v>0</v>
      </c>
      <c r="AZ140" s="27"/>
      <c r="BA140" s="45" t="s">
        <v>84</v>
      </c>
      <c r="BB140" s="60" t="str">
        <f>AVERAGE(AW140,AY140)</f>
        <v>0</v>
      </c>
    </row>
    <row r="141" spans="1:92" customHeight="1" ht="36">
      <c r="A141" s="39">
        <v>137</v>
      </c>
      <c r="B141" s="40"/>
      <c r="C141" s="41"/>
      <c r="D141" s="41"/>
      <c r="E141" s="42"/>
      <c r="F141" s="43"/>
      <c r="G141" s="43"/>
      <c r="H141" s="44"/>
      <c r="I141" s="45"/>
      <c r="J141" s="45"/>
      <c r="K141" s="45"/>
      <c r="L141" s="45"/>
      <c r="M141" s="45"/>
      <c r="N141" s="46"/>
      <c r="O141" s="46">
        <v>0</v>
      </c>
      <c r="P141" s="46">
        <v>0</v>
      </c>
      <c r="Q141" s="47">
        <f>SUM(N141:P141)</f>
        <v>0</v>
      </c>
      <c r="R141" s="46"/>
      <c r="S141" s="46"/>
      <c r="T141" s="45"/>
      <c r="U141" s="45"/>
      <c r="V141" s="45"/>
      <c r="W141" s="48" t="str">
        <f>VLOOKUP(M141,tablaPesoTRLActual,2,FALSE)*VLOOKUP((V141-M141),tablaPesoCambioTRL,2,FALSE)</f>
        <v>0</v>
      </c>
      <c r="X141" s="48" t="str">
        <f>VLOOKUP(V141,valoracionMetaTRL,2,FALSE)</f>
        <v>0</v>
      </c>
      <c r="Y141" s="49"/>
      <c r="Z141" s="45" t="str">
        <f>VLOOKUP(Y141,TipoESfuerzo,2,FALSE)</f>
        <v>0</v>
      </c>
      <c r="AA141" s="50"/>
      <c r="AB141" s="51"/>
      <c r="AC141" s="51"/>
      <c r="AD141" s="51"/>
      <c r="AE141" s="52">
        <f>SUM(AA141:AD141)</f>
        <v>0</v>
      </c>
      <c r="AF141" s="53"/>
      <c r="AG141" s="45"/>
      <c r="AH141" s="41"/>
      <c r="AI141" s="54"/>
      <c r="AJ141" s="55" t="str">
        <f>(W141*0.15)+(X141*0.6)+(Z141*0.25)</f>
        <v>0</v>
      </c>
      <c r="AK141" s="56"/>
      <c r="AL141" s="57" t="str">
        <f>VLOOKUP(AK141,AplicacionesTecnologia2,2,FALSE)</f>
        <v>0</v>
      </c>
      <c r="AM141" s="56"/>
      <c r="AN141" s="58" t="str">
        <f>VLOOKUP(AM141,AproximacionMercado,2,FALSE)</f>
        <v>0</v>
      </c>
      <c r="AO141" s="27"/>
      <c r="AP141" s="27"/>
      <c r="AQ141" s="56"/>
      <c r="AR141" s="57" t="str">
        <f>VLOOKUP(AQ141,ExpansionTecnologia,2,FALSE)</f>
        <v>0</v>
      </c>
      <c r="AS141" s="56"/>
      <c r="AT141" s="57" t="str">
        <f>VLOOKUP(AS141,RegulacionesBarreras,2,FALSE)</f>
        <v>0</v>
      </c>
      <c r="AU141" s="59" t="str">
        <f>AVERAGE(AL141,AN141,AR141,AT141)</f>
        <v>0</v>
      </c>
      <c r="AV141" s="56"/>
      <c r="AW141" s="57" t="str">
        <f>VLOOKUP(AV141,afectacionesArticulosPatentes,2,FALSE)</f>
        <v>0</v>
      </c>
      <c r="AX141" s="56"/>
      <c r="AY141" s="57" t="str">
        <f>VLOOKUP(AX141,afectacionesProductosComerciales,2,FALSE)</f>
        <v>0</v>
      </c>
      <c r="AZ141" s="27"/>
      <c r="BA141" s="45" t="s">
        <v>84</v>
      </c>
      <c r="BB141" s="60" t="str">
        <f>AVERAGE(AW141,AY141)</f>
        <v>0</v>
      </c>
    </row>
    <row r="142" spans="1:92" customHeight="1" ht="36">
      <c r="A142" s="39">
        <v>138</v>
      </c>
      <c r="B142" s="40"/>
      <c r="C142" s="41"/>
      <c r="D142" s="41"/>
      <c r="E142" s="42"/>
      <c r="F142" s="43"/>
      <c r="G142" s="43"/>
      <c r="H142" s="44"/>
      <c r="I142" s="45"/>
      <c r="J142" s="45"/>
      <c r="K142" s="45"/>
      <c r="L142" s="45"/>
      <c r="M142" s="45"/>
      <c r="N142" s="46"/>
      <c r="O142" s="46">
        <v>0</v>
      </c>
      <c r="P142" s="46">
        <v>0</v>
      </c>
      <c r="Q142" s="47">
        <f>SUM(N142:P142)</f>
        <v>0</v>
      </c>
      <c r="R142" s="46"/>
      <c r="S142" s="46"/>
      <c r="T142" s="45"/>
      <c r="U142" s="45"/>
      <c r="V142" s="45"/>
      <c r="W142" s="48" t="str">
        <f>VLOOKUP(M142,tablaPesoTRLActual,2,FALSE)*VLOOKUP((V142-M142),tablaPesoCambioTRL,2,FALSE)</f>
        <v>0</v>
      </c>
      <c r="X142" s="48" t="str">
        <f>VLOOKUP(V142,valoracionMetaTRL,2,FALSE)</f>
        <v>0</v>
      </c>
      <c r="Y142" s="49"/>
      <c r="Z142" s="45" t="str">
        <f>VLOOKUP(Y142,TipoESfuerzo,2,FALSE)</f>
        <v>0</v>
      </c>
      <c r="AA142" s="50"/>
      <c r="AB142" s="51"/>
      <c r="AC142" s="51"/>
      <c r="AD142" s="51"/>
      <c r="AE142" s="52">
        <f>SUM(AA142:AD142)</f>
        <v>0</v>
      </c>
      <c r="AF142" s="53"/>
      <c r="AG142" s="45"/>
      <c r="AH142" s="41"/>
      <c r="AI142" s="54"/>
      <c r="AJ142" s="55" t="str">
        <f>(W142*0.15)+(X142*0.6)+(Z142*0.25)</f>
        <v>0</v>
      </c>
      <c r="AK142" s="56"/>
      <c r="AL142" s="57" t="str">
        <f>VLOOKUP(AK142,AplicacionesTecnologia2,2,FALSE)</f>
        <v>0</v>
      </c>
      <c r="AM142" s="56"/>
      <c r="AN142" s="58" t="str">
        <f>VLOOKUP(AM142,AproximacionMercado,2,FALSE)</f>
        <v>0</v>
      </c>
      <c r="AO142" s="27"/>
      <c r="AP142" s="27"/>
      <c r="AQ142" s="56"/>
      <c r="AR142" s="57" t="str">
        <f>VLOOKUP(AQ142,ExpansionTecnologia,2,FALSE)</f>
        <v>0</v>
      </c>
      <c r="AS142" s="56"/>
      <c r="AT142" s="57" t="str">
        <f>VLOOKUP(AS142,RegulacionesBarreras,2,FALSE)</f>
        <v>0</v>
      </c>
      <c r="AU142" s="59" t="str">
        <f>AVERAGE(AL142,AN142,AR142,AT142)</f>
        <v>0</v>
      </c>
      <c r="AV142" s="56"/>
      <c r="AW142" s="57" t="str">
        <f>VLOOKUP(AV142,afectacionesArticulosPatentes,2,FALSE)</f>
        <v>0</v>
      </c>
      <c r="AX142" s="56"/>
      <c r="AY142" s="57" t="str">
        <f>VLOOKUP(AX142,afectacionesProductosComerciales,2,FALSE)</f>
        <v>0</v>
      </c>
      <c r="AZ142" s="27"/>
      <c r="BA142" s="45" t="s">
        <v>84</v>
      </c>
      <c r="BB142" s="60" t="str">
        <f>AVERAGE(AW142,AY142)</f>
        <v>0</v>
      </c>
    </row>
    <row r="143" spans="1:92" customHeight="1" ht="36">
      <c r="A143" s="39">
        <v>139</v>
      </c>
      <c r="B143" s="40"/>
      <c r="C143" s="41"/>
      <c r="D143" s="41"/>
      <c r="E143" s="42"/>
      <c r="F143" s="43"/>
      <c r="G143" s="43"/>
      <c r="H143" s="44"/>
      <c r="I143" s="45"/>
      <c r="J143" s="45"/>
      <c r="K143" s="45"/>
      <c r="L143" s="45"/>
      <c r="M143" s="45"/>
      <c r="N143" s="46"/>
      <c r="O143" s="46">
        <v>0</v>
      </c>
      <c r="P143" s="46">
        <v>0</v>
      </c>
      <c r="Q143" s="47">
        <f>SUM(N143:P143)</f>
        <v>0</v>
      </c>
      <c r="R143" s="46"/>
      <c r="S143" s="46"/>
      <c r="T143" s="45"/>
      <c r="U143" s="45"/>
      <c r="V143" s="45"/>
      <c r="W143" s="48" t="str">
        <f>VLOOKUP(M143,tablaPesoTRLActual,2,FALSE)*VLOOKUP((V143-M143),tablaPesoCambioTRL,2,FALSE)</f>
        <v>0</v>
      </c>
      <c r="X143" s="48" t="str">
        <f>VLOOKUP(V143,valoracionMetaTRL,2,FALSE)</f>
        <v>0</v>
      </c>
      <c r="Y143" s="49"/>
      <c r="Z143" s="45" t="str">
        <f>VLOOKUP(Y143,TipoESfuerzo,2,FALSE)</f>
        <v>0</v>
      </c>
      <c r="AA143" s="50"/>
      <c r="AB143" s="51"/>
      <c r="AC143" s="51"/>
      <c r="AD143" s="51"/>
      <c r="AE143" s="52">
        <f>SUM(AA143:AD143)</f>
        <v>0</v>
      </c>
      <c r="AF143" s="53"/>
      <c r="AG143" s="45"/>
      <c r="AH143" s="41"/>
      <c r="AI143" s="54"/>
      <c r="AJ143" s="55" t="str">
        <f>(W143*0.15)+(X143*0.6)+(Z143*0.25)</f>
        <v>0</v>
      </c>
      <c r="AK143" s="56"/>
      <c r="AL143" s="57" t="str">
        <f>VLOOKUP(AK143,AplicacionesTecnologia2,2,FALSE)</f>
        <v>0</v>
      </c>
      <c r="AM143" s="56"/>
      <c r="AN143" s="58" t="str">
        <f>VLOOKUP(AM143,AproximacionMercado,2,FALSE)</f>
        <v>0</v>
      </c>
      <c r="AO143" s="27"/>
      <c r="AP143" s="27"/>
      <c r="AQ143" s="56"/>
      <c r="AR143" s="57" t="str">
        <f>VLOOKUP(AQ143,ExpansionTecnologia,2,FALSE)</f>
        <v>0</v>
      </c>
      <c r="AS143" s="56"/>
      <c r="AT143" s="57" t="str">
        <f>VLOOKUP(AS143,RegulacionesBarreras,2,FALSE)</f>
        <v>0</v>
      </c>
      <c r="AU143" s="59" t="str">
        <f>AVERAGE(AL143,AN143,AR143,AT143)</f>
        <v>0</v>
      </c>
      <c r="AV143" s="56"/>
      <c r="AW143" s="57" t="str">
        <f>VLOOKUP(AV143,afectacionesArticulosPatentes,2,FALSE)</f>
        <v>0</v>
      </c>
      <c r="AX143" s="56"/>
      <c r="AY143" s="57" t="str">
        <f>VLOOKUP(AX143,afectacionesProductosComerciales,2,FALSE)</f>
        <v>0</v>
      </c>
      <c r="AZ143" s="27"/>
      <c r="BA143" s="45" t="s">
        <v>84</v>
      </c>
      <c r="BB143" s="60" t="str">
        <f>AVERAGE(AW143,AY143)</f>
        <v>0</v>
      </c>
    </row>
    <row r="144" spans="1:92" customHeight="1" ht="36">
      <c r="A144" s="39">
        <v>140</v>
      </c>
      <c r="B144" s="40"/>
      <c r="C144" s="41"/>
      <c r="D144" s="41"/>
      <c r="E144" s="42"/>
      <c r="F144" s="43"/>
      <c r="G144" s="43"/>
      <c r="H144" s="44"/>
      <c r="I144" s="45"/>
      <c r="J144" s="45"/>
      <c r="K144" s="45"/>
      <c r="L144" s="45"/>
      <c r="M144" s="45"/>
      <c r="N144" s="46"/>
      <c r="O144" s="46">
        <v>0</v>
      </c>
      <c r="P144" s="46">
        <v>0</v>
      </c>
      <c r="Q144" s="47">
        <f>SUM(N144:P144)</f>
        <v>0</v>
      </c>
      <c r="R144" s="46"/>
      <c r="S144" s="46"/>
      <c r="T144" s="45"/>
      <c r="U144" s="45"/>
      <c r="V144" s="45"/>
      <c r="W144" s="48" t="str">
        <f>VLOOKUP(M144,tablaPesoTRLActual,2,FALSE)*VLOOKUP((V144-M144),tablaPesoCambioTRL,2,FALSE)</f>
        <v>0</v>
      </c>
      <c r="X144" s="48" t="str">
        <f>VLOOKUP(V144,valoracionMetaTRL,2,FALSE)</f>
        <v>0</v>
      </c>
      <c r="Y144" s="49"/>
      <c r="Z144" s="45" t="str">
        <f>VLOOKUP(Y144,TipoESfuerzo,2,FALSE)</f>
        <v>0</v>
      </c>
      <c r="AA144" s="50"/>
      <c r="AB144" s="51"/>
      <c r="AC144" s="51"/>
      <c r="AD144" s="51"/>
      <c r="AE144" s="52">
        <f>SUM(AA144:AD144)</f>
        <v>0</v>
      </c>
      <c r="AF144" s="53"/>
      <c r="AG144" s="45"/>
      <c r="AH144" s="41"/>
      <c r="AI144" s="54"/>
      <c r="AJ144" s="55" t="str">
        <f>(W144*0.15)+(X144*0.6)+(Z144*0.25)</f>
        <v>0</v>
      </c>
      <c r="AK144" s="56"/>
      <c r="AL144" s="57" t="str">
        <f>VLOOKUP(AK144,AplicacionesTecnologia2,2,FALSE)</f>
        <v>0</v>
      </c>
      <c r="AM144" s="56"/>
      <c r="AN144" s="58" t="str">
        <f>VLOOKUP(AM144,AproximacionMercado,2,FALSE)</f>
        <v>0</v>
      </c>
      <c r="AO144" s="27"/>
      <c r="AP144" s="27"/>
      <c r="AQ144" s="56"/>
      <c r="AR144" s="57" t="str">
        <f>VLOOKUP(AQ144,ExpansionTecnologia,2,FALSE)</f>
        <v>0</v>
      </c>
      <c r="AS144" s="56"/>
      <c r="AT144" s="57" t="str">
        <f>VLOOKUP(AS144,RegulacionesBarreras,2,FALSE)</f>
        <v>0</v>
      </c>
      <c r="AU144" s="59" t="str">
        <f>AVERAGE(AL144,AN144,AR144,AT144)</f>
        <v>0</v>
      </c>
      <c r="AV144" s="56"/>
      <c r="AW144" s="57" t="str">
        <f>VLOOKUP(AV144,afectacionesArticulosPatentes,2,FALSE)</f>
        <v>0</v>
      </c>
      <c r="AX144" s="56"/>
      <c r="AY144" s="57" t="str">
        <f>VLOOKUP(AX144,afectacionesProductosComerciales,2,FALSE)</f>
        <v>0</v>
      </c>
      <c r="AZ144" s="27"/>
      <c r="BA144" s="45" t="s">
        <v>84</v>
      </c>
      <c r="BB144" s="60" t="str">
        <f>AVERAGE(AW144,AY144)</f>
        <v>0</v>
      </c>
    </row>
    <row r="145" spans="1:92" customHeight="1" ht="36">
      <c r="A145" s="39">
        <v>141</v>
      </c>
      <c r="B145" s="40"/>
      <c r="C145" s="41"/>
      <c r="D145" s="41"/>
      <c r="E145" s="42"/>
      <c r="F145" s="43"/>
      <c r="G145" s="43"/>
      <c r="H145" s="44"/>
      <c r="I145" s="45"/>
      <c r="J145" s="45"/>
      <c r="K145" s="45"/>
      <c r="L145" s="45"/>
      <c r="M145" s="45"/>
      <c r="N145" s="46"/>
      <c r="O145" s="46">
        <v>0</v>
      </c>
      <c r="P145" s="46">
        <v>0</v>
      </c>
      <c r="Q145" s="47">
        <f>SUM(N145:P145)</f>
        <v>0</v>
      </c>
      <c r="R145" s="46"/>
      <c r="S145" s="46"/>
      <c r="T145" s="45"/>
      <c r="U145" s="45"/>
      <c r="V145" s="45"/>
      <c r="W145" s="48" t="str">
        <f>VLOOKUP(M145,tablaPesoTRLActual,2,FALSE)*VLOOKUP((V145-M145),tablaPesoCambioTRL,2,FALSE)</f>
        <v>0</v>
      </c>
      <c r="X145" s="48" t="str">
        <f>VLOOKUP(V145,valoracionMetaTRL,2,FALSE)</f>
        <v>0</v>
      </c>
      <c r="Y145" s="49"/>
      <c r="Z145" s="45" t="str">
        <f>VLOOKUP(Y145,TipoESfuerzo,2,FALSE)</f>
        <v>0</v>
      </c>
      <c r="AA145" s="50"/>
      <c r="AB145" s="51"/>
      <c r="AC145" s="51"/>
      <c r="AD145" s="51"/>
      <c r="AE145" s="52">
        <f>SUM(AA145:AD145)</f>
        <v>0</v>
      </c>
      <c r="AF145" s="53"/>
      <c r="AG145" s="45"/>
      <c r="AH145" s="41"/>
      <c r="AI145" s="54"/>
      <c r="AJ145" s="55" t="str">
        <f>(W145*0.15)+(X145*0.6)+(Z145*0.25)</f>
        <v>0</v>
      </c>
      <c r="AK145" s="56"/>
      <c r="AL145" s="57" t="str">
        <f>VLOOKUP(AK145,AplicacionesTecnologia2,2,FALSE)</f>
        <v>0</v>
      </c>
      <c r="AM145" s="56"/>
      <c r="AN145" s="58" t="str">
        <f>VLOOKUP(AM145,AproximacionMercado,2,FALSE)</f>
        <v>0</v>
      </c>
      <c r="AO145" s="27"/>
      <c r="AP145" s="27"/>
      <c r="AQ145" s="56"/>
      <c r="AR145" s="57" t="str">
        <f>VLOOKUP(AQ145,ExpansionTecnologia,2,FALSE)</f>
        <v>0</v>
      </c>
      <c r="AS145" s="56"/>
      <c r="AT145" s="57" t="str">
        <f>VLOOKUP(AS145,RegulacionesBarreras,2,FALSE)</f>
        <v>0</v>
      </c>
      <c r="AU145" s="59" t="str">
        <f>AVERAGE(AL145,AN145,AR145,AT145)</f>
        <v>0</v>
      </c>
      <c r="AV145" s="56"/>
      <c r="AW145" s="57" t="str">
        <f>VLOOKUP(AV145,afectacionesArticulosPatentes,2,FALSE)</f>
        <v>0</v>
      </c>
      <c r="AX145" s="56"/>
      <c r="AY145" s="57" t="str">
        <f>VLOOKUP(AX145,afectacionesProductosComerciales,2,FALSE)</f>
        <v>0</v>
      </c>
      <c r="AZ145" s="27"/>
      <c r="BA145" s="45" t="s">
        <v>84</v>
      </c>
      <c r="BB145" s="60" t="str">
        <f>AVERAGE(AW145,AY145)</f>
        <v>0</v>
      </c>
    </row>
    <row r="146" spans="1:92" customHeight="1" ht="36">
      <c r="A146" s="39">
        <v>142</v>
      </c>
      <c r="B146" s="40"/>
      <c r="C146" s="41"/>
      <c r="D146" s="41"/>
      <c r="E146" s="42"/>
      <c r="F146" s="43"/>
      <c r="G146" s="43"/>
      <c r="H146" s="44"/>
      <c r="I146" s="45"/>
      <c r="J146" s="45"/>
      <c r="K146" s="45"/>
      <c r="L146" s="45"/>
      <c r="M146" s="45"/>
      <c r="N146" s="46"/>
      <c r="O146" s="46">
        <v>0</v>
      </c>
      <c r="P146" s="46">
        <v>0</v>
      </c>
      <c r="Q146" s="47">
        <f>SUM(N146:P146)</f>
        <v>0</v>
      </c>
      <c r="R146" s="46"/>
      <c r="S146" s="46"/>
      <c r="T146" s="45"/>
      <c r="U146" s="45"/>
      <c r="V146" s="45"/>
      <c r="W146" s="48" t="str">
        <f>VLOOKUP(M146,tablaPesoTRLActual,2,FALSE)*VLOOKUP((V146-M146),tablaPesoCambioTRL,2,FALSE)</f>
        <v>0</v>
      </c>
      <c r="X146" s="48" t="str">
        <f>VLOOKUP(V146,valoracionMetaTRL,2,FALSE)</f>
        <v>0</v>
      </c>
      <c r="Y146" s="49"/>
      <c r="Z146" s="45" t="str">
        <f>VLOOKUP(Y146,TipoESfuerzo,2,FALSE)</f>
        <v>0</v>
      </c>
      <c r="AA146" s="50"/>
      <c r="AB146" s="51"/>
      <c r="AC146" s="51"/>
      <c r="AD146" s="51"/>
      <c r="AE146" s="52">
        <f>SUM(AA146:AD146)</f>
        <v>0</v>
      </c>
      <c r="AF146" s="53"/>
      <c r="AG146" s="45"/>
      <c r="AH146" s="41"/>
      <c r="AI146" s="54"/>
      <c r="AJ146" s="55" t="str">
        <f>(W146*0.15)+(X146*0.6)+(Z146*0.25)</f>
        <v>0</v>
      </c>
      <c r="AK146" s="56"/>
      <c r="AL146" s="57" t="str">
        <f>VLOOKUP(AK146,AplicacionesTecnologia2,2,FALSE)</f>
        <v>0</v>
      </c>
      <c r="AM146" s="56"/>
      <c r="AN146" s="58" t="str">
        <f>VLOOKUP(AM146,AproximacionMercado,2,FALSE)</f>
        <v>0</v>
      </c>
      <c r="AO146" s="27"/>
      <c r="AP146" s="27"/>
      <c r="AQ146" s="56"/>
      <c r="AR146" s="57" t="str">
        <f>VLOOKUP(AQ146,ExpansionTecnologia,2,FALSE)</f>
        <v>0</v>
      </c>
      <c r="AS146" s="56"/>
      <c r="AT146" s="57" t="str">
        <f>VLOOKUP(AS146,RegulacionesBarreras,2,FALSE)</f>
        <v>0</v>
      </c>
      <c r="AU146" s="59" t="str">
        <f>AVERAGE(AL146,AN146,AR146,AT146)</f>
        <v>0</v>
      </c>
      <c r="AV146" s="56"/>
      <c r="AW146" s="57" t="str">
        <f>VLOOKUP(AV146,afectacionesArticulosPatentes,2,FALSE)</f>
        <v>0</v>
      </c>
      <c r="AX146" s="56"/>
      <c r="AY146" s="57" t="str">
        <f>VLOOKUP(AX146,afectacionesProductosComerciales,2,FALSE)</f>
        <v>0</v>
      </c>
      <c r="AZ146" s="27"/>
      <c r="BA146" s="45" t="s">
        <v>84</v>
      </c>
      <c r="BB146" s="60" t="str">
        <f>AVERAGE(AW146,AY146)</f>
        <v>0</v>
      </c>
    </row>
    <row r="147" spans="1:92" customHeight="1" ht="36">
      <c r="A147" s="39">
        <v>143</v>
      </c>
      <c r="B147" s="40"/>
      <c r="C147" s="41"/>
      <c r="D147" s="41"/>
      <c r="E147" s="42"/>
      <c r="F147" s="43"/>
      <c r="G147" s="43"/>
      <c r="H147" s="44"/>
      <c r="I147" s="45"/>
      <c r="J147" s="45"/>
      <c r="K147" s="45"/>
      <c r="L147" s="45"/>
      <c r="M147" s="45"/>
      <c r="N147" s="46"/>
      <c r="O147" s="46">
        <v>0</v>
      </c>
      <c r="P147" s="46">
        <v>0</v>
      </c>
      <c r="Q147" s="47">
        <f>SUM(N147:P147)</f>
        <v>0</v>
      </c>
      <c r="R147" s="46"/>
      <c r="S147" s="46"/>
      <c r="T147" s="45"/>
      <c r="U147" s="45"/>
      <c r="V147" s="45"/>
      <c r="W147" s="48" t="str">
        <f>VLOOKUP(M147,tablaPesoTRLActual,2,FALSE)*VLOOKUP((V147-M147),tablaPesoCambioTRL,2,FALSE)</f>
        <v>0</v>
      </c>
      <c r="X147" s="48" t="str">
        <f>VLOOKUP(V147,valoracionMetaTRL,2,FALSE)</f>
        <v>0</v>
      </c>
      <c r="Y147" s="49"/>
      <c r="Z147" s="45" t="str">
        <f>VLOOKUP(Y147,TipoESfuerzo,2,FALSE)</f>
        <v>0</v>
      </c>
      <c r="AA147" s="50"/>
      <c r="AB147" s="51"/>
      <c r="AC147" s="51"/>
      <c r="AD147" s="51"/>
      <c r="AE147" s="52">
        <f>SUM(AA147:AD147)</f>
        <v>0</v>
      </c>
      <c r="AF147" s="53"/>
      <c r="AG147" s="45"/>
      <c r="AH147" s="41"/>
      <c r="AI147" s="54"/>
      <c r="AJ147" s="55" t="str">
        <f>(W147*0.15)+(X147*0.6)+(Z147*0.25)</f>
        <v>0</v>
      </c>
      <c r="AK147" s="56"/>
      <c r="AL147" s="57" t="str">
        <f>VLOOKUP(AK147,AplicacionesTecnologia2,2,FALSE)</f>
        <v>0</v>
      </c>
      <c r="AM147" s="56"/>
      <c r="AN147" s="58" t="str">
        <f>VLOOKUP(AM147,AproximacionMercado,2,FALSE)</f>
        <v>0</v>
      </c>
      <c r="AO147" s="27"/>
      <c r="AP147" s="27"/>
      <c r="AQ147" s="56"/>
      <c r="AR147" s="57" t="str">
        <f>VLOOKUP(AQ147,ExpansionTecnologia,2,FALSE)</f>
        <v>0</v>
      </c>
      <c r="AS147" s="56"/>
      <c r="AT147" s="57" t="str">
        <f>VLOOKUP(AS147,RegulacionesBarreras,2,FALSE)</f>
        <v>0</v>
      </c>
      <c r="AU147" s="59" t="str">
        <f>AVERAGE(AL147,AN147,AR147,AT147)</f>
        <v>0</v>
      </c>
      <c r="AV147" s="56"/>
      <c r="AW147" s="57" t="str">
        <f>VLOOKUP(AV147,afectacionesArticulosPatentes,2,FALSE)</f>
        <v>0</v>
      </c>
      <c r="AX147" s="56"/>
      <c r="AY147" s="57" t="str">
        <f>VLOOKUP(AX147,afectacionesProductosComerciales,2,FALSE)</f>
        <v>0</v>
      </c>
      <c r="AZ147" s="27"/>
      <c r="BA147" s="45" t="s">
        <v>84</v>
      </c>
      <c r="BB147" s="60" t="str">
        <f>AVERAGE(AW147,AY147)</f>
        <v>0</v>
      </c>
    </row>
    <row r="148" spans="1:92" customHeight="1" ht="36">
      <c r="A148" s="39">
        <v>144</v>
      </c>
      <c r="B148" s="40"/>
      <c r="C148" s="41"/>
      <c r="D148" s="41"/>
      <c r="E148" s="42"/>
      <c r="F148" s="43"/>
      <c r="G148" s="43"/>
      <c r="H148" s="44"/>
      <c r="I148" s="45"/>
      <c r="J148" s="45"/>
      <c r="K148" s="45"/>
      <c r="L148" s="45"/>
      <c r="M148" s="45"/>
      <c r="N148" s="46"/>
      <c r="O148" s="46">
        <v>0</v>
      </c>
      <c r="P148" s="46">
        <v>0</v>
      </c>
      <c r="Q148" s="47">
        <f>SUM(N148:P148)</f>
        <v>0</v>
      </c>
      <c r="R148" s="46"/>
      <c r="S148" s="46"/>
      <c r="T148" s="45"/>
      <c r="U148" s="45"/>
      <c r="V148" s="45"/>
      <c r="W148" s="48" t="str">
        <f>VLOOKUP(M148,tablaPesoTRLActual,2,FALSE)*VLOOKUP((V148-M148),tablaPesoCambioTRL,2,FALSE)</f>
        <v>0</v>
      </c>
      <c r="X148" s="48" t="str">
        <f>VLOOKUP(V148,valoracionMetaTRL,2,FALSE)</f>
        <v>0</v>
      </c>
      <c r="Y148" s="49"/>
      <c r="Z148" s="45" t="str">
        <f>VLOOKUP(Y148,TipoESfuerzo,2,FALSE)</f>
        <v>0</v>
      </c>
      <c r="AA148" s="50"/>
      <c r="AB148" s="51"/>
      <c r="AC148" s="51"/>
      <c r="AD148" s="51"/>
      <c r="AE148" s="52">
        <f>SUM(AA148:AD148)</f>
        <v>0</v>
      </c>
      <c r="AF148" s="53"/>
      <c r="AG148" s="45"/>
      <c r="AH148" s="41"/>
      <c r="AI148" s="54"/>
      <c r="AJ148" s="55" t="str">
        <f>(W148*0.15)+(X148*0.6)+(Z148*0.25)</f>
        <v>0</v>
      </c>
      <c r="AK148" s="56"/>
      <c r="AL148" s="57" t="str">
        <f>VLOOKUP(AK148,AplicacionesTecnologia2,2,FALSE)</f>
        <v>0</v>
      </c>
      <c r="AM148" s="56"/>
      <c r="AN148" s="58" t="str">
        <f>VLOOKUP(AM148,AproximacionMercado,2,FALSE)</f>
        <v>0</v>
      </c>
      <c r="AO148" s="27"/>
      <c r="AP148" s="27"/>
      <c r="AQ148" s="56"/>
      <c r="AR148" s="57" t="str">
        <f>VLOOKUP(AQ148,ExpansionTecnologia,2,FALSE)</f>
        <v>0</v>
      </c>
      <c r="AS148" s="56"/>
      <c r="AT148" s="57" t="str">
        <f>VLOOKUP(AS148,RegulacionesBarreras,2,FALSE)</f>
        <v>0</v>
      </c>
      <c r="AU148" s="59" t="str">
        <f>AVERAGE(AL148,AN148,AR148,AT148)</f>
        <v>0</v>
      </c>
      <c r="AV148" s="56"/>
      <c r="AW148" s="57" t="str">
        <f>VLOOKUP(AV148,afectacionesArticulosPatentes,2,FALSE)</f>
        <v>0</v>
      </c>
      <c r="AX148" s="56"/>
      <c r="AY148" s="57" t="str">
        <f>VLOOKUP(AX148,afectacionesProductosComerciales,2,FALSE)</f>
        <v>0</v>
      </c>
      <c r="AZ148" s="27"/>
      <c r="BA148" s="45" t="s">
        <v>84</v>
      </c>
      <c r="BB148" s="60" t="str">
        <f>AVERAGE(AW148,AY148)</f>
        <v>0</v>
      </c>
    </row>
    <row r="149" spans="1:92" customHeight="1" ht="36">
      <c r="A149" s="39">
        <v>145</v>
      </c>
      <c r="B149" s="40"/>
      <c r="C149" s="41"/>
      <c r="D149" s="41"/>
      <c r="E149" s="42"/>
      <c r="F149" s="43"/>
      <c r="G149" s="43"/>
      <c r="H149" s="44"/>
      <c r="I149" s="45"/>
      <c r="J149" s="45"/>
      <c r="K149" s="45"/>
      <c r="L149" s="45"/>
      <c r="M149" s="45"/>
      <c r="N149" s="46"/>
      <c r="O149" s="46">
        <v>0</v>
      </c>
      <c r="P149" s="46">
        <v>0</v>
      </c>
      <c r="Q149" s="47">
        <f>SUM(N149:P149)</f>
        <v>0</v>
      </c>
      <c r="R149" s="46"/>
      <c r="S149" s="46"/>
      <c r="T149" s="45"/>
      <c r="U149" s="45"/>
      <c r="V149" s="45"/>
      <c r="W149" s="48" t="str">
        <f>VLOOKUP(M149,tablaPesoTRLActual,2,FALSE)*VLOOKUP((V149-M149),tablaPesoCambioTRL,2,FALSE)</f>
        <v>0</v>
      </c>
      <c r="X149" s="48" t="str">
        <f>VLOOKUP(V149,valoracionMetaTRL,2,FALSE)</f>
        <v>0</v>
      </c>
      <c r="Y149" s="49"/>
      <c r="Z149" s="45" t="str">
        <f>VLOOKUP(Y149,TipoESfuerzo,2,FALSE)</f>
        <v>0</v>
      </c>
      <c r="AA149" s="50"/>
      <c r="AB149" s="51"/>
      <c r="AC149" s="51"/>
      <c r="AD149" s="51"/>
      <c r="AE149" s="52">
        <f>SUM(AA149:AD149)</f>
        <v>0</v>
      </c>
      <c r="AF149" s="53"/>
      <c r="AG149" s="45"/>
      <c r="AH149" s="41"/>
      <c r="AI149" s="54"/>
      <c r="AJ149" s="55" t="str">
        <f>(W149*0.15)+(X149*0.6)+(Z149*0.25)</f>
        <v>0</v>
      </c>
      <c r="AK149" s="56"/>
      <c r="AL149" s="57" t="str">
        <f>VLOOKUP(AK149,AplicacionesTecnologia2,2,FALSE)</f>
        <v>0</v>
      </c>
      <c r="AM149" s="56"/>
      <c r="AN149" s="58" t="str">
        <f>VLOOKUP(AM149,AproximacionMercado,2,FALSE)</f>
        <v>0</v>
      </c>
      <c r="AO149" s="27"/>
      <c r="AP149" s="27"/>
      <c r="AQ149" s="56"/>
      <c r="AR149" s="57" t="str">
        <f>VLOOKUP(AQ149,ExpansionTecnologia,2,FALSE)</f>
        <v>0</v>
      </c>
      <c r="AS149" s="56"/>
      <c r="AT149" s="57" t="str">
        <f>VLOOKUP(AS149,RegulacionesBarreras,2,FALSE)</f>
        <v>0</v>
      </c>
      <c r="AU149" s="59" t="str">
        <f>AVERAGE(AL149,AN149,AR149,AT149)</f>
        <v>0</v>
      </c>
      <c r="AV149" s="56"/>
      <c r="AW149" s="57" t="str">
        <f>VLOOKUP(AV149,afectacionesArticulosPatentes,2,FALSE)</f>
        <v>0</v>
      </c>
      <c r="AX149" s="56"/>
      <c r="AY149" s="57" t="str">
        <f>VLOOKUP(AX149,afectacionesProductosComerciales,2,FALSE)</f>
        <v>0</v>
      </c>
      <c r="AZ149" s="27"/>
      <c r="BA149" s="45" t="s">
        <v>84</v>
      </c>
      <c r="BB149" s="60" t="str">
        <f>AVERAGE(AW149,AY149)</f>
        <v>0</v>
      </c>
    </row>
    <row r="150" spans="1:92" customHeight="1" ht="36">
      <c r="A150" s="39">
        <v>146</v>
      </c>
      <c r="B150" s="40"/>
      <c r="C150" s="41"/>
      <c r="D150" s="41"/>
      <c r="E150" s="42"/>
      <c r="F150" s="43"/>
      <c r="G150" s="43"/>
      <c r="H150" s="44"/>
      <c r="I150" s="45"/>
      <c r="J150" s="45"/>
      <c r="K150" s="45"/>
      <c r="L150" s="45"/>
      <c r="M150" s="45"/>
      <c r="N150" s="46"/>
      <c r="O150" s="46">
        <v>0</v>
      </c>
      <c r="P150" s="46">
        <v>0</v>
      </c>
      <c r="Q150" s="47">
        <f>SUM(N150:P150)</f>
        <v>0</v>
      </c>
      <c r="R150" s="46"/>
      <c r="S150" s="46"/>
      <c r="T150" s="45"/>
      <c r="U150" s="45"/>
      <c r="V150" s="45"/>
      <c r="W150" s="48" t="str">
        <f>VLOOKUP(M150,tablaPesoTRLActual,2,FALSE)*VLOOKUP((V150-M150),tablaPesoCambioTRL,2,FALSE)</f>
        <v>0</v>
      </c>
      <c r="X150" s="48" t="str">
        <f>VLOOKUP(V150,valoracionMetaTRL,2,FALSE)</f>
        <v>0</v>
      </c>
      <c r="Y150" s="49"/>
      <c r="Z150" s="45" t="str">
        <f>VLOOKUP(Y150,TipoESfuerzo,2,FALSE)</f>
        <v>0</v>
      </c>
      <c r="AA150" s="50"/>
      <c r="AB150" s="51"/>
      <c r="AC150" s="51"/>
      <c r="AD150" s="51"/>
      <c r="AE150" s="52">
        <f>SUM(AA150:AD150)</f>
        <v>0</v>
      </c>
      <c r="AF150" s="53"/>
      <c r="AG150" s="45"/>
      <c r="AH150" s="41"/>
      <c r="AI150" s="54"/>
      <c r="AJ150" s="55" t="str">
        <f>(W150*0.15)+(X150*0.6)+(Z150*0.25)</f>
        <v>0</v>
      </c>
      <c r="AK150" s="56"/>
      <c r="AL150" s="57" t="str">
        <f>VLOOKUP(AK150,AplicacionesTecnologia2,2,FALSE)</f>
        <v>0</v>
      </c>
      <c r="AM150" s="56"/>
      <c r="AN150" s="58" t="str">
        <f>VLOOKUP(AM150,AproximacionMercado,2,FALSE)</f>
        <v>0</v>
      </c>
      <c r="AO150" s="27"/>
      <c r="AP150" s="27"/>
      <c r="AQ150" s="56"/>
      <c r="AR150" s="57" t="str">
        <f>VLOOKUP(AQ150,ExpansionTecnologia,2,FALSE)</f>
        <v>0</v>
      </c>
      <c r="AS150" s="56"/>
      <c r="AT150" s="57" t="str">
        <f>VLOOKUP(AS150,RegulacionesBarreras,2,FALSE)</f>
        <v>0</v>
      </c>
      <c r="AU150" s="59" t="str">
        <f>AVERAGE(AL150,AN150,AR150,AT150)</f>
        <v>0</v>
      </c>
      <c r="AV150" s="56"/>
      <c r="AW150" s="57" t="str">
        <f>VLOOKUP(AV150,afectacionesArticulosPatentes,2,FALSE)</f>
        <v>0</v>
      </c>
      <c r="AX150" s="56"/>
      <c r="AY150" s="57" t="str">
        <f>VLOOKUP(AX150,afectacionesProductosComerciales,2,FALSE)</f>
        <v>0</v>
      </c>
      <c r="AZ150" s="27"/>
      <c r="BA150" s="45" t="s">
        <v>84</v>
      </c>
      <c r="BB150" s="60" t="str">
        <f>AVERAGE(AW150,AY150)</f>
        <v>0</v>
      </c>
    </row>
    <row r="151" spans="1:92" customHeight="1" ht="36">
      <c r="A151" s="39">
        <v>147</v>
      </c>
      <c r="B151" s="40"/>
      <c r="C151" s="41"/>
      <c r="D151" s="41"/>
      <c r="E151" s="42"/>
      <c r="F151" s="43"/>
      <c r="G151" s="43"/>
      <c r="H151" s="44"/>
      <c r="I151" s="45"/>
      <c r="J151" s="45"/>
      <c r="K151" s="45"/>
      <c r="L151" s="45"/>
      <c r="M151" s="45"/>
      <c r="N151" s="46"/>
      <c r="O151" s="46">
        <v>0</v>
      </c>
      <c r="P151" s="46">
        <v>0</v>
      </c>
      <c r="Q151" s="47">
        <f>SUM(N151:P151)</f>
        <v>0</v>
      </c>
      <c r="R151" s="46"/>
      <c r="S151" s="46"/>
      <c r="T151" s="45"/>
      <c r="U151" s="45"/>
      <c r="V151" s="45"/>
      <c r="W151" s="48" t="str">
        <f>VLOOKUP(M151,tablaPesoTRLActual,2,FALSE)*VLOOKUP((V151-M151),tablaPesoCambioTRL,2,FALSE)</f>
        <v>0</v>
      </c>
      <c r="X151" s="48" t="str">
        <f>VLOOKUP(V151,valoracionMetaTRL,2,FALSE)</f>
        <v>0</v>
      </c>
      <c r="Y151" s="49"/>
      <c r="Z151" s="45" t="str">
        <f>VLOOKUP(Y151,TipoESfuerzo,2,FALSE)</f>
        <v>0</v>
      </c>
      <c r="AA151" s="50"/>
      <c r="AB151" s="51"/>
      <c r="AC151" s="51"/>
      <c r="AD151" s="51"/>
      <c r="AE151" s="52">
        <f>SUM(AA151:AD151)</f>
        <v>0</v>
      </c>
      <c r="AF151" s="53"/>
      <c r="AG151" s="45"/>
      <c r="AH151" s="41"/>
      <c r="AI151" s="54"/>
      <c r="AJ151" s="55" t="str">
        <f>(W151*0.15)+(X151*0.6)+(Z151*0.25)</f>
        <v>0</v>
      </c>
      <c r="AK151" s="56"/>
      <c r="AL151" s="57" t="str">
        <f>VLOOKUP(AK151,AplicacionesTecnologia2,2,FALSE)</f>
        <v>0</v>
      </c>
      <c r="AM151" s="56"/>
      <c r="AN151" s="58" t="str">
        <f>VLOOKUP(AM151,AproximacionMercado,2,FALSE)</f>
        <v>0</v>
      </c>
      <c r="AO151" s="27"/>
      <c r="AP151" s="27"/>
      <c r="AQ151" s="56"/>
      <c r="AR151" s="57" t="str">
        <f>VLOOKUP(AQ151,ExpansionTecnologia,2,FALSE)</f>
        <v>0</v>
      </c>
      <c r="AS151" s="56"/>
      <c r="AT151" s="57" t="str">
        <f>VLOOKUP(AS151,RegulacionesBarreras,2,FALSE)</f>
        <v>0</v>
      </c>
      <c r="AU151" s="59" t="str">
        <f>AVERAGE(AL151,AN151,AR151,AT151)</f>
        <v>0</v>
      </c>
      <c r="AV151" s="56"/>
      <c r="AW151" s="57" t="str">
        <f>VLOOKUP(AV151,afectacionesArticulosPatentes,2,FALSE)</f>
        <v>0</v>
      </c>
      <c r="AX151" s="56"/>
      <c r="AY151" s="57" t="str">
        <f>VLOOKUP(AX151,afectacionesProductosComerciales,2,FALSE)</f>
        <v>0</v>
      </c>
      <c r="AZ151" s="27"/>
      <c r="BA151" s="45" t="s">
        <v>84</v>
      </c>
      <c r="BB151" s="60" t="str">
        <f>AVERAGE(AW151,AY151)</f>
        <v>0</v>
      </c>
    </row>
    <row r="152" spans="1:92" customHeight="1" ht="36">
      <c r="A152" s="39">
        <v>148</v>
      </c>
      <c r="B152" s="40"/>
      <c r="C152" s="41"/>
      <c r="D152" s="41"/>
      <c r="E152" s="42"/>
      <c r="F152" s="43"/>
      <c r="G152" s="43"/>
      <c r="H152" s="44"/>
      <c r="I152" s="45"/>
      <c r="J152" s="45"/>
      <c r="K152" s="45"/>
      <c r="L152" s="45"/>
      <c r="M152" s="45"/>
      <c r="N152" s="46"/>
      <c r="O152" s="46">
        <v>0</v>
      </c>
      <c r="P152" s="46">
        <v>0</v>
      </c>
      <c r="Q152" s="47">
        <f>SUM(N152:P152)</f>
        <v>0</v>
      </c>
      <c r="R152" s="46"/>
      <c r="S152" s="46"/>
      <c r="T152" s="45"/>
      <c r="U152" s="45"/>
      <c r="V152" s="45"/>
      <c r="W152" s="48" t="str">
        <f>VLOOKUP(M152,tablaPesoTRLActual,2,FALSE)*VLOOKUP((V152-M152),tablaPesoCambioTRL,2,FALSE)</f>
        <v>0</v>
      </c>
      <c r="X152" s="48" t="str">
        <f>VLOOKUP(V152,valoracionMetaTRL,2,FALSE)</f>
        <v>0</v>
      </c>
      <c r="Y152" s="49"/>
      <c r="Z152" s="45" t="str">
        <f>VLOOKUP(Y152,TipoESfuerzo,2,FALSE)</f>
        <v>0</v>
      </c>
      <c r="AA152" s="50"/>
      <c r="AB152" s="51"/>
      <c r="AC152" s="51"/>
      <c r="AD152" s="51"/>
      <c r="AE152" s="52">
        <f>SUM(AA152:AD152)</f>
        <v>0</v>
      </c>
      <c r="AF152" s="53"/>
      <c r="AG152" s="45"/>
      <c r="AH152" s="41"/>
      <c r="AI152" s="54"/>
      <c r="AJ152" s="55" t="str">
        <f>(W152*0.15)+(X152*0.6)+(Z152*0.25)</f>
        <v>0</v>
      </c>
      <c r="AK152" s="56"/>
      <c r="AL152" s="57" t="str">
        <f>VLOOKUP(AK152,AplicacionesTecnologia2,2,FALSE)</f>
        <v>0</v>
      </c>
      <c r="AM152" s="56"/>
      <c r="AN152" s="58" t="str">
        <f>VLOOKUP(AM152,AproximacionMercado,2,FALSE)</f>
        <v>0</v>
      </c>
      <c r="AO152" s="27"/>
      <c r="AP152" s="27"/>
      <c r="AQ152" s="56"/>
      <c r="AR152" s="57" t="str">
        <f>VLOOKUP(AQ152,ExpansionTecnologia,2,FALSE)</f>
        <v>0</v>
      </c>
      <c r="AS152" s="56"/>
      <c r="AT152" s="57" t="str">
        <f>VLOOKUP(AS152,RegulacionesBarreras,2,FALSE)</f>
        <v>0</v>
      </c>
      <c r="AU152" s="59" t="str">
        <f>AVERAGE(AL152,AN152,AR152,AT152)</f>
        <v>0</v>
      </c>
      <c r="AV152" s="56"/>
      <c r="AW152" s="57" t="str">
        <f>VLOOKUP(AV152,afectacionesArticulosPatentes,2,FALSE)</f>
        <v>0</v>
      </c>
      <c r="AX152" s="56"/>
      <c r="AY152" s="57" t="str">
        <f>VLOOKUP(AX152,afectacionesProductosComerciales,2,FALSE)</f>
        <v>0</v>
      </c>
      <c r="AZ152" s="27"/>
      <c r="BA152" s="45" t="s">
        <v>84</v>
      </c>
      <c r="BB152" s="60" t="str">
        <f>AVERAGE(AW152,AY152)</f>
        <v>0</v>
      </c>
    </row>
    <row r="153" spans="1:92" customHeight="1" ht="36">
      <c r="A153" s="39">
        <v>149</v>
      </c>
      <c r="B153" s="40"/>
      <c r="C153" s="41"/>
      <c r="D153" s="41"/>
      <c r="E153" s="42"/>
      <c r="F153" s="43"/>
      <c r="G153" s="43"/>
      <c r="H153" s="44"/>
      <c r="I153" s="45"/>
      <c r="J153" s="45"/>
      <c r="K153" s="45"/>
      <c r="L153" s="45"/>
      <c r="M153" s="45"/>
      <c r="N153" s="46"/>
      <c r="O153" s="46">
        <v>0</v>
      </c>
      <c r="P153" s="46">
        <v>0</v>
      </c>
      <c r="Q153" s="47">
        <f>SUM(N153:P153)</f>
        <v>0</v>
      </c>
      <c r="R153" s="46"/>
      <c r="S153" s="46"/>
      <c r="T153" s="45"/>
      <c r="U153" s="45"/>
      <c r="V153" s="45"/>
      <c r="W153" s="48" t="str">
        <f>VLOOKUP(M153,tablaPesoTRLActual,2,FALSE)*VLOOKUP((V153-M153),tablaPesoCambioTRL,2,FALSE)</f>
        <v>0</v>
      </c>
      <c r="X153" s="48" t="str">
        <f>VLOOKUP(V153,valoracionMetaTRL,2,FALSE)</f>
        <v>0</v>
      </c>
      <c r="Y153" s="49"/>
      <c r="Z153" s="45" t="str">
        <f>VLOOKUP(Y153,TipoESfuerzo,2,FALSE)</f>
        <v>0</v>
      </c>
      <c r="AA153" s="50"/>
      <c r="AB153" s="51"/>
      <c r="AC153" s="51"/>
      <c r="AD153" s="51"/>
      <c r="AE153" s="52">
        <f>SUM(AA153:AD153)</f>
        <v>0</v>
      </c>
      <c r="AF153" s="53"/>
      <c r="AG153" s="45"/>
      <c r="AH153" s="41"/>
      <c r="AI153" s="54"/>
      <c r="AJ153" s="55" t="str">
        <f>(W153*0.15)+(X153*0.6)+(Z153*0.25)</f>
        <v>0</v>
      </c>
      <c r="AK153" s="56"/>
      <c r="AL153" s="57" t="str">
        <f>VLOOKUP(AK153,AplicacionesTecnologia2,2,FALSE)</f>
        <v>0</v>
      </c>
      <c r="AM153" s="56"/>
      <c r="AN153" s="58" t="str">
        <f>VLOOKUP(AM153,AproximacionMercado,2,FALSE)</f>
        <v>0</v>
      </c>
      <c r="AO153" s="27"/>
      <c r="AP153" s="27"/>
      <c r="AQ153" s="56"/>
      <c r="AR153" s="57" t="str">
        <f>VLOOKUP(AQ153,ExpansionTecnologia,2,FALSE)</f>
        <v>0</v>
      </c>
      <c r="AS153" s="56"/>
      <c r="AT153" s="57" t="str">
        <f>VLOOKUP(AS153,RegulacionesBarreras,2,FALSE)</f>
        <v>0</v>
      </c>
      <c r="AU153" s="59" t="str">
        <f>AVERAGE(AL153,AN153,AR153,AT153)</f>
        <v>0</v>
      </c>
      <c r="AV153" s="56"/>
      <c r="AW153" s="57" t="str">
        <f>VLOOKUP(AV153,afectacionesArticulosPatentes,2,FALSE)</f>
        <v>0</v>
      </c>
      <c r="AX153" s="56"/>
      <c r="AY153" s="57" t="str">
        <f>VLOOKUP(AX153,afectacionesProductosComerciales,2,FALSE)</f>
        <v>0</v>
      </c>
      <c r="AZ153" s="27"/>
      <c r="BA153" s="45" t="s">
        <v>84</v>
      </c>
      <c r="BB153" s="60" t="str">
        <f>AVERAGE(AW153,AY153)</f>
        <v>0</v>
      </c>
    </row>
    <row r="154" spans="1:92" customHeight="1" ht="36">
      <c r="A154" s="39">
        <v>150</v>
      </c>
      <c r="B154" s="40"/>
      <c r="C154" s="41"/>
      <c r="D154" s="41"/>
      <c r="E154" s="42"/>
      <c r="F154" s="43"/>
      <c r="G154" s="43"/>
      <c r="H154" s="44"/>
      <c r="I154" s="45"/>
      <c r="J154" s="45"/>
      <c r="K154" s="45"/>
      <c r="L154" s="45"/>
      <c r="M154" s="45"/>
      <c r="N154" s="46"/>
      <c r="O154" s="46">
        <v>0</v>
      </c>
      <c r="P154" s="46">
        <v>0</v>
      </c>
      <c r="Q154" s="47">
        <f>SUM(N154:P154)</f>
        <v>0</v>
      </c>
      <c r="R154" s="46"/>
      <c r="S154" s="46"/>
      <c r="T154" s="45"/>
      <c r="U154" s="45"/>
      <c r="V154" s="45"/>
      <c r="W154" s="48" t="str">
        <f>VLOOKUP(M154,tablaPesoTRLActual,2,FALSE)*VLOOKUP((V154-M154),tablaPesoCambioTRL,2,FALSE)</f>
        <v>0</v>
      </c>
      <c r="X154" s="48" t="str">
        <f>VLOOKUP(V154,valoracionMetaTRL,2,FALSE)</f>
        <v>0</v>
      </c>
      <c r="Y154" s="49"/>
      <c r="Z154" s="45" t="str">
        <f>VLOOKUP(Y154,TipoESfuerzo,2,FALSE)</f>
        <v>0</v>
      </c>
      <c r="AA154" s="50"/>
      <c r="AB154" s="51"/>
      <c r="AC154" s="51"/>
      <c r="AD154" s="51"/>
      <c r="AE154" s="52">
        <f>SUM(AA154:AD154)</f>
        <v>0</v>
      </c>
      <c r="AF154" s="53"/>
      <c r="AG154" s="45"/>
      <c r="AH154" s="41"/>
      <c r="AI154" s="54"/>
      <c r="AJ154" s="55" t="str">
        <f>(W154*0.15)+(X154*0.6)+(Z154*0.25)</f>
        <v>0</v>
      </c>
      <c r="AK154" s="56"/>
      <c r="AL154" s="57" t="str">
        <f>VLOOKUP(AK154,AplicacionesTecnologia2,2,FALSE)</f>
        <v>0</v>
      </c>
      <c r="AM154" s="56"/>
      <c r="AN154" s="58" t="str">
        <f>VLOOKUP(AM154,AproximacionMercado,2,FALSE)</f>
        <v>0</v>
      </c>
      <c r="AO154" s="27"/>
      <c r="AP154" s="27"/>
      <c r="AQ154" s="56"/>
      <c r="AR154" s="57" t="str">
        <f>VLOOKUP(AQ154,ExpansionTecnologia,2,FALSE)</f>
        <v>0</v>
      </c>
      <c r="AS154" s="56"/>
      <c r="AT154" s="57" t="str">
        <f>VLOOKUP(AS154,RegulacionesBarreras,2,FALSE)</f>
        <v>0</v>
      </c>
      <c r="AU154" s="59" t="str">
        <f>AVERAGE(AL154,AN154,AR154,AT154)</f>
        <v>0</v>
      </c>
      <c r="AV154" s="56"/>
      <c r="AW154" s="57" t="str">
        <f>VLOOKUP(AV154,afectacionesArticulosPatentes,2,FALSE)</f>
        <v>0</v>
      </c>
      <c r="AX154" s="56"/>
      <c r="AY154" s="57" t="str">
        <f>VLOOKUP(AX154,afectacionesProductosComerciales,2,FALSE)</f>
        <v>0</v>
      </c>
      <c r="AZ154" s="27"/>
      <c r="BA154" s="45" t="s">
        <v>84</v>
      </c>
      <c r="BB154" s="60" t="str">
        <f>AVERAGE(AW154,AY154)</f>
        <v>0</v>
      </c>
    </row>
    <row r="155" spans="1:92" customHeight="1" ht="36">
      <c r="A155" s="39">
        <v>151</v>
      </c>
      <c r="B155" s="40"/>
      <c r="C155" s="41"/>
      <c r="D155" s="41"/>
      <c r="E155" s="42"/>
      <c r="F155" s="43"/>
      <c r="G155" s="43"/>
      <c r="H155" s="44"/>
      <c r="I155" s="45"/>
      <c r="J155" s="45"/>
      <c r="K155" s="45"/>
      <c r="L155" s="45"/>
      <c r="M155" s="45"/>
      <c r="N155" s="46"/>
      <c r="O155" s="46">
        <v>0</v>
      </c>
      <c r="P155" s="46">
        <v>0</v>
      </c>
      <c r="Q155" s="47">
        <f>SUM(N155:P155)</f>
        <v>0</v>
      </c>
      <c r="R155" s="46"/>
      <c r="S155" s="46"/>
      <c r="T155" s="45"/>
      <c r="U155" s="45"/>
      <c r="V155" s="45"/>
      <c r="W155" s="48" t="str">
        <f>VLOOKUP(M155,tablaPesoTRLActual,2,FALSE)*VLOOKUP((V155-M155),tablaPesoCambioTRL,2,FALSE)</f>
        <v>0</v>
      </c>
      <c r="X155" s="48" t="str">
        <f>VLOOKUP(V155,valoracionMetaTRL,2,FALSE)</f>
        <v>0</v>
      </c>
      <c r="Y155" s="49"/>
      <c r="Z155" s="45" t="str">
        <f>VLOOKUP(Y155,TipoESfuerzo,2,FALSE)</f>
        <v>0</v>
      </c>
      <c r="AA155" s="50"/>
      <c r="AB155" s="51"/>
      <c r="AC155" s="51"/>
      <c r="AD155" s="51"/>
      <c r="AE155" s="52">
        <f>SUM(AA155:AD155)</f>
        <v>0</v>
      </c>
      <c r="AF155" s="53"/>
      <c r="AG155" s="45"/>
      <c r="AH155" s="41"/>
      <c r="AI155" s="54"/>
      <c r="AJ155" s="55" t="str">
        <f>(W155*0.15)+(X155*0.6)+(Z155*0.25)</f>
        <v>0</v>
      </c>
      <c r="AK155" s="56"/>
      <c r="AL155" s="57" t="str">
        <f>VLOOKUP(AK155,AplicacionesTecnologia2,2,FALSE)</f>
        <v>0</v>
      </c>
      <c r="AM155" s="56"/>
      <c r="AN155" s="58" t="str">
        <f>VLOOKUP(AM155,AproximacionMercado,2,FALSE)</f>
        <v>0</v>
      </c>
      <c r="AO155" s="27"/>
      <c r="AP155" s="27"/>
      <c r="AQ155" s="56"/>
      <c r="AR155" s="57" t="str">
        <f>VLOOKUP(AQ155,ExpansionTecnologia,2,FALSE)</f>
        <v>0</v>
      </c>
      <c r="AS155" s="56"/>
      <c r="AT155" s="57" t="str">
        <f>VLOOKUP(AS155,RegulacionesBarreras,2,FALSE)</f>
        <v>0</v>
      </c>
      <c r="AU155" s="59" t="str">
        <f>AVERAGE(AL155,AN155,AR155,AT155)</f>
        <v>0</v>
      </c>
      <c r="AV155" s="56"/>
      <c r="AW155" s="57" t="str">
        <f>VLOOKUP(AV155,afectacionesArticulosPatentes,2,FALSE)</f>
        <v>0</v>
      </c>
      <c r="AX155" s="56"/>
      <c r="AY155" s="57" t="str">
        <f>VLOOKUP(AX155,afectacionesProductosComerciales,2,FALSE)</f>
        <v>0</v>
      </c>
      <c r="AZ155" s="27"/>
      <c r="BA155" s="45" t="s">
        <v>84</v>
      </c>
      <c r="BB155" s="60" t="str">
        <f>AVERAGE(AW155,AY155)</f>
        <v>0</v>
      </c>
    </row>
    <row r="156" spans="1:92" customHeight="1" ht="36">
      <c r="A156" s="39">
        <v>152</v>
      </c>
      <c r="B156" s="40"/>
      <c r="C156" s="41"/>
      <c r="D156" s="41"/>
      <c r="E156" s="42"/>
      <c r="F156" s="43"/>
      <c r="G156" s="43"/>
      <c r="H156" s="44"/>
      <c r="I156" s="45"/>
      <c r="J156" s="45"/>
      <c r="K156" s="45"/>
      <c r="L156" s="45"/>
      <c r="M156" s="45"/>
      <c r="N156" s="46"/>
      <c r="O156" s="46">
        <v>0</v>
      </c>
      <c r="P156" s="46">
        <v>0</v>
      </c>
      <c r="Q156" s="47">
        <f>SUM(N156:P156)</f>
        <v>0</v>
      </c>
      <c r="R156" s="46"/>
      <c r="S156" s="46"/>
      <c r="T156" s="45"/>
      <c r="U156" s="45"/>
      <c r="V156" s="45"/>
      <c r="W156" s="48" t="str">
        <f>VLOOKUP(M156,tablaPesoTRLActual,2,FALSE)*VLOOKUP((V156-M156),tablaPesoCambioTRL,2,FALSE)</f>
        <v>0</v>
      </c>
      <c r="X156" s="48" t="str">
        <f>VLOOKUP(V156,valoracionMetaTRL,2,FALSE)</f>
        <v>0</v>
      </c>
      <c r="Y156" s="49"/>
      <c r="Z156" s="45" t="str">
        <f>VLOOKUP(Y156,TipoESfuerzo,2,FALSE)</f>
        <v>0</v>
      </c>
      <c r="AA156" s="50"/>
      <c r="AB156" s="51"/>
      <c r="AC156" s="51"/>
      <c r="AD156" s="51"/>
      <c r="AE156" s="52">
        <f>SUM(AA156:AD156)</f>
        <v>0</v>
      </c>
      <c r="AF156" s="53"/>
      <c r="AG156" s="45"/>
      <c r="AH156" s="41"/>
      <c r="AI156" s="54"/>
      <c r="AJ156" s="55" t="str">
        <f>(W156*0.15)+(X156*0.6)+(Z156*0.25)</f>
        <v>0</v>
      </c>
      <c r="AK156" s="56"/>
      <c r="AL156" s="57" t="str">
        <f>VLOOKUP(AK156,AplicacionesTecnologia2,2,FALSE)</f>
        <v>0</v>
      </c>
      <c r="AM156" s="56"/>
      <c r="AN156" s="58" t="str">
        <f>VLOOKUP(AM156,AproximacionMercado,2,FALSE)</f>
        <v>0</v>
      </c>
      <c r="AO156" s="27"/>
      <c r="AP156" s="27"/>
      <c r="AQ156" s="56"/>
      <c r="AR156" s="57" t="str">
        <f>VLOOKUP(AQ156,ExpansionTecnologia,2,FALSE)</f>
        <v>0</v>
      </c>
      <c r="AS156" s="56"/>
      <c r="AT156" s="57" t="str">
        <f>VLOOKUP(AS156,RegulacionesBarreras,2,FALSE)</f>
        <v>0</v>
      </c>
      <c r="AU156" s="59" t="str">
        <f>AVERAGE(AL156,AN156,AR156,AT156)</f>
        <v>0</v>
      </c>
      <c r="AV156" s="56"/>
      <c r="AW156" s="57" t="str">
        <f>VLOOKUP(AV156,afectacionesArticulosPatentes,2,FALSE)</f>
        <v>0</v>
      </c>
      <c r="AX156" s="56"/>
      <c r="AY156" s="57" t="str">
        <f>VLOOKUP(AX156,afectacionesProductosComerciales,2,FALSE)</f>
        <v>0</v>
      </c>
      <c r="AZ156" s="27"/>
      <c r="BA156" s="45" t="s">
        <v>84</v>
      </c>
      <c r="BB156" s="60" t="str">
        <f>AVERAGE(AW156,AY156)</f>
        <v>0</v>
      </c>
    </row>
    <row r="157" spans="1:92" customHeight="1" ht="36">
      <c r="A157" s="39">
        <v>153</v>
      </c>
      <c r="B157" s="40"/>
      <c r="C157" s="41"/>
      <c r="D157" s="41"/>
      <c r="E157" s="42"/>
      <c r="F157" s="43"/>
      <c r="G157" s="43"/>
      <c r="H157" s="44"/>
      <c r="I157" s="45"/>
      <c r="J157" s="45"/>
      <c r="K157" s="45"/>
      <c r="L157" s="45"/>
      <c r="M157" s="45"/>
      <c r="N157" s="46"/>
      <c r="O157" s="46">
        <v>0</v>
      </c>
      <c r="P157" s="46">
        <v>0</v>
      </c>
      <c r="Q157" s="47">
        <f>SUM(N157:P157)</f>
        <v>0</v>
      </c>
      <c r="R157" s="46"/>
      <c r="S157" s="46"/>
      <c r="T157" s="45"/>
      <c r="U157" s="45"/>
      <c r="V157" s="45"/>
      <c r="W157" s="48" t="str">
        <f>VLOOKUP(M157,tablaPesoTRLActual,2,FALSE)*VLOOKUP((V157-M157),tablaPesoCambioTRL,2,FALSE)</f>
        <v>0</v>
      </c>
      <c r="X157" s="48" t="str">
        <f>VLOOKUP(V157,valoracionMetaTRL,2,FALSE)</f>
        <v>0</v>
      </c>
      <c r="Y157" s="49"/>
      <c r="Z157" s="45" t="str">
        <f>VLOOKUP(Y157,TipoESfuerzo,2,FALSE)</f>
        <v>0</v>
      </c>
      <c r="AA157" s="50"/>
      <c r="AB157" s="51"/>
      <c r="AC157" s="51"/>
      <c r="AD157" s="51"/>
      <c r="AE157" s="52">
        <f>SUM(AA157:AD157)</f>
        <v>0</v>
      </c>
      <c r="AF157" s="53"/>
      <c r="AG157" s="45"/>
      <c r="AH157" s="41"/>
      <c r="AI157" s="54"/>
      <c r="AJ157" s="55" t="str">
        <f>(W157*0.15)+(X157*0.6)+(Z157*0.25)</f>
        <v>0</v>
      </c>
      <c r="AK157" s="56"/>
      <c r="AL157" s="57" t="str">
        <f>VLOOKUP(AK157,AplicacionesTecnologia2,2,FALSE)</f>
        <v>0</v>
      </c>
      <c r="AM157" s="56"/>
      <c r="AN157" s="58" t="str">
        <f>VLOOKUP(AM157,AproximacionMercado,2,FALSE)</f>
        <v>0</v>
      </c>
      <c r="AO157" s="27"/>
      <c r="AP157" s="27"/>
      <c r="AQ157" s="56"/>
      <c r="AR157" s="57" t="str">
        <f>VLOOKUP(AQ157,ExpansionTecnologia,2,FALSE)</f>
        <v>0</v>
      </c>
      <c r="AS157" s="56"/>
      <c r="AT157" s="57" t="str">
        <f>VLOOKUP(AS157,RegulacionesBarreras,2,FALSE)</f>
        <v>0</v>
      </c>
      <c r="AU157" s="59" t="str">
        <f>AVERAGE(AL157,AN157,AR157,AT157)</f>
        <v>0</v>
      </c>
      <c r="AV157" s="56"/>
      <c r="AW157" s="57" t="str">
        <f>VLOOKUP(AV157,afectacionesArticulosPatentes,2,FALSE)</f>
        <v>0</v>
      </c>
      <c r="AX157" s="56"/>
      <c r="AY157" s="57" t="str">
        <f>VLOOKUP(AX157,afectacionesProductosComerciales,2,FALSE)</f>
        <v>0</v>
      </c>
      <c r="AZ157" s="27"/>
      <c r="BA157" s="45" t="s">
        <v>84</v>
      </c>
      <c r="BB157" s="60" t="str">
        <f>AVERAGE(AW157,AY157)</f>
        <v>0</v>
      </c>
    </row>
    <row r="158" spans="1:92" customHeight="1" ht="36">
      <c r="A158" s="39">
        <v>154</v>
      </c>
      <c r="B158" s="40"/>
      <c r="C158" s="41"/>
      <c r="D158" s="41"/>
      <c r="E158" s="42"/>
      <c r="F158" s="43"/>
      <c r="G158" s="43"/>
      <c r="H158" s="44"/>
      <c r="I158" s="45"/>
      <c r="J158" s="45"/>
      <c r="K158" s="45"/>
      <c r="L158" s="45"/>
      <c r="M158" s="45"/>
      <c r="N158" s="46"/>
      <c r="O158" s="46">
        <v>0</v>
      </c>
      <c r="P158" s="46">
        <v>0</v>
      </c>
      <c r="Q158" s="47">
        <f>SUM(N158:P158)</f>
        <v>0</v>
      </c>
      <c r="R158" s="46"/>
      <c r="S158" s="46"/>
      <c r="T158" s="45"/>
      <c r="U158" s="45"/>
      <c r="V158" s="45"/>
      <c r="W158" s="48" t="str">
        <f>VLOOKUP(M158,tablaPesoTRLActual,2,FALSE)*VLOOKUP((V158-M158),tablaPesoCambioTRL,2,FALSE)</f>
        <v>0</v>
      </c>
      <c r="X158" s="48" t="str">
        <f>VLOOKUP(V158,valoracionMetaTRL,2,FALSE)</f>
        <v>0</v>
      </c>
      <c r="Y158" s="49"/>
      <c r="Z158" s="45" t="str">
        <f>VLOOKUP(Y158,TipoESfuerzo,2,FALSE)</f>
        <v>0</v>
      </c>
      <c r="AA158" s="50"/>
      <c r="AB158" s="51"/>
      <c r="AC158" s="51"/>
      <c r="AD158" s="51"/>
      <c r="AE158" s="52">
        <f>SUM(AA158:AD158)</f>
        <v>0</v>
      </c>
      <c r="AF158" s="53"/>
      <c r="AG158" s="45"/>
      <c r="AH158" s="41"/>
      <c r="AI158" s="54"/>
      <c r="AJ158" s="55" t="str">
        <f>(W158*0.15)+(X158*0.6)+(Z158*0.25)</f>
        <v>0</v>
      </c>
      <c r="AK158" s="56"/>
      <c r="AL158" s="57" t="str">
        <f>VLOOKUP(AK158,AplicacionesTecnologia2,2,FALSE)</f>
        <v>0</v>
      </c>
      <c r="AM158" s="56"/>
      <c r="AN158" s="58" t="str">
        <f>VLOOKUP(AM158,AproximacionMercado,2,FALSE)</f>
        <v>0</v>
      </c>
      <c r="AO158" s="27"/>
      <c r="AP158" s="27"/>
      <c r="AQ158" s="56"/>
      <c r="AR158" s="57" t="str">
        <f>VLOOKUP(AQ158,ExpansionTecnologia,2,FALSE)</f>
        <v>0</v>
      </c>
      <c r="AS158" s="56"/>
      <c r="AT158" s="57" t="str">
        <f>VLOOKUP(AS158,RegulacionesBarreras,2,FALSE)</f>
        <v>0</v>
      </c>
      <c r="AU158" s="59" t="str">
        <f>AVERAGE(AL158,AN158,AR158,AT158)</f>
        <v>0</v>
      </c>
      <c r="AV158" s="56"/>
      <c r="AW158" s="57" t="str">
        <f>VLOOKUP(AV158,afectacionesArticulosPatentes,2,FALSE)</f>
        <v>0</v>
      </c>
      <c r="AX158" s="56"/>
      <c r="AY158" s="57" t="str">
        <f>VLOOKUP(AX158,afectacionesProductosComerciales,2,FALSE)</f>
        <v>0</v>
      </c>
      <c r="AZ158" s="27"/>
      <c r="BA158" s="45" t="s">
        <v>84</v>
      </c>
      <c r="BB158" s="60" t="str">
        <f>AVERAGE(AW158,AY158)</f>
        <v>0</v>
      </c>
    </row>
    <row r="159" spans="1:92" customHeight="1" ht="36">
      <c r="A159" s="39">
        <v>155</v>
      </c>
      <c r="B159" s="40"/>
      <c r="C159" s="41"/>
      <c r="D159" s="41"/>
      <c r="E159" s="42"/>
      <c r="F159" s="43"/>
      <c r="G159" s="43"/>
      <c r="H159" s="44"/>
      <c r="I159" s="45"/>
      <c r="J159" s="45"/>
      <c r="K159" s="45"/>
      <c r="L159" s="45"/>
      <c r="M159" s="45"/>
      <c r="N159" s="46"/>
      <c r="O159" s="46">
        <v>0</v>
      </c>
      <c r="P159" s="46">
        <v>0</v>
      </c>
      <c r="Q159" s="47">
        <f>SUM(N159:P159)</f>
        <v>0</v>
      </c>
      <c r="R159" s="46"/>
      <c r="S159" s="46"/>
      <c r="T159" s="45"/>
      <c r="U159" s="45"/>
      <c r="V159" s="45"/>
      <c r="W159" s="48" t="str">
        <f>VLOOKUP(M159,tablaPesoTRLActual,2,FALSE)*VLOOKUP((V159-M159),tablaPesoCambioTRL,2,FALSE)</f>
        <v>0</v>
      </c>
      <c r="X159" s="48" t="str">
        <f>VLOOKUP(V159,valoracionMetaTRL,2,FALSE)</f>
        <v>0</v>
      </c>
      <c r="Y159" s="49"/>
      <c r="Z159" s="45" t="str">
        <f>VLOOKUP(Y159,TipoESfuerzo,2,FALSE)</f>
        <v>0</v>
      </c>
      <c r="AA159" s="50"/>
      <c r="AB159" s="51"/>
      <c r="AC159" s="51"/>
      <c r="AD159" s="51"/>
      <c r="AE159" s="52">
        <f>SUM(AA159:AD159)</f>
        <v>0</v>
      </c>
      <c r="AF159" s="53"/>
      <c r="AG159" s="45"/>
      <c r="AH159" s="41"/>
      <c r="AI159" s="54"/>
      <c r="AJ159" s="55" t="str">
        <f>(W159*0.15)+(X159*0.6)+(Z159*0.25)</f>
        <v>0</v>
      </c>
      <c r="AK159" s="56"/>
      <c r="AL159" s="57" t="str">
        <f>VLOOKUP(AK159,AplicacionesTecnologia2,2,FALSE)</f>
        <v>0</v>
      </c>
      <c r="AM159" s="56"/>
      <c r="AN159" s="58" t="str">
        <f>VLOOKUP(AM159,AproximacionMercado,2,FALSE)</f>
        <v>0</v>
      </c>
      <c r="AO159" s="27"/>
      <c r="AP159" s="27"/>
      <c r="AQ159" s="56"/>
      <c r="AR159" s="57" t="str">
        <f>VLOOKUP(AQ159,ExpansionTecnologia,2,FALSE)</f>
        <v>0</v>
      </c>
      <c r="AS159" s="56"/>
      <c r="AT159" s="57" t="str">
        <f>VLOOKUP(AS159,RegulacionesBarreras,2,FALSE)</f>
        <v>0</v>
      </c>
      <c r="AU159" s="59" t="str">
        <f>AVERAGE(AL159,AN159,AR159,AT159)</f>
        <v>0</v>
      </c>
      <c r="AV159" s="56"/>
      <c r="AW159" s="57" t="str">
        <f>VLOOKUP(AV159,afectacionesArticulosPatentes,2,FALSE)</f>
        <v>0</v>
      </c>
      <c r="AX159" s="56"/>
      <c r="AY159" s="57" t="str">
        <f>VLOOKUP(AX159,afectacionesProductosComerciales,2,FALSE)</f>
        <v>0</v>
      </c>
      <c r="AZ159" s="27"/>
      <c r="BA159" s="45" t="s">
        <v>84</v>
      </c>
      <c r="BB159" s="60" t="str">
        <f>AVERAGE(AW159,AY159)</f>
        <v>0</v>
      </c>
    </row>
    <row r="160" spans="1:92" customHeight="1" ht="36">
      <c r="A160" s="39">
        <v>156</v>
      </c>
      <c r="B160" s="40"/>
      <c r="C160" s="41"/>
      <c r="D160" s="41"/>
      <c r="E160" s="42"/>
      <c r="F160" s="43"/>
      <c r="G160" s="43"/>
      <c r="H160" s="44"/>
      <c r="I160" s="45"/>
      <c r="J160" s="45"/>
      <c r="K160" s="45"/>
      <c r="L160" s="45"/>
      <c r="M160" s="45"/>
      <c r="N160" s="46"/>
      <c r="O160" s="46">
        <v>0</v>
      </c>
      <c r="P160" s="46">
        <v>0</v>
      </c>
      <c r="Q160" s="47">
        <f>SUM(N160:P160)</f>
        <v>0</v>
      </c>
      <c r="R160" s="46"/>
      <c r="S160" s="46"/>
      <c r="T160" s="45"/>
      <c r="U160" s="45"/>
      <c r="V160" s="45"/>
      <c r="W160" s="48" t="str">
        <f>VLOOKUP(M160,tablaPesoTRLActual,2,FALSE)*VLOOKUP((V160-M160),tablaPesoCambioTRL,2,FALSE)</f>
        <v>0</v>
      </c>
      <c r="X160" s="48" t="str">
        <f>VLOOKUP(V160,valoracionMetaTRL,2,FALSE)</f>
        <v>0</v>
      </c>
      <c r="Y160" s="49"/>
      <c r="Z160" s="45" t="str">
        <f>VLOOKUP(Y160,TipoESfuerzo,2,FALSE)</f>
        <v>0</v>
      </c>
      <c r="AA160" s="50"/>
      <c r="AB160" s="51"/>
      <c r="AC160" s="51"/>
      <c r="AD160" s="51"/>
      <c r="AE160" s="52">
        <f>SUM(AA160:AD160)</f>
        <v>0</v>
      </c>
      <c r="AF160" s="53"/>
      <c r="AG160" s="45"/>
      <c r="AH160" s="41"/>
      <c r="AI160" s="54"/>
      <c r="AJ160" s="55" t="str">
        <f>(W160*0.15)+(X160*0.6)+(Z160*0.25)</f>
        <v>0</v>
      </c>
      <c r="AK160" s="56"/>
      <c r="AL160" s="57" t="str">
        <f>VLOOKUP(AK160,AplicacionesTecnologia2,2,FALSE)</f>
        <v>0</v>
      </c>
      <c r="AM160" s="56"/>
      <c r="AN160" s="58" t="str">
        <f>VLOOKUP(AM160,AproximacionMercado,2,FALSE)</f>
        <v>0</v>
      </c>
      <c r="AO160" s="27"/>
      <c r="AP160" s="27"/>
      <c r="AQ160" s="56"/>
      <c r="AR160" s="57" t="str">
        <f>VLOOKUP(AQ160,ExpansionTecnologia,2,FALSE)</f>
        <v>0</v>
      </c>
      <c r="AS160" s="56"/>
      <c r="AT160" s="57" t="str">
        <f>VLOOKUP(AS160,RegulacionesBarreras,2,FALSE)</f>
        <v>0</v>
      </c>
      <c r="AU160" s="59" t="str">
        <f>AVERAGE(AL160,AN160,AR160,AT160)</f>
        <v>0</v>
      </c>
      <c r="AV160" s="56"/>
      <c r="AW160" s="57" t="str">
        <f>VLOOKUP(AV160,afectacionesArticulosPatentes,2,FALSE)</f>
        <v>0</v>
      </c>
      <c r="AX160" s="56"/>
      <c r="AY160" s="57" t="str">
        <f>VLOOKUP(AX160,afectacionesProductosComerciales,2,FALSE)</f>
        <v>0</v>
      </c>
      <c r="AZ160" s="27"/>
      <c r="BA160" s="45" t="s">
        <v>84</v>
      </c>
      <c r="BB160" s="60" t="str">
        <f>AVERAGE(AW160,AY160)</f>
        <v>0</v>
      </c>
    </row>
    <row r="161" spans="1:92" customHeight="1" ht="36">
      <c r="A161" s="39">
        <v>157</v>
      </c>
      <c r="B161" s="40"/>
      <c r="C161" s="41"/>
      <c r="D161" s="41"/>
      <c r="E161" s="42"/>
      <c r="F161" s="43"/>
      <c r="G161" s="43"/>
      <c r="H161" s="44"/>
      <c r="I161" s="45"/>
      <c r="J161" s="45"/>
      <c r="K161" s="45"/>
      <c r="L161" s="45"/>
      <c r="M161" s="45"/>
      <c r="N161" s="46"/>
      <c r="O161" s="46">
        <v>0</v>
      </c>
      <c r="P161" s="46">
        <v>0</v>
      </c>
      <c r="Q161" s="47">
        <f>SUM(N161:P161)</f>
        <v>0</v>
      </c>
      <c r="R161" s="46"/>
      <c r="S161" s="46"/>
      <c r="T161" s="45"/>
      <c r="U161" s="45"/>
      <c r="V161" s="45"/>
      <c r="W161" s="48" t="str">
        <f>VLOOKUP(M161,tablaPesoTRLActual,2,FALSE)*VLOOKUP((V161-M161),tablaPesoCambioTRL,2,FALSE)</f>
        <v>0</v>
      </c>
      <c r="X161" s="48" t="str">
        <f>VLOOKUP(V161,valoracionMetaTRL,2,FALSE)</f>
        <v>0</v>
      </c>
      <c r="Y161" s="49"/>
      <c r="Z161" s="45" t="str">
        <f>VLOOKUP(Y161,TipoESfuerzo,2,FALSE)</f>
        <v>0</v>
      </c>
      <c r="AA161" s="50"/>
      <c r="AB161" s="51"/>
      <c r="AC161" s="51"/>
      <c r="AD161" s="51"/>
      <c r="AE161" s="52">
        <f>SUM(AA161:AD161)</f>
        <v>0</v>
      </c>
      <c r="AF161" s="53"/>
      <c r="AG161" s="45"/>
      <c r="AH161" s="41"/>
      <c r="AI161" s="54"/>
      <c r="AJ161" s="55" t="str">
        <f>(W161*0.15)+(X161*0.6)+(Z161*0.25)</f>
        <v>0</v>
      </c>
      <c r="AK161" s="56"/>
      <c r="AL161" s="57" t="str">
        <f>VLOOKUP(AK161,AplicacionesTecnologia2,2,FALSE)</f>
        <v>0</v>
      </c>
      <c r="AM161" s="56"/>
      <c r="AN161" s="58" t="str">
        <f>VLOOKUP(AM161,AproximacionMercado,2,FALSE)</f>
        <v>0</v>
      </c>
      <c r="AO161" s="27"/>
      <c r="AP161" s="27"/>
      <c r="AQ161" s="56"/>
      <c r="AR161" s="57" t="str">
        <f>VLOOKUP(AQ161,ExpansionTecnologia,2,FALSE)</f>
        <v>0</v>
      </c>
      <c r="AS161" s="56"/>
      <c r="AT161" s="57" t="str">
        <f>VLOOKUP(AS161,RegulacionesBarreras,2,FALSE)</f>
        <v>0</v>
      </c>
      <c r="AU161" s="59" t="str">
        <f>AVERAGE(AL161,AN161,AR161,AT161)</f>
        <v>0</v>
      </c>
      <c r="AV161" s="56"/>
      <c r="AW161" s="57" t="str">
        <f>VLOOKUP(AV161,afectacionesArticulosPatentes,2,FALSE)</f>
        <v>0</v>
      </c>
      <c r="AX161" s="56"/>
      <c r="AY161" s="57" t="str">
        <f>VLOOKUP(AX161,afectacionesProductosComerciales,2,FALSE)</f>
        <v>0</v>
      </c>
      <c r="AZ161" s="27"/>
      <c r="BA161" s="45" t="s">
        <v>84</v>
      </c>
      <c r="BB161" s="60" t="str">
        <f>AVERAGE(AW161,AY161)</f>
        <v>0</v>
      </c>
    </row>
    <row r="162" spans="1:92" customHeight="1" ht="36">
      <c r="A162" s="39">
        <v>158</v>
      </c>
      <c r="B162" s="40"/>
      <c r="C162" s="41"/>
      <c r="D162" s="41"/>
      <c r="E162" s="42"/>
      <c r="F162" s="43"/>
      <c r="G162" s="43"/>
      <c r="H162" s="44"/>
      <c r="I162" s="45"/>
      <c r="J162" s="45"/>
      <c r="K162" s="45"/>
      <c r="L162" s="45"/>
      <c r="M162" s="45"/>
      <c r="N162" s="46"/>
      <c r="O162" s="46">
        <v>0</v>
      </c>
      <c r="P162" s="46">
        <v>0</v>
      </c>
      <c r="Q162" s="47">
        <f>SUM(N162:P162)</f>
        <v>0</v>
      </c>
      <c r="R162" s="46"/>
      <c r="S162" s="46"/>
      <c r="T162" s="45"/>
      <c r="U162" s="45"/>
      <c r="V162" s="45"/>
      <c r="W162" s="48" t="str">
        <f>VLOOKUP(M162,tablaPesoTRLActual,2,FALSE)*VLOOKUP((V162-M162),tablaPesoCambioTRL,2,FALSE)</f>
        <v>0</v>
      </c>
      <c r="X162" s="48" t="str">
        <f>VLOOKUP(V162,valoracionMetaTRL,2,FALSE)</f>
        <v>0</v>
      </c>
      <c r="Y162" s="49"/>
      <c r="Z162" s="45" t="str">
        <f>VLOOKUP(Y162,TipoESfuerzo,2,FALSE)</f>
        <v>0</v>
      </c>
      <c r="AA162" s="50"/>
      <c r="AB162" s="51"/>
      <c r="AC162" s="51"/>
      <c r="AD162" s="51"/>
      <c r="AE162" s="52">
        <f>SUM(AA162:AD162)</f>
        <v>0</v>
      </c>
      <c r="AF162" s="53"/>
      <c r="AG162" s="45"/>
      <c r="AH162" s="41"/>
      <c r="AI162" s="54"/>
      <c r="AJ162" s="55" t="str">
        <f>(W162*0.15)+(X162*0.6)+(Z162*0.25)</f>
        <v>0</v>
      </c>
      <c r="AK162" s="56"/>
      <c r="AL162" s="57" t="str">
        <f>VLOOKUP(AK162,AplicacionesTecnologia2,2,FALSE)</f>
        <v>0</v>
      </c>
      <c r="AM162" s="56"/>
      <c r="AN162" s="58" t="str">
        <f>VLOOKUP(AM162,AproximacionMercado,2,FALSE)</f>
        <v>0</v>
      </c>
      <c r="AO162" s="27"/>
      <c r="AP162" s="27"/>
      <c r="AQ162" s="56"/>
      <c r="AR162" s="57" t="str">
        <f>VLOOKUP(AQ162,ExpansionTecnologia,2,FALSE)</f>
        <v>0</v>
      </c>
      <c r="AS162" s="56"/>
      <c r="AT162" s="57" t="str">
        <f>VLOOKUP(AS162,RegulacionesBarreras,2,FALSE)</f>
        <v>0</v>
      </c>
      <c r="AU162" s="59" t="str">
        <f>AVERAGE(AL162,AN162,AR162,AT162)</f>
        <v>0</v>
      </c>
      <c r="AV162" s="56"/>
      <c r="AW162" s="57" t="str">
        <f>VLOOKUP(AV162,afectacionesArticulosPatentes,2,FALSE)</f>
        <v>0</v>
      </c>
      <c r="AX162" s="56"/>
      <c r="AY162" s="57" t="str">
        <f>VLOOKUP(AX162,afectacionesProductosComerciales,2,FALSE)</f>
        <v>0</v>
      </c>
      <c r="AZ162" s="27"/>
      <c r="BA162" s="45" t="s">
        <v>84</v>
      </c>
      <c r="BB162" s="60" t="str">
        <f>AVERAGE(AW162,AY162)</f>
        <v>0</v>
      </c>
    </row>
    <row r="163" spans="1:92" customHeight="1" ht="36">
      <c r="A163" s="39">
        <v>159</v>
      </c>
      <c r="B163" s="40"/>
      <c r="C163" s="41"/>
      <c r="D163" s="41"/>
      <c r="E163" s="42"/>
      <c r="F163" s="43"/>
      <c r="G163" s="43"/>
      <c r="H163" s="44"/>
      <c r="I163" s="45"/>
      <c r="J163" s="45"/>
      <c r="K163" s="45"/>
      <c r="L163" s="45"/>
      <c r="M163" s="45"/>
      <c r="N163" s="46"/>
      <c r="O163" s="46">
        <v>0</v>
      </c>
      <c r="P163" s="46">
        <v>0</v>
      </c>
      <c r="Q163" s="47">
        <f>SUM(N163:P163)</f>
        <v>0</v>
      </c>
      <c r="R163" s="46"/>
      <c r="S163" s="46"/>
      <c r="T163" s="45"/>
      <c r="U163" s="45"/>
      <c r="V163" s="45"/>
      <c r="W163" s="48" t="str">
        <f>VLOOKUP(M163,tablaPesoTRLActual,2,FALSE)*VLOOKUP((V163-M163),tablaPesoCambioTRL,2,FALSE)</f>
        <v>0</v>
      </c>
      <c r="X163" s="48" t="str">
        <f>VLOOKUP(V163,valoracionMetaTRL,2,FALSE)</f>
        <v>0</v>
      </c>
      <c r="Y163" s="49"/>
      <c r="Z163" s="45" t="str">
        <f>VLOOKUP(Y163,TipoESfuerzo,2,FALSE)</f>
        <v>0</v>
      </c>
      <c r="AA163" s="50"/>
      <c r="AB163" s="51"/>
      <c r="AC163" s="51"/>
      <c r="AD163" s="51"/>
      <c r="AE163" s="52">
        <f>SUM(AA163:AD163)</f>
        <v>0</v>
      </c>
      <c r="AF163" s="53"/>
      <c r="AG163" s="45"/>
      <c r="AH163" s="41"/>
      <c r="AI163" s="54"/>
      <c r="AJ163" s="55" t="str">
        <f>(W163*0.15)+(X163*0.6)+(Z163*0.25)</f>
        <v>0</v>
      </c>
      <c r="AK163" s="56"/>
      <c r="AL163" s="57" t="str">
        <f>VLOOKUP(AK163,AplicacionesTecnologia2,2,FALSE)</f>
        <v>0</v>
      </c>
      <c r="AM163" s="56"/>
      <c r="AN163" s="58" t="str">
        <f>VLOOKUP(AM163,AproximacionMercado,2,FALSE)</f>
        <v>0</v>
      </c>
      <c r="AO163" s="27"/>
      <c r="AP163" s="27"/>
      <c r="AQ163" s="56"/>
      <c r="AR163" s="57" t="str">
        <f>VLOOKUP(AQ163,ExpansionTecnologia,2,FALSE)</f>
        <v>0</v>
      </c>
      <c r="AS163" s="56"/>
      <c r="AT163" s="57" t="str">
        <f>VLOOKUP(AS163,RegulacionesBarreras,2,FALSE)</f>
        <v>0</v>
      </c>
      <c r="AU163" s="59" t="str">
        <f>AVERAGE(AL163,AN163,AR163,AT163)</f>
        <v>0</v>
      </c>
      <c r="AV163" s="56"/>
      <c r="AW163" s="57" t="str">
        <f>VLOOKUP(AV163,afectacionesArticulosPatentes,2,FALSE)</f>
        <v>0</v>
      </c>
      <c r="AX163" s="56"/>
      <c r="AY163" s="57" t="str">
        <f>VLOOKUP(AX163,afectacionesProductosComerciales,2,FALSE)</f>
        <v>0</v>
      </c>
      <c r="AZ163" s="27"/>
      <c r="BA163" s="45" t="s">
        <v>84</v>
      </c>
      <c r="BB163" s="60" t="str">
        <f>AVERAGE(AW163,AY163)</f>
        <v>0</v>
      </c>
    </row>
    <row r="164" spans="1:92" customHeight="1" ht="36">
      <c r="A164" s="39">
        <v>160</v>
      </c>
      <c r="B164" s="40"/>
      <c r="C164" s="41"/>
      <c r="D164" s="41"/>
      <c r="E164" s="42"/>
      <c r="F164" s="43"/>
      <c r="G164" s="43"/>
      <c r="H164" s="44"/>
      <c r="I164" s="45"/>
      <c r="J164" s="45"/>
      <c r="K164" s="45"/>
      <c r="L164" s="45"/>
      <c r="M164" s="45"/>
      <c r="N164" s="46"/>
      <c r="O164" s="46">
        <v>0</v>
      </c>
      <c r="P164" s="46">
        <v>0</v>
      </c>
      <c r="Q164" s="47">
        <f>SUM(N164:P164)</f>
        <v>0</v>
      </c>
      <c r="R164" s="46"/>
      <c r="S164" s="46"/>
      <c r="T164" s="45"/>
      <c r="U164" s="45"/>
      <c r="V164" s="45"/>
      <c r="W164" s="48" t="str">
        <f>VLOOKUP(M164,tablaPesoTRLActual,2,FALSE)*VLOOKUP((V164-M164),tablaPesoCambioTRL,2,FALSE)</f>
        <v>0</v>
      </c>
      <c r="X164" s="48" t="str">
        <f>VLOOKUP(V164,valoracionMetaTRL,2,FALSE)</f>
        <v>0</v>
      </c>
      <c r="Y164" s="49"/>
      <c r="Z164" s="45" t="str">
        <f>VLOOKUP(Y164,TipoESfuerzo,2,FALSE)</f>
        <v>0</v>
      </c>
      <c r="AA164" s="50"/>
      <c r="AB164" s="51"/>
      <c r="AC164" s="51"/>
      <c r="AD164" s="51"/>
      <c r="AE164" s="52">
        <f>SUM(AA164:AD164)</f>
        <v>0</v>
      </c>
      <c r="AF164" s="53"/>
      <c r="AG164" s="45"/>
      <c r="AH164" s="41"/>
      <c r="AI164" s="54"/>
      <c r="AJ164" s="55" t="str">
        <f>(W164*0.15)+(X164*0.6)+(Z164*0.25)</f>
        <v>0</v>
      </c>
      <c r="AK164" s="56"/>
      <c r="AL164" s="57" t="str">
        <f>VLOOKUP(AK164,AplicacionesTecnologia2,2,FALSE)</f>
        <v>0</v>
      </c>
      <c r="AM164" s="56"/>
      <c r="AN164" s="58" t="str">
        <f>VLOOKUP(AM164,AproximacionMercado,2,FALSE)</f>
        <v>0</v>
      </c>
      <c r="AO164" s="27"/>
      <c r="AP164" s="27"/>
      <c r="AQ164" s="56"/>
      <c r="AR164" s="57" t="str">
        <f>VLOOKUP(AQ164,ExpansionTecnologia,2,FALSE)</f>
        <v>0</v>
      </c>
      <c r="AS164" s="56"/>
      <c r="AT164" s="57" t="str">
        <f>VLOOKUP(AS164,RegulacionesBarreras,2,FALSE)</f>
        <v>0</v>
      </c>
      <c r="AU164" s="59" t="str">
        <f>AVERAGE(AL164,AN164,AR164,AT164)</f>
        <v>0</v>
      </c>
      <c r="AV164" s="56"/>
      <c r="AW164" s="57" t="str">
        <f>VLOOKUP(AV164,afectacionesArticulosPatentes,2,FALSE)</f>
        <v>0</v>
      </c>
      <c r="AX164" s="56"/>
      <c r="AY164" s="57" t="str">
        <f>VLOOKUP(AX164,afectacionesProductosComerciales,2,FALSE)</f>
        <v>0</v>
      </c>
      <c r="AZ164" s="27"/>
      <c r="BA164" s="45" t="s">
        <v>84</v>
      </c>
      <c r="BB164" s="60" t="str">
        <f>AVERAGE(AW164,AY164)</f>
        <v>0</v>
      </c>
    </row>
    <row r="165" spans="1:92" customHeight="1" ht="36">
      <c r="A165" s="39">
        <v>161</v>
      </c>
      <c r="B165" s="40"/>
      <c r="C165" s="41"/>
      <c r="D165" s="41"/>
      <c r="E165" s="42"/>
      <c r="F165" s="43"/>
      <c r="G165" s="43"/>
      <c r="H165" s="44"/>
      <c r="I165" s="45"/>
      <c r="J165" s="45"/>
      <c r="K165" s="45"/>
      <c r="L165" s="45"/>
      <c r="M165" s="45"/>
      <c r="N165" s="46"/>
      <c r="O165" s="46">
        <v>0</v>
      </c>
      <c r="P165" s="46">
        <v>0</v>
      </c>
      <c r="Q165" s="47">
        <f>SUM(N165:P165)</f>
        <v>0</v>
      </c>
      <c r="R165" s="46"/>
      <c r="S165" s="46"/>
      <c r="T165" s="45"/>
      <c r="U165" s="45"/>
      <c r="V165" s="45"/>
      <c r="W165" s="48" t="str">
        <f>VLOOKUP(M165,tablaPesoTRLActual,2,FALSE)*VLOOKUP((V165-M165),tablaPesoCambioTRL,2,FALSE)</f>
        <v>0</v>
      </c>
      <c r="X165" s="48" t="str">
        <f>VLOOKUP(V165,valoracionMetaTRL,2,FALSE)</f>
        <v>0</v>
      </c>
      <c r="Y165" s="49"/>
      <c r="Z165" s="45" t="str">
        <f>VLOOKUP(Y165,TipoESfuerzo,2,FALSE)</f>
        <v>0</v>
      </c>
      <c r="AA165" s="50"/>
      <c r="AB165" s="51"/>
      <c r="AC165" s="51"/>
      <c r="AD165" s="51"/>
      <c r="AE165" s="52">
        <f>SUM(AA165:AD165)</f>
        <v>0</v>
      </c>
      <c r="AF165" s="53"/>
      <c r="AG165" s="45"/>
      <c r="AH165" s="41"/>
      <c r="AI165" s="54"/>
      <c r="AJ165" s="55" t="str">
        <f>(W165*0.15)+(X165*0.6)+(Z165*0.25)</f>
        <v>0</v>
      </c>
      <c r="AK165" s="56"/>
      <c r="AL165" s="57" t="str">
        <f>VLOOKUP(AK165,AplicacionesTecnologia2,2,FALSE)</f>
        <v>0</v>
      </c>
      <c r="AM165" s="56"/>
      <c r="AN165" s="58" t="str">
        <f>VLOOKUP(AM165,AproximacionMercado,2,FALSE)</f>
        <v>0</v>
      </c>
      <c r="AO165" s="27"/>
      <c r="AP165" s="27"/>
      <c r="AQ165" s="56"/>
      <c r="AR165" s="57" t="str">
        <f>VLOOKUP(AQ165,ExpansionTecnologia,2,FALSE)</f>
        <v>0</v>
      </c>
      <c r="AS165" s="56"/>
      <c r="AT165" s="57" t="str">
        <f>VLOOKUP(AS165,RegulacionesBarreras,2,FALSE)</f>
        <v>0</v>
      </c>
      <c r="AU165" s="59" t="str">
        <f>AVERAGE(AL165,AN165,AR165,AT165)</f>
        <v>0</v>
      </c>
      <c r="AV165" s="56"/>
      <c r="AW165" s="57" t="str">
        <f>VLOOKUP(AV165,afectacionesArticulosPatentes,2,FALSE)</f>
        <v>0</v>
      </c>
      <c r="AX165" s="56"/>
      <c r="AY165" s="57" t="str">
        <f>VLOOKUP(AX165,afectacionesProductosComerciales,2,FALSE)</f>
        <v>0</v>
      </c>
      <c r="AZ165" s="27"/>
      <c r="BA165" s="45" t="s">
        <v>84</v>
      </c>
      <c r="BB165" s="60" t="str">
        <f>AVERAGE(AW165,AY165)</f>
        <v>0</v>
      </c>
    </row>
    <row r="166" spans="1:92" customHeight="1" ht="36">
      <c r="A166" s="39">
        <v>162</v>
      </c>
      <c r="B166" s="40"/>
      <c r="C166" s="41"/>
      <c r="D166" s="41"/>
      <c r="E166" s="42"/>
      <c r="F166" s="43"/>
      <c r="G166" s="43"/>
      <c r="H166" s="44"/>
      <c r="I166" s="45"/>
      <c r="J166" s="45"/>
      <c r="K166" s="45"/>
      <c r="L166" s="45"/>
      <c r="M166" s="45"/>
      <c r="N166" s="46"/>
      <c r="O166" s="46">
        <v>0</v>
      </c>
      <c r="P166" s="46">
        <v>0</v>
      </c>
      <c r="Q166" s="47">
        <f>SUM(N166:P166)</f>
        <v>0</v>
      </c>
      <c r="R166" s="46"/>
      <c r="S166" s="46"/>
      <c r="T166" s="45"/>
      <c r="U166" s="45"/>
      <c r="V166" s="45"/>
      <c r="W166" s="48" t="str">
        <f>VLOOKUP(M166,tablaPesoTRLActual,2,FALSE)*VLOOKUP((V166-M166),tablaPesoCambioTRL,2,FALSE)</f>
        <v>0</v>
      </c>
      <c r="X166" s="48" t="str">
        <f>VLOOKUP(V166,valoracionMetaTRL,2,FALSE)</f>
        <v>0</v>
      </c>
      <c r="Y166" s="49"/>
      <c r="Z166" s="45" t="str">
        <f>VLOOKUP(Y166,TipoESfuerzo,2,FALSE)</f>
        <v>0</v>
      </c>
      <c r="AA166" s="50"/>
      <c r="AB166" s="51"/>
      <c r="AC166" s="51"/>
      <c r="AD166" s="51"/>
      <c r="AE166" s="52">
        <f>SUM(AA166:AD166)</f>
        <v>0</v>
      </c>
      <c r="AF166" s="53"/>
      <c r="AG166" s="45"/>
      <c r="AH166" s="41"/>
      <c r="AI166" s="54"/>
      <c r="AJ166" s="55" t="str">
        <f>(W166*0.15)+(X166*0.6)+(Z166*0.25)</f>
        <v>0</v>
      </c>
      <c r="AK166" s="56"/>
      <c r="AL166" s="57" t="str">
        <f>VLOOKUP(AK166,AplicacionesTecnologia2,2,FALSE)</f>
        <v>0</v>
      </c>
      <c r="AM166" s="56"/>
      <c r="AN166" s="58" t="str">
        <f>VLOOKUP(AM166,AproximacionMercado,2,FALSE)</f>
        <v>0</v>
      </c>
      <c r="AO166" s="27"/>
      <c r="AP166" s="27"/>
      <c r="AQ166" s="56"/>
      <c r="AR166" s="57" t="str">
        <f>VLOOKUP(AQ166,ExpansionTecnologia,2,FALSE)</f>
        <v>0</v>
      </c>
      <c r="AS166" s="56"/>
      <c r="AT166" s="57" t="str">
        <f>VLOOKUP(AS166,RegulacionesBarreras,2,FALSE)</f>
        <v>0</v>
      </c>
      <c r="AU166" s="59" t="str">
        <f>AVERAGE(AL166,AN166,AR166,AT166)</f>
        <v>0</v>
      </c>
      <c r="AV166" s="56"/>
      <c r="AW166" s="57" t="str">
        <f>VLOOKUP(AV166,afectacionesArticulosPatentes,2,FALSE)</f>
        <v>0</v>
      </c>
      <c r="AX166" s="56"/>
      <c r="AY166" s="57" t="str">
        <f>VLOOKUP(AX166,afectacionesProductosComerciales,2,FALSE)</f>
        <v>0</v>
      </c>
      <c r="AZ166" s="27"/>
      <c r="BA166" s="45" t="s">
        <v>84</v>
      </c>
      <c r="BB166" s="60" t="str">
        <f>AVERAGE(AW166,AY166)</f>
        <v>0</v>
      </c>
    </row>
    <row r="167" spans="1:92" customHeight="1" ht="36">
      <c r="A167" s="39">
        <v>163</v>
      </c>
      <c r="B167" s="40"/>
      <c r="C167" s="41"/>
      <c r="D167" s="41"/>
      <c r="E167" s="42"/>
      <c r="F167" s="43"/>
      <c r="G167" s="43"/>
      <c r="H167" s="44"/>
      <c r="I167" s="45"/>
      <c r="J167" s="45"/>
      <c r="K167" s="45"/>
      <c r="L167" s="45"/>
      <c r="M167" s="45"/>
      <c r="N167" s="46"/>
      <c r="O167" s="46">
        <v>0</v>
      </c>
      <c r="P167" s="46">
        <v>0</v>
      </c>
      <c r="Q167" s="47">
        <f>SUM(N167:P167)</f>
        <v>0</v>
      </c>
      <c r="R167" s="46"/>
      <c r="S167" s="46"/>
      <c r="T167" s="45"/>
      <c r="U167" s="45"/>
      <c r="V167" s="45"/>
      <c r="W167" s="48" t="str">
        <f>VLOOKUP(M167,tablaPesoTRLActual,2,FALSE)*VLOOKUP((V167-M167),tablaPesoCambioTRL,2,FALSE)</f>
        <v>0</v>
      </c>
      <c r="X167" s="48" t="str">
        <f>VLOOKUP(V167,valoracionMetaTRL,2,FALSE)</f>
        <v>0</v>
      </c>
      <c r="Y167" s="49"/>
      <c r="Z167" s="45" t="str">
        <f>VLOOKUP(Y167,TipoESfuerzo,2,FALSE)</f>
        <v>0</v>
      </c>
      <c r="AA167" s="50"/>
      <c r="AB167" s="51"/>
      <c r="AC167" s="51"/>
      <c r="AD167" s="51"/>
      <c r="AE167" s="52">
        <f>SUM(AA167:AD167)</f>
        <v>0</v>
      </c>
      <c r="AF167" s="53"/>
      <c r="AG167" s="45"/>
      <c r="AH167" s="41"/>
      <c r="AI167" s="54"/>
      <c r="AJ167" s="55" t="str">
        <f>(W167*0.15)+(X167*0.6)+(Z167*0.25)</f>
        <v>0</v>
      </c>
      <c r="AK167" s="56"/>
      <c r="AL167" s="57" t="str">
        <f>VLOOKUP(AK167,AplicacionesTecnologia2,2,FALSE)</f>
        <v>0</v>
      </c>
      <c r="AM167" s="56"/>
      <c r="AN167" s="58" t="str">
        <f>VLOOKUP(AM167,AproximacionMercado,2,FALSE)</f>
        <v>0</v>
      </c>
      <c r="AO167" s="27"/>
      <c r="AP167" s="27"/>
      <c r="AQ167" s="56"/>
      <c r="AR167" s="57" t="str">
        <f>VLOOKUP(AQ167,ExpansionTecnologia,2,FALSE)</f>
        <v>0</v>
      </c>
      <c r="AS167" s="56"/>
      <c r="AT167" s="57" t="str">
        <f>VLOOKUP(AS167,RegulacionesBarreras,2,FALSE)</f>
        <v>0</v>
      </c>
      <c r="AU167" s="59" t="str">
        <f>AVERAGE(AL167,AN167,AR167,AT167)</f>
        <v>0</v>
      </c>
      <c r="AV167" s="56"/>
      <c r="AW167" s="57" t="str">
        <f>VLOOKUP(AV167,afectacionesArticulosPatentes,2,FALSE)</f>
        <v>0</v>
      </c>
      <c r="AX167" s="56"/>
      <c r="AY167" s="57" t="str">
        <f>VLOOKUP(AX167,afectacionesProductosComerciales,2,FALSE)</f>
        <v>0</v>
      </c>
      <c r="AZ167" s="27"/>
      <c r="BA167" s="45" t="s">
        <v>84</v>
      </c>
      <c r="BB167" s="60" t="str">
        <f>AVERAGE(AW167,AY167)</f>
        <v>0</v>
      </c>
    </row>
    <row r="168" spans="1:92" customHeight="1" ht="36">
      <c r="A168" s="39">
        <v>164</v>
      </c>
      <c r="B168" s="40"/>
      <c r="C168" s="41"/>
      <c r="D168" s="41"/>
      <c r="E168" s="42"/>
      <c r="F168" s="43"/>
      <c r="G168" s="43"/>
      <c r="H168" s="44"/>
      <c r="I168" s="45"/>
      <c r="J168" s="45"/>
      <c r="K168" s="45"/>
      <c r="L168" s="45"/>
      <c r="M168" s="45"/>
      <c r="N168" s="46"/>
      <c r="O168" s="46">
        <v>0</v>
      </c>
      <c r="P168" s="46">
        <v>0</v>
      </c>
      <c r="Q168" s="47">
        <f>SUM(N168:P168)</f>
        <v>0</v>
      </c>
      <c r="R168" s="46"/>
      <c r="S168" s="46"/>
      <c r="T168" s="45"/>
      <c r="U168" s="45"/>
      <c r="V168" s="45"/>
      <c r="W168" s="48" t="str">
        <f>VLOOKUP(M168,tablaPesoTRLActual,2,FALSE)*VLOOKUP((V168-M168),tablaPesoCambioTRL,2,FALSE)</f>
        <v>0</v>
      </c>
      <c r="X168" s="48" t="str">
        <f>VLOOKUP(V168,valoracionMetaTRL,2,FALSE)</f>
        <v>0</v>
      </c>
      <c r="Y168" s="49"/>
      <c r="Z168" s="45" t="str">
        <f>VLOOKUP(Y168,TipoESfuerzo,2,FALSE)</f>
        <v>0</v>
      </c>
      <c r="AA168" s="50"/>
      <c r="AB168" s="51"/>
      <c r="AC168" s="51"/>
      <c r="AD168" s="51"/>
      <c r="AE168" s="52">
        <f>SUM(AA168:AD168)</f>
        <v>0</v>
      </c>
      <c r="AF168" s="53"/>
      <c r="AG168" s="45"/>
      <c r="AH168" s="41"/>
      <c r="AI168" s="54"/>
      <c r="AJ168" s="55" t="str">
        <f>(W168*0.15)+(X168*0.6)+(Z168*0.25)</f>
        <v>0</v>
      </c>
      <c r="AK168" s="56"/>
      <c r="AL168" s="57" t="str">
        <f>VLOOKUP(AK168,AplicacionesTecnologia2,2,FALSE)</f>
        <v>0</v>
      </c>
      <c r="AM168" s="56"/>
      <c r="AN168" s="58" t="str">
        <f>VLOOKUP(AM168,AproximacionMercado,2,FALSE)</f>
        <v>0</v>
      </c>
      <c r="AO168" s="27"/>
      <c r="AP168" s="27"/>
      <c r="AQ168" s="56"/>
      <c r="AR168" s="57" t="str">
        <f>VLOOKUP(AQ168,ExpansionTecnologia,2,FALSE)</f>
        <v>0</v>
      </c>
      <c r="AS168" s="56"/>
      <c r="AT168" s="57" t="str">
        <f>VLOOKUP(AS168,RegulacionesBarreras,2,FALSE)</f>
        <v>0</v>
      </c>
      <c r="AU168" s="59" t="str">
        <f>AVERAGE(AL168,AN168,AR168,AT168)</f>
        <v>0</v>
      </c>
      <c r="AV168" s="56"/>
      <c r="AW168" s="57" t="str">
        <f>VLOOKUP(AV168,afectacionesArticulosPatentes,2,FALSE)</f>
        <v>0</v>
      </c>
      <c r="AX168" s="56"/>
      <c r="AY168" s="57" t="str">
        <f>VLOOKUP(AX168,afectacionesProductosComerciales,2,FALSE)</f>
        <v>0</v>
      </c>
      <c r="AZ168" s="27"/>
      <c r="BA168" s="45" t="s">
        <v>84</v>
      </c>
      <c r="BB168" s="60" t="str">
        <f>AVERAGE(AW168,AY168)</f>
        <v>0</v>
      </c>
    </row>
    <row r="169" spans="1:92" customHeight="1" ht="36">
      <c r="A169" s="39">
        <v>165</v>
      </c>
      <c r="B169" s="40"/>
      <c r="C169" s="41"/>
      <c r="D169" s="41"/>
      <c r="E169" s="42"/>
      <c r="F169" s="43"/>
      <c r="G169" s="43"/>
      <c r="H169" s="44"/>
      <c r="I169" s="45"/>
      <c r="J169" s="45"/>
      <c r="K169" s="45"/>
      <c r="L169" s="45"/>
      <c r="M169" s="45"/>
      <c r="N169" s="46"/>
      <c r="O169" s="46">
        <v>0</v>
      </c>
      <c r="P169" s="46">
        <v>0</v>
      </c>
      <c r="Q169" s="47">
        <f>SUM(N169:P169)</f>
        <v>0</v>
      </c>
      <c r="R169" s="46"/>
      <c r="S169" s="46"/>
      <c r="T169" s="45"/>
      <c r="U169" s="45"/>
      <c r="V169" s="45"/>
      <c r="W169" s="48" t="str">
        <f>VLOOKUP(M169,tablaPesoTRLActual,2,FALSE)*VLOOKUP((V169-M169),tablaPesoCambioTRL,2,FALSE)</f>
        <v>0</v>
      </c>
      <c r="X169" s="48" t="str">
        <f>VLOOKUP(V169,valoracionMetaTRL,2,FALSE)</f>
        <v>0</v>
      </c>
      <c r="Y169" s="49"/>
      <c r="Z169" s="45" t="str">
        <f>VLOOKUP(Y169,TipoESfuerzo,2,FALSE)</f>
        <v>0</v>
      </c>
      <c r="AA169" s="50"/>
      <c r="AB169" s="51"/>
      <c r="AC169" s="51"/>
      <c r="AD169" s="51"/>
      <c r="AE169" s="52">
        <f>SUM(AA169:AD169)</f>
        <v>0</v>
      </c>
      <c r="AF169" s="53"/>
      <c r="AG169" s="45"/>
      <c r="AH169" s="41"/>
      <c r="AI169" s="54"/>
      <c r="AJ169" s="55" t="str">
        <f>(W169*0.15)+(X169*0.6)+(Z169*0.25)</f>
        <v>0</v>
      </c>
      <c r="AK169" s="56"/>
      <c r="AL169" s="57" t="str">
        <f>VLOOKUP(AK169,AplicacionesTecnologia2,2,FALSE)</f>
        <v>0</v>
      </c>
      <c r="AM169" s="56"/>
      <c r="AN169" s="58" t="str">
        <f>VLOOKUP(AM169,AproximacionMercado,2,FALSE)</f>
        <v>0</v>
      </c>
      <c r="AO169" s="27"/>
      <c r="AP169" s="27"/>
      <c r="AQ169" s="56"/>
      <c r="AR169" s="57" t="str">
        <f>VLOOKUP(AQ169,ExpansionTecnologia,2,FALSE)</f>
        <v>0</v>
      </c>
      <c r="AS169" s="56"/>
      <c r="AT169" s="57" t="str">
        <f>VLOOKUP(AS169,RegulacionesBarreras,2,FALSE)</f>
        <v>0</v>
      </c>
      <c r="AU169" s="59" t="str">
        <f>AVERAGE(AL169,AN169,AR169,AT169)</f>
        <v>0</v>
      </c>
      <c r="AV169" s="56"/>
      <c r="AW169" s="57" t="str">
        <f>VLOOKUP(AV169,afectacionesArticulosPatentes,2,FALSE)</f>
        <v>0</v>
      </c>
      <c r="AX169" s="56"/>
      <c r="AY169" s="57" t="str">
        <f>VLOOKUP(AX169,afectacionesProductosComerciales,2,FALSE)</f>
        <v>0</v>
      </c>
      <c r="AZ169" s="27"/>
      <c r="BA169" s="45" t="s">
        <v>84</v>
      </c>
      <c r="BB169" s="60" t="str">
        <f>AVERAGE(AW169,AY169)</f>
        <v>0</v>
      </c>
    </row>
    <row r="170" spans="1:92" customHeight="1" ht="36">
      <c r="A170" s="39">
        <v>166</v>
      </c>
      <c r="B170" s="40"/>
      <c r="C170" s="41"/>
      <c r="D170" s="41"/>
      <c r="E170" s="42"/>
      <c r="F170" s="43"/>
      <c r="G170" s="43"/>
      <c r="H170" s="44"/>
      <c r="I170" s="45"/>
      <c r="J170" s="45"/>
      <c r="K170" s="45"/>
      <c r="L170" s="45"/>
      <c r="M170" s="45"/>
      <c r="N170" s="46"/>
      <c r="O170" s="46">
        <v>0</v>
      </c>
      <c r="P170" s="46">
        <v>0</v>
      </c>
      <c r="Q170" s="47">
        <f>SUM(N170:P170)</f>
        <v>0</v>
      </c>
      <c r="R170" s="46"/>
      <c r="S170" s="46"/>
      <c r="T170" s="45"/>
      <c r="U170" s="45"/>
      <c r="V170" s="45"/>
      <c r="W170" s="48" t="str">
        <f>VLOOKUP(M170,tablaPesoTRLActual,2,FALSE)*VLOOKUP((V170-M170),tablaPesoCambioTRL,2,FALSE)</f>
        <v>0</v>
      </c>
      <c r="X170" s="48" t="str">
        <f>VLOOKUP(V170,valoracionMetaTRL,2,FALSE)</f>
        <v>0</v>
      </c>
      <c r="Y170" s="49"/>
      <c r="Z170" s="45" t="str">
        <f>VLOOKUP(Y170,TipoESfuerzo,2,FALSE)</f>
        <v>0</v>
      </c>
      <c r="AA170" s="50"/>
      <c r="AB170" s="51"/>
      <c r="AC170" s="51"/>
      <c r="AD170" s="51"/>
      <c r="AE170" s="52">
        <f>SUM(AA170:AD170)</f>
        <v>0</v>
      </c>
      <c r="AF170" s="53"/>
      <c r="AG170" s="45"/>
      <c r="AH170" s="41"/>
      <c r="AI170" s="54"/>
      <c r="AJ170" s="55" t="str">
        <f>(W170*0.15)+(X170*0.6)+(Z170*0.25)</f>
        <v>0</v>
      </c>
      <c r="AK170" s="56"/>
      <c r="AL170" s="57" t="str">
        <f>VLOOKUP(AK170,AplicacionesTecnologia2,2,FALSE)</f>
        <v>0</v>
      </c>
      <c r="AM170" s="56"/>
      <c r="AN170" s="58" t="str">
        <f>VLOOKUP(AM170,AproximacionMercado,2,FALSE)</f>
        <v>0</v>
      </c>
      <c r="AO170" s="27"/>
      <c r="AP170" s="27"/>
      <c r="AQ170" s="56"/>
      <c r="AR170" s="57" t="str">
        <f>VLOOKUP(AQ170,ExpansionTecnologia,2,FALSE)</f>
        <v>0</v>
      </c>
      <c r="AS170" s="56"/>
      <c r="AT170" s="57" t="str">
        <f>VLOOKUP(AS170,RegulacionesBarreras,2,FALSE)</f>
        <v>0</v>
      </c>
      <c r="AU170" s="59" t="str">
        <f>AVERAGE(AL170,AN170,AR170,AT170)</f>
        <v>0</v>
      </c>
      <c r="AV170" s="56"/>
      <c r="AW170" s="57" t="str">
        <f>VLOOKUP(AV170,afectacionesArticulosPatentes,2,FALSE)</f>
        <v>0</v>
      </c>
      <c r="AX170" s="56"/>
      <c r="AY170" s="57" t="str">
        <f>VLOOKUP(AX170,afectacionesProductosComerciales,2,FALSE)</f>
        <v>0</v>
      </c>
      <c r="AZ170" s="27"/>
      <c r="BA170" s="45" t="s">
        <v>84</v>
      </c>
      <c r="BB170" s="60" t="str">
        <f>AVERAGE(AW170,AY170)</f>
        <v>0</v>
      </c>
    </row>
    <row r="171" spans="1:92" customHeight="1" ht="36">
      <c r="A171" s="39">
        <v>167</v>
      </c>
      <c r="B171" s="40"/>
      <c r="C171" s="41"/>
      <c r="D171" s="41"/>
      <c r="E171" s="42"/>
      <c r="F171" s="43"/>
      <c r="G171" s="43"/>
      <c r="H171" s="44"/>
      <c r="I171" s="45"/>
      <c r="J171" s="45"/>
      <c r="K171" s="45"/>
      <c r="L171" s="45"/>
      <c r="M171" s="45"/>
      <c r="N171" s="46"/>
      <c r="O171" s="46">
        <v>0</v>
      </c>
      <c r="P171" s="46">
        <v>0</v>
      </c>
      <c r="Q171" s="47">
        <f>SUM(N171:P171)</f>
        <v>0</v>
      </c>
      <c r="R171" s="46"/>
      <c r="S171" s="46"/>
      <c r="T171" s="45"/>
      <c r="U171" s="45"/>
      <c r="V171" s="45"/>
      <c r="W171" s="48" t="str">
        <f>VLOOKUP(M171,tablaPesoTRLActual,2,FALSE)*VLOOKUP((V171-M171),tablaPesoCambioTRL,2,FALSE)</f>
        <v>0</v>
      </c>
      <c r="X171" s="48" t="str">
        <f>VLOOKUP(V171,valoracionMetaTRL,2,FALSE)</f>
        <v>0</v>
      </c>
      <c r="Y171" s="49"/>
      <c r="Z171" s="45" t="str">
        <f>VLOOKUP(Y171,TipoESfuerzo,2,FALSE)</f>
        <v>0</v>
      </c>
      <c r="AA171" s="50"/>
      <c r="AB171" s="51"/>
      <c r="AC171" s="51"/>
      <c r="AD171" s="51"/>
      <c r="AE171" s="52">
        <f>SUM(AA171:AD171)</f>
        <v>0</v>
      </c>
      <c r="AF171" s="53"/>
      <c r="AG171" s="45"/>
      <c r="AH171" s="41"/>
      <c r="AI171" s="54"/>
      <c r="AJ171" s="55" t="str">
        <f>(W171*0.15)+(X171*0.6)+(Z171*0.25)</f>
        <v>0</v>
      </c>
      <c r="AK171" s="56"/>
      <c r="AL171" s="57" t="str">
        <f>VLOOKUP(AK171,AplicacionesTecnologia2,2,FALSE)</f>
        <v>0</v>
      </c>
      <c r="AM171" s="56"/>
      <c r="AN171" s="58" t="str">
        <f>VLOOKUP(AM171,AproximacionMercado,2,FALSE)</f>
        <v>0</v>
      </c>
      <c r="AO171" s="27"/>
      <c r="AP171" s="27"/>
      <c r="AQ171" s="56"/>
      <c r="AR171" s="57" t="str">
        <f>VLOOKUP(AQ171,ExpansionTecnologia,2,FALSE)</f>
        <v>0</v>
      </c>
      <c r="AS171" s="56"/>
      <c r="AT171" s="57" t="str">
        <f>VLOOKUP(AS171,RegulacionesBarreras,2,FALSE)</f>
        <v>0</v>
      </c>
      <c r="AU171" s="59" t="str">
        <f>AVERAGE(AL171,AN171,AR171,AT171)</f>
        <v>0</v>
      </c>
      <c r="AV171" s="56"/>
      <c r="AW171" s="57" t="str">
        <f>VLOOKUP(AV171,afectacionesArticulosPatentes,2,FALSE)</f>
        <v>0</v>
      </c>
      <c r="AX171" s="56"/>
      <c r="AY171" s="57" t="str">
        <f>VLOOKUP(AX171,afectacionesProductosComerciales,2,FALSE)</f>
        <v>0</v>
      </c>
      <c r="AZ171" s="27"/>
      <c r="BA171" s="45" t="s">
        <v>84</v>
      </c>
      <c r="BB171" s="60" t="str">
        <f>AVERAGE(AW171,AY171)</f>
        <v>0</v>
      </c>
    </row>
    <row r="172" spans="1:92" customHeight="1" ht="36">
      <c r="A172" s="39">
        <v>168</v>
      </c>
      <c r="B172" s="40"/>
      <c r="C172" s="41"/>
      <c r="D172" s="41"/>
      <c r="E172" s="42"/>
      <c r="F172" s="43"/>
      <c r="G172" s="43"/>
      <c r="H172" s="44"/>
      <c r="I172" s="45"/>
      <c r="J172" s="45"/>
      <c r="K172" s="45"/>
      <c r="L172" s="45"/>
      <c r="M172" s="45"/>
      <c r="N172" s="46"/>
      <c r="O172" s="46">
        <v>0</v>
      </c>
      <c r="P172" s="46">
        <v>0</v>
      </c>
      <c r="Q172" s="47">
        <f>SUM(N172:P172)</f>
        <v>0</v>
      </c>
      <c r="R172" s="46"/>
      <c r="S172" s="46"/>
      <c r="T172" s="45"/>
      <c r="U172" s="45"/>
      <c r="V172" s="45"/>
      <c r="W172" s="48" t="str">
        <f>VLOOKUP(M172,tablaPesoTRLActual,2,FALSE)*VLOOKUP((V172-M172),tablaPesoCambioTRL,2,FALSE)</f>
        <v>0</v>
      </c>
      <c r="X172" s="48" t="str">
        <f>VLOOKUP(V172,valoracionMetaTRL,2,FALSE)</f>
        <v>0</v>
      </c>
      <c r="Y172" s="49"/>
      <c r="Z172" s="45" t="str">
        <f>VLOOKUP(Y172,TipoESfuerzo,2,FALSE)</f>
        <v>0</v>
      </c>
      <c r="AA172" s="50"/>
      <c r="AB172" s="51"/>
      <c r="AC172" s="51"/>
      <c r="AD172" s="51"/>
      <c r="AE172" s="52">
        <f>SUM(AA172:AD172)</f>
        <v>0</v>
      </c>
      <c r="AF172" s="53"/>
      <c r="AG172" s="45"/>
      <c r="AH172" s="41"/>
      <c r="AI172" s="54"/>
      <c r="AJ172" s="55" t="str">
        <f>(W172*0.15)+(X172*0.6)+(Z172*0.25)</f>
        <v>0</v>
      </c>
      <c r="AK172" s="56"/>
      <c r="AL172" s="57" t="str">
        <f>VLOOKUP(AK172,AplicacionesTecnologia2,2,FALSE)</f>
        <v>0</v>
      </c>
      <c r="AM172" s="56"/>
      <c r="AN172" s="58" t="str">
        <f>VLOOKUP(AM172,AproximacionMercado,2,FALSE)</f>
        <v>0</v>
      </c>
      <c r="AO172" s="27"/>
      <c r="AP172" s="27"/>
      <c r="AQ172" s="56"/>
      <c r="AR172" s="57" t="str">
        <f>VLOOKUP(AQ172,ExpansionTecnologia,2,FALSE)</f>
        <v>0</v>
      </c>
      <c r="AS172" s="56"/>
      <c r="AT172" s="57" t="str">
        <f>VLOOKUP(AS172,RegulacionesBarreras,2,FALSE)</f>
        <v>0</v>
      </c>
      <c r="AU172" s="59" t="str">
        <f>AVERAGE(AL172,AN172,AR172,AT172)</f>
        <v>0</v>
      </c>
      <c r="AV172" s="56"/>
      <c r="AW172" s="57" t="str">
        <f>VLOOKUP(AV172,afectacionesArticulosPatentes,2,FALSE)</f>
        <v>0</v>
      </c>
      <c r="AX172" s="56"/>
      <c r="AY172" s="57" t="str">
        <f>VLOOKUP(AX172,afectacionesProductosComerciales,2,FALSE)</f>
        <v>0</v>
      </c>
      <c r="AZ172" s="27"/>
      <c r="BA172" s="45" t="s">
        <v>84</v>
      </c>
      <c r="BB172" s="60" t="str">
        <f>AVERAGE(AW172,AY172)</f>
        <v>0</v>
      </c>
    </row>
    <row r="173" spans="1:92" customHeight="1" ht="36">
      <c r="A173" s="39">
        <v>169</v>
      </c>
      <c r="B173" s="40"/>
      <c r="C173" s="41"/>
      <c r="D173" s="41"/>
      <c r="E173" s="42"/>
      <c r="F173" s="43"/>
      <c r="G173" s="43"/>
      <c r="H173" s="44"/>
      <c r="I173" s="45"/>
      <c r="J173" s="45"/>
      <c r="K173" s="45"/>
      <c r="L173" s="45"/>
      <c r="M173" s="45"/>
      <c r="N173" s="46"/>
      <c r="O173" s="46">
        <v>0</v>
      </c>
      <c r="P173" s="46">
        <v>0</v>
      </c>
      <c r="Q173" s="47">
        <f>SUM(N173:P173)</f>
        <v>0</v>
      </c>
      <c r="R173" s="46"/>
      <c r="S173" s="46"/>
      <c r="T173" s="45"/>
      <c r="U173" s="45"/>
      <c r="V173" s="45"/>
      <c r="W173" s="48" t="str">
        <f>VLOOKUP(M173,tablaPesoTRLActual,2,FALSE)*VLOOKUP((V173-M173),tablaPesoCambioTRL,2,FALSE)</f>
        <v>0</v>
      </c>
      <c r="X173" s="48" t="str">
        <f>VLOOKUP(V173,valoracionMetaTRL,2,FALSE)</f>
        <v>0</v>
      </c>
      <c r="Y173" s="49"/>
      <c r="Z173" s="45" t="str">
        <f>VLOOKUP(Y173,TipoESfuerzo,2,FALSE)</f>
        <v>0</v>
      </c>
      <c r="AA173" s="50"/>
      <c r="AB173" s="51"/>
      <c r="AC173" s="51"/>
      <c r="AD173" s="51"/>
      <c r="AE173" s="52">
        <f>SUM(AA173:AD173)</f>
        <v>0</v>
      </c>
      <c r="AF173" s="53"/>
      <c r="AG173" s="45"/>
      <c r="AH173" s="41"/>
      <c r="AI173" s="54"/>
      <c r="AJ173" s="55" t="str">
        <f>(W173*0.15)+(X173*0.6)+(Z173*0.25)</f>
        <v>0</v>
      </c>
      <c r="AK173" s="56"/>
      <c r="AL173" s="57" t="str">
        <f>VLOOKUP(AK173,AplicacionesTecnologia2,2,FALSE)</f>
        <v>0</v>
      </c>
      <c r="AM173" s="56"/>
      <c r="AN173" s="58" t="str">
        <f>VLOOKUP(AM173,AproximacionMercado,2,FALSE)</f>
        <v>0</v>
      </c>
      <c r="AO173" s="27"/>
      <c r="AP173" s="27"/>
      <c r="AQ173" s="56"/>
      <c r="AR173" s="57" t="str">
        <f>VLOOKUP(AQ173,ExpansionTecnologia,2,FALSE)</f>
        <v>0</v>
      </c>
      <c r="AS173" s="56"/>
      <c r="AT173" s="57" t="str">
        <f>VLOOKUP(AS173,RegulacionesBarreras,2,FALSE)</f>
        <v>0</v>
      </c>
      <c r="AU173" s="59" t="str">
        <f>AVERAGE(AL173,AN173,AR173,AT173)</f>
        <v>0</v>
      </c>
      <c r="AV173" s="56"/>
      <c r="AW173" s="57" t="str">
        <f>VLOOKUP(AV173,afectacionesArticulosPatentes,2,FALSE)</f>
        <v>0</v>
      </c>
      <c r="AX173" s="56"/>
      <c r="AY173" s="57" t="str">
        <f>VLOOKUP(AX173,afectacionesProductosComerciales,2,FALSE)</f>
        <v>0</v>
      </c>
      <c r="AZ173" s="27"/>
      <c r="BA173" s="45" t="s">
        <v>84</v>
      </c>
      <c r="BB173" s="60" t="str">
        <f>AVERAGE(AW173,AY173)</f>
        <v>0</v>
      </c>
    </row>
    <row r="174" spans="1:92" customHeight="1" ht="36">
      <c r="A174" s="39">
        <v>170</v>
      </c>
      <c r="B174" s="40"/>
      <c r="C174" s="41"/>
      <c r="D174" s="41"/>
      <c r="E174" s="42"/>
      <c r="F174" s="43"/>
      <c r="G174" s="43"/>
      <c r="H174" s="44"/>
      <c r="I174" s="45"/>
      <c r="J174" s="45"/>
      <c r="K174" s="45"/>
      <c r="L174" s="45"/>
      <c r="M174" s="45"/>
      <c r="N174" s="46"/>
      <c r="O174" s="46">
        <v>0</v>
      </c>
      <c r="P174" s="46">
        <v>0</v>
      </c>
      <c r="Q174" s="47">
        <f>SUM(N174:P174)</f>
        <v>0</v>
      </c>
      <c r="R174" s="46"/>
      <c r="S174" s="46"/>
      <c r="T174" s="45"/>
      <c r="U174" s="45"/>
      <c r="V174" s="45"/>
      <c r="W174" s="48" t="str">
        <f>VLOOKUP(M174,tablaPesoTRLActual,2,FALSE)*VLOOKUP((V174-M174),tablaPesoCambioTRL,2,FALSE)</f>
        <v>0</v>
      </c>
      <c r="X174" s="48" t="str">
        <f>VLOOKUP(V174,valoracionMetaTRL,2,FALSE)</f>
        <v>0</v>
      </c>
      <c r="Y174" s="49"/>
      <c r="Z174" s="45" t="str">
        <f>VLOOKUP(Y174,TipoESfuerzo,2,FALSE)</f>
        <v>0</v>
      </c>
      <c r="AA174" s="50"/>
      <c r="AB174" s="51"/>
      <c r="AC174" s="51"/>
      <c r="AD174" s="51"/>
      <c r="AE174" s="52">
        <f>SUM(AA174:AD174)</f>
        <v>0</v>
      </c>
      <c r="AF174" s="53"/>
      <c r="AG174" s="45"/>
      <c r="AH174" s="41"/>
      <c r="AI174" s="54"/>
      <c r="AJ174" s="55" t="str">
        <f>(W174*0.15)+(X174*0.6)+(Z174*0.25)</f>
        <v>0</v>
      </c>
      <c r="AK174" s="56"/>
      <c r="AL174" s="57" t="str">
        <f>VLOOKUP(AK174,AplicacionesTecnologia2,2,FALSE)</f>
        <v>0</v>
      </c>
      <c r="AM174" s="56"/>
      <c r="AN174" s="58" t="str">
        <f>VLOOKUP(AM174,AproximacionMercado,2,FALSE)</f>
        <v>0</v>
      </c>
      <c r="AO174" s="27"/>
      <c r="AP174" s="27"/>
      <c r="AQ174" s="56"/>
      <c r="AR174" s="57" t="str">
        <f>VLOOKUP(AQ174,ExpansionTecnologia,2,FALSE)</f>
        <v>0</v>
      </c>
      <c r="AS174" s="56"/>
      <c r="AT174" s="57" t="str">
        <f>VLOOKUP(AS174,RegulacionesBarreras,2,FALSE)</f>
        <v>0</v>
      </c>
      <c r="AU174" s="59" t="str">
        <f>AVERAGE(AL174,AN174,AR174,AT174)</f>
        <v>0</v>
      </c>
      <c r="AV174" s="56"/>
      <c r="AW174" s="57" t="str">
        <f>VLOOKUP(AV174,afectacionesArticulosPatentes,2,FALSE)</f>
        <v>0</v>
      </c>
      <c r="AX174" s="56"/>
      <c r="AY174" s="57" t="str">
        <f>VLOOKUP(AX174,afectacionesProductosComerciales,2,FALSE)</f>
        <v>0</v>
      </c>
      <c r="AZ174" s="27"/>
      <c r="BA174" s="45" t="s">
        <v>84</v>
      </c>
      <c r="BB174" s="60" t="str">
        <f>AVERAGE(AW174,AY174)</f>
        <v>0</v>
      </c>
    </row>
    <row r="175" spans="1:92" customHeight="1" ht="36">
      <c r="A175" s="39">
        <v>171</v>
      </c>
      <c r="B175" s="40"/>
      <c r="C175" s="41"/>
      <c r="D175" s="41"/>
      <c r="E175" s="42"/>
      <c r="F175" s="43"/>
      <c r="G175" s="43"/>
      <c r="H175" s="44"/>
      <c r="I175" s="45"/>
      <c r="J175" s="45"/>
      <c r="K175" s="45"/>
      <c r="L175" s="45"/>
      <c r="M175" s="45"/>
      <c r="N175" s="46"/>
      <c r="O175" s="46">
        <v>0</v>
      </c>
      <c r="P175" s="46">
        <v>0</v>
      </c>
      <c r="Q175" s="47">
        <f>SUM(N175:P175)</f>
        <v>0</v>
      </c>
      <c r="R175" s="46"/>
      <c r="S175" s="46"/>
      <c r="T175" s="45"/>
      <c r="U175" s="45"/>
      <c r="V175" s="45"/>
      <c r="W175" s="48" t="str">
        <f>VLOOKUP(M175,tablaPesoTRLActual,2,FALSE)*VLOOKUP((V175-M175),tablaPesoCambioTRL,2,FALSE)</f>
        <v>0</v>
      </c>
      <c r="X175" s="48" t="str">
        <f>VLOOKUP(V175,valoracionMetaTRL,2,FALSE)</f>
        <v>0</v>
      </c>
      <c r="Y175" s="49"/>
      <c r="Z175" s="45" t="str">
        <f>VLOOKUP(Y175,TipoESfuerzo,2,FALSE)</f>
        <v>0</v>
      </c>
      <c r="AA175" s="50"/>
      <c r="AB175" s="51"/>
      <c r="AC175" s="51"/>
      <c r="AD175" s="51"/>
      <c r="AE175" s="52">
        <f>SUM(AA175:AD175)</f>
        <v>0</v>
      </c>
      <c r="AF175" s="53"/>
      <c r="AG175" s="45"/>
      <c r="AH175" s="41"/>
      <c r="AI175" s="54"/>
      <c r="AJ175" s="55" t="str">
        <f>(W175*0.15)+(X175*0.6)+(Z175*0.25)</f>
        <v>0</v>
      </c>
      <c r="AK175" s="56"/>
      <c r="AL175" s="57" t="str">
        <f>VLOOKUP(AK175,AplicacionesTecnologia2,2,FALSE)</f>
        <v>0</v>
      </c>
      <c r="AM175" s="56"/>
      <c r="AN175" s="58" t="str">
        <f>VLOOKUP(AM175,AproximacionMercado,2,FALSE)</f>
        <v>0</v>
      </c>
      <c r="AO175" s="27"/>
      <c r="AP175" s="27"/>
      <c r="AQ175" s="56"/>
      <c r="AR175" s="57" t="str">
        <f>VLOOKUP(AQ175,ExpansionTecnologia,2,FALSE)</f>
        <v>0</v>
      </c>
      <c r="AS175" s="56"/>
      <c r="AT175" s="57" t="str">
        <f>VLOOKUP(AS175,RegulacionesBarreras,2,FALSE)</f>
        <v>0</v>
      </c>
      <c r="AU175" s="59" t="str">
        <f>AVERAGE(AL175,AN175,AR175,AT175)</f>
        <v>0</v>
      </c>
      <c r="AV175" s="56"/>
      <c r="AW175" s="57" t="str">
        <f>VLOOKUP(AV175,afectacionesArticulosPatentes,2,FALSE)</f>
        <v>0</v>
      </c>
      <c r="AX175" s="56"/>
      <c r="AY175" s="57" t="str">
        <f>VLOOKUP(AX175,afectacionesProductosComerciales,2,FALSE)</f>
        <v>0</v>
      </c>
      <c r="AZ175" s="27"/>
      <c r="BA175" s="45" t="s">
        <v>84</v>
      </c>
      <c r="BB175" s="60" t="str">
        <f>AVERAGE(AW175,AY175)</f>
        <v>0</v>
      </c>
    </row>
    <row r="176" spans="1:92" customHeight="1" ht="36">
      <c r="A176" s="39">
        <v>172</v>
      </c>
      <c r="B176" s="40"/>
      <c r="C176" s="41"/>
      <c r="D176" s="41"/>
      <c r="E176" s="42"/>
      <c r="F176" s="43"/>
      <c r="G176" s="43"/>
      <c r="H176" s="44"/>
      <c r="I176" s="45"/>
      <c r="J176" s="45"/>
      <c r="K176" s="45"/>
      <c r="L176" s="45"/>
      <c r="M176" s="45"/>
      <c r="N176" s="46"/>
      <c r="O176" s="46">
        <v>0</v>
      </c>
      <c r="P176" s="46">
        <v>0</v>
      </c>
      <c r="Q176" s="47">
        <f>SUM(N176:P176)</f>
        <v>0</v>
      </c>
      <c r="R176" s="46"/>
      <c r="S176" s="46"/>
      <c r="T176" s="45"/>
      <c r="U176" s="45"/>
      <c r="V176" s="45"/>
      <c r="W176" s="48" t="str">
        <f>VLOOKUP(M176,tablaPesoTRLActual,2,FALSE)*VLOOKUP((V176-M176),tablaPesoCambioTRL,2,FALSE)</f>
        <v>0</v>
      </c>
      <c r="X176" s="48" t="str">
        <f>VLOOKUP(V176,valoracionMetaTRL,2,FALSE)</f>
        <v>0</v>
      </c>
      <c r="Y176" s="49"/>
      <c r="Z176" s="45" t="str">
        <f>VLOOKUP(Y176,TipoESfuerzo,2,FALSE)</f>
        <v>0</v>
      </c>
      <c r="AA176" s="50"/>
      <c r="AB176" s="51"/>
      <c r="AC176" s="51"/>
      <c r="AD176" s="51"/>
      <c r="AE176" s="52">
        <f>SUM(AA176:AD176)</f>
        <v>0</v>
      </c>
      <c r="AF176" s="53"/>
      <c r="AG176" s="45"/>
      <c r="AH176" s="41"/>
      <c r="AI176" s="54"/>
      <c r="AJ176" s="55" t="str">
        <f>(W176*0.15)+(X176*0.6)+(Z176*0.25)</f>
        <v>0</v>
      </c>
      <c r="AK176" s="56"/>
      <c r="AL176" s="57" t="str">
        <f>VLOOKUP(AK176,AplicacionesTecnologia2,2,FALSE)</f>
        <v>0</v>
      </c>
      <c r="AM176" s="56"/>
      <c r="AN176" s="58" t="str">
        <f>VLOOKUP(AM176,AproximacionMercado,2,FALSE)</f>
        <v>0</v>
      </c>
      <c r="AO176" s="27"/>
      <c r="AP176" s="27"/>
      <c r="AQ176" s="56"/>
      <c r="AR176" s="57" t="str">
        <f>VLOOKUP(AQ176,ExpansionTecnologia,2,FALSE)</f>
        <v>0</v>
      </c>
      <c r="AS176" s="56"/>
      <c r="AT176" s="57" t="str">
        <f>VLOOKUP(AS176,RegulacionesBarreras,2,FALSE)</f>
        <v>0</v>
      </c>
      <c r="AU176" s="59" t="str">
        <f>AVERAGE(AL176,AN176,AR176,AT176)</f>
        <v>0</v>
      </c>
      <c r="AV176" s="56"/>
      <c r="AW176" s="57" t="str">
        <f>VLOOKUP(AV176,afectacionesArticulosPatentes,2,FALSE)</f>
        <v>0</v>
      </c>
      <c r="AX176" s="56"/>
      <c r="AY176" s="57" t="str">
        <f>VLOOKUP(AX176,afectacionesProductosComerciales,2,FALSE)</f>
        <v>0</v>
      </c>
      <c r="AZ176" s="27"/>
      <c r="BA176" s="45" t="s">
        <v>84</v>
      </c>
      <c r="BB176" s="60" t="str">
        <f>AVERAGE(AW176,AY176)</f>
        <v>0</v>
      </c>
    </row>
    <row r="177" spans="1:92" customHeight="1" ht="36">
      <c r="A177" s="39">
        <v>173</v>
      </c>
      <c r="B177" s="40"/>
      <c r="C177" s="41"/>
      <c r="D177" s="41"/>
      <c r="E177" s="42"/>
      <c r="F177" s="43"/>
      <c r="G177" s="43"/>
      <c r="H177" s="44"/>
      <c r="I177" s="45"/>
      <c r="J177" s="45"/>
      <c r="K177" s="45"/>
      <c r="L177" s="45"/>
      <c r="M177" s="45"/>
      <c r="N177" s="46"/>
      <c r="O177" s="46">
        <v>0</v>
      </c>
      <c r="P177" s="46">
        <v>0</v>
      </c>
      <c r="Q177" s="47">
        <f>SUM(N177:P177)</f>
        <v>0</v>
      </c>
      <c r="R177" s="46"/>
      <c r="S177" s="46"/>
      <c r="T177" s="45"/>
      <c r="U177" s="45"/>
      <c r="V177" s="45"/>
      <c r="W177" s="48" t="str">
        <f>VLOOKUP(M177,tablaPesoTRLActual,2,FALSE)*VLOOKUP((V177-M177),tablaPesoCambioTRL,2,FALSE)</f>
        <v>0</v>
      </c>
      <c r="X177" s="48" t="str">
        <f>VLOOKUP(V177,valoracionMetaTRL,2,FALSE)</f>
        <v>0</v>
      </c>
      <c r="Y177" s="49"/>
      <c r="Z177" s="45" t="str">
        <f>VLOOKUP(Y177,TipoESfuerzo,2,FALSE)</f>
        <v>0</v>
      </c>
      <c r="AA177" s="50"/>
      <c r="AB177" s="51"/>
      <c r="AC177" s="51"/>
      <c r="AD177" s="51"/>
      <c r="AE177" s="52">
        <f>SUM(AA177:AD177)</f>
        <v>0</v>
      </c>
      <c r="AF177" s="53"/>
      <c r="AG177" s="45"/>
      <c r="AH177" s="41"/>
      <c r="AI177" s="54"/>
      <c r="AJ177" s="55" t="str">
        <f>(W177*0.15)+(X177*0.6)+(Z177*0.25)</f>
        <v>0</v>
      </c>
      <c r="AK177" s="56"/>
      <c r="AL177" s="57" t="str">
        <f>VLOOKUP(AK177,AplicacionesTecnologia2,2,FALSE)</f>
        <v>0</v>
      </c>
      <c r="AM177" s="56"/>
      <c r="AN177" s="58" t="str">
        <f>VLOOKUP(AM177,AproximacionMercado,2,FALSE)</f>
        <v>0</v>
      </c>
      <c r="AO177" s="27"/>
      <c r="AP177" s="27"/>
      <c r="AQ177" s="56"/>
      <c r="AR177" s="57" t="str">
        <f>VLOOKUP(AQ177,ExpansionTecnologia,2,FALSE)</f>
        <v>0</v>
      </c>
      <c r="AS177" s="56"/>
      <c r="AT177" s="57" t="str">
        <f>VLOOKUP(AS177,RegulacionesBarreras,2,FALSE)</f>
        <v>0</v>
      </c>
      <c r="AU177" s="59" t="str">
        <f>AVERAGE(AL177,AN177,AR177,AT177)</f>
        <v>0</v>
      </c>
      <c r="AV177" s="56"/>
      <c r="AW177" s="57" t="str">
        <f>VLOOKUP(AV177,afectacionesArticulosPatentes,2,FALSE)</f>
        <v>0</v>
      </c>
      <c r="AX177" s="56"/>
      <c r="AY177" s="57" t="str">
        <f>VLOOKUP(AX177,afectacionesProductosComerciales,2,FALSE)</f>
        <v>0</v>
      </c>
      <c r="AZ177" s="27"/>
      <c r="BA177" s="45" t="s">
        <v>84</v>
      </c>
      <c r="BB177" s="60" t="str">
        <f>AVERAGE(AW177,AY177)</f>
        <v>0</v>
      </c>
    </row>
    <row r="178" spans="1:92" customHeight="1" ht="36">
      <c r="A178" s="39">
        <v>174</v>
      </c>
      <c r="B178" s="40"/>
      <c r="C178" s="41"/>
      <c r="D178" s="41"/>
      <c r="E178" s="42"/>
      <c r="F178" s="43"/>
      <c r="G178" s="43"/>
      <c r="H178" s="44"/>
      <c r="I178" s="45"/>
      <c r="J178" s="45"/>
      <c r="K178" s="45"/>
      <c r="L178" s="45"/>
      <c r="M178" s="45"/>
      <c r="N178" s="46"/>
      <c r="O178" s="46">
        <v>0</v>
      </c>
      <c r="P178" s="46">
        <v>0</v>
      </c>
      <c r="Q178" s="47">
        <f>SUM(N178:P178)</f>
        <v>0</v>
      </c>
      <c r="R178" s="46"/>
      <c r="S178" s="46"/>
      <c r="T178" s="45"/>
      <c r="U178" s="45"/>
      <c r="V178" s="45"/>
      <c r="W178" s="48" t="str">
        <f>VLOOKUP(M178,tablaPesoTRLActual,2,FALSE)*VLOOKUP((V178-M178),tablaPesoCambioTRL,2,FALSE)</f>
        <v>0</v>
      </c>
      <c r="X178" s="48" t="str">
        <f>VLOOKUP(V178,valoracionMetaTRL,2,FALSE)</f>
        <v>0</v>
      </c>
      <c r="Y178" s="49"/>
      <c r="Z178" s="45" t="str">
        <f>VLOOKUP(Y178,TipoESfuerzo,2,FALSE)</f>
        <v>0</v>
      </c>
      <c r="AA178" s="50"/>
      <c r="AB178" s="51"/>
      <c r="AC178" s="51"/>
      <c r="AD178" s="51"/>
      <c r="AE178" s="52">
        <f>SUM(AA178:AD178)</f>
        <v>0</v>
      </c>
      <c r="AF178" s="53"/>
      <c r="AG178" s="45"/>
      <c r="AH178" s="41"/>
      <c r="AI178" s="54"/>
      <c r="AJ178" s="55" t="str">
        <f>(W178*0.15)+(X178*0.6)+(Z178*0.25)</f>
        <v>0</v>
      </c>
      <c r="AK178" s="56"/>
      <c r="AL178" s="57" t="str">
        <f>VLOOKUP(AK178,AplicacionesTecnologia2,2,FALSE)</f>
        <v>0</v>
      </c>
      <c r="AM178" s="56"/>
      <c r="AN178" s="58" t="str">
        <f>VLOOKUP(AM178,AproximacionMercado,2,FALSE)</f>
        <v>0</v>
      </c>
      <c r="AO178" s="27"/>
      <c r="AP178" s="27"/>
      <c r="AQ178" s="56"/>
      <c r="AR178" s="57" t="str">
        <f>VLOOKUP(AQ178,ExpansionTecnologia,2,FALSE)</f>
        <v>0</v>
      </c>
      <c r="AS178" s="56"/>
      <c r="AT178" s="57" t="str">
        <f>VLOOKUP(AS178,RegulacionesBarreras,2,FALSE)</f>
        <v>0</v>
      </c>
      <c r="AU178" s="59" t="str">
        <f>AVERAGE(AL178,AN178,AR178,AT178)</f>
        <v>0</v>
      </c>
      <c r="AV178" s="56"/>
      <c r="AW178" s="57" t="str">
        <f>VLOOKUP(AV178,afectacionesArticulosPatentes,2,FALSE)</f>
        <v>0</v>
      </c>
      <c r="AX178" s="56"/>
      <c r="AY178" s="57" t="str">
        <f>VLOOKUP(AX178,afectacionesProductosComerciales,2,FALSE)</f>
        <v>0</v>
      </c>
      <c r="AZ178" s="27"/>
      <c r="BA178" s="45" t="s">
        <v>84</v>
      </c>
      <c r="BB178" s="60" t="str">
        <f>AVERAGE(AW178,AY178)</f>
        <v>0</v>
      </c>
    </row>
    <row r="179" spans="1:92" customHeight="1" ht="36">
      <c r="A179" s="39">
        <v>175</v>
      </c>
      <c r="B179" s="40"/>
      <c r="C179" s="41"/>
      <c r="D179" s="41"/>
      <c r="E179" s="42"/>
      <c r="F179" s="43"/>
      <c r="G179" s="43"/>
      <c r="H179" s="44"/>
      <c r="I179" s="45"/>
      <c r="J179" s="45"/>
      <c r="K179" s="45"/>
      <c r="L179" s="45"/>
      <c r="M179" s="45"/>
      <c r="N179" s="46"/>
      <c r="O179" s="46">
        <v>0</v>
      </c>
      <c r="P179" s="46">
        <v>0</v>
      </c>
      <c r="Q179" s="47">
        <f>SUM(N179:P179)</f>
        <v>0</v>
      </c>
      <c r="R179" s="46"/>
      <c r="S179" s="46"/>
      <c r="T179" s="45"/>
      <c r="U179" s="45"/>
      <c r="V179" s="45"/>
      <c r="W179" s="48" t="str">
        <f>VLOOKUP(M179,tablaPesoTRLActual,2,FALSE)*VLOOKUP((V179-M179),tablaPesoCambioTRL,2,FALSE)</f>
        <v>0</v>
      </c>
      <c r="X179" s="48" t="str">
        <f>VLOOKUP(V179,valoracionMetaTRL,2,FALSE)</f>
        <v>0</v>
      </c>
      <c r="Y179" s="49"/>
      <c r="Z179" s="45" t="str">
        <f>VLOOKUP(Y179,TipoESfuerzo,2,FALSE)</f>
        <v>0</v>
      </c>
      <c r="AA179" s="50"/>
      <c r="AB179" s="51"/>
      <c r="AC179" s="51"/>
      <c r="AD179" s="51"/>
      <c r="AE179" s="52">
        <f>SUM(AA179:AD179)</f>
        <v>0</v>
      </c>
      <c r="AF179" s="53"/>
      <c r="AG179" s="45"/>
      <c r="AH179" s="41"/>
      <c r="AI179" s="54"/>
      <c r="AJ179" s="55" t="str">
        <f>(W179*0.15)+(X179*0.6)+(Z179*0.25)</f>
        <v>0</v>
      </c>
      <c r="AK179" s="56"/>
      <c r="AL179" s="57" t="str">
        <f>VLOOKUP(AK179,AplicacionesTecnologia2,2,FALSE)</f>
        <v>0</v>
      </c>
      <c r="AM179" s="56"/>
      <c r="AN179" s="58" t="str">
        <f>VLOOKUP(AM179,AproximacionMercado,2,FALSE)</f>
        <v>0</v>
      </c>
      <c r="AO179" s="27"/>
      <c r="AP179" s="27"/>
      <c r="AQ179" s="56"/>
      <c r="AR179" s="57" t="str">
        <f>VLOOKUP(AQ179,ExpansionTecnologia,2,FALSE)</f>
        <v>0</v>
      </c>
      <c r="AS179" s="56"/>
      <c r="AT179" s="57" t="str">
        <f>VLOOKUP(AS179,RegulacionesBarreras,2,FALSE)</f>
        <v>0</v>
      </c>
      <c r="AU179" s="59" t="str">
        <f>AVERAGE(AL179,AN179,AR179,AT179)</f>
        <v>0</v>
      </c>
      <c r="AV179" s="56"/>
      <c r="AW179" s="57" t="str">
        <f>VLOOKUP(AV179,afectacionesArticulosPatentes,2,FALSE)</f>
        <v>0</v>
      </c>
      <c r="AX179" s="56"/>
      <c r="AY179" s="57" t="str">
        <f>VLOOKUP(AX179,afectacionesProductosComerciales,2,FALSE)</f>
        <v>0</v>
      </c>
      <c r="AZ179" s="27"/>
      <c r="BA179" s="45" t="s">
        <v>84</v>
      </c>
      <c r="BB179" s="60" t="str">
        <f>AVERAGE(AW179,AY179)</f>
        <v>0</v>
      </c>
    </row>
    <row r="180" spans="1:92" customHeight="1" ht="36">
      <c r="A180" s="39">
        <v>176</v>
      </c>
      <c r="B180" s="40"/>
      <c r="C180" s="41"/>
      <c r="D180" s="41"/>
      <c r="E180" s="42"/>
      <c r="F180" s="43"/>
      <c r="G180" s="43"/>
      <c r="H180" s="44"/>
      <c r="I180" s="45"/>
      <c r="J180" s="45"/>
      <c r="K180" s="45"/>
      <c r="L180" s="45"/>
      <c r="M180" s="45"/>
      <c r="N180" s="46"/>
      <c r="O180" s="46">
        <v>0</v>
      </c>
      <c r="P180" s="46">
        <v>0</v>
      </c>
      <c r="Q180" s="47">
        <f>SUM(N180:P180)</f>
        <v>0</v>
      </c>
      <c r="R180" s="46"/>
      <c r="S180" s="46"/>
      <c r="T180" s="45"/>
      <c r="U180" s="45"/>
      <c r="V180" s="45"/>
      <c r="W180" s="48" t="str">
        <f>VLOOKUP(M180,tablaPesoTRLActual,2,FALSE)*VLOOKUP((V180-M180),tablaPesoCambioTRL,2,FALSE)</f>
        <v>0</v>
      </c>
      <c r="X180" s="48" t="str">
        <f>VLOOKUP(V180,valoracionMetaTRL,2,FALSE)</f>
        <v>0</v>
      </c>
      <c r="Y180" s="49"/>
      <c r="Z180" s="45" t="str">
        <f>VLOOKUP(Y180,TipoESfuerzo,2,FALSE)</f>
        <v>0</v>
      </c>
      <c r="AA180" s="50"/>
      <c r="AB180" s="51"/>
      <c r="AC180" s="51"/>
      <c r="AD180" s="51"/>
      <c r="AE180" s="52">
        <f>SUM(AA180:AD180)</f>
        <v>0</v>
      </c>
      <c r="AF180" s="53"/>
      <c r="AG180" s="45"/>
      <c r="AH180" s="41"/>
      <c r="AI180" s="54"/>
      <c r="AJ180" s="55" t="str">
        <f>(W180*0.15)+(X180*0.6)+(Z180*0.25)</f>
        <v>0</v>
      </c>
      <c r="AK180" s="56"/>
      <c r="AL180" s="57" t="str">
        <f>VLOOKUP(AK180,AplicacionesTecnologia2,2,FALSE)</f>
        <v>0</v>
      </c>
      <c r="AM180" s="56"/>
      <c r="AN180" s="58" t="str">
        <f>VLOOKUP(AM180,AproximacionMercado,2,FALSE)</f>
        <v>0</v>
      </c>
      <c r="AO180" s="27"/>
      <c r="AP180" s="27"/>
      <c r="AQ180" s="56"/>
      <c r="AR180" s="57" t="str">
        <f>VLOOKUP(AQ180,ExpansionTecnologia,2,FALSE)</f>
        <v>0</v>
      </c>
      <c r="AS180" s="56"/>
      <c r="AT180" s="57" t="str">
        <f>VLOOKUP(AS180,RegulacionesBarreras,2,FALSE)</f>
        <v>0</v>
      </c>
      <c r="AU180" s="59" t="str">
        <f>AVERAGE(AL180,AN180,AR180,AT180)</f>
        <v>0</v>
      </c>
      <c r="AV180" s="56"/>
      <c r="AW180" s="57" t="str">
        <f>VLOOKUP(AV180,afectacionesArticulosPatentes,2,FALSE)</f>
        <v>0</v>
      </c>
      <c r="AX180" s="56"/>
      <c r="AY180" s="57" t="str">
        <f>VLOOKUP(AX180,afectacionesProductosComerciales,2,FALSE)</f>
        <v>0</v>
      </c>
      <c r="AZ180" s="27"/>
      <c r="BA180" s="45" t="s">
        <v>84</v>
      </c>
      <c r="BB180" s="60" t="str">
        <f>AVERAGE(AW180,AY180)</f>
        <v>0</v>
      </c>
    </row>
    <row r="181" spans="1:92" customHeight="1" ht="36">
      <c r="A181" s="39">
        <v>177</v>
      </c>
      <c r="B181" s="40"/>
      <c r="C181" s="41"/>
      <c r="D181" s="41"/>
      <c r="E181" s="42"/>
      <c r="F181" s="43"/>
      <c r="G181" s="43"/>
      <c r="H181" s="44"/>
      <c r="I181" s="45"/>
      <c r="J181" s="45"/>
      <c r="K181" s="45"/>
      <c r="L181" s="45"/>
      <c r="M181" s="45"/>
      <c r="N181" s="46"/>
      <c r="O181" s="46">
        <v>0</v>
      </c>
      <c r="P181" s="46">
        <v>0</v>
      </c>
      <c r="Q181" s="47">
        <f>SUM(N181:P181)</f>
        <v>0</v>
      </c>
      <c r="R181" s="46"/>
      <c r="S181" s="46"/>
      <c r="T181" s="45"/>
      <c r="U181" s="45"/>
      <c r="V181" s="45"/>
      <c r="W181" s="48" t="str">
        <f>VLOOKUP(M181,tablaPesoTRLActual,2,FALSE)*VLOOKUP((V181-M181),tablaPesoCambioTRL,2,FALSE)</f>
        <v>0</v>
      </c>
      <c r="X181" s="48" t="str">
        <f>VLOOKUP(V181,valoracionMetaTRL,2,FALSE)</f>
        <v>0</v>
      </c>
      <c r="Y181" s="49"/>
      <c r="Z181" s="45" t="str">
        <f>VLOOKUP(Y181,TipoESfuerzo,2,FALSE)</f>
        <v>0</v>
      </c>
      <c r="AA181" s="50"/>
      <c r="AB181" s="51"/>
      <c r="AC181" s="51"/>
      <c r="AD181" s="51"/>
      <c r="AE181" s="52">
        <f>SUM(AA181:AD181)</f>
        <v>0</v>
      </c>
      <c r="AF181" s="53"/>
      <c r="AG181" s="45"/>
      <c r="AH181" s="41"/>
      <c r="AI181" s="54"/>
      <c r="AJ181" s="55" t="str">
        <f>(W181*0.15)+(X181*0.6)+(Z181*0.25)</f>
        <v>0</v>
      </c>
      <c r="AK181" s="56"/>
      <c r="AL181" s="57" t="str">
        <f>VLOOKUP(AK181,AplicacionesTecnologia2,2,FALSE)</f>
        <v>0</v>
      </c>
      <c r="AM181" s="56"/>
      <c r="AN181" s="58" t="str">
        <f>VLOOKUP(AM181,AproximacionMercado,2,FALSE)</f>
        <v>0</v>
      </c>
      <c r="AO181" s="27"/>
      <c r="AP181" s="27"/>
      <c r="AQ181" s="56"/>
      <c r="AR181" s="57" t="str">
        <f>VLOOKUP(AQ181,ExpansionTecnologia,2,FALSE)</f>
        <v>0</v>
      </c>
      <c r="AS181" s="56"/>
      <c r="AT181" s="57" t="str">
        <f>VLOOKUP(AS181,RegulacionesBarreras,2,FALSE)</f>
        <v>0</v>
      </c>
      <c r="AU181" s="59" t="str">
        <f>AVERAGE(AL181,AN181,AR181,AT181)</f>
        <v>0</v>
      </c>
      <c r="AV181" s="56"/>
      <c r="AW181" s="57" t="str">
        <f>VLOOKUP(AV181,afectacionesArticulosPatentes,2,FALSE)</f>
        <v>0</v>
      </c>
      <c r="AX181" s="56"/>
      <c r="AY181" s="57" t="str">
        <f>VLOOKUP(AX181,afectacionesProductosComerciales,2,FALSE)</f>
        <v>0</v>
      </c>
      <c r="AZ181" s="27"/>
      <c r="BA181" s="45" t="s">
        <v>84</v>
      </c>
      <c r="BB181" s="60" t="str">
        <f>AVERAGE(AW181,AY181)</f>
        <v>0</v>
      </c>
    </row>
    <row r="182" spans="1:92" customHeight="1" ht="36">
      <c r="A182" s="39">
        <v>178</v>
      </c>
      <c r="B182" s="40"/>
      <c r="C182" s="41"/>
      <c r="D182" s="41"/>
      <c r="E182" s="42"/>
      <c r="F182" s="43"/>
      <c r="G182" s="43"/>
      <c r="H182" s="44"/>
      <c r="I182" s="45"/>
      <c r="J182" s="45"/>
      <c r="K182" s="45"/>
      <c r="L182" s="45"/>
      <c r="M182" s="45"/>
      <c r="N182" s="46"/>
      <c r="O182" s="46">
        <v>0</v>
      </c>
      <c r="P182" s="46">
        <v>0</v>
      </c>
      <c r="Q182" s="47">
        <f>SUM(N182:P182)</f>
        <v>0</v>
      </c>
      <c r="R182" s="46"/>
      <c r="S182" s="46"/>
      <c r="T182" s="45"/>
      <c r="U182" s="45"/>
      <c r="V182" s="45"/>
      <c r="W182" s="48" t="str">
        <f>VLOOKUP(M182,tablaPesoTRLActual,2,FALSE)*VLOOKUP((V182-M182),tablaPesoCambioTRL,2,FALSE)</f>
        <v>0</v>
      </c>
      <c r="X182" s="48" t="str">
        <f>VLOOKUP(V182,valoracionMetaTRL,2,FALSE)</f>
        <v>0</v>
      </c>
      <c r="Y182" s="49"/>
      <c r="Z182" s="45" t="str">
        <f>VLOOKUP(Y182,TipoESfuerzo,2,FALSE)</f>
        <v>0</v>
      </c>
      <c r="AA182" s="50"/>
      <c r="AB182" s="51"/>
      <c r="AC182" s="51"/>
      <c r="AD182" s="51"/>
      <c r="AE182" s="52">
        <f>SUM(AA182:AD182)</f>
        <v>0</v>
      </c>
      <c r="AF182" s="53"/>
      <c r="AG182" s="45"/>
      <c r="AH182" s="41"/>
      <c r="AI182" s="54"/>
      <c r="AJ182" s="55" t="str">
        <f>(W182*0.15)+(X182*0.6)+(Z182*0.25)</f>
        <v>0</v>
      </c>
      <c r="AK182" s="56"/>
      <c r="AL182" s="57" t="str">
        <f>VLOOKUP(AK182,AplicacionesTecnologia2,2,FALSE)</f>
        <v>0</v>
      </c>
      <c r="AM182" s="56"/>
      <c r="AN182" s="58" t="str">
        <f>VLOOKUP(AM182,AproximacionMercado,2,FALSE)</f>
        <v>0</v>
      </c>
      <c r="AO182" s="27"/>
      <c r="AP182" s="27"/>
      <c r="AQ182" s="56"/>
      <c r="AR182" s="57" t="str">
        <f>VLOOKUP(AQ182,ExpansionTecnologia,2,FALSE)</f>
        <v>0</v>
      </c>
      <c r="AS182" s="56"/>
      <c r="AT182" s="57" t="str">
        <f>VLOOKUP(AS182,RegulacionesBarreras,2,FALSE)</f>
        <v>0</v>
      </c>
      <c r="AU182" s="59" t="str">
        <f>AVERAGE(AL182,AN182,AR182,AT182)</f>
        <v>0</v>
      </c>
      <c r="AV182" s="56"/>
      <c r="AW182" s="57" t="str">
        <f>VLOOKUP(AV182,afectacionesArticulosPatentes,2,FALSE)</f>
        <v>0</v>
      </c>
      <c r="AX182" s="56"/>
      <c r="AY182" s="57" t="str">
        <f>VLOOKUP(AX182,afectacionesProductosComerciales,2,FALSE)</f>
        <v>0</v>
      </c>
      <c r="AZ182" s="27"/>
      <c r="BA182" s="45" t="s">
        <v>84</v>
      </c>
      <c r="BB182" s="60" t="str">
        <f>AVERAGE(AW182,AY182)</f>
        <v>0</v>
      </c>
    </row>
    <row r="183" spans="1:92" customHeight="1" ht="36">
      <c r="A183" s="39">
        <v>179</v>
      </c>
      <c r="B183" s="40"/>
      <c r="C183" s="41"/>
      <c r="D183" s="41"/>
      <c r="E183" s="42"/>
      <c r="F183" s="43"/>
      <c r="G183" s="43"/>
      <c r="H183" s="44"/>
      <c r="I183" s="45"/>
      <c r="J183" s="45"/>
      <c r="K183" s="45"/>
      <c r="L183" s="45"/>
      <c r="M183" s="45"/>
      <c r="N183" s="46"/>
      <c r="O183" s="46">
        <v>0</v>
      </c>
      <c r="P183" s="46">
        <v>0</v>
      </c>
      <c r="Q183" s="47">
        <f>SUM(N183:P183)</f>
        <v>0</v>
      </c>
      <c r="R183" s="46"/>
      <c r="S183" s="46"/>
      <c r="T183" s="45"/>
      <c r="U183" s="45"/>
      <c r="V183" s="45"/>
      <c r="W183" s="48" t="str">
        <f>VLOOKUP(M183,tablaPesoTRLActual,2,FALSE)*VLOOKUP((V183-M183),tablaPesoCambioTRL,2,FALSE)</f>
        <v>0</v>
      </c>
      <c r="X183" s="48" t="str">
        <f>VLOOKUP(V183,valoracionMetaTRL,2,FALSE)</f>
        <v>0</v>
      </c>
      <c r="Y183" s="49"/>
      <c r="Z183" s="45" t="str">
        <f>VLOOKUP(Y183,TipoESfuerzo,2,FALSE)</f>
        <v>0</v>
      </c>
      <c r="AA183" s="50"/>
      <c r="AB183" s="51"/>
      <c r="AC183" s="51"/>
      <c r="AD183" s="51"/>
      <c r="AE183" s="52">
        <f>SUM(AA183:AD183)</f>
        <v>0</v>
      </c>
      <c r="AF183" s="53"/>
      <c r="AG183" s="45"/>
      <c r="AH183" s="41"/>
      <c r="AI183" s="54"/>
      <c r="AJ183" s="55" t="str">
        <f>(W183*0.15)+(X183*0.6)+(Z183*0.25)</f>
        <v>0</v>
      </c>
      <c r="AK183" s="56"/>
      <c r="AL183" s="57" t="str">
        <f>VLOOKUP(AK183,AplicacionesTecnologia2,2,FALSE)</f>
        <v>0</v>
      </c>
      <c r="AM183" s="56"/>
      <c r="AN183" s="58" t="str">
        <f>VLOOKUP(AM183,AproximacionMercado,2,FALSE)</f>
        <v>0</v>
      </c>
      <c r="AO183" s="27"/>
      <c r="AP183" s="27"/>
      <c r="AQ183" s="56"/>
      <c r="AR183" s="57" t="str">
        <f>VLOOKUP(AQ183,ExpansionTecnologia,2,FALSE)</f>
        <v>0</v>
      </c>
      <c r="AS183" s="56"/>
      <c r="AT183" s="57" t="str">
        <f>VLOOKUP(AS183,RegulacionesBarreras,2,FALSE)</f>
        <v>0</v>
      </c>
      <c r="AU183" s="59" t="str">
        <f>AVERAGE(AL183,AN183,AR183,AT183)</f>
        <v>0</v>
      </c>
      <c r="AV183" s="56"/>
      <c r="AW183" s="57" t="str">
        <f>VLOOKUP(AV183,afectacionesArticulosPatentes,2,FALSE)</f>
        <v>0</v>
      </c>
      <c r="AX183" s="56"/>
      <c r="AY183" s="57" t="str">
        <f>VLOOKUP(AX183,afectacionesProductosComerciales,2,FALSE)</f>
        <v>0</v>
      </c>
      <c r="AZ183" s="27"/>
      <c r="BA183" s="45" t="s">
        <v>84</v>
      </c>
      <c r="BB183" s="60" t="str">
        <f>AVERAGE(AW183,AY183)</f>
        <v>0</v>
      </c>
    </row>
    <row r="184" spans="1:92" customHeight="1" ht="36">
      <c r="A184" s="39">
        <v>180</v>
      </c>
      <c r="B184" s="40"/>
      <c r="C184" s="41"/>
      <c r="D184" s="41"/>
      <c r="E184" s="42"/>
      <c r="F184" s="43"/>
      <c r="G184" s="43"/>
      <c r="H184" s="44"/>
      <c r="I184" s="45"/>
      <c r="J184" s="45"/>
      <c r="K184" s="45"/>
      <c r="L184" s="45"/>
      <c r="M184" s="45"/>
      <c r="N184" s="46"/>
      <c r="O184" s="46">
        <v>0</v>
      </c>
      <c r="P184" s="46">
        <v>0</v>
      </c>
      <c r="Q184" s="47">
        <f>SUM(N184:P184)</f>
        <v>0</v>
      </c>
      <c r="R184" s="46"/>
      <c r="S184" s="46"/>
      <c r="T184" s="45"/>
      <c r="U184" s="45"/>
      <c r="V184" s="45"/>
      <c r="W184" s="48" t="str">
        <f>VLOOKUP(M184,tablaPesoTRLActual,2,FALSE)*VLOOKUP((V184-M184),tablaPesoCambioTRL,2,FALSE)</f>
        <v>0</v>
      </c>
      <c r="X184" s="48" t="str">
        <f>VLOOKUP(V184,valoracionMetaTRL,2,FALSE)</f>
        <v>0</v>
      </c>
      <c r="Y184" s="49"/>
      <c r="Z184" s="45" t="str">
        <f>VLOOKUP(Y184,TipoESfuerzo,2,FALSE)</f>
        <v>0</v>
      </c>
      <c r="AA184" s="50"/>
      <c r="AB184" s="51"/>
      <c r="AC184" s="51"/>
      <c r="AD184" s="51"/>
      <c r="AE184" s="52">
        <f>SUM(AA184:AD184)</f>
        <v>0</v>
      </c>
      <c r="AF184" s="53"/>
      <c r="AG184" s="45"/>
      <c r="AH184" s="41"/>
      <c r="AI184" s="54"/>
      <c r="AJ184" s="55" t="str">
        <f>(W184*0.15)+(X184*0.6)+(Z184*0.25)</f>
        <v>0</v>
      </c>
      <c r="AK184" s="56"/>
      <c r="AL184" s="57" t="str">
        <f>VLOOKUP(AK184,AplicacionesTecnologia2,2,FALSE)</f>
        <v>0</v>
      </c>
      <c r="AM184" s="56"/>
      <c r="AN184" s="58" t="str">
        <f>VLOOKUP(AM184,AproximacionMercado,2,FALSE)</f>
        <v>0</v>
      </c>
      <c r="AO184" s="27"/>
      <c r="AP184" s="27"/>
      <c r="AQ184" s="56"/>
      <c r="AR184" s="57" t="str">
        <f>VLOOKUP(AQ184,ExpansionTecnologia,2,FALSE)</f>
        <v>0</v>
      </c>
      <c r="AS184" s="56"/>
      <c r="AT184" s="57" t="str">
        <f>VLOOKUP(AS184,RegulacionesBarreras,2,FALSE)</f>
        <v>0</v>
      </c>
      <c r="AU184" s="59" t="str">
        <f>AVERAGE(AL184,AN184,AR184,AT184)</f>
        <v>0</v>
      </c>
      <c r="AV184" s="56"/>
      <c r="AW184" s="57" t="str">
        <f>VLOOKUP(AV184,afectacionesArticulosPatentes,2,FALSE)</f>
        <v>0</v>
      </c>
      <c r="AX184" s="56"/>
      <c r="AY184" s="57" t="str">
        <f>VLOOKUP(AX184,afectacionesProductosComerciales,2,FALSE)</f>
        <v>0</v>
      </c>
      <c r="AZ184" s="27"/>
      <c r="BA184" s="45" t="s">
        <v>84</v>
      </c>
      <c r="BB184" s="60" t="str">
        <f>AVERAGE(AW184,AY184)</f>
        <v>0</v>
      </c>
    </row>
    <row r="185" spans="1:92" customHeight="1" ht="36">
      <c r="A185" s="39">
        <v>181</v>
      </c>
      <c r="B185" s="40"/>
      <c r="C185" s="41"/>
      <c r="D185" s="41"/>
      <c r="E185" s="42"/>
      <c r="F185" s="43"/>
      <c r="G185" s="43"/>
      <c r="H185" s="44"/>
      <c r="I185" s="45"/>
      <c r="J185" s="45"/>
      <c r="K185" s="45"/>
      <c r="L185" s="45"/>
      <c r="M185" s="45"/>
      <c r="N185" s="46"/>
      <c r="O185" s="46">
        <v>0</v>
      </c>
      <c r="P185" s="46">
        <v>0</v>
      </c>
      <c r="Q185" s="47">
        <f>SUM(N185:P185)</f>
        <v>0</v>
      </c>
      <c r="R185" s="46"/>
      <c r="S185" s="46"/>
      <c r="T185" s="45"/>
      <c r="U185" s="45"/>
      <c r="V185" s="45"/>
      <c r="W185" s="48" t="str">
        <f>VLOOKUP(M185,tablaPesoTRLActual,2,FALSE)*VLOOKUP((V185-M185),tablaPesoCambioTRL,2,FALSE)</f>
        <v>0</v>
      </c>
      <c r="X185" s="48" t="str">
        <f>VLOOKUP(V185,valoracionMetaTRL,2,FALSE)</f>
        <v>0</v>
      </c>
      <c r="Y185" s="49"/>
      <c r="Z185" s="45" t="str">
        <f>VLOOKUP(Y185,TipoESfuerzo,2,FALSE)</f>
        <v>0</v>
      </c>
      <c r="AA185" s="50"/>
      <c r="AB185" s="51"/>
      <c r="AC185" s="51"/>
      <c r="AD185" s="51"/>
      <c r="AE185" s="52">
        <f>SUM(AA185:AD185)</f>
        <v>0</v>
      </c>
      <c r="AF185" s="53"/>
      <c r="AG185" s="45"/>
      <c r="AH185" s="41"/>
      <c r="AI185" s="54"/>
      <c r="AJ185" s="55" t="str">
        <f>(W185*0.15)+(X185*0.6)+(Z185*0.25)</f>
        <v>0</v>
      </c>
      <c r="AK185" s="56"/>
      <c r="AL185" s="57" t="str">
        <f>VLOOKUP(AK185,AplicacionesTecnologia2,2,FALSE)</f>
        <v>0</v>
      </c>
      <c r="AM185" s="56"/>
      <c r="AN185" s="58" t="str">
        <f>VLOOKUP(AM185,AproximacionMercado,2,FALSE)</f>
        <v>0</v>
      </c>
      <c r="AO185" s="27"/>
      <c r="AP185" s="27"/>
      <c r="AQ185" s="56"/>
      <c r="AR185" s="57" t="str">
        <f>VLOOKUP(AQ185,ExpansionTecnologia,2,FALSE)</f>
        <v>0</v>
      </c>
      <c r="AS185" s="56"/>
      <c r="AT185" s="57" t="str">
        <f>VLOOKUP(AS185,RegulacionesBarreras,2,FALSE)</f>
        <v>0</v>
      </c>
      <c r="AU185" s="59" t="str">
        <f>AVERAGE(AL185,AN185,AR185,AT185)</f>
        <v>0</v>
      </c>
      <c r="AV185" s="56"/>
      <c r="AW185" s="57" t="str">
        <f>VLOOKUP(AV185,afectacionesArticulosPatentes,2,FALSE)</f>
        <v>0</v>
      </c>
      <c r="AX185" s="56"/>
      <c r="AY185" s="57" t="str">
        <f>VLOOKUP(AX185,afectacionesProductosComerciales,2,FALSE)</f>
        <v>0</v>
      </c>
      <c r="AZ185" s="27"/>
      <c r="BA185" s="45" t="s">
        <v>84</v>
      </c>
      <c r="BB185" s="60" t="str">
        <f>AVERAGE(AW185,AY185)</f>
        <v>0</v>
      </c>
    </row>
    <row r="186" spans="1:92" customHeight="1" ht="36">
      <c r="A186" s="39">
        <v>182</v>
      </c>
      <c r="B186" s="40"/>
      <c r="C186" s="41"/>
      <c r="D186" s="41"/>
      <c r="E186" s="42"/>
      <c r="F186" s="43"/>
      <c r="G186" s="43"/>
      <c r="H186" s="44"/>
      <c r="I186" s="45"/>
      <c r="J186" s="45"/>
      <c r="K186" s="45"/>
      <c r="L186" s="45"/>
      <c r="M186" s="45"/>
      <c r="N186" s="46"/>
      <c r="O186" s="46">
        <v>0</v>
      </c>
      <c r="P186" s="46">
        <v>0</v>
      </c>
      <c r="Q186" s="47">
        <f>SUM(N186:P186)</f>
        <v>0</v>
      </c>
      <c r="R186" s="46"/>
      <c r="S186" s="46"/>
      <c r="T186" s="45"/>
      <c r="U186" s="45"/>
      <c r="V186" s="45"/>
      <c r="W186" s="48" t="str">
        <f>VLOOKUP(M186,tablaPesoTRLActual,2,FALSE)*VLOOKUP((V186-M186),tablaPesoCambioTRL,2,FALSE)</f>
        <v>0</v>
      </c>
      <c r="X186" s="48" t="str">
        <f>VLOOKUP(V186,valoracionMetaTRL,2,FALSE)</f>
        <v>0</v>
      </c>
      <c r="Y186" s="49"/>
      <c r="Z186" s="45" t="str">
        <f>VLOOKUP(Y186,TipoESfuerzo,2,FALSE)</f>
        <v>0</v>
      </c>
      <c r="AA186" s="50"/>
      <c r="AB186" s="51"/>
      <c r="AC186" s="51"/>
      <c r="AD186" s="51"/>
      <c r="AE186" s="52">
        <f>SUM(AA186:AD186)</f>
        <v>0</v>
      </c>
      <c r="AF186" s="53"/>
      <c r="AG186" s="45"/>
      <c r="AH186" s="41"/>
      <c r="AI186" s="54"/>
      <c r="AJ186" s="55" t="str">
        <f>(W186*0.15)+(X186*0.6)+(Z186*0.25)</f>
        <v>0</v>
      </c>
      <c r="AK186" s="56"/>
      <c r="AL186" s="57" t="str">
        <f>VLOOKUP(AK186,AplicacionesTecnologia2,2,FALSE)</f>
        <v>0</v>
      </c>
      <c r="AM186" s="56"/>
      <c r="AN186" s="58" t="str">
        <f>VLOOKUP(AM186,AproximacionMercado,2,FALSE)</f>
        <v>0</v>
      </c>
      <c r="AO186" s="27"/>
      <c r="AP186" s="27"/>
      <c r="AQ186" s="56"/>
      <c r="AR186" s="57" t="str">
        <f>VLOOKUP(AQ186,ExpansionTecnologia,2,FALSE)</f>
        <v>0</v>
      </c>
      <c r="AS186" s="56"/>
      <c r="AT186" s="57" t="str">
        <f>VLOOKUP(AS186,RegulacionesBarreras,2,FALSE)</f>
        <v>0</v>
      </c>
      <c r="AU186" s="59" t="str">
        <f>AVERAGE(AL186,AN186,AR186,AT186)</f>
        <v>0</v>
      </c>
      <c r="AV186" s="56"/>
      <c r="AW186" s="57" t="str">
        <f>VLOOKUP(AV186,afectacionesArticulosPatentes,2,FALSE)</f>
        <v>0</v>
      </c>
      <c r="AX186" s="56"/>
      <c r="AY186" s="57" t="str">
        <f>VLOOKUP(AX186,afectacionesProductosComerciales,2,FALSE)</f>
        <v>0</v>
      </c>
      <c r="AZ186" s="27"/>
      <c r="BA186" s="45" t="s">
        <v>84</v>
      </c>
      <c r="BB186" s="60" t="str">
        <f>AVERAGE(AW186,AY186)</f>
        <v>0</v>
      </c>
    </row>
    <row r="187" spans="1:92" customHeight="1" ht="36">
      <c r="A187" s="39">
        <v>183</v>
      </c>
      <c r="B187" s="40"/>
      <c r="C187" s="41"/>
      <c r="D187" s="41"/>
      <c r="E187" s="42"/>
      <c r="F187" s="43"/>
      <c r="G187" s="43"/>
      <c r="H187" s="44"/>
      <c r="I187" s="45"/>
      <c r="J187" s="45"/>
      <c r="K187" s="45"/>
      <c r="L187" s="45"/>
      <c r="M187" s="45"/>
      <c r="N187" s="46"/>
      <c r="O187" s="46">
        <v>0</v>
      </c>
      <c r="P187" s="46">
        <v>0</v>
      </c>
      <c r="Q187" s="47">
        <f>SUM(N187:P187)</f>
        <v>0</v>
      </c>
      <c r="R187" s="46"/>
      <c r="S187" s="46"/>
      <c r="T187" s="45"/>
      <c r="U187" s="45"/>
      <c r="V187" s="45"/>
      <c r="W187" s="48" t="str">
        <f>VLOOKUP(M187,tablaPesoTRLActual,2,FALSE)*VLOOKUP((V187-M187),tablaPesoCambioTRL,2,FALSE)</f>
        <v>0</v>
      </c>
      <c r="X187" s="48" t="str">
        <f>VLOOKUP(V187,valoracionMetaTRL,2,FALSE)</f>
        <v>0</v>
      </c>
      <c r="Y187" s="49"/>
      <c r="Z187" s="45" t="str">
        <f>VLOOKUP(Y187,TipoESfuerzo,2,FALSE)</f>
        <v>0</v>
      </c>
      <c r="AA187" s="50"/>
      <c r="AB187" s="51"/>
      <c r="AC187" s="51"/>
      <c r="AD187" s="51"/>
      <c r="AE187" s="52">
        <f>SUM(AA187:AD187)</f>
        <v>0</v>
      </c>
      <c r="AF187" s="53"/>
      <c r="AG187" s="45"/>
      <c r="AH187" s="41"/>
      <c r="AI187" s="54"/>
      <c r="AJ187" s="55" t="str">
        <f>(W187*0.15)+(X187*0.6)+(Z187*0.25)</f>
        <v>0</v>
      </c>
      <c r="AK187" s="56"/>
      <c r="AL187" s="57" t="str">
        <f>VLOOKUP(AK187,AplicacionesTecnologia2,2,FALSE)</f>
        <v>0</v>
      </c>
      <c r="AM187" s="56"/>
      <c r="AN187" s="58" t="str">
        <f>VLOOKUP(AM187,AproximacionMercado,2,FALSE)</f>
        <v>0</v>
      </c>
      <c r="AO187" s="27"/>
      <c r="AP187" s="27"/>
      <c r="AQ187" s="56"/>
      <c r="AR187" s="57" t="str">
        <f>VLOOKUP(AQ187,ExpansionTecnologia,2,FALSE)</f>
        <v>0</v>
      </c>
      <c r="AS187" s="56"/>
      <c r="AT187" s="57" t="str">
        <f>VLOOKUP(AS187,RegulacionesBarreras,2,FALSE)</f>
        <v>0</v>
      </c>
      <c r="AU187" s="59" t="str">
        <f>AVERAGE(AL187,AN187,AR187,AT187)</f>
        <v>0</v>
      </c>
      <c r="AV187" s="56"/>
      <c r="AW187" s="57" t="str">
        <f>VLOOKUP(AV187,afectacionesArticulosPatentes,2,FALSE)</f>
        <v>0</v>
      </c>
      <c r="AX187" s="56"/>
      <c r="AY187" s="57" t="str">
        <f>VLOOKUP(AX187,afectacionesProductosComerciales,2,FALSE)</f>
        <v>0</v>
      </c>
      <c r="AZ187" s="27"/>
      <c r="BA187" s="45" t="s">
        <v>84</v>
      </c>
      <c r="BB187" s="60" t="str">
        <f>AVERAGE(AW187,AY187)</f>
        <v>0</v>
      </c>
    </row>
    <row r="188" spans="1:92" customHeight="1" ht="36">
      <c r="A188" s="39">
        <v>184</v>
      </c>
      <c r="B188" s="40"/>
      <c r="C188" s="41"/>
      <c r="D188" s="41"/>
      <c r="E188" s="42"/>
      <c r="F188" s="43"/>
      <c r="G188" s="43"/>
      <c r="H188" s="44"/>
      <c r="I188" s="45"/>
      <c r="J188" s="45"/>
      <c r="K188" s="45"/>
      <c r="L188" s="45"/>
      <c r="M188" s="45"/>
      <c r="N188" s="46"/>
      <c r="O188" s="46">
        <v>0</v>
      </c>
      <c r="P188" s="46">
        <v>0</v>
      </c>
      <c r="Q188" s="47">
        <f>SUM(N188:P188)</f>
        <v>0</v>
      </c>
      <c r="R188" s="46"/>
      <c r="S188" s="46"/>
      <c r="T188" s="45"/>
      <c r="U188" s="45"/>
      <c r="V188" s="45"/>
      <c r="W188" s="48" t="str">
        <f>VLOOKUP(M188,tablaPesoTRLActual,2,FALSE)*VLOOKUP((V188-M188),tablaPesoCambioTRL,2,FALSE)</f>
        <v>0</v>
      </c>
      <c r="X188" s="48" t="str">
        <f>VLOOKUP(V188,valoracionMetaTRL,2,FALSE)</f>
        <v>0</v>
      </c>
      <c r="Y188" s="49"/>
      <c r="Z188" s="45" t="str">
        <f>VLOOKUP(Y188,TipoESfuerzo,2,FALSE)</f>
        <v>0</v>
      </c>
      <c r="AA188" s="50"/>
      <c r="AB188" s="51"/>
      <c r="AC188" s="51"/>
      <c r="AD188" s="51"/>
      <c r="AE188" s="52">
        <f>SUM(AA188:AD188)</f>
        <v>0</v>
      </c>
      <c r="AF188" s="53"/>
      <c r="AG188" s="45"/>
      <c r="AH188" s="41"/>
      <c r="AI188" s="54"/>
      <c r="AJ188" s="55" t="str">
        <f>(W188*0.15)+(X188*0.6)+(Z188*0.25)</f>
        <v>0</v>
      </c>
      <c r="AK188" s="56"/>
      <c r="AL188" s="57" t="str">
        <f>VLOOKUP(AK188,AplicacionesTecnologia2,2,FALSE)</f>
        <v>0</v>
      </c>
      <c r="AM188" s="56"/>
      <c r="AN188" s="58" t="str">
        <f>VLOOKUP(AM188,AproximacionMercado,2,FALSE)</f>
        <v>0</v>
      </c>
      <c r="AO188" s="27"/>
      <c r="AP188" s="27"/>
      <c r="AQ188" s="56"/>
      <c r="AR188" s="57" t="str">
        <f>VLOOKUP(AQ188,ExpansionTecnologia,2,FALSE)</f>
        <v>0</v>
      </c>
      <c r="AS188" s="56"/>
      <c r="AT188" s="57" t="str">
        <f>VLOOKUP(AS188,RegulacionesBarreras,2,FALSE)</f>
        <v>0</v>
      </c>
      <c r="AU188" s="59" t="str">
        <f>AVERAGE(AL188,AN188,AR188,AT188)</f>
        <v>0</v>
      </c>
      <c r="AV188" s="56"/>
      <c r="AW188" s="57" t="str">
        <f>VLOOKUP(AV188,afectacionesArticulosPatentes,2,FALSE)</f>
        <v>0</v>
      </c>
      <c r="AX188" s="56"/>
      <c r="AY188" s="57" t="str">
        <f>VLOOKUP(AX188,afectacionesProductosComerciales,2,FALSE)</f>
        <v>0</v>
      </c>
      <c r="AZ188" s="27"/>
      <c r="BA188" s="45" t="s">
        <v>84</v>
      </c>
      <c r="BB188" s="60" t="str">
        <f>AVERAGE(AW188,AY188)</f>
        <v>0</v>
      </c>
    </row>
    <row r="189" spans="1:92" customHeight="1" ht="36">
      <c r="A189" s="39">
        <v>185</v>
      </c>
      <c r="B189" s="40"/>
      <c r="C189" s="41"/>
      <c r="D189" s="41"/>
      <c r="E189" s="42"/>
      <c r="F189" s="43"/>
      <c r="G189" s="43"/>
      <c r="H189" s="44"/>
      <c r="I189" s="45"/>
      <c r="J189" s="45"/>
      <c r="K189" s="45"/>
      <c r="L189" s="45"/>
      <c r="M189" s="45"/>
      <c r="N189" s="46"/>
      <c r="O189" s="46">
        <v>0</v>
      </c>
      <c r="P189" s="46">
        <v>0</v>
      </c>
      <c r="Q189" s="47">
        <f>SUM(N189:P189)</f>
        <v>0</v>
      </c>
      <c r="R189" s="46"/>
      <c r="S189" s="46"/>
      <c r="T189" s="45"/>
      <c r="U189" s="45"/>
      <c r="V189" s="45"/>
      <c r="W189" s="48" t="str">
        <f>VLOOKUP(M189,tablaPesoTRLActual,2,FALSE)*VLOOKUP((V189-M189),tablaPesoCambioTRL,2,FALSE)</f>
        <v>0</v>
      </c>
      <c r="X189" s="48" t="str">
        <f>VLOOKUP(V189,valoracionMetaTRL,2,FALSE)</f>
        <v>0</v>
      </c>
      <c r="Y189" s="49"/>
      <c r="Z189" s="45" t="str">
        <f>VLOOKUP(Y189,TipoESfuerzo,2,FALSE)</f>
        <v>0</v>
      </c>
      <c r="AA189" s="50"/>
      <c r="AB189" s="51"/>
      <c r="AC189" s="51"/>
      <c r="AD189" s="51"/>
      <c r="AE189" s="52">
        <f>SUM(AA189:AD189)</f>
        <v>0</v>
      </c>
      <c r="AF189" s="53"/>
      <c r="AG189" s="45"/>
      <c r="AH189" s="41"/>
      <c r="AI189" s="54"/>
      <c r="AJ189" s="55" t="str">
        <f>(W189*0.15)+(X189*0.6)+(Z189*0.25)</f>
        <v>0</v>
      </c>
      <c r="AK189" s="56"/>
      <c r="AL189" s="57" t="str">
        <f>VLOOKUP(AK189,AplicacionesTecnologia2,2,FALSE)</f>
        <v>0</v>
      </c>
      <c r="AM189" s="56"/>
      <c r="AN189" s="58" t="str">
        <f>VLOOKUP(AM189,AproximacionMercado,2,FALSE)</f>
        <v>0</v>
      </c>
      <c r="AO189" s="27"/>
      <c r="AP189" s="27"/>
      <c r="AQ189" s="56"/>
      <c r="AR189" s="57" t="str">
        <f>VLOOKUP(AQ189,ExpansionTecnologia,2,FALSE)</f>
        <v>0</v>
      </c>
      <c r="AS189" s="56"/>
      <c r="AT189" s="57" t="str">
        <f>VLOOKUP(AS189,RegulacionesBarreras,2,FALSE)</f>
        <v>0</v>
      </c>
      <c r="AU189" s="59" t="str">
        <f>AVERAGE(AL189,AN189,AR189,AT189)</f>
        <v>0</v>
      </c>
      <c r="AV189" s="56"/>
      <c r="AW189" s="57" t="str">
        <f>VLOOKUP(AV189,afectacionesArticulosPatentes,2,FALSE)</f>
        <v>0</v>
      </c>
      <c r="AX189" s="56"/>
      <c r="AY189" s="57" t="str">
        <f>VLOOKUP(AX189,afectacionesProductosComerciales,2,FALSE)</f>
        <v>0</v>
      </c>
      <c r="AZ189" s="27"/>
      <c r="BA189" s="45" t="s">
        <v>84</v>
      </c>
      <c r="BB189" s="60" t="str">
        <f>AVERAGE(AW189,AY189)</f>
        <v>0</v>
      </c>
    </row>
    <row r="190" spans="1:92" customHeight="1" ht="36">
      <c r="A190" s="39">
        <v>186</v>
      </c>
      <c r="B190" s="40"/>
      <c r="C190" s="41"/>
      <c r="D190" s="41"/>
      <c r="E190" s="42"/>
      <c r="F190" s="43"/>
      <c r="G190" s="43"/>
      <c r="H190" s="44"/>
      <c r="I190" s="45"/>
      <c r="J190" s="45"/>
      <c r="K190" s="45"/>
      <c r="L190" s="45"/>
      <c r="M190" s="45"/>
      <c r="N190" s="46"/>
      <c r="O190" s="46">
        <v>0</v>
      </c>
      <c r="P190" s="46">
        <v>0</v>
      </c>
      <c r="Q190" s="47">
        <f>SUM(N190:P190)</f>
        <v>0</v>
      </c>
      <c r="R190" s="46"/>
      <c r="S190" s="46"/>
      <c r="T190" s="45"/>
      <c r="U190" s="45"/>
      <c r="V190" s="45"/>
      <c r="W190" s="48" t="str">
        <f>VLOOKUP(M190,tablaPesoTRLActual,2,FALSE)*VLOOKUP((V190-M190),tablaPesoCambioTRL,2,FALSE)</f>
        <v>0</v>
      </c>
      <c r="X190" s="48" t="str">
        <f>VLOOKUP(V190,valoracionMetaTRL,2,FALSE)</f>
        <v>0</v>
      </c>
      <c r="Y190" s="49"/>
      <c r="Z190" s="45" t="str">
        <f>VLOOKUP(Y190,TipoESfuerzo,2,FALSE)</f>
        <v>0</v>
      </c>
      <c r="AA190" s="50"/>
      <c r="AB190" s="51"/>
      <c r="AC190" s="51"/>
      <c r="AD190" s="51"/>
      <c r="AE190" s="52">
        <f>SUM(AA190:AD190)</f>
        <v>0</v>
      </c>
      <c r="AF190" s="53"/>
      <c r="AG190" s="45"/>
      <c r="AH190" s="41"/>
      <c r="AI190" s="54"/>
      <c r="AJ190" s="55" t="str">
        <f>(W190*0.15)+(X190*0.6)+(Z190*0.25)</f>
        <v>0</v>
      </c>
      <c r="AK190" s="56"/>
      <c r="AL190" s="57" t="str">
        <f>VLOOKUP(AK190,AplicacionesTecnologia2,2,FALSE)</f>
        <v>0</v>
      </c>
      <c r="AM190" s="56"/>
      <c r="AN190" s="58" t="str">
        <f>VLOOKUP(AM190,AproximacionMercado,2,FALSE)</f>
        <v>0</v>
      </c>
      <c r="AO190" s="27"/>
      <c r="AP190" s="27"/>
      <c r="AQ190" s="56"/>
      <c r="AR190" s="57" t="str">
        <f>VLOOKUP(AQ190,ExpansionTecnologia,2,FALSE)</f>
        <v>0</v>
      </c>
      <c r="AS190" s="56"/>
      <c r="AT190" s="57" t="str">
        <f>VLOOKUP(AS190,RegulacionesBarreras,2,FALSE)</f>
        <v>0</v>
      </c>
      <c r="AU190" s="59" t="str">
        <f>AVERAGE(AL190,AN190,AR190,AT190)</f>
        <v>0</v>
      </c>
      <c r="AV190" s="56"/>
      <c r="AW190" s="57" t="str">
        <f>VLOOKUP(AV190,afectacionesArticulosPatentes,2,FALSE)</f>
        <v>0</v>
      </c>
      <c r="AX190" s="56"/>
      <c r="AY190" s="57" t="str">
        <f>VLOOKUP(AX190,afectacionesProductosComerciales,2,FALSE)</f>
        <v>0</v>
      </c>
      <c r="AZ190" s="27"/>
      <c r="BA190" s="45" t="s">
        <v>84</v>
      </c>
      <c r="BB190" s="60" t="str">
        <f>AVERAGE(AW190,AY190)</f>
        <v>0</v>
      </c>
    </row>
    <row r="191" spans="1:92" customHeight="1" ht="36">
      <c r="A191" s="39">
        <v>187</v>
      </c>
      <c r="B191" s="40"/>
      <c r="C191" s="41"/>
      <c r="D191" s="41"/>
      <c r="E191" s="42"/>
      <c r="F191" s="43"/>
      <c r="G191" s="43"/>
      <c r="H191" s="44"/>
      <c r="I191" s="45"/>
      <c r="J191" s="45"/>
      <c r="K191" s="45"/>
      <c r="L191" s="45"/>
      <c r="M191" s="45"/>
      <c r="N191" s="46"/>
      <c r="O191" s="46">
        <v>0</v>
      </c>
      <c r="P191" s="46">
        <v>0</v>
      </c>
      <c r="Q191" s="47">
        <f>SUM(N191:P191)</f>
        <v>0</v>
      </c>
      <c r="R191" s="46"/>
      <c r="S191" s="46"/>
      <c r="T191" s="45"/>
      <c r="U191" s="45"/>
      <c r="V191" s="45"/>
      <c r="W191" s="48" t="str">
        <f>VLOOKUP(M191,tablaPesoTRLActual,2,FALSE)*VLOOKUP((V191-M191),tablaPesoCambioTRL,2,FALSE)</f>
        <v>0</v>
      </c>
      <c r="X191" s="48" t="str">
        <f>VLOOKUP(V191,valoracionMetaTRL,2,FALSE)</f>
        <v>0</v>
      </c>
      <c r="Y191" s="49"/>
      <c r="Z191" s="45" t="str">
        <f>VLOOKUP(Y191,TipoESfuerzo,2,FALSE)</f>
        <v>0</v>
      </c>
      <c r="AA191" s="50"/>
      <c r="AB191" s="51"/>
      <c r="AC191" s="51"/>
      <c r="AD191" s="51"/>
      <c r="AE191" s="52">
        <f>SUM(AA191:AD191)</f>
        <v>0</v>
      </c>
      <c r="AF191" s="53"/>
      <c r="AG191" s="45"/>
      <c r="AH191" s="41"/>
      <c r="AI191" s="54"/>
      <c r="AJ191" s="55" t="str">
        <f>(W191*0.15)+(X191*0.6)+(Z191*0.25)</f>
        <v>0</v>
      </c>
      <c r="AK191" s="56"/>
      <c r="AL191" s="57" t="str">
        <f>VLOOKUP(AK191,AplicacionesTecnologia2,2,FALSE)</f>
        <v>0</v>
      </c>
      <c r="AM191" s="56"/>
      <c r="AN191" s="58" t="str">
        <f>VLOOKUP(AM191,AproximacionMercado,2,FALSE)</f>
        <v>0</v>
      </c>
      <c r="AO191" s="27"/>
      <c r="AP191" s="27"/>
      <c r="AQ191" s="56"/>
      <c r="AR191" s="57" t="str">
        <f>VLOOKUP(AQ191,ExpansionTecnologia,2,FALSE)</f>
        <v>0</v>
      </c>
      <c r="AS191" s="56"/>
      <c r="AT191" s="57" t="str">
        <f>VLOOKUP(AS191,RegulacionesBarreras,2,FALSE)</f>
        <v>0</v>
      </c>
      <c r="AU191" s="59" t="str">
        <f>AVERAGE(AL191,AN191,AR191,AT191)</f>
        <v>0</v>
      </c>
      <c r="AV191" s="56"/>
      <c r="AW191" s="57" t="str">
        <f>VLOOKUP(AV191,afectacionesArticulosPatentes,2,FALSE)</f>
        <v>0</v>
      </c>
      <c r="AX191" s="56"/>
      <c r="AY191" s="57" t="str">
        <f>VLOOKUP(AX191,afectacionesProductosComerciales,2,FALSE)</f>
        <v>0</v>
      </c>
      <c r="AZ191" s="27"/>
      <c r="BA191" s="45" t="s">
        <v>84</v>
      </c>
      <c r="BB191" s="60" t="str">
        <f>AVERAGE(AW191,AY191)</f>
        <v>0</v>
      </c>
    </row>
    <row r="192" spans="1:92" customHeight="1" ht="36">
      <c r="A192" s="39">
        <v>188</v>
      </c>
      <c r="B192" s="40"/>
      <c r="C192" s="41"/>
      <c r="D192" s="41"/>
      <c r="E192" s="42"/>
      <c r="F192" s="43"/>
      <c r="G192" s="43"/>
      <c r="H192" s="44"/>
      <c r="I192" s="45"/>
      <c r="J192" s="45"/>
      <c r="K192" s="45"/>
      <c r="L192" s="45"/>
      <c r="M192" s="45"/>
      <c r="N192" s="46"/>
      <c r="O192" s="46">
        <v>0</v>
      </c>
      <c r="P192" s="46">
        <v>0</v>
      </c>
      <c r="Q192" s="47">
        <f>SUM(N192:P192)</f>
        <v>0</v>
      </c>
      <c r="R192" s="46"/>
      <c r="S192" s="46"/>
      <c r="T192" s="45"/>
      <c r="U192" s="45"/>
      <c r="V192" s="45"/>
      <c r="W192" s="48" t="str">
        <f>VLOOKUP(M192,tablaPesoTRLActual,2,FALSE)*VLOOKUP((V192-M192),tablaPesoCambioTRL,2,FALSE)</f>
        <v>0</v>
      </c>
      <c r="X192" s="48" t="str">
        <f>VLOOKUP(V192,valoracionMetaTRL,2,FALSE)</f>
        <v>0</v>
      </c>
      <c r="Y192" s="49"/>
      <c r="Z192" s="45" t="str">
        <f>VLOOKUP(Y192,TipoESfuerzo,2,FALSE)</f>
        <v>0</v>
      </c>
      <c r="AA192" s="50"/>
      <c r="AB192" s="51"/>
      <c r="AC192" s="51"/>
      <c r="AD192" s="51"/>
      <c r="AE192" s="52">
        <f>SUM(AA192:AD192)</f>
        <v>0</v>
      </c>
      <c r="AF192" s="53"/>
      <c r="AG192" s="45"/>
      <c r="AH192" s="41"/>
      <c r="AI192" s="54"/>
      <c r="AJ192" s="55" t="str">
        <f>(W192*0.15)+(X192*0.6)+(Z192*0.25)</f>
        <v>0</v>
      </c>
      <c r="AK192" s="56"/>
      <c r="AL192" s="57" t="str">
        <f>VLOOKUP(AK192,AplicacionesTecnologia2,2,FALSE)</f>
        <v>0</v>
      </c>
      <c r="AM192" s="56"/>
      <c r="AN192" s="58" t="str">
        <f>VLOOKUP(AM192,AproximacionMercado,2,FALSE)</f>
        <v>0</v>
      </c>
      <c r="AO192" s="27"/>
      <c r="AP192" s="27"/>
      <c r="AQ192" s="56"/>
      <c r="AR192" s="57" t="str">
        <f>VLOOKUP(AQ192,ExpansionTecnologia,2,FALSE)</f>
        <v>0</v>
      </c>
      <c r="AS192" s="56"/>
      <c r="AT192" s="57" t="str">
        <f>VLOOKUP(AS192,RegulacionesBarreras,2,FALSE)</f>
        <v>0</v>
      </c>
      <c r="AU192" s="59" t="str">
        <f>AVERAGE(AL192,AN192,AR192,AT192)</f>
        <v>0</v>
      </c>
      <c r="AV192" s="56"/>
      <c r="AW192" s="57" t="str">
        <f>VLOOKUP(AV192,afectacionesArticulosPatentes,2,FALSE)</f>
        <v>0</v>
      </c>
      <c r="AX192" s="56"/>
      <c r="AY192" s="57" t="str">
        <f>VLOOKUP(AX192,afectacionesProductosComerciales,2,FALSE)</f>
        <v>0</v>
      </c>
      <c r="AZ192" s="27"/>
      <c r="BA192" s="45" t="s">
        <v>84</v>
      </c>
      <c r="BB192" s="60" t="str">
        <f>AVERAGE(AW192,AY192)</f>
        <v>0</v>
      </c>
    </row>
    <row r="193" spans="1:92" customHeight="1" ht="36">
      <c r="A193" s="39">
        <v>189</v>
      </c>
      <c r="B193" s="40"/>
      <c r="C193" s="41"/>
      <c r="D193" s="41"/>
      <c r="E193" s="42"/>
      <c r="F193" s="43"/>
      <c r="G193" s="43"/>
      <c r="H193" s="44"/>
      <c r="I193" s="45"/>
      <c r="J193" s="45"/>
      <c r="K193" s="45"/>
      <c r="L193" s="45"/>
      <c r="M193" s="45"/>
      <c r="N193" s="46"/>
      <c r="O193" s="46">
        <v>0</v>
      </c>
      <c r="P193" s="46">
        <v>0</v>
      </c>
      <c r="Q193" s="47">
        <f>SUM(N193:P193)</f>
        <v>0</v>
      </c>
      <c r="R193" s="46"/>
      <c r="S193" s="46"/>
      <c r="T193" s="45"/>
      <c r="U193" s="45"/>
      <c r="V193" s="45"/>
      <c r="W193" s="48" t="str">
        <f>VLOOKUP(M193,tablaPesoTRLActual,2,FALSE)*VLOOKUP((V193-M193),tablaPesoCambioTRL,2,FALSE)</f>
        <v>0</v>
      </c>
      <c r="X193" s="48" t="str">
        <f>VLOOKUP(V193,valoracionMetaTRL,2,FALSE)</f>
        <v>0</v>
      </c>
      <c r="Y193" s="49"/>
      <c r="Z193" s="45" t="str">
        <f>VLOOKUP(Y193,TipoESfuerzo,2,FALSE)</f>
        <v>0</v>
      </c>
      <c r="AA193" s="50"/>
      <c r="AB193" s="51"/>
      <c r="AC193" s="51"/>
      <c r="AD193" s="51"/>
      <c r="AE193" s="52">
        <f>SUM(AA193:AD193)</f>
        <v>0</v>
      </c>
      <c r="AF193" s="53"/>
      <c r="AG193" s="45"/>
      <c r="AH193" s="41"/>
      <c r="AI193" s="54"/>
      <c r="AJ193" s="55" t="str">
        <f>(W193*0.15)+(X193*0.6)+(Z193*0.25)</f>
        <v>0</v>
      </c>
      <c r="AK193" s="56"/>
      <c r="AL193" s="57" t="str">
        <f>VLOOKUP(AK193,AplicacionesTecnologia2,2,FALSE)</f>
        <v>0</v>
      </c>
      <c r="AM193" s="56"/>
      <c r="AN193" s="58" t="str">
        <f>VLOOKUP(AM193,AproximacionMercado,2,FALSE)</f>
        <v>0</v>
      </c>
      <c r="AO193" s="27"/>
      <c r="AP193" s="27"/>
      <c r="AQ193" s="56"/>
      <c r="AR193" s="57" t="str">
        <f>VLOOKUP(AQ193,ExpansionTecnologia,2,FALSE)</f>
        <v>0</v>
      </c>
      <c r="AS193" s="56"/>
      <c r="AT193" s="57" t="str">
        <f>VLOOKUP(AS193,RegulacionesBarreras,2,FALSE)</f>
        <v>0</v>
      </c>
      <c r="AU193" s="59" t="str">
        <f>AVERAGE(AL193,AN193,AR193,AT193)</f>
        <v>0</v>
      </c>
      <c r="AV193" s="56"/>
      <c r="AW193" s="57" t="str">
        <f>VLOOKUP(AV193,afectacionesArticulosPatentes,2,FALSE)</f>
        <v>0</v>
      </c>
      <c r="AX193" s="56"/>
      <c r="AY193" s="57" t="str">
        <f>VLOOKUP(AX193,afectacionesProductosComerciales,2,FALSE)</f>
        <v>0</v>
      </c>
      <c r="AZ193" s="27"/>
      <c r="BA193" s="45" t="s">
        <v>84</v>
      </c>
      <c r="BB193" s="60" t="str">
        <f>AVERAGE(AW193,AY193)</f>
        <v>0</v>
      </c>
    </row>
    <row r="194" spans="1:92" customHeight="1" ht="36">
      <c r="A194" s="39">
        <v>190</v>
      </c>
      <c r="B194" s="40"/>
      <c r="C194" s="41"/>
      <c r="D194" s="41"/>
      <c r="E194" s="42"/>
      <c r="F194" s="43"/>
      <c r="G194" s="43"/>
      <c r="H194" s="44"/>
      <c r="I194" s="45"/>
      <c r="J194" s="45"/>
      <c r="K194" s="45"/>
      <c r="L194" s="45"/>
      <c r="M194" s="45"/>
      <c r="N194" s="46"/>
      <c r="O194" s="46">
        <v>0</v>
      </c>
      <c r="P194" s="46">
        <v>0</v>
      </c>
      <c r="Q194" s="47">
        <f>SUM(N194:P194)</f>
        <v>0</v>
      </c>
      <c r="R194" s="46"/>
      <c r="S194" s="46"/>
      <c r="T194" s="45"/>
      <c r="U194" s="45"/>
      <c r="V194" s="45"/>
      <c r="W194" s="48" t="str">
        <f>VLOOKUP(M194,tablaPesoTRLActual,2,FALSE)*VLOOKUP((V194-M194),tablaPesoCambioTRL,2,FALSE)</f>
        <v>0</v>
      </c>
      <c r="X194" s="48" t="str">
        <f>VLOOKUP(V194,valoracionMetaTRL,2,FALSE)</f>
        <v>0</v>
      </c>
      <c r="Y194" s="49"/>
      <c r="Z194" s="45" t="str">
        <f>VLOOKUP(Y194,TipoESfuerzo,2,FALSE)</f>
        <v>0</v>
      </c>
      <c r="AA194" s="50"/>
      <c r="AB194" s="51"/>
      <c r="AC194" s="51"/>
      <c r="AD194" s="51"/>
      <c r="AE194" s="52">
        <f>SUM(AA194:AD194)</f>
        <v>0</v>
      </c>
      <c r="AF194" s="53"/>
      <c r="AG194" s="45"/>
      <c r="AH194" s="41"/>
      <c r="AI194" s="54"/>
      <c r="AJ194" s="55" t="str">
        <f>(W194*0.15)+(X194*0.6)+(Z194*0.25)</f>
        <v>0</v>
      </c>
      <c r="AK194" s="56"/>
      <c r="AL194" s="57" t="str">
        <f>VLOOKUP(AK194,AplicacionesTecnologia2,2,FALSE)</f>
        <v>0</v>
      </c>
      <c r="AM194" s="56"/>
      <c r="AN194" s="58" t="str">
        <f>VLOOKUP(AM194,AproximacionMercado,2,FALSE)</f>
        <v>0</v>
      </c>
      <c r="AO194" s="27"/>
      <c r="AP194" s="27"/>
      <c r="AQ194" s="56"/>
      <c r="AR194" s="57" t="str">
        <f>VLOOKUP(AQ194,ExpansionTecnologia,2,FALSE)</f>
        <v>0</v>
      </c>
      <c r="AS194" s="56"/>
      <c r="AT194" s="57" t="str">
        <f>VLOOKUP(AS194,RegulacionesBarreras,2,FALSE)</f>
        <v>0</v>
      </c>
      <c r="AU194" s="59" t="str">
        <f>AVERAGE(AL194,AN194,AR194,AT194)</f>
        <v>0</v>
      </c>
      <c r="AV194" s="56"/>
      <c r="AW194" s="57" t="str">
        <f>VLOOKUP(AV194,afectacionesArticulosPatentes,2,FALSE)</f>
        <v>0</v>
      </c>
      <c r="AX194" s="56"/>
      <c r="AY194" s="57" t="str">
        <f>VLOOKUP(AX194,afectacionesProductosComerciales,2,FALSE)</f>
        <v>0</v>
      </c>
      <c r="AZ194" s="27"/>
      <c r="BA194" s="45" t="s">
        <v>84</v>
      </c>
      <c r="BB194" s="60" t="str">
        <f>AVERAGE(AW194,AY194)</f>
        <v>0</v>
      </c>
    </row>
    <row r="195" spans="1:92" customHeight="1" ht="36">
      <c r="A195" s="39">
        <v>191</v>
      </c>
      <c r="B195" s="40"/>
      <c r="C195" s="41"/>
      <c r="D195" s="41"/>
      <c r="E195" s="42"/>
      <c r="F195" s="43"/>
      <c r="G195" s="43"/>
      <c r="H195" s="44"/>
      <c r="I195" s="45"/>
      <c r="J195" s="45"/>
      <c r="K195" s="45"/>
      <c r="L195" s="45"/>
      <c r="M195" s="45"/>
      <c r="N195" s="46"/>
      <c r="O195" s="46">
        <v>0</v>
      </c>
      <c r="P195" s="46">
        <v>0</v>
      </c>
      <c r="Q195" s="47">
        <f>SUM(N195:P195)</f>
        <v>0</v>
      </c>
      <c r="R195" s="46"/>
      <c r="S195" s="46"/>
      <c r="T195" s="45"/>
      <c r="U195" s="45"/>
      <c r="V195" s="45"/>
      <c r="W195" s="48" t="str">
        <f>VLOOKUP(M195,tablaPesoTRLActual,2,FALSE)*VLOOKUP((V195-M195),tablaPesoCambioTRL,2,FALSE)</f>
        <v>0</v>
      </c>
      <c r="X195" s="48" t="str">
        <f>VLOOKUP(V195,valoracionMetaTRL,2,FALSE)</f>
        <v>0</v>
      </c>
      <c r="Y195" s="49"/>
      <c r="Z195" s="45" t="str">
        <f>VLOOKUP(Y195,TipoESfuerzo,2,FALSE)</f>
        <v>0</v>
      </c>
      <c r="AA195" s="50"/>
      <c r="AB195" s="51"/>
      <c r="AC195" s="51"/>
      <c r="AD195" s="51"/>
      <c r="AE195" s="52">
        <f>SUM(AA195:AD195)</f>
        <v>0</v>
      </c>
      <c r="AF195" s="53"/>
      <c r="AG195" s="45"/>
      <c r="AH195" s="41"/>
      <c r="AI195" s="54"/>
      <c r="AJ195" s="55" t="str">
        <f>(W195*0.15)+(X195*0.6)+(Z195*0.25)</f>
        <v>0</v>
      </c>
      <c r="AK195" s="56"/>
      <c r="AL195" s="57" t="str">
        <f>VLOOKUP(AK195,AplicacionesTecnologia2,2,FALSE)</f>
        <v>0</v>
      </c>
      <c r="AM195" s="56"/>
      <c r="AN195" s="58" t="str">
        <f>VLOOKUP(AM195,AproximacionMercado,2,FALSE)</f>
        <v>0</v>
      </c>
      <c r="AO195" s="27"/>
      <c r="AP195" s="27"/>
      <c r="AQ195" s="56"/>
      <c r="AR195" s="57" t="str">
        <f>VLOOKUP(AQ195,ExpansionTecnologia,2,FALSE)</f>
        <v>0</v>
      </c>
      <c r="AS195" s="56"/>
      <c r="AT195" s="57" t="str">
        <f>VLOOKUP(AS195,RegulacionesBarreras,2,FALSE)</f>
        <v>0</v>
      </c>
      <c r="AU195" s="59" t="str">
        <f>AVERAGE(AL195,AN195,AR195,AT195)</f>
        <v>0</v>
      </c>
      <c r="AV195" s="56"/>
      <c r="AW195" s="57" t="str">
        <f>VLOOKUP(AV195,afectacionesArticulosPatentes,2,FALSE)</f>
        <v>0</v>
      </c>
      <c r="AX195" s="56"/>
      <c r="AY195" s="57" t="str">
        <f>VLOOKUP(AX195,afectacionesProductosComerciales,2,FALSE)</f>
        <v>0</v>
      </c>
      <c r="AZ195" s="27"/>
      <c r="BA195" s="45" t="s">
        <v>84</v>
      </c>
      <c r="BB195" s="60" t="str">
        <f>AVERAGE(AW195,AY195)</f>
        <v>0</v>
      </c>
    </row>
    <row r="196" spans="1:92" customHeight="1" ht="36">
      <c r="A196" s="39">
        <v>192</v>
      </c>
      <c r="B196" s="40"/>
      <c r="C196" s="41"/>
      <c r="D196" s="41"/>
      <c r="E196" s="42"/>
      <c r="F196" s="43"/>
      <c r="G196" s="43"/>
      <c r="H196" s="44"/>
      <c r="I196" s="45"/>
      <c r="J196" s="45"/>
      <c r="K196" s="45"/>
      <c r="L196" s="45"/>
      <c r="M196" s="45"/>
      <c r="N196" s="46"/>
      <c r="O196" s="46">
        <v>0</v>
      </c>
      <c r="P196" s="46">
        <v>0</v>
      </c>
      <c r="Q196" s="47">
        <f>SUM(N196:P196)</f>
        <v>0</v>
      </c>
      <c r="R196" s="46"/>
      <c r="S196" s="46"/>
      <c r="T196" s="45"/>
      <c r="U196" s="45"/>
      <c r="V196" s="45"/>
      <c r="W196" s="48" t="str">
        <f>VLOOKUP(M196,tablaPesoTRLActual,2,FALSE)*VLOOKUP((V196-M196),tablaPesoCambioTRL,2,FALSE)</f>
        <v>0</v>
      </c>
      <c r="X196" s="48" t="str">
        <f>VLOOKUP(V196,valoracionMetaTRL,2,FALSE)</f>
        <v>0</v>
      </c>
      <c r="Y196" s="49"/>
      <c r="Z196" s="45" t="str">
        <f>VLOOKUP(Y196,TipoESfuerzo,2,FALSE)</f>
        <v>0</v>
      </c>
      <c r="AA196" s="50"/>
      <c r="AB196" s="51"/>
      <c r="AC196" s="51"/>
      <c r="AD196" s="51"/>
      <c r="AE196" s="52">
        <f>SUM(AA196:AD196)</f>
        <v>0</v>
      </c>
      <c r="AF196" s="53"/>
      <c r="AG196" s="45"/>
      <c r="AH196" s="41"/>
      <c r="AI196" s="54"/>
      <c r="AJ196" s="55" t="str">
        <f>(W196*0.15)+(X196*0.6)+(Z196*0.25)</f>
        <v>0</v>
      </c>
      <c r="AK196" s="56"/>
      <c r="AL196" s="57" t="str">
        <f>VLOOKUP(AK196,AplicacionesTecnologia2,2,FALSE)</f>
        <v>0</v>
      </c>
      <c r="AM196" s="56"/>
      <c r="AN196" s="58" t="str">
        <f>VLOOKUP(AM196,AproximacionMercado,2,FALSE)</f>
        <v>0</v>
      </c>
      <c r="AO196" s="27"/>
      <c r="AP196" s="27"/>
      <c r="AQ196" s="56"/>
      <c r="AR196" s="57" t="str">
        <f>VLOOKUP(AQ196,ExpansionTecnologia,2,FALSE)</f>
        <v>0</v>
      </c>
      <c r="AS196" s="56"/>
      <c r="AT196" s="57" t="str">
        <f>VLOOKUP(AS196,RegulacionesBarreras,2,FALSE)</f>
        <v>0</v>
      </c>
      <c r="AU196" s="59" t="str">
        <f>AVERAGE(AL196,AN196,AR196,AT196)</f>
        <v>0</v>
      </c>
      <c r="AV196" s="56"/>
      <c r="AW196" s="57" t="str">
        <f>VLOOKUP(AV196,afectacionesArticulosPatentes,2,FALSE)</f>
        <v>0</v>
      </c>
      <c r="AX196" s="56"/>
      <c r="AY196" s="57" t="str">
        <f>VLOOKUP(AX196,afectacionesProductosComerciales,2,FALSE)</f>
        <v>0</v>
      </c>
      <c r="AZ196" s="27"/>
      <c r="BA196" s="45" t="s">
        <v>84</v>
      </c>
      <c r="BB196" s="60" t="str">
        <f>AVERAGE(AW196,AY196)</f>
        <v>0</v>
      </c>
    </row>
    <row r="197" spans="1:92" customHeight="1" ht="36">
      <c r="A197" s="39">
        <v>193</v>
      </c>
      <c r="B197" s="40"/>
      <c r="C197" s="41"/>
      <c r="D197" s="41"/>
      <c r="E197" s="42"/>
      <c r="F197" s="43"/>
      <c r="G197" s="43"/>
      <c r="H197" s="44"/>
      <c r="I197" s="45"/>
      <c r="J197" s="45"/>
      <c r="K197" s="45"/>
      <c r="L197" s="45"/>
      <c r="M197" s="45"/>
      <c r="N197" s="46"/>
      <c r="O197" s="46">
        <v>0</v>
      </c>
      <c r="P197" s="46">
        <v>0</v>
      </c>
      <c r="Q197" s="47">
        <f>SUM(N197:P197)</f>
        <v>0</v>
      </c>
      <c r="R197" s="46"/>
      <c r="S197" s="46"/>
      <c r="T197" s="45"/>
      <c r="U197" s="45"/>
      <c r="V197" s="45"/>
      <c r="W197" s="48" t="str">
        <f>VLOOKUP(M197,tablaPesoTRLActual,2,FALSE)*VLOOKUP((V197-M197),tablaPesoCambioTRL,2,FALSE)</f>
        <v>0</v>
      </c>
      <c r="X197" s="48" t="str">
        <f>VLOOKUP(V197,valoracionMetaTRL,2,FALSE)</f>
        <v>0</v>
      </c>
      <c r="Y197" s="49"/>
      <c r="Z197" s="45" t="str">
        <f>VLOOKUP(Y197,TipoESfuerzo,2,FALSE)</f>
        <v>0</v>
      </c>
      <c r="AA197" s="50"/>
      <c r="AB197" s="51"/>
      <c r="AC197" s="51"/>
      <c r="AD197" s="51"/>
      <c r="AE197" s="52">
        <f>SUM(AA197:AD197)</f>
        <v>0</v>
      </c>
      <c r="AF197" s="53"/>
      <c r="AG197" s="45"/>
      <c r="AH197" s="41"/>
      <c r="AI197" s="54"/>
      <c r="AJ197" s="55" t="str">
        <f>(W197*0.15)+(X197*0.6)+(Z197*0.25)</f>
        <v>0</v>
      </c>
      <c r="AK197" s="56"/>
      <c r="AL197" s="57" t="str">
        <f>VLOOKUP(AK197,AplicacionesTecnologia2,2,FALSE)</f>
        <v>0</v>
      </c>
      <c r="AM197" s="56"/>
      <c r="AN197" s="58" t="str">
        <f>VLOOKUP(AM197,AproximacionMercado,2,FALSE)</f>
        <v>0</v>
      </c>
      <c r="AO197" s="27"/>
      <c r="AP197" s="27"/>
      <c r="AQ197" s="56"/>
      <c r="AR197" s="57" t="str">
        <f>VLOOKUP(AQ197,ExpansionTecnologia,2,FALSE)</f>
        <v>0</v>
      </c>
      <c r="AS197" s="56"/>
      <c r="AT197" s="57" t="str">
        <f>VLOOKUP(AS197,RegulacionesBarreras,2,FALSE)</f>
        <v>0</v>
      </c>
      <c r="AU197" s="59" t="str">
        <f>AVERAGE(AL197,AN197,AR197,AT197)</f>
        <v>0</v>
      </c>
      <c r="AV197" s="56"/>
      <c r="AW197" s="57" t="str">
        <f>VLOOKUP(AV197,afectacionesArticulosPatentes,2,FALSE)</f>
        <v>0</v>
      </c>
      <c r="AX197" s="56"/>
      <c r="AY197" s="57" t="str">
        <f>VLOOKUP(AX197,afectacionesProductosComerciales,2,FALSE)</f>
        <v>0</v>
      </c>
      <c r="AZ197" s="27"/>
      <c r="BA197" s="45" t="s">
        <v>84</v>
      </c>
      <c r="BB197" s="60" t="str">
        <f>AVERAGE(AW197,AY197)</f>
        <v>0</v>
      </c>
    </row>
    <row r="198" spans="1:92" customHeight="1" ht="36">
      <c r="A198" s="39">
        <v>194</v>
      </c>
      <c r="B198" s="40"/>
      <c r="C198" s="41"/>
      <c r="D198" s="41"/>
      <c r="E198" s="42"/>
      <c r="F198" s="43"/>
      <c r="G198" s="43"/>
      <c r="H198" s="44"/>
      <c r="I198" s="45"/>
      <c r="J198" s="45"/>
      <c r="K198" s="45"/>
      <c r="L198" s="45"/>
      <c r="M198" s="45"/>
      <c r="N198" s="46"/>
      <c r="O198" s="46">
        <v>0</v>
      </c>
      <c r="P198" s="46">
        <v>0</v>
      </c>
      <c r="Q198" s="47">
        <f>SUM(N198:P198)</f>
        <v>0</v>
      </c>
      <c r="R198" s="46"/>
      <c r="S198" s="46"/>
      <c r="T198" s="45"/>
      <c r="U198" s="45"/>
      <c r="V198" s="45"/>
      <c r="W198" s="48" t="str">
        <f>VLOOKUP(M198,tablaPesoTRLActual,2,FALSE)*VLOOKUP((V198-M198),tablaPesoCambioTRL,2,FALSE)</f>
        <v>0</v>
      </c>
      <c r="X198" s="48" t="str">
        <f>VLOOKUP(V198,valoracionMetaTRL,2,FALSE)</f>
        <v>0</v>
      </c>
      <c r="Y198" s="49"/>
      <c r="Z198" s="45" t="str">
        <f>VLOOKUP(Y198,TipoESfuerzo,2,FALSE)</f>
        <v>0</v>
      </c>
      <c r="AA198" s="50"/>
      <c r="AB198" s="51"/>
      <c r="AC198" s="51"/>
      <c r="AD198" s="51"/>
      <c r="AE198" s="52">
        <f>SUM(AA198:AD198)</f>
        <v>0</v>
      </c>
      <c r="AF198" s="53"/>
      <c r="AG198" s="45"/>
      <c r="AH198" s="41"/>
      <c r="AI198" s="54"/>
      <c r="AJ198" s="55" t="str">
        <f>(W198*0.15)+(X198*0.6)+(Z198*0.25)</f>
        <v>0</v>
      </c>
      <c r="AK198" s="56"/>
      <c r="AL198" s="57" t="str">
        <f>VLOOKUP(AK198,AplicacionesTecnologia2,2,FALSE)</f>
        <v>0</v>
      </c>
      <c r="AM198" s="56"/>
      <c r="AN198" s="58" t="str">
        <f>VLOOKUP(AM198,AproximacionMercado,2,FALSE)</f>
        <v>0</v>
      </c>
      <c r="AO198" s="27"/>
      <c r="AP198" s="27"/>
      <c r="AQ198" s="56"/>
      <c r="AR198" s="57" t="str">
        <f>VLOOKUP(AQ198,ExpansionTecnologia,2,FALSE)</f>
        <v>0</v>
      </c>
      <c r="AS198" s="56"/>
      <c r="AT198" s="57" t="str">
        <f>VLOOKUP(AS198,RegulacionesBarreras,2,FALSE)</f>
        <v>0</v>
      </c>
      <c r="AU198" s="59" t="str">
        <f>AVERAGE(AL198,AN198,AR198,AT198)</f>
        <v>0</v>
      </c>
      <c r="AV198" s="56"/>
      <c r="AW198" s="57" t="str">
        <f>VLOOKUP(AV198,afectacionesArticulosPatentes,2,FALSE)</f>
        <v>0</v>
      </c>
      <c r="AX198" s="56"/>
      <c r="AY198" s="57" t="str">
        <f>VLOOKUP(AX198,afectacionesProductosComerciales,2,FALSE)</f>
        <v>0</v>
      </c>
      <c r="AZ198" s="27"/>
      <c r="BA198" s="45" t="s">
        <v>84</v>
      </c>
      <c r="BB198" s="60" t="str">
        <f>AVERAGE(AW198,AY198)</f>
        <v>0</v>
      </c>
    </row>
    <row r="199" spans="1:92" customHeight="1" ht="36">
      <c r="A199" s="39">
        <v>195</v>
      </c>
      <c r="B199" s="40"/>
      <c r="C199" s="41"/>
      <c r="D199" s="41"/>
      <c r="E199" s="42"/>
      <c r="F199" s="43"/>
      <c r="G199" s="43"/>
      <c r="H199" s="44"/>
      <c r="I199" s="45"/>
      <c r="J199" s="45"/>
      <c r="K199" s="45"/>
      <c r="L199" s="45"/>
      <c r="M199" s="45"/>
      <c r="N199" s="46"/>
      <c r="O199" s="46">
        <v>0</v>
      </c>
      <c r="P199" s="46">
        <v>0</v>
      </c>
      <c r="Q199" s="47">
        <f>SUM(N199:P199)</f>
        <v>0</v>
      </c>
      <c r="R199" s="46"/>
      <c r="S199" s="46"/>
      <c r="T199" s="45"/>
      <c r="U199" s="45"/>
      <c r="V199" s="45"/>
      <c r="W199" s="48" t="str">
        <f>VLOOKUP(M199,tablaPesoTRLActual,2,FALSE)*VLOOKUP((V199-M199),tablaPesoCambioTRL,2,FALSE)</f>
        <v>0</v>
      </c>
      <c r="X199" s="48" t="str">
        <f>VLOOKUP(V199,valoracionMetaTRL,2,FALSE)</f>
        <v>0</v>
      </c>
      <c r="Y199" s="49"/>
      <c r="Z199" s="45" t="str">
        <f>VLOOKUP(Y199,TipoESfuerzo,2,FALSE)</f>
        <v>0</v>
      </c>
      <c r="AA199" s="50"/>
      <c r="AB199" s="51"/>
      <c r="AC199" s="51"/>
      <c r="AD199" s="51"/>
      <c r="AE199" s="52">
        <f>SUM(AA199:AD199)</f>
        <v>0</v>
      </c>
      <c r="AF199" s="53"/>
      <c r="AG199" s="45"/>
      <c r="AH199" s="41"/>
      <c r="AI199" s="54"/>
      <c r="AJ199" s="55" t="str">
        <f>(W199*0.15)+(X199*0.6)+(Z199*0.25)</f>
        <v>0</v>
      </c>
      <c r="AK199" s="56"/>
      <c r="AL199" s="57" t="str">
        <f>VLOOKUP(AK199,AplicacionesTecnologia2,2,FALSE)</f>
        <v>0</v>
      </c>
      <c r="AM199" s="56"/>
      <c r="AN199" s="58" t="str">
        <f>VLOOKUP(AM199,AproximacionMercado,2,FALSE)</f>
        <v>0</v>
      </c>
      <c r="AO199" s="27"/>
      <c r="AP199" s="27"/>
      <c r="AQ199" s="56"/>
      <c r="AR199" s="57" t="str">
        <f>VLOOKUP(AQ199,ExpansionTecnologia,2,FALSE)</f>
        <v>0</v>
      </c>
      <c r="AS199" s="56"/>
      <c r="AT199" s="57" t="str">
        <f>VLOOKUP(AS199,RegulacionesBarreras,2,FALSE)</f>
        <v>0</v>
      </c>
      <c r="AU199" s="59" t="str">
        <f>AVERAGE(AL199,AN199,AR199,AT199)</f>
        <v>0</v>
      </c>
      <c r="AV199" s="56"/>
      <c r="AW199" s="57" t="str">
        <f>VLOOKUP(AV199,afectacionesArticulosPatentes,2,FALSE)</f>
        <v>0</v>
      </c>
      <c r="AX199" s="56"/>
      <c r="AY199" s="57" t="str">
        <f>VLOOKUP(AX199,afectacionesProductosComerciales,2,FALSE)</f>
        <v>0</v>
      </c>
      <c r="AZ199" s="27"/>
      <c r="BA199" s="45" t="s">
        <v>84</v>
      </c>
      <c r="BB199" s="60" t="str">
        <f>AVERAGE(AW199,AY199)</f>
        <v>0</v>
      </c>
    </row>
    <row r="200" spans="1:92" customHeight="1" ht="36">
      <c r="A200" s="39">
        <v>196</v>
      </c>
      <c r="B200" s="40"/>
      <c r="C200" s="41"/>
      <c r="D200" s="41"/>
      <c r="E200" s="42"/>
      <c r="F200" s="43"/>
      <c r="G200" s="43"/>
      <c r="H200" s="44"/>
      <c r="I200" s="45"/>
      <c r="J200" s="45"/>
      <c r="K200" s="45"/>
      <c r="L200" s="45"/>
      <c r="M200" s="45"/>
      <c r="N200" s="46"/>
      <c r="O200" s="46">
        <v>0</v>
      </c>
      <c r="P200" s="46">
        <v>0</v>
      </c>
      <c r="Q200" s="47">
        <f>SUM(N200:P200)</f>
        <v>0</v>
      </c>
      <c r="R200" s="46"/>
      <c r="S200" s="46"/>
      <c r="T200" s="45"/>
      <c r="U200" s="45"/>
      <c r="V200" s="45"/>
      <c r="W200" s="48" t="str">
        <f>VLOOKUP(M200,tablaPesoTRLActual,2,FALSE)*VLOOKUP((V200-M200),tablaPesoCambioTRL,2,FALSE)</f>
        <v>0</v>
      </c>
      <c r="X200" s="48" t="str">
        <f>VLOOKUP(V200,valoracionMetaTRL,2,FALSE)</f>
        <v>0</v>
      </c>
      <c r="Y200" s="49"/>
      <c r="Z200" s="45" t="str">
        <f>VLOOKUP(Y200,TipoESfuerzo,2,FALSE)</f>
        <v>0</v>
      </c>
      <c r="AA200" s="50"/>
      <c r="AB200" s="51"/>
      <c r="AC200" s="51"/>
      <c r="AD200" s="51"/>
      <c r="AE200" s="52">
        <f>SUM(AA200:AD200)</f>
        <v>0</v>
      </c>
      <c r="AF200" s="53"/>
      <c r="AG200" s="45"/>
      <c r="AH200" s="41"/>
      <c r="AI200" s="54"/>
      <c r="AJ200" s="55" t="str">
        <f>(W200*0.15)+(X200*0.6)+(Z200*0.25)</f>
        <v>0</v>
      </c>
      <c r="AK200" s="56"/>
      <c r="AL200" s="57" t="str">
        <f>VLOOKUP(AK200,AplicacionesTecnologia2,2,FALSE)</f>
        <v>0</v>
      </c>
      <c r="AM200" s="56"/>
      <c r="AN200" s="58" t="str">
        <f>VLOOKUP(AM200,AproximacionMercado,2,FALSE)</f>
        <v>0</v>
      </c>
      <c r="AO200" s="27"/>
      <c r="AP200" s="27"/>
      <c r="AQ200" s="56"/>
      <c r="AR200" s="57" t="str">
        <f>VLOOKUP(AQ200,ExpansionTecnologia,2,FALSE)</f>
        <v>0</v>
      </c>
      <c r="AS200" s="56"/>
      <c r="AT200" s="57" t="str">
        <f>VLOOKUP(AS200,RegulacionesBarreras,2,FALSE)</f>
        <v>0</v>
      </c>
      <c r="AU200" s="59" t="str">
        <f>AVERAGE(AL200,AN200,AR200,AT200)</f>
        <v>0</v>
      </c>
      <c r="AV200" s="56"/>
      <c r="AW200" s="57" t="str">
        <f>VLOOKUP(AV200,afectacionesArticulosPatentes,2,FALSE)</f>
        <v>0</v>
      </c>
      <c r="AX200" s="56"/>
      <c r="AY200" s="57" t="str">
        <f>VLOOKUP(AX200,afectacionesProductosComerciales,2,FALSE)</f>
        <v>0</v>
      </c>
      <c r="AZ200" s="27"/>
      <c r="BA200" s="45" t="s">
        <v>84</v>
      </c>
      <c r="BB200" s="60" t="str">
        <f>AVERAGE(AW200,AY200)</f>
        <v>0</v>
      </c>
    </row>
    <row r="201" spans="1:92" customHeight="1" ht="36">
      <c r="A201" s="39">
        <v>197</v>
      </c>
      <c r="B201" s="40"/>
      <c r="C201" s="41"/>
      <c r="D201" s="41"/>
      <c r="E201" s="42"/>
      <c r="F201" s="43"/>
      <c r="G201" s="43"/>
      <c r="H201" s="44"/>
      <c r="I201" s="45"/>
      <c r="J201" s="45"/>
      <c r="K201" s="45"/>
      <c r="L201" s="45"/>
      <c r="M201" s="45"/>
      <c r="N201" s="46"/>
      <c r="O201" s="46">
        <v>0</v>
      </c>
      <c r="P201" s="46">
        <v>0</v>
      </c>
      <c r="Q201" s="47">
        <f>SUM(N201:P201)</f>
        <v>0</v>
      </c>
      <c r="R201" s="46"/>
      <c r="S201" s="46"/>
      <c r="T201" s="45"/>
      <c r="U201" s="45"/>
      <c r="V201" s="45"/>
      <c r="W201" s="48" t="str">
        <f>VLOOKUP(M201,tablaPesoTRLActual,2,FALSE)*VLOOKUP((V201-M201),tablaPesoCambioTRL,2,FALSE)</f>
        <v>0</v>
      </c>
      <c r="X201" s="48" t="str">
        <f>VLOOKUP(V201,valoracionMetaTRL,2,FALSE)</f>
        <v>0</v>
      </c>
      <c r="Y201" s="49"/>
      <c r="Z201" s="45" t="str">
        <f>VLOOKUP(Y201,TipoESfuerzo,2,FALSE)</f>
        <v>0</v>
      </c>
      <c r="AA201" s="50"/>
      <c r="AB201" s="51"/>
      <c r="AC201" s="51"/>
      <c r="AD201" s="51"/>
      <c r="AE201" s="52">
        <f>SUM(AA201:AD201)</f>
        <v>0</v>
      </c>
      <c r="AF201" s="53"/>
      <c r="AG201" s="45"/>
      <c r="AH201" s="41"/>
      <c r="AI201" s="54"/>
      <c r="AJ201" s="55" t="str">
        <f>(W201*0.15)+(X201*0.6)+(Z201*0.25)</f>
        <v>0</v>
      </c>
      <c r="AK201" s="56"/>
      <c r="AL201" s="57" t="str">
        <f>VLOOKUP(AK201,AplicacionesTecnologia2,2,FALSE)</f>
        <v>0</v>
      </c>
      <c r="AM201" s="56"/>
      <c r="AN201" s="58" t="str">
        <f>VLOOKUP(AM201,AproximacionMercado,2,FALSE)</f>
        <v>0</v>
      </c>
      <c r="AO201" s="27"/>
      <c r="AP201" s="27"/>
      <c r="AQ201" s="56"/>
      <c r="AR201" s="57" t="str">
        <f>VLOOKUP(AQ201,ExpansionTecnologia,2,FALSE)</f>
        <v>0</v>
      </c>
      <c r="AS201" s="56"/>
      <c r="AT201" s="57" t="str">
        <f>VLOOKUP(AS201,RegulacionesBarreras,2,FALSE)</f>
        <v>0</v>
      </c>
      <c r="AU201" s="59" t="str">
        <f>AVERAGE(AL201,AN201,AR201,AT201)</f>
        <v>0</v>
      </c>
      <c r="AV201" s="56"/>
      <c r="AW201" s="57" t="str">
        <f>VLOOKUP(AV201,afectacionesArticulosPatentes,2,FALSE)</f>
        <v>0</v>
      </c>
      <c r="AX201" s="56"/>
      <c r="AY201" s="57" t="str">
        <f>VLOOKUP(AX201,afectacionesProductosComerciales,2,FALSE)</f>
        <v>0</v>
      </c>
      <c r="AZ201" s="27"/>
      <c r="BA201" s="45" t="s">
        <v>84</v>
      </c>
      <c r="BB201" s="60" t="str">
        <f>AVERAGE(AW201,AY201)</f>
        <v>0</v>
      </c>
    </row>
    <row r="202" spans="1:92" customHeight="1" ht="36">
      <c r="A202" s="39">
        <v>198</v>
      </c>
      <c r="B202" s="40"/>
      <c r="C202" s="41"/>
      <c r="D202" s="41"/>
      <c r="E202" s="42"/>
      <c r="F202" s="43"/>
      <c r="G202" s="43"/>
      <c r="H202" s="44"/>
      <c r="I202" s="45"/>
      <c r="J202" s="45"/>
      <c r="K202" s="45"/>
      <c r="L202" s="45"/>
      <c r="M202" s="45"/>
      <c r="N202" s="46"/>
      <c r="O202" s="46">
        <v>0</v>
      </c>
      <c r="P202" s="46">
        <v>0</v>
      </c>
      <c r="Q202" s="47">
        <f>SUM(N202:P202)</f>
        <v>0</v>
      </c>
      <c r="R202" s="46"/>
      <c r="S202" s="46"/>
      <c r="T202" s="45"/>
      <c r="U202" s="45"/>
      <c r="V202" s="45"/>
      <c r="W202" s="48" t="str">
        <f>VLOOKUP(M202,tablaPesoTRLActual,2,FALSE)*VLOOKUP((V202-M202),tablaPesoCambioTRL,2,FALSE)</f>
        <v>0</v>
      </c>
      <c r="X202" s="48" t="str">
        <f>VLOOKUP(V202,valoracionMetaTRL,2,FALSE)</f>
        <v>0</v>
      </c>
      <c r="Y202" s="49"/>
      <c r="Z202" s="45" t="str">
        <f>VLOOKUP(Y202,TipoESfuerzo,2,FALSE)</f>
        <v>0</v>
      </c>
      <c r="AA202" s="50"/>
      <c r="AB202" s="51"/>
      <c r="AC202" s="51"/>
      <c r="AD202" s="51"/>
      <c r="AE202" s="52">
        <f>SUM(AA202:AD202)</f>
        <v>0</v>
      </c>
      <c r="AF202" s="53"/>
      <c r="AG202" s="45"/>
      <c r="AH202" s="41"/>
      <c r="AI202" s="54"/>
      <c r="AJ202" s="55" t="str">
        <f>(W202*0.15)+(X202*0.6)+(Z202*0.25)</f>
        <v>0</v>
      </c>
      <c r="AK202" s="56"/>
      <c r="AL202" s="57" t="str">
        <f>VLOOKUP(AK202,AplicacionesTecnologia2,2,FALSE)</f>
        <v>0</v>
      </c>
      <c r="AM202" s="56"/>
      <c r="AN202" s="58" t="str">
        <f>VLOOKUP(AM202,AproximacionMercado,2,FALSE)</f>
        <v>0</v>
      </c>
      <c r="AO202" s="27"/>
      <c r="AP202" s="27"/>
      <c r="AQ202" s="56"/>
      <c r="AR202" s="57" t="str">
        <f>VLOOKUP(AQ202,ExpansionTecnologia,2,FALSE)</f>
        <v>0</v>
      </c>
      <c r="AS202" s="56"/>
      <c r="AT202" s="57" t="str">
        <f>VLOOKUP(AS202,RegulacionesBarreras,2,FALSE)</f>
        <v>0</v>
      </c>
      <c r="AU202" s="59" t="str">
        <f>AVERAGE(AL202,AN202,AR202,AT202)</f>
        <v>0</v>
      </c>
      <c r="AV202" s="56"/>
      <c r="AW202" s="57" t="str">
        <f>VLOOKUP(AV202,afectacionesArticulosPatentes,2,FALSE)</f>
        <v>0</v>
      </c>
      <c r="AX202" s="56"/>
      <c r="AY202" s="57" t="str">
        <f>VLOOKUP(AX202,afectacionesProductosComerciales,2,FALSE)</f>
        <v>0</v>
      </c>
      <c r="AZ202" s="27"/>
      <c r="BA202" s="45" t="s">
        <v>84</v>
      </c>
      <c r="BB202" s="60" t="str">
        <f>AVERAGE(AW202,AY202)</f>
        <v>0</v>
      </c>
    </row>
    <row r="203" spans="1:92" customHeight="1" ht="36">
      <c r="A203" s="39">
        <v>199</v>
      </c>
      <c r="B203" s="40"/>
      <c r="C203" s="41"/>
      <c r="D203" s="41"/>
      <c r="E203" s="42"/>
      <c r="F203" s="43"/>
      <c r="G203" s="43"/>
      <c r="H203" s="44"/>
      <c r="I203" s="45"/>
      <c r="J203" s="45"/>
      <c r="K203" s="45"/>
      <c r="L203" s="45"/>
      <c r="M203" s="45"/>
      <c r="N203" s="46"/>
      <c r="O203" s="46">
        <v>0</v>
      </c>
      <c r="P203" s="46">
        <v>0</v>
      </c>
      <c r="Q203" s="47">
        <f>SUM(N203:P203)</f>
        <v>0</v>
      </c>
      <c r="R203" s="46"/>
      <c r="S203" s="46"/>
      <c r="T203" s="45"/>
      <c r="U203" s="45"/>
      <c r="V203" s="45"/>
      <c r="W203" s="48" t="str">
        <f>VLOOKUP(M203,tablaPesoTRLActual,2,FALSE)*VLOOKUP((V203-M203),tablaPesoCambioTRL,2,FALSE)</f>
        <v>0</v>
      </c>
      <c r="X203" s="48" t="str">
        <f>VLOOKUP(V203,valoracionMetaTRL,2,FALSE)</f>
        <v>0</v>
      </c>
      <c r="Y203" s="49"/>
      <c r="Z203" s="45" t="str">
        <f>VLOOKUP(Y203,TipoESfuerzo,2,FALSE)</f>
        <v>0</v>
      </c>
      <c r="AA203" s="50"/>
      <c r="AB203" s="51"/>
      <c r="AC203" s="51"/>
      <c r="AD203" s="51"/>
      <c r="AE203" s="52">
        <f>SUM(AA203:AD203)</f>
        <v>0</v>
      </c>
      <c r="AF203" s="53"/>
      <c r="AG203" s="45"/>
      <c r="AH203" s="41"/>
      <c r="AI203" s="54"/>
      <c r="AJ203" s="55" t="str">
        <f>(W203*0.15)+(X203*0.6)+(Z203*0.25)</f>
        <v>0</v>
      </c>
      <c r="AK203" s="56"/>
      <c r="AL203" s="57" t="str">
        <f>VLOOKUP(AK203,AplicacionesTecnologia2,2,FALSE)</f>
        <v>0</v>
      </c>
      <c r="AM203" s="56"/>
      <c r="AN203" s="58" t="str">
        <f>VLOOKUP(AM203,AproximacionMercado,2,FALSE)</f>
        <v>0</v>
      </c>
      <c r="AO203" s="27"/>
      <c r="AP203" s="27"/>
      <c r="AQ203" s="56"/>
      <c r="AR203" s="57" t="str">
        <f>VLOOKUP(AQ203,ExpansionTecnologia,2,FALSE)</f>
        <v>0</v>
      </c>
      <c r="AS203" s="56"/>
      <c r="AT203" s="57" t="str">
        <f>VLOOKUP(AS203,RegulacionesBarreras,2,FALSE)</f>
        <v>0</v>
      </c>
      <c r="AU203" s="59" t="str">
        <f>AVERAGE(AL203,AN203,AR203,AT203)</f>
        <v>0</v>
      </c>
      <c r="AV203" s="56"/>
      <c r="AW203" s="57" t="str">
        <f>VLOOKUP(AV203,afectacionesArticulosPatentes,2,FALSE)</f>
        <v>0</v>
      </c>
      <c r="AX203" s="56"/>
      <c r="AY203" s="57" t="str">
        <f>VLOOKUP(AX203,afectacionesProductosComerciales,2,FALSE)</f>
        <v>0</v>
      </c>
      <c r="AZ203" s="27"/>
      <c r="BA203" s="45" t="s">
        <v>84</v>
      </c>
      <c r="BB203" s="60" t="str">
        <f>AVERAGE(AW203,AY203)</f>
        <v>0</v>
      </c>
    </row>
    <row r="204" spans="1:92" customHeight="1" ht="36">
      <c r="A204" s="39">
        <v>200</v>
      </c>
      <c r="B204" s="40"/>
      <c r="C204" s="41"/>
      <c r="D204" s="41"/>
      <c r="E204" s="42"/>
      <c r="F204" s="43"/>
      <c r="G204" s="43"/>
      <c r="H204" s="44"/>
      <c r="I204" s="45"/>
      <c r="J204" s="45"/>
      <c r="K204" s="45"/>
      <c r="L204" s="45"/>
      <c r="M204" s="45"/>
      <c r="N204" s="46"/>
      <c r="O204" s="46">
        <v>0</v>
      </c>
      <c r="P204" s="46">
        <v>0</v>
      </c>
      <c r="Q204" s="47">
        <f>SUM(N204:P204)</f>
        <v>0</v>
      </c>
      <c r="R204" s="46"/>
      <c r="S204" s="46"/>
      <c r="T204" s="45"/>
      <c r="U204" s="45"/>
      <c r="V204" s="45"/>
      <c r="W204" s="48" t="str">
        <f>VLOOKUP(M204,tablaPesoTRLActual,2,FALSE)*VLOOKUP((V204-M204),tablaPesoCambioTRL,2,FALSE)</f>
        <v>0</v>
      </c>
      <c r="X204" s="48" t="str">
        <f>VLOOKUP(V204,valoracionMetaTRL,2,FALSE)</f>
        <v>0</v>
      </c>
      <c r="Y204" s="49"/>
      <c r="Z204" s="45" t="str">
        <f>VLOOKUP(Y204,TipoESfuerzo,2,FALSE)</f>
        <v>0</v>
      </c>
      <c r="AA204" s="50"/>
      <c r="AB204" s="51"/>
      <c r="AC204" s="51"/>
      <c r="AD204" s="51"/>
      <c r="AE204" s="52">
        <f>SUM(AA204:AD204)</f>
        <v>0</v>
      </c>
      <c r="AF204" s="53"/>
      <c r="AG204" s="45"/>
      <c r="AH204" s="41"/>
      <c r="AI204" s="54"/>
      <c r="AJ204" s="55" t="str">
        <f>(W204*0.15)+(X204*0.6)+(Z204*0.25)</f>
        <v>0</v>
      </c>
      <c r="AK204" s="56"/>
      <c r="AL204" s="57" t="str">
        <f>VLOOKUP(AK204,AplicacionesTecnologia2,2,FALSE)</f>
        <v>0</v>
      </c>
      <c r="AM204" s="56"/>
      <c r="AN204" s="58" t="str">
        <f>VLOOKUP(AM204,AproximacionMercado,2,FALSE)</f>
        <v>0</v>
      </c>
      <c r="AO204" s="27"/>
      <c r="AP204" s="27"/>
      <c r="AQ204" s="56"/>
      <c r="AR204" s="57" t="str">
        <f>VLOOKUP(AQ204,ExpansionTecnologia,2,FALSE)</f>
        <v>0</v>
      </c>
      <c r="AS204" s="56"/>
      <c r="AT204" s="57" t="str">
        <f>VLOOKUP(AS204,RegulacionesBarreras,2,FALSE)</f>
        <v>0</v>
      </c>
      <c r="AU204" s="59" t="str">
        <f>AVERAGE(AL204,AN204,AR204,AT204)</f>
        <v>0</v>
      </c>
      <c r="AV204" s="56"/>
      <c r="AW204" s="57" t="str">
        <f>VLOOKUP(AV204,afectacionesArticulosPatentes,2,FALSE)</f>
        <v>0</v>
      </c>
      <c r="AX204" s="56"/>
      <c r="AY204" s="57" t="str">
        <f>VLOOKUP(AX204,afectacionesProductosComerciales,2,FALSE)</f>
        <v>0</v>
      </c>
      <c r="AZ204" s="27"/>
      <c r="BA204" s="45" t="s">
        <v>84</v>
      </c>
      <c r="BB204" s="60" t="str">
        <f>AVERAGE(AW204,AY204)</f>
        <v>0</v>
      </c>
    </row>
    <row r="205" spans="1:92" customHeight="1" ht="36">
      <c r="A205" s="39">
        <v>201</v>
      </c>
      <c r="B205" s="40"/>
      <c r="C205" s="41"/>
      <c r="D205" s="41"/>
      <c r="E205" s="42"/>
      <c r="F205" s="43"/>
      <c r="G205" s="43"/>
      <c r="H205" s="44"/>
      <c r="I205" s="45"/>
      <c r="J205" s="45"/>
      <c r="K205" s="45"/>
      <c r="L205" s="45"/>
      <c r="M205" s="45"/>
      <c r="N205" s="46"/>
      <c r="O205" s="46">
        <v>0</v>
      </c>
      <c r="P205" s="46">
        <v>0</v>
      </c>
      <c r="Q205" s="47">
        <f>SUM(N205:P205)</f>
        <v>0</v>
      </c>
      <c r="R205" s="46"/>
      <c r="S205" s="46"/>
      <c r="T205" s="45"/>
      <c r="U205" s="45"/>
      <c r="V205" s="45"/>
      <c r="W205" s="48" t="str">
        <f>VLOOKUP(M205,tablaPesoTRLActual,2,FALSE)*VLOOKUP((V205-M205),tablaPesoCambioTRL,2,FALSE)</f>
        <v>0</v>
      </c>
      <c r="X205" s="48" t="str">
        <f>VLOOKUP(V205,valoracionMetaTRL,2,FALSE)</f>
        <v>0</v>
      </c>
      <c r="Y205" s="49"/>
      <c r="Z205" s="45" t="str">
        <f>VLOOKUP(Y205,TipoESfuerzo,2,FALSE)</f>
        <v>0</v>
      </c>
      <c r="AA205" s="50"/>
      <c r="AB205" s="51"/>
      <c r="AC205" s="51"/>
      <c r="AD205" s="51"/>
      <c r="AE205" s="52">
        <f>SUM(AA205:AD205)</f>
        <v>0</v>
      </c>
      <c r="AF205" s="53"/>
      <c r="AG205" s="45"/>
      <c r="AH205" s="41"/>
      <c r="AI205" s="54"/>
      <c r="AJ205" s="55" t="str">
        <f>(W205*0.15)+(X205*0.6)+(Z205*0.25)</f>
        <v>0</v>
      </c>
      <c r="AK205" s="56"/>
      <c r="AL205" s="57" t="str">
        <f>VLOOKUP(AK205,AplicacionesTecnologia2,2,FALSE)</f>
        <v>0</v>
      </c>
      <c r="AM205" s="56"/>
      <c r="AN205" s="58" t="str">
        <f>VLOOKUP(AM205,AproximacionMercado,2,FALSE)</f>
        <v>0</v>
      </c>
      <c r="AO205" s="27"/>
      <c r="AP205" s="27"/>
      <c r="AQ205" s="56"/>
      <c r="AR205" s="57" t="str">
        <f>VLOOKUP(AQ205,ExpansionTecnologia,2,FALSE)</f>
        <v>0</v>
      </c>
      <c r="AS205" s="56"/>
      <c r="AT205" s="57" t="str">
        <f>VLOOKUP(AS205,RegulacionesBarreras,2,FALSE)</f>
        <v>0</v>
      </c>
      <c r="AU205" s="59" t="str">
        <f>AVERAGE(AL205,AN205,AR205,AT205)</f>
        <v>0</v>
      </c>
      <c r="AV205" s="56"/>
      <c r="AW205" s="57" t="str">
        <f>VLOOKUP(AV205,afectacionesArticulosPatentes,2,FALSE)</f>
        <v>0</v>
      </c>
      <c r="AX205" s="56"/>
      <c r="AY205" s="57" t="str">
        <f>VLOOKUP(AX205,afectacionesProductosComerciales,2,FALSE)</f>
        <v>0</v>
      </c>
      <c r="AZ205" s="27"/>
      <c r="BA205" s="45" t="s">
        <v>84</v>
      </c>
      <c r="BB205" s="60" t="str">
        <f>AVERAGE(AW205,AY205)</f>
        <v>0</v>
      </c>
    </row>
    <row r="206" spans="1:92" customHeight="1" ht="36">
      <c r="A206" s="39">
        <v>202</v>
      </c>
      <c r="B206" s="40"/>
      <c r="C206" s="41"/>
      <c r="D206" s="41"/>
      <c r="E206" s="42"/>
      <c r="F206" s="43"/>
      <c r="G206" s="43"/>
      <c r="H206" s="44"/>
      <c r="I206" s="45"/>
      <c r="J206" s="45"/>
      <c r="K206" s="45"/>
      <c r="L206" s="45"/>
      <c r="M206" s="45"/>
      <c r="N206" s="46"/>
      <c r="O206" s="46">
        <v>0</v>
      </c>
      <c r="P206" s="46">
        <v>0</v>
      </c>
      <c r="Q206" s="47">
        <f>SUM(N206:P206)</f>
        <v>0</v>
      </c>
      <c r="R206" s="46"/>
      <c r="S206" s="46"/>
      <c r="T206" s="45"/>
      <c r="U206" s="45"/>
      <c r="V206" s="45"/>
      <c r="W206" s="48" t="str">
        <f>VLOOKUP(M206,tablaPesoTRLActual,2,FALSE)*VLOOKUP((V206-M206),tablaPesoCambioTRL,2,FALSE)</f>
        <v>0</v>
      </c>
      <c r="X206" s="48" t="str">
        <f>VLOOKUP(V206,valoracionMetaTRL,2,FALSE)</f>
        <v>0</v>
      </c>
      <c r="Y206" s="49"/>
      <c r="Z206" s="45" t="str">
        <f>VLOOKUP(Y206,TipoESfuerzo,2,FALSE)</f>
        <v>0</v>
      </c>
      <c r="AA206" s="50"/>
      <c r="AB206" s="51"/>
      <c r="AC206" s="51"/>
      <c r="AD206" s="51"/>
      <c r="AE206" s="52">
        <f>SUM(AA206:AD206)</f>
        <v>0</v>
      </c>
      <c r="AF206" s="53"/>
      <c r="AG206" s="45"/>
      <c r="AH206" s="41"/>
      <c r="AI206" s="54"/>
      <c r="AJ206" s="55" t="str">
        <f>(W206*0.15)+(X206*0.6)+(Z206*0.25)</f>
        <v>0</v>
      </c>
      <c r="AK206" s="56"/>
      <c r="AL206" s="57" t="str">
        <f>VLOOKUP(AK206,AplicacionesTecnologia2,2,FALSE)</f>
        <v>0</v>
      </c>
      <c r="AM206" s="56"/>
      <c r="AN206" s="58" t="str">
        <f>VLOOKUP(AM206,AproximacionMercado,2,FALSE)</f>
        <v>0</v>
      </c>
      <c r="AO206" s="27"/>
      <c r="AP206" s="27"/>
      <c r="AQ206" s="56"/>
      <c r="AR206" s="57" t="str">
        <f>VLOOKUP(AQ206,ExpansionTecnologia,2,FALSE)</f>
        <v>0</v>
      </c>
      <c r="AS206" s="56"/>
      <c r="AT206" s="57" t="str">
        <f>VLOOKUP(AS206,RegulacionesBarreras,2,FALSE)</f>
        <v>0</v>
      </c>
      <c r="AU206" s="59" t="str">
        <f>AVERAGE(AL206,AN206,AR206,AT206)</f>
        <v>0</v>
      </c>
      <c r="AV206" s="56"/>
      <c r="AW206" s="57" t="str">
        <f>VLOOKUP(AV206,afectacionesArticulosPatentes,2,FALSE)</f>
        <v>0</v>
      </c>
      <c r="AX206" s="56"/>
      <c r="AY206" s="57" t="str">
        <f>VLOOKUP(AX206,afectacionesProductosComerciales,2,FALSE)</f>
        <v>0</v>
      </c>
      <c r="AZ206" s="27"/>
      <c r="BA206" s="45" t="s">
        <v>84</v>
      </c>
      <c r="BB206" s="60" t="str">
        <f>AVERAGE(AW206,AY206)</f>
        <v>0</v>
      </c>
    </row>
    <row r="207" spans="1:92" customHeight="1" ht="36">
      <c r="A207" s="39">
        <v>203</v>
      </c>
      <c r="B207" s="40"/>
      <c r="C207" s="41"/>
      <c r="D207" s="41"/>
      <c r="E207" s="42"/>
      <c r="F207" s="43"/>
      <c r="G207" s="43"/>
      <c r="H207" s="44"/>
      <c r="I207" s="45"/>
      <c r="J207" s="45"/>
      <c r="K207" s="45"/>
      <c r="L207" s="45"/>
      <c r="M207" s="45"/>
      <c r="N207" s="46"/>
      <c r="O207" s="46">
        <v>0</v>
      </c>
      <c r="P207" s="46">
        <v>0</v>
      </c>
      <c r="Q207" s="47">
        <f>SUM(N207:P207)</f>
        <v>0</v>
      </c>
      <c r="R207" s="46"/>
      <c r="S207" s="46"/>
      <c r="T207" s="45"/>
      <c r="U207" s="45"/>
      <c r="V207" s="45"/>
      <c r="W207" s="48" t="str">
        <f>VLOOKUP(M207,tablaPesoTRLActual,2,FALSE)*VLOOKUP((V207-M207),tablaPesoCambioTRL,2,FALSE)</f>
        <v>0</v>
      </c>
      <c r="X207" s="48" t="str">
        <f>VLOOKUP(V207,valoracionMetaTRL,2,FALSE)</f>
        <v>0</v>
      </c>
      <c r="Y207" s="49"/>
      <c r="Z207" s="45" t="str">
        <f>VLOOKUP(Y207,TipoESfuerzo,2,FALSE)</f>
        <v>0</v>
      </c>
      <c r="AA207" s="50"/>
      <c r="AB207" s="51"/>
      <c r="AC207" s="51"/>
      <c r="AD207" s="51"/>
      <c r="AE207" s="52">
        <f>SUM(AA207:AD207)</f>
        <v>0</v>
      </c>
      <c r="AF207" s="53"/>
      <c r="AG207" s="45"/>
      <c r="AH207" s="41"/>
      <c r="AI207" s="54"/>
      <c r="AJ207" s="55" t="str">
        <f>(W207*0.15)+(X207*0.6)+(Z207*0.25)</f>
        <v>0</v>
      </c>
      <c r="AK207" s="56"/>
      <c r="AL207" s="57" t="str">
        <f>VLOOKUP(AK207,AplicacionesTecnologia2,2,FALSE)</f>
        <v>0</v>
      </c>
      <c r="AM207" s="56"/>
      <c r="AN207" s="58" t="str">
        <f>VLOOKUP(AM207,AproximacionMercado,2,FALSE)</f>
        <v>0</v>
      </c>
      <c r="AO207" s="27"/>
      <c r="AP207" s="27"/>
      <c r="AQ207" s="56"/>
      <c r="AR207" s="57" t="str">
        <f>VLOOKUP(AQ207,ExpansionTecnologia,2,FALSE)</f>
        <v>0</v>
      </c>
      <c r="AS207" s="56"/>
      <c r="AT207" s="57" t="str">
        <f>VLOOKUP(AS207,RegulacionesBarreras,2,FALSE)</f>
        <v>0</v>
      </c>
      <c r="AU207" s="59" t="str">
        <f>AVERAGE(AL207,AN207,AR207,AT207)</f>
        <v>0</v>
      </c>
      <c r="AV207" s="56"/>
      <c r="AW207" s="57" t="str">
        <f>VLOOKUP(AV207,afectacionesArticulosPatentes,2,FALSE)</f>
        <v>0</v>
      </c>
      <c r="AX207" s="56"/>
      <c r="AY207" s="57" t="str">
        <f>VLOOKUP(AX207,afectacionesProductosComerciales,2,FALSE)</f>
        <v>0</v>
      </c>
      <c r="AZ207" s="27"/>
      <c r="BA207" s="45" t="s">
        <v>84</v>
      </c>
      <c r="BB207" s="60" t="str">
        <f>AVERAGE(AW207,AY207)</f>
        <v>0</v>
      </c>
    </row>
    <row r="208" spans="1:92" customHeight="1" ht="36">
      <c r="A208" s="39">
        <v>204</v>
      </c>
      <c r="B208" s="40"/>
      <c r="C208" s="41"/>
      <c r="D208" s="41"/>
      <c r="E208" s="42"/>
      <c r="F208" s="43"/>
      <c r="G208" s="43"/>
      <c r="H208" s="44"/>
      <c r="I208" s="45"/>
      <c r="J208" s="45"/>
      <c r="K208" s="45"/>
      <c r="L208" s="45"/>
      <c r="M208" s="45"/>
      <c r="N208" s="46"/>
      <c r="O208" s="46">
        <v>0</v>
      </c>
      <c r="P208" s="46">
        <v>0</v>
      </c>
      <c r="Q208" s="47">
        <f>SUM(N208:P208)</f>
        <v>0</v>
      </c>
      <c r="R208" s="46"/>
      <c r="S208" s="46"/>
      <c r="T208" s="45"/>
      <c r="U208" s="45"/>
      <c r="V208" s="45"/>
      <c r="W208" s="48" t="str">
        <f>VLOOKUP(M208,tablaPesoTRLActual,2,FALSE)*VLOOKUP((V208-M208),tablaPesoCambioTRL,2,FALSE)</f>
        <v>0</v>
      </c>
      <c r="X208" s="48" t="str">
        <f>VLOOKUP(V208,valoracionMetaTRL,2,FALSE)</f>
        <v>0</v>
      </c>
      <c r="Y208" s="49"/>
      <c r="Z208" s="45" t="str">
        <f>VLOOKUP(Y208,TipoESfuerzo,2,FALSE)</f>
        <v>0</v>
      </c>
      <c r="AA208" s="50"/>
      <c r="AB208" s="51"/>
      <c r="AC208" s="51"/>
      <c r="AD208" s="51"/>
      <c r="AE208" s="52">
        <f>SUM(AA208:AD208)</f>
        <v>0</v>
      </c>
      <c r="AF208" s="53"/>
      <c r="AG208" s="45"/>
      <c r="AH208" s="41"/>
      <c r="AI208" s="54"/>
      <c r="AJ208" s="55" t="str">
        <f>(W208*0.15)+(X208*0.6)+(Z208*0.25)</f>
        <v>0</v>
      </c>
      <c r="AK208" s="56"/>
      <c r="AL208" s="57" t="str">
        <f>VLOOKUP(AK208,AplicacionesTecnologia2,2,FALSE)</f>
        <v>0</v>
      </c>
      <c r="AM208" s="56"/>
      <c r="AN208" s="58" t="str">
        <f>VLOOKUP(AM208,AproximacionMercado,2,FALSE)</f>
        <v>0</v>
      </c>
      <c r="AO208" s="27"/>
      <c r="AP208" s="27"/>
      <c r="AQ208" s="56"/>
      <c r="AR208" s="57" t="str">
        <f>VLOOKUP(AQ208,ExpansionTecnologia,2,FALSE)</f>
        <v>0</v>
      </c>
      <c r="AS208" s="56"/>
      <c r="AT208" s="57" t="str">
        <f>VLOOKUP(AS208,RegulacionesBarreras,2,FALSE)</f>
        <v>0</v>
      </c>
      <c r="AU208" s="59" t="str">
        <f>AVERAGE(AL208,AN208,AR208,AT208)</f>
        <v>0</v>
      </c>
      <c r="AV208" s="56"/>
      <c r="AW208" s="57" t="str">
        <f>VLOOKUP(AV208,afectacionesArticulosPatentes,2,FALSE)</f>
        <v>0</v>
      </c>
      <c r="AX208" s="56"/>
      <c r="AY208" s="57" t="str">
        <f>VLOOKUP(AX208,afectacionesProductosComerciales,2,FALSE)</f>
        <v>0</v>
      </c>
      <c r="AZ208" s="27"/>
      <c r="BA208" s="45" t="s">
        <v>84</v>
      </c>
      <c r="BB208" s="60" t="str">
        <f>AVERAGE(AW208,AY208)</f>
        <v>0</v>
      </c>
    </row>
    <row r="209" spans="1:92" customHeight="1" ht="36">
      <c r="A209" s="39">
        <v>205</v>
      </c>
      <c r="B209" s="40"/>
      <c r="C209" s="41"/>
      <c r="D209" s="41"/>
      <c r="E209" s="42"/>
      <c r="F209" s="43"/>
      <c r="G209" s="43"/>
      <c r="H209" s="44"/>
      <c r="I209" s="45"/>
      <c r="J209" s="45"/>
      <c r="K209" s="45"/>
      <c r="L209" s="45"/>
      <c r="M209" s="45"/>
      <c r="N209" s="46"/>
      <c r="O209" s="46">
        <v>0</v>
      </c>
      <c r="P209" s="46">
        <v>0</v>
      </c>
      <c r="Q209" s="47">
        <f>SUM(N209:P209)</f>
        <v>0</v>
      </c>
      <c r="R209" s="46"/>
      <c r="S209" s="46"/>
      <c r="T209" s="45"/>
      <c r="U209" s="45"/>
      <c r="V209" s="45"/>
      <c r="W209" s="48" t="str">
        <f>VLOOKUP(M209,tablaPesoTRLActual,2,FALSE)*VLOOKUP((V209-M209),tablaPesoCambioTRL,2,FALSE)</f>
        <v>0</v>
      </c>
      <c r="X209" s="48" t="str">
        <f>VLOOKUP(V209,valoracionMetaTRL,2,FALSE)</f>
        <v>0</v>
      </c>
      <c r="Y209" s="49"/>
      <c r="Z209" s="45" t="str">
        <f>VLOOKUP(Y209,TipoESfuerzo,2,FALSE)</f>
        <v>0</v>
      </c>
      <c r="AA209" s="50"/>
      <c r="AB209" s="51"/>
      <c r="AC209" s="51"/>
      <c r="AD209" s="51"/>
      <c r="AE209" s="52">
        <f>SUM(AA209:AD209)</f>
        <v>0</v>
      </c>
      <c r="AF209" s="53"/>
      <c r="AG209" s="45"/>
      <c r="AH209" s="41"/>
      <c r="AI209" s="54"/>
      <c r="AJ209" s="55" t="str">
        <f>(W209*0.15)+(X209*0.6)+(Z209*0.25)</f>
        <v>0</v>
      </c>
      <c r="AK209" s="56"/>
      <c r="AL209" s="57" t="str">
        <f>VLOOKUP(AK209,AplicacionesTecnologia2,2,FALSE)</f>
        <v>0</v>
      </c>
      <c r="AM209" s="56"/>
      <c r="AN209" s="58" t="str">
        <f>VLOOKUP(AM209,AproximacionMercado,2,FALSE)</f>
        <v>0</v>
      </c>
      <c r="AO209" s="27"/>
      <c r="AP209" s="27"/>
      <c r="AQ209" s="56"/>
      <c r="AR209" s="57" t="str">
        <f>VLOOKUP(AQ209,ExpansionTecnologia,2,FALSE)</f>
        <v>0</v>
      </c>
      <c r="AS209" s="56"/>
      <c r="AT209" s="57" t="str">
        <f>VLOOKUP(AS209,RegulacionesBarreras,2,FALSE)</f>
        <v>0</v>
      </c>
      <c r="AU209" s="59" t="str">
        <f>AVERAGE(AL209,AN209,AR209,AT209)</f>
        <v>0</v>
      </c>
      <c r="AV209" s="56"/>
      <c r="AW209" s="57" t="str">
        <f>VLOOKUP(AV209,afectacionesArticulosPatentes,2,FALSE)</f>
        <v>0</v>
      </c>
      <c r="AX209" s="56"/>
      <c r="AY209" s="57" t="str">
        <f>VLOOKUP(AX209,afectacionesProductosComerciales,2,FALSE)</f>
        <v>0</v>
      </c>
      <c r="AZ209" s="27"/>
      <c r="BA209" s="45" t="s">
        <v>84</v>
      </c>
      <c r="BB209" s="60" t="str">
        <f>AVERAGE(AW209,AY209)</f>
        <v>0</v>
      </c>
    </row>
    <row r="210" spans="1:92" customHeight="1" ht="36">
      <c r="A210" s="39">
        <v>206</v>
      </c>
      <c r="B210" s="40"/>
      <c r="C210" s="41"/>
      <c r="D210" s="41"/>
      <c r="E210" s="42"/>
      <c r="F210" s="43"/>
      <c r="G210" s="43"/>
      <c r="H210" s="44"/>
      <c r="I210" s="45"/>
      <c r="J210" s="45"/>
      <c r="K210" s="45"/>
      <c r="L210" s="45"/>
      <c r="M210" s="45"/>
      <c r="N210" s="46"/>
      <c r="O210" s="46">
        <v>0</v>
      </c>
      <c r="P210" s="46">
        <v>0</v>
      </c>
      <c r="Q210" s="47">
        <f>SUM(N210:P210)</f>
        <v>0</v>
      </c>
      <c r="R210" s="46"/>
      <c r="S210" s="46"/>
      <c r="T210" s="45"/>
      <c r="U210" s="45"/>
      <c r="V210" s="45"/>
      <c r="W210" s="48" t="str">
        <f>VLOOKUP(M210,tablaPesoTRLActual,2,FALSE)*VLOOKUP((V210-M210),tablaPesoCambioTRL,2,FALSE)</f>
        <v>0</v>
      </c>
      <c r="X210" s="48" t="str">
        <f>VLOOKUP(V210,valoracionMetaTRL,2,FALSE)</f>
        <v>0</v>
      </c>
      <c r="Y210" s="49"/>
      <c r="Z210" s="45" t="str">
        <f>VLOOKUP(Y210,TipoESfuerzo,2,FALSE)</f>
        <v>0</v>
      </c>
      <c r="AA210" s="50"/>
      <c r="AB210" s="51"/>
      <c r="AC210" s="51"/>
      <c r="AD210" s="51"/>
      <c r="AE210" s="52">
        <f>SUM(AA210:AD210)</f>
        <v>0</v>
      </c>
      <c r="AF210" s="53"/>
      <c r="AG210" s="45"/>
      <c r="AH210" s="41"/>
      <c r="AI210" s="54"/>
      <c r="AJ210" s="55" t="str">
        <f>(W210*0.15)+(X210*0.6)+(Z210*0.25)</f>
        <v>0</v>
      </c>
      <c r="AK210" s="56"/>
      <c r="AL210" s="57" t="str">
        <f>VLOOKUP(AK210,AplicacionesTecnologia2,2,FALSE)</f>
        <v>0</v>
      </c>
      <c r="AM210" s="56"/>
      <c r="AN210" s="58" t="str">
        <f>VLOOKUP(AM210,AproximacionMercado,2,FALSE)</f>
        <v>0</v>
      </c>
      <c r="AO210" s="27"/>
      <c r="AP210" s="27"/>
      <c r="AQ210" s="56"/>
      <c r="AR210" s="57" t="str">
        <f>VLOOKUP(AQ210,ExpansionTecnologia,2,FALSE)</f>
        <v>0</v>
      </c>
      <c r="AS210" s="56"/>
      <c r="AT210" s="57" t="str">
        <f>VLOOKUP(AS210,RegulacionesBarreras,2,FALSE)</f>
        <v>0</v>
      </c>
      <c r="AU210" s="59" t="str">
        <f>AVERAGE(AL210,AN210,AR210,AT210)</f>
        <v>0</v>
      </c>
      <c r="AV210" s="56"/>
      <c r="AW210" s="57" t="str">
        <f>VLOOKUP(AV210,afectacionesArticulosPatentes,2,FALSE)</f>
        <v>0</v>
      </c>
      <c r="AX210" s="56"/>
      <c r="AY210" s="57" t="str">
        <f>VLOOKUP(AX210,afectacionesProductosComerciales,2,FALSE)</f>
        <v>0</v>
      </c>
      <c r="AZ210" s="27"/>
      <c r="BA210" s="45" t="s">
        <v>84</v>
      </c>
      <c r="BB210" s="60" t="str">
        <f>AVERAGE(AW210,AY210)</f>
        <v>0</v>
      </c>
    </row>
    <row r="211" spans="1:92" customHeight="1" ht="36">
      <c r="A211" s="39">
        <v>207</v>
      </c>
      <c r="B211" s="40"/>
      <c r="C211" s="41"/>
      <c r="D211" s="41"/>
      <c r="E211" s="42"/>
      <c r="F211" s="43"/>
      <c r="G211" s="43"/>
      <c r="H211" s="44"/>
      <c r="I211" s="45"/>
      <c r="J211" s="45"/>
      <c r="K211" s="45"/>
      <c r="L211" s="45"/>
      <c r="M211" s="45"/>
      <c r="N211" s="46"/>
      <c r="O211" s="46">
        <v>0</v>
      </c>
      <c r="P211" s="46">
        <v>0</v>
      </c>
      <c r="Q211" s="47">
        <f>SUM(N211:P211)</f>
        <v>0</v>
      </c>
      <c r="R211" s="46"/>
      <c r="S211" s="46"/>
      <c r="T211" s="45"/>
      <c r="U211" s="45"/>
      <c r="V211" s="45"/>
      <c r="W211" s="48" t="str">
        <f>VLOOKUP(M211,tablaPesoTRLActual,2,FALSE)*VLOOKUP((V211-M211),tablaPesoCambioTRL,2,FALSE)</f>
        <v>0</v>
      </c>
      <c r="X211" s="48" t="str">
        <f>VLOOKUP(V211,valoracionMetaTRL,2,FALSE)</f>
        <v>0</v>
      </c>
      <c r="Y211" s="49"/>
      <c r="Z211" s="45" t="str">
        <f>VLOOKUP(Y211,TipoESfuerzo,2,FALSE)</f>
        <v>0</v>
      </c>
      <c r="AA211" s="50"/>
      <c r="AB211" s="51"/>
      <c r="AC211" s="51"/>
      <c r="AD211" s="51"/>
      <c r="AE211" s="52">
        <f>SUM(AA211:AD211)</f>
        <v>0</v>
      </c>
      <c r="AF211" s="53"/>
      <c r="AG211" s="45"/>
      <c r="AH211" s="41"/>
      <c r="AI211" s="54"/>
      <c r="AJ211" s="55" t="str">
        <f>(W211*0.15)+(X211*0.6)+(Z211*0.25)</f>
        <v>0</v>
      </c>
      <c r="AK211" s="56"/>
      <c r="AL211" s="57" t="str">
        <f>VLOOKUP(AK211,AplicacionesTecnologia2,2,FALSE)</f>
        <v>0</v>
      </c>
      <c r="AM211" s="56"/>
      <c r="AN211" s="58" t="str">
        <f>VLOOKUP(AM211,AproximacionMercado,2,FALSE)</f>
        <v>0</v>
      </c>
      <c r="AO211" s="27"/>
      <c r="AP211" s="27"/>
      <c r="AQ211" s="56"/>
      <c r="AR211" s="57" t="str">
        <f>VLOOKUP(AQ211,ExpansionTecnologia,2,FALSE)</f>
        <v>0</v>
      </c>
      <c r="AS211" s="56"/>
      <c r="AT211" s="57" t="str">
        <f>VLOOKUP(AS211,RegulacionesBarreras,2,FALSE)</f>
        <v>0</v>
      </c>
      <c r="AU211" s="59" t="str">
        <f>AVERAGE(AL211,AN211,AR211,AT211)</f>
        <v>0</v>
      </c>
      <c r="AV211" s="56"/>
      <c r="AW211" s="57" t="str">
        <f>VLOOKUP(AV211,afectacionesArticulosPatentes,2,FALSE)</f>
        <v>0</v>
      </c>
      <c r="AX211" s="56"/>
      <c r="AY211" s="57" t="str">
        <f>VLOOKUP(AX211,afectacionesProductosComerciales,2,FALSE)</f>
        <v>0</v>
      </c>
      <c r="AZ211" s="27"/>
      <c r="BA211" s="45" t="s">
        <v>84</v>
      </c>
      <c r="BB211" s="60" t="str">
        <f>AVERAGE(AW211,AY211)</f>
        <v>0</v>
      </c>
    </row>
    <row r="212" spans="1:92" customHeight="1" ht="36">
      <c r="A212" s="39">
        <v>208</v>
      </c>
      <c r="B212" s="40"/>
      <c r="C212" s="41"/>
      <c r="D212" s="41"/>
      <c r="E212" s="42"/>
      <c r="F212" s="43"/>
      <c r="G212" s="43"/>
      <c r="H212" s="44"/>
      <c r="I212" s="45"/>
      <c r="J212" s="45"/>
      <c r="K212" s="45"/>
      <c r="L212" s="45"/>
      <c r="M212" s="45"/>
      <c r="N212" s="46"/>
      <c r="O212" s="46">
        <v>0</v>
      </c>
      <c r="P212" s="46">
        <v>0</v>
      </c>
      <c r="Q212" s="47">
        <f>SUM(N212:P212)</f>
        <v>0</v>
      </c>
      <c r="R212" s="46"/>
      <c r="S212" s="46"/>
      <c r="T212" s="45"/>
      <c r="U212" s="45"/>
      <c r="V212" s="45"/>
      <c r="W212" s="48" t="str">
        <f>VLOOKUP(M212,tablaPesoTRLActual,2,FALSE)*VLOOKUP((V212-M212),tablaPesoCambioTRL,2,FALSE)</f>
        <v>0</v>
      </c>
      <c r="X212" s="48" t="str">
        <f>VLOOKUP(V212,valoracionMetaTRL,2,FALSE)</f>
        <v>0</v>
      </c>
      <c r="Y212" s="49"/>
      <c r="Z212" s="45" t="str">
        <f>VLOOKUP(Y212,TipoESfuerzo,2,FALSE)</f>
        <v>0</v>
      </c>
      <c r="AA212" s="50"/>
      <c r="AB212" s="51"/>
      <c r="AC212" s="51"/>
      <c r="AD212" s="51"/>
      <c r="AE212" s="52">
        <f>SUM(AA212:AD212)</f>
        <v>0</v>
      </c>
      <c r="AF212" s="53"/>
      <c r="AG212" s="45"/>
      <c r="AH212" s="41"/>
      <c r="AI212" s="54"/>
      <c r="AJ212" s="55" t="str">
        <f>(W212*0.15)+(X212*0.6)+(Z212*0.25)</f>
        <v>0</v>
      </c>
      <c r="AK212" s="56"/>
      <c r="AL212" s="57" t="str">
        <f>VLOOKUP(AK212,AplicacionesTecnologia2,2,FALSE)</f>
        <v>0</v>
      </c>
      <c r="AM212" s="56"/>
      <c r="AN212" s="58" t="str">
        <f>VLOOKUP(AM212,AproximacionMercado,2,FALSE)</f>
        <v>0</v>
      </c>
      <c r="AO212" s="27"/>
      <c r="AP212" s="27"/>
      <c r="AQ212" s="56"/>
      <c r="AR212" s="57" t="str">
        <f>VLOOKUP(AQ212,ExpansionTecnologia,2,FALSE)</f>
        <v>0</v>
      </c>
      <c r="AS212" s="56"/>
      <c r="AT212" s="57" t="str">
        <f>VLOOKUP(AS212,RegulacionesBarreras,2,FALSE)</f>
        <v>0</v>
      </c>
      <c r="AU212" s="59" t="str">
        <f>AVERAGE(AL212,AN212,AR212,AT212)</f>
        <v>0</v>
      </c>
      <c r="AV212" s="56"/>
      <c r="AW212" s="57" t="str">
        <f>VLOOKUP(AV212,afectacionesArticulosPatentes,2,FALSE)</f>
        <v>0</v>
      </c>
      <c r="AX212" s="56"/>
      <c r="AY212" s="57" t="str">
        <f>VLOOKUP(AX212,afectacionesProductosComerciales,2,FALSE)</f>
        <v>0</v>
      </c>
      <c r="AZ212" s="27"/>
      <c r="BA212" s="45" t="s">
        <v>84</v>
      </c>
      <c r="BB212" s="60" t="str">
        <f>AVERAGE(AW212,AY212)</f>
        <v>0</v>
      </c>
    </row>
    <row r="213" spans="1:92" customHeight="1" ht="36">
      <c r="A213" s="39">
        <v>209</v>
      </c>
      <c r="B213" s="40"/>
      <c r="C213" s="41"/>
      <c r="D213" s="41"/>
      <c r="E213" s="42"/>
      <c r="F213" s="43"/>
      <c r="G213" s="43"/>
      <c r="H213" s="44"/>
      <c r="I213" s="45"/>
      <c r="J213" s="45"/>
      <c r="K213" s="45"/>
      <c r="L213" s="45"/>
      <c r="M213" s="45"/>
      <c r="N213" s="46"/>
      <c r="O213" s="46">
        <v>0</v>
      </c>
      <c r="P213" s="46">
        <v>0</v>
      </c>
      <c r="Q213" s="47">
        <f>SUM(N213:P213)</f>
        <v>0</v>
      </c>
      <c r="R213" s="46"/>
      <c r="S213" s="46"/>
      <c r="T213" s="45"/>
      <c r="U213" s="45"/>
      <c r="V213" s="45"/>
      <c r="W213" s="48" t="str">
        <f>VLOOKUP(M213,tablaPesoTRLActual,2,FALSE)*VLOOKUP((V213-M213),tablaPesoCambioTRL,2,FALSE)</f>
        <v>0</v>
      </c>
      <c r="X213" s="48" t="str">
        <f>VLOOKUP(V213,valoracionMetaTRL,2,FALSE)</f>
        <v>0</v>
      </c>
      <c r="Y213" s="49"/>
      <c r="Z213" s="45" t="str">
        <f>VLOOKUP(Y213,TipoESfuerzo,2,FALSE)</f>
        <v>0</v>
      </c>
      <c r="AA213" s="50"/>
      <c r="AB213" s="51"/>
      <c r="AC213" s="51"/>
      <c r="AD213" s="51"/>
      <c r="AE213" s="52">
        <f>SUM(AA213:AD213)</f>
        <v>0</v>
      </c>
      <c r="AF213" s="53"/>
      <c r="AG213" s="45"/>
      <c r="AH213" s="41"/>
      <c r="AI213" s="54"/>
      <c r="AJ213" s="55" t="str">
        <f>(W213*0.15)+(X213*0.6)+(Z213*0.25)</f>
        <v>0</v>
      </c>
      <c r="AK213" s="56"/>
      <c r="AL213" s="57" t="str">
        <f>VLOOKUP(AK213,AplicacionesTecnologia2,2,FALSE)</f>
        <v>0</v>
      </c>
      <c r="AM213" s="56"/>
      <c r="AN213" s="58" t="str">
        <f>VLOOKUP(AM213,AproximacionMercado,2,FALSE)</f>
        <v>0</v>
      </c>
      <c r="AO213" s="27"/>
      <c r="AP213" s="27"/>
      <c r="AQ213" s="56"/>
      <c r="AR213" s="57" t="str">
        <f>VLOOKUP(AQ213,ExpansionTecnologia,2,FALSE)</f>
        <v>0</v>
      </c>
      <c r="AS213" s="56"/>
      <c r="AT213" s="57" t="str">
        <f>VLOOKUP(AS213,RegulacionesBarreras,2,FALSE)</f>
        <v>0</v>
      </c>
      <c r="AU213" s="59" t="str">
        <f>AVERAGE(AL213,AN213,AR213,AT213)</f>
        <v>0</v>
      </c>
      <c r="AV213" s="56"/>
      <c r="AW213" s="57" t="str">
        <f>VLOOKUP(AV213,afectacionesArticulosPatentes,2,FALSE)</f>
        <v>0</v>
      </c>
      <c r="AX213" s="56"/>
      <c r="AY213" s="57" t="str">
        <f>VLOOKUP(AX213,afectacionesProductosComerciales,2,FALSE)</f>
        <v>0</v>
      </c>
      <c r="AZ213" s="27"/>
      <c r="BA213" s="45" t="s">
        <v>84</v>
      </c>
      <c r="BB213" s="60" t="str">
        <f>AVERAGE(AW213,AY213)</f>
        <v>0</v>
      </c>
    </row>
    <row r="214" spans="1:92" customHeight="1" ht="36">
      <c r="A214" s="39">
        <v>210</v>
      </c>
      <c r="B214" s="40"/>
      <c r="C214" s="41"/>
      <c r="D214" s="41"/>
      <c r="E214" s="42"/>
      <c r="F214" s="43"/>
      <c r="G214" s="43"/>
      <c r="H214" s="44"/>
      <c r="I214" s="45"/>
      <c r="J214" s="45"/>
      <c r="K214" s="45"/>
      <c r="L214" s="45"/>
      <c r="M214" s="45"/>
      <c r="N214" s="46"/>
      <c r="O214" s="46">
        <v>0</v>
      </c>
      <c r="P214" s="46">
        <v>0</v>
      </c>
      <c r="Q214" s="47">
        <f>SUM(N214:P214)</f>
        <v>0</v>
      </c>
      <c r="R214" s="46"/>
      <c r="S214" s="46"/>
      <c r="T214" s="45"/>
      <c r="U214" s="45"/>
      <c r="V214" s="45"/>
      <c r="W214" s="48" t="str">
        <f>VLOOKUP(M214,tablaPesoTRLActual,2,FALSE)*VLOOKUP((V214-M214),tablaPesoCambioTRL,2,FALSE)</f>
        <v>0</v>
      </c>
      <c r="X214" s="48" t="str">
        <f>VLOOKUP(V214,valoracionMetaTRL,2,FALSE)</f>
        <v>0</v>
      </c>
      <c r="Y214" s="49"/>
      <c r="Z214" s="45" t="str">
        <f>VLOOKUP(Y214,TipoESfuerzo,2,FALSE)</f>
        <v>0</v>
      </c>
      <c r="AA214" s="50"/>
      <c r="AB214" s="51"/>
      <c r="AC214" s="51"/>
      <c r="AD214" s="51"/>
      <c r="AE214" s="52">
        <f>SUM(AA214:AD214)</f>
        <v>0</v>
      </c>
      <c r="AF214" s="53"/>
      <c r="AG214" s="45"/>
      <c r="AH214" s="41"/>
      <c r="AI214" s="54"/>
      <c r="AJ214" s="55" t="str">
        <f>(W214*0.15)+(X214*0.6)+(Z214*0.25)</f>
        <v>0</v>
      </c>
      <c r="AK214" s="56"/>
      <c r="AL214" s="57" t="str">
        <f>VLOOKUP(AK214,AplicacionesTecnologia2,2,FALSE)</f>
        <v>0</v>
      </c>
      <c r="AM214" s="56"/>
      <c r="AN214" s="58" t="str">
        <f>VLOOKUP(AM214,AproximacionMercado,2,FALSE)</f>
        <v>0</v>
      </c>
      <c r="AO214" s="27"/>
      <c r="AP214" s="27"/>
      <c r="AQ214" s="56"/>
      <c r="AR214" s="57" t="str">
        <f>VLOOKUP(AQ214,ExpansionTecnologia,2,FALSE)</f>
        <v>0</v>
      </c>
      <c r="AS214" s="56"/>
      <c r="AT214" s="57" t="str">
        <f>VLOOKUP(AS214,RegulacionesBarreras,2,FALSE)</f>
        <v>0</v>
      </c>
      <c r="AU214" s="59" t="str">
        <f>AVERAGE(AL214,AN214,AR214,AT214)</f>
        <v>0</v>
      </c>
      <c r="AV214" s="56"/>
      <c r="AW214" s="57" t="str">
        <f>VLOOKUP(AV214,afectacionesArticulosPatentes,2,FALSE)</f>
        <v>0</v>
      </c>
      <c r="AX214" s="56"/>
      <c r="AY214" s="57" t="str">
        <f>VLOOKUP(AX214,afectacionesProductosComerciales,2,FALSE)</f>
        <v>0</v>
      </c>
      <c r="AZ214" s="27"/>
      <c r="BA214" s="45" t="s">
        <v>84</v>
      </c>
      <c r="BB214" s="60" t="str">
        <f>AVERAGE(AW214,AY214)</f>
        <v>0</v>
      </c>
    </row>
    <row r="215" spans="1:92" customHeight="1" ht="36">
      <c r="A215" s="39">
        <v>211</v>
      </c>
      <c r="B215" s="40"/>
      <c r="C215" s="41"/>
      <c r="D215" s="41"/>
      <c r="E215" s="42"/>
      <c r="F215" s="43"/>
      <c r="G215" s="43"/>
      <c r="H215" s="44"/>
      <c r="I215" s="45"/>
      <c r="J215" s="45"/>
      <c r="K215" s="45"/>
      <c r="L215" s="45"/>
      <c r="M215" s="45"/>
      <c r="N215" s="46"/>
      <c r="O215" s="46">
        <v>0</v>
      </c>
      <c r="P215" s="46">
        <v>0</v>
      </c>
      <c r="Q215" s="47">
        <f>SUM(N215:P215)</f>
        <v>0</v>
      </c>
      <c r="R215" s="46"/>
      <c r="S215" s="46"/>
      <c r="T215" s="45"/>
      <c r="U215" s="45"/>
      <c r="V215" s="45"/>
      <c r="W215" s="48" t="str">
        <f>VLOOKUP(M215,tablaPesoTRLActual,2,FALSE)*VLOOKUP((V215-M215),tablaPesoCambioTRL,2,FALSE)</f>
        <v>0</v>
      </c>
      <c r="X215" s="48" t="str">
        <f>VLOOKUP(V215,valoracionMetaTRL,2,FALSE)</f>
        <v>0</v>
      </c>
      <c r="Y215" s="49"/>
      <c r="Z215" s="45" t="str">
        <f>VLOOKUP(Y215,TipoESfuerzo,2,FALSE)</f>
        <v>0</v>
      </c>
      <c r="AA215" s="50"/>
      <c r="AB215" s="51"/>
      <c r="AC215" s="51"/>
      <c r="AD215" s="51"/>
      <c r="AE215" s="52">
        <f>SUM(AA215:AD215)</f>
        <v>0</v>
      </c>
      <c r="AF215" s="53"/>
      <c r="AG215" s="45"/>
      <c r="AH215" s="41"/>
      <c r="AI215" s="54"/>
      <c r="AJ215" s="55" t="str">
        <f>(W215*0.15)+(X215*0.6)+(Z215*0.25)</f>
        <v>0</v>
      </c>
      <c r="AK215" s="56"/>
      <c r="AL215" s="57" t="str">
        <f>VLOOKUP(AK215,AplicacionesTecnologia2,2,FALSE)</f>
        <v>0</v>
      </c>
      <c r="AM215" s="56"/>
      <c r="AN215" s="58" t="str">
        <f>VLOOKUP(AM215,AproximacionMercado,2,FALSE)</f>
        <v>0</v>
      </c>
      <c r="AO215" s="27"/>
      <c r="AP215" s="27"/>
      <c r="AQ215" s="56"/>
      <c r="AR215" s="57" t="str">
        <f>VLOOKUP(AQ215,ExpansionTecnologia,2,FALSE)</f>
        <v>0</v>
      </c>
      <c r="AS215" s="56"/>
      <c r="AT215" s="57" t="str">
        <f>VLOOKUP(AS215,RegulacionesBarreras,2,FALSE)</f>
        <v>0</v>
      </c>
      <c r="AU215" s="59" t="str">
        <f>AVERAGE(AL215,AN215,AR215,AT215)</f>
        <v>0</v>
      </c>
      <c r="AV215" s="56"/>
      <c r="AW215" s="57" t="str">
        <f>VLOOKUP(AV215,afectacionesArticulosPatentes,2,FALSE)</f>
        <v>0</v>
      </c>
      <c r="AX215" s="56"/>
      <c r="AY215" s="57" t="str">
        <f>VLOOKUP(AX215,afectacionesProductosComerciales,2,FALSE)</f>
        <v>0</v>
      </c>
      <c r="AZ215" s="27"/>
      <c r="BA215" s="45" t="s">
        <v>84</v>
      </c>
      <c r="BB215" s="60" t="str">
        <f>AVERAGE(AW215,AY215)</f>
        <v>0</v>
      </c>
    </row>
    <row r="216" spans="1:92" customHeight="1" ht="36">
      <c r="A216" s="39">
        <v>212</v>
      </c>
      <c r="B216" s="40"/>
      <c r="C216" s="41"/>
      <c r="D216" s="41"/>
      <c r="E216" s="42"/>
      <c r="F216" s="43"/>
      <c r="G216" s="43"/>
      <c r="H216" s="44"/>
      <c r="I216" s="45"/>
      <c r="J216" s="45"/>
      <c r="K216" s="45"/>
      <c r="L216" s="45"/>
      <c r="M216" s="45"/>
      <c r="N216" s="46"/>
      <c r="O216" s="46">
        <v>0</v>
      </c>
      <c r="P216" s="46">
        <v>0</v>
      </c>
      <c r="Q216" s="47">
        <f>SUM(N216:P216)</f>
        <v>0</v>
      </c>
      <c r="R216" s="46"/>
      <c r="S216" s="46"/>
      <c r="T216" s="45"/>
      <c r="U216" s="45"/>
      <c r="V216" s="45"/>
      <c r="W216" s="48" t="str">
        <f>VLOOKUP(M216,tablaPesoTRLActual,2,FALSE)*VLOOKUP((V216-M216),tablaPesoCambioTRL,2,FALSE)</f>
        <v>0</v>
      </c>
      <c r="X216" s="48" t="str">
        <f>VLOOKUP(V216,valoracionMetaTRL,2,FALSE)</f>
        <v>0</v>
      </c>
      <c r="Y216" s="49"/>
      <c r="Z216" s="45" t="str">
        <f>VLOOKUP(Y216,TipoESfuerzo,2,FALSE)</f>
        <v>0</v>
      </c>
      <c r="AA216" s="50"/>
      <c r="AB216" s="51"/>
      <c r="AC216" s="51"/>
      <c r="AD216" s="51"/>
      <c r="AE216" s="52">
        <f>SUM(AA216:AD216)</f>
        <v>0</v>
      </c>
      <c r="AF216" s="53"/>
      <c r="AG216" s="45"/>
      <c r="AH216" s="41"/>
      <c r="AI216" s="54"/>
      <c r="AJ216" s="55" t="str">
        <f>(W216*0.15)+(X216*0.6)+(Z216*0.25)</f>
        <v>0</v>
      </c>
      <c r="AK216" s="56"/>
      <c r="AL216" s="57" t="str">
        <f>VLOOKUP(AK216,AplicacionesTecnologia2,2,FALSE)</f>
        <v>0</v>
      </c>
      <c r="AM216" s="56"/>
      <c r="AN216" s="58" t="str">
        <f>VLOOKUP(AM216,AproximacionMercado,2,FALSE)</f>
        <v>0</v>
      </c>
      <c r="AO216" s="27"/>
      <c r="AP216" s="27"/>
      <c r="AQ216" s="56"/>
      <c r="AR216" s="57" t="str">
        <f>VLOOKUP(AQ216,ExpansionTecnologia,2,FALSE)</f>
        <v>0</v>
      </c>
      <c r="AS216" s="56"/>
      <c r="AT216" s="57" t="str">
        <f>VLOOKUP(AS216,RegulacionesBarreras,2,FALSE)</f>
        <v>0</v>
      </c>
      <c r="AU216" s="59" t="str">
        <f>AVERAGE(AL216,AN216,AR216,AT216)</f>
        <v>0</v>
      </c>
      <c r="AV216" s="56"/>
      <c r="AW216" s="57" t="str">
        <f>VLOOKUP(AV216,afectacionesArticulosPatentes,2,FALSE)</f>
        <v>0</v>
      </c>
      <c r="AX216" s="56"/>
      <c r="AY216" s="57" t="str">
        <f>VLOOKUP(AX216,afectacionesProductosComerciales,2,FALSE)</f>
        <v>0</v>
      </c>
      <c r="AZ216" s="27"/>
      <c r="BA216" s="45" t="s">
        <v>84</v>
      </c>
      <c r="BB216" s="60" t="str">
        <f>AVERAGE(AW216,AY216)</f>
        <v>0</v>
      </c>
    </row>
    <row r="217" spans="1:92" customHeight="1" ht="36">
      <c r="A217" s="39">
        <v>213</v>
      </c>
      <c r="B217" s="40"/>
      <c r="C217" s="41"/>
      <c r="D217" s="41"/>
      <c r="E217" s="42"/>
      <c r="F217" s="43"/>
      <c r="G217" s="43"/>
      <c r="H217" s="44"/>
      <c r="I217" s="45"/>
      <c r="J217" s="45"/>
      <c r="K217" s="45"/>
      <c r="L217" s="45"/>
      <c r="M217" s="45"/>
      <c r="N217" s="46"/>
      <c r="O217" s="46">
        <v>0</v>
      </c>
      <c r="P217" s="46">
        <v>0</v>
      </c>
      <c r="Q217" s="47">
        <f>SUM(N217:P217)</f>
        <v>0</v>
      </c>
      <c r="R217" s="46"/>
      <c r="S217" s="46"/>
      <c r="T217" s="45"/>
      <c r="U217" s="45"/>
      <c r="V217" s="45"/>
      <c r="W217" s="48" t="str">
        <f>VLOOKUP(M217,tablaPesoTRLActual,2,FALSE)*VLOOKUP((V217-M217),tablaPesoCambioTRL,2,FALSE)</f>
        <v>0</v>
      </c>
      <c r="X217" s="48" t="str">
        <f>VLOOKUP(V217,valoracionMetaTRL,2,FALSE)</f>
        <v>0</v>
      </c>
      <c r="Y217" s="49"/>
      <c r="Z217" s="45" t="str">
        <f>VLOOKUP(Y217,TipoESfuerzo,2,FALSE)</f>
        <v>0</v>
      </c>
      <c r="AA217" s="50"/>
      <c r="AB217" s="51"/>
      <c r="AC217" s="51"/>
      <c r="AD217" s="51"/>
      <c r="AE217" s="52">
        <f>SUM(AA217:AD217)</f>
        <v>0</v>
      </c>
      <c r="AF217" s="53"/>
      <c r="AG217" s="45"/>
      <c r="AH217" s="41"/>
      <c r="AI217" s="54"/>
      <c r="AJ217" s="55" t="str">
        <f>(W217*0.15)+(X217*0.6)+(Z217*0.25)</f>
        <v>0</v>
      </c>
      <c r="AK217" s="56"/>
      <c r="AL217" s="57" t="str">
        <f>VLOOKUP(AK217,AplicacionesTecnologia2,2,FALSE)</f>
        <v>0</v>
      </c>
      <c r="AM217" s="56"/>
      <c r="AN217" s="58" t="str">
        <f>VLOOKUP(AM217,AproximacionMercado,2,FALSE)</f>
        <v>0</v>
      </c>
      <c r="AO217" s="27"/>
      <c r="AP217" s="27"/>
      <c r="AQ217" s="56"/>
      <c r="AR217" s="57" t="str">
        <f>VLOOKUP(AQ217,ExpansionTecnologia,2,FALSE)</f>
        <v>0</v>
      </c>
      <c r="AS217" s="56"/>
      <c r="AT217" s="57" t="str">
        <f>VLOOKUP(AS217,RegulacionesBarreras,2,FALSE)</f>
        <v>0</v>
      </c>
      <c r="AU217" s="59" t="str">
        <f>AVERAGE(AL217,AN217,AR217,AT217)</f>
        <v>0</v>
      </c>
      <c r="AV217" s="56"/>
      <c r="AW217" s="57" t="str">
        <f>VLOOKUP(AV217,afectacionesArticulosPatentes,2,FALSE)</f>
        <v>0</v>
      </c>
      <c r="AX217" s="56"/>
      <c r="AY217" s="57" t="str">
        <f>VLOOKUP(AX217,afectacionesProductosComerciales,2,FALSE)</f>
        <v>0</v>
      </c>
      <c r="AZ217" s="27"/>
      <c r="BA217" s="45" t="s">
        <v>84</v>
      </c>
      <c r="BB217" s="60" t="str">
        <f>AVERAGE(AW217,AY217)</f>
        <v>0</v>
      </c>
    </row>
    <row r="218" spans="1:92" customHeight="1" ht="36">
      <c r="A218" s="39">
        <v>214</v>
      </c>
      <c r="B218" s="40"/>
      <c r="C218" s="41"/>
      <c r="D218" s="41"/>
      <c r="E218" s="42"/>
      <c r="F218" s="43"/>
      <c r="G218" s="43"/>
      <c r="H218" s="44"/>
      <c r="I218" s="45"/>
      <c r="J218" s="45"/>
      <c r="K218" s="45"/>
      <c r="L218" s="45"/>
      <c r="M218" s="45"/>
      <c r="N218" s="46"/>
      <c r="O218" s="46">
        <v>0</v>
      </c>
      <c r="P218" s="46">
        <v>0</v>
      </c>
      <c r="Q218" s="47">
        <f>SUM(N218:P218)</f>
        <v>0</v>
      </c>
      <c r="R218" s="46"/>
      <c r="S218" s="46"/>
      <c r="T218" s="45"/>
      <c r="U218" s="45"/>
      <c r="V218" s="45"/>
      <c r="W218" s="48" t="str">
        <f>VLOOKUP(M218,tablaPesoTRLActual,2,FALSE)*VLOOKUP((V218-M218),tablaPesoCambioTRL,2,FALSE)</f>
        <v>0</v>
      </c>
      <c r="X218" s="48" t="str">
        <f>VLOOKUP(V218,valoracionMetaTRL,2,FALSE)</f>
        <v>0</v>
      </c>
      <c r="Y218" s="49"/>
      <c r="Z218" s="45" t="str">
        <f>VLOOKUP(Y218,TipoESfuerzo,2,FALSE)</f>
        <v>0</v>
      </c>
      <c r="AA218" s="50"/>
      <c r="AB218" s="51"/>
      <c r="AC218" s="51"/>
      <c r="AD218" s="51"/>
      <c r="AE218" s="52">
        <f>SUM(AA218:AD218)</f>
        <v>0</v>
      </c>
      <c r="AF218" s="53"/>
      <c r="AG218" s="45"/>
      <c r="AH218" s="41"/>
      <c r="AI218" s="54"/>
      <c r="AJ218" s="55" t="str">
        <f>(W218*0.15)+(X218*0.6)+(Z218*0.25)</f>
        <v>0</v>
      </c>
      <c r="AK218" s="56"/>
      <c r="AL218" s="57" t="str">
        <f>VLOOKUP(AK218,AplicacionesTecnologia2,2,FALSE)</f>
        <v>0</v>
      </c>
      <c r="AM218" s="56"/>
      <c r="AN218" s="58" t="str">
        <f>VLOOKUP(AM218,AproximacionMercado,2,FALSE)</f>
        <v>0</v>
      </c>
      <c r="AO218" s="27"/>
      <c r="AP218" s="27"/>
      <c r="AQ218" s="56"/>
      <c r="AR218" s="57" t="str">
        <f>VLOOKUP(AQ218,ExpansionTecnologia,2,FALSE)</f>
        <v>0</v>
      </c>
      <c r="AS218" s="56"/>
      <c r="AT218" s="57" t="str">
        <f>VLOOKUP(AS218,RegulacionesBarreras,2,FALSE)</f>
        <v>0</v>
      </c>
      <c r="AU218" s="59" t="str">
        <f>AVERAGE(AL218,AN218,AR218,AT218)</f>
        <v>0</v>
      </c>
      <c r="AV218" s="56"/>
      <c r="AW218" s="57" t="str">
        <f>VLOOKUP(AV218,afectacionesArticulosPatentes,2,FALSE)</f>
        <v>0</v>
      </c>
      <c r="AX218" s="56"/>
      <c r="AY218" s="57" t="str">
        <f>VLOOKUP(AX218,afectacionesProductosComerciales,2,FALSE)</f>
        <v>0</v>
      </c>
      <c r="AZ218" s="27"/>
      <c r="BA218" s="45" t="s">
        <v>84</v>
      </c>
      <c r="BB218" s="60" t="str">
        <f>AVERAGE(AW218,AY218)</f>
        <v>0</v>
      </c>
    </row>
    <row r="219" spans="1:92" customHeight="1" ht="36">
      <c r="A219" s="39">
        <v>215</v>
      </c>
      <c r="B219" s="40"/>
      <c r="C219" s="41"/>
      <c r="D219" s="41"/>
      <c r="E219" s="42"/>
      <c r="F219" s="43"/>
      <c r="G219" s="43"/>
      <c r="H219" s="44"/>
      <c r="I219" s="45"/>
      <c r="J219" s="45"/>
      <c r="K219" s="45"/>
      <c r="L219" s="45"/>
      <c r="M219" s="45"/>
      <c r="N219" s="46"/>
      <c r="O219" s="46">
        <v>0</v>
      </c>
      <c r="P219" s="46">
        <v>0</v>
      </c>
      <c r="Q219" s="47">
        <f>SUM(N219:P219)</f>
        <v>0</v>
      </c>
      <c r="R219" s="46"/>
      <c r="S219" s="46"/>
      <c r="T219" s="45"/>
      <c r="U219" s="45"/>
      <c r="V219" s="45"/>
      <c r="W219" s="48" t="str">
        <f>VLOOKUP(M219,tablaPesoTRLActual,2,FALSE)*VLOOKUP((V219-M219),tablaPesoCambioTRL,2,FALSE)</f>
        <v>0</v>
      </c>
      <c r="X219" s="48" t="str">
        <f>VLOOKUP(V219,valoracionMetaTRL,2,FALSE)</f>
        <v>0</v>
      </c>
      <c r="Y219" s="49"/>
      <c r="Z219" s="45" t="str">
        <f>VLOOKUP(Y219,TipoESfuerzo,2,FALSE)</f>
        <v>0</v>
      </c>
      <c r="AA219" s="50"/>
      <c r="AB219" s="51"/>
      <c r="AC219" s="51"/>
      <c r="AD219" s="51"/>
      <c r="AE219" s="52">
        <f>SUM(AA219:AD219)</f>
        <v>0</v>
      </c>
      <c r="AF219" s="53"/>
      <c r="AG219" s="45"/>
      <c r="AH219" s="41"/>
      <c r="AI219" s="54"/>
      <c r="AJ219" s="55" t="str">
        <f>(W219*0.15)+(X219*0.6)+(Z219*0.25)</f>
        <v>0</v>
      </c>
      <c r="AK219" s="56"/>
      <c r="AL219" s="57" t="str">
        <f>VLOOKUP(AK219,AplicacionesTecnologia2,2,FALSE)</f>
        <v>0</v>
      </c>
      <c r="AM219" s="56"/>
      <c r="AN219" s="58" t="str">
        <f>VLOOKUP(AM219,AproximacionMercado,2,FALSE)</f>
        <v>0</v>
      </c>
      <c r="AO219" s="27"/>
      <c r="AP219" s="27"/>
      <c r="AQ219" s="56"/>
      <c r="AR219" s="57" t="str">
        <f>VLOOKUP(AQ219,ExpansionTecnologia,2,FALSE)</f>
        <v>0</v>
      </c>
      <c r="AS219" s="56"/>
      <c r="AT219" s="57" t="str">
        <f>VLOOKUP(AS219,RegulacionesBarreras,2,FALSE)</f>
        <v>0</v>
      </c>
      <c r="AU219" s="59" t="str">
        <f>AVERAGE(AL219,AN219,AR219,AT219)</f>
        <v>0</v>
      </c>
      <c r="AV219" s="56"/>
      <c r="AW219" s="57" t="str">
        <f>VLOOKUP(AV219,afectacionesArticulosPatentes,2,FALSE)</f>
        <v>0</v>
      </c>
      <c r="AX219" s="56"/>
      <c r="AY219" s="57" t="str">
        <f>VLOOKUP(AX219,afectacionesProductosComerciales,2,FALSE)</f>
        <v>0</v>
      </c>
      <c r="AZ219" s="27"/>
      <c r="BA219" s="45" t="s">
        <v>84</v>
      </c>
      <c r="BB219" s="60" t="str">
        <f>AVERAGE(AW219,AY219)</f>
        <v>0</v>
      </c>
    </row>
    <row r="220" spans="1:92" customHeight="1" ht="36">
      <c r="A220" s="39">
        <v>216</v>
      </c>
      <c r="B220" s="40"/>
      <c r="C220" s="41"/>
      <c r="D220" s="41"/>
      <c r="E220" s="42"/>
      <c r="F220" s="43"/>
      <c r="G220" s="43"/>
      <c r="H220" s="44"/>
      <c r="I220" s="45"/>
      <c r="J220" s="45"/>
      <c r="K220" s="45"/>
      <c r="L220" s="45"/>
      <c r="M220" s="45"/>
      <c r="N220" s="46"/>
      <c r="O220" s="46">
        <v>0</v>
      </c>
      <c r="P220" s="46">
        <v>0</v>
      </c>
      <c r="Q220" s="47">
        <f>SUM(N220:P220)</f>
        <v>0</v>
      </c>
      <c r="R220" s="46"/>
      <c r="S220" s="46"/>
      <c r="T220" s="45"/>
      <c r="U220" s="45"/>
      <c r="V220" s="45"/>
      <c r="W220" s="48" t="str">
        <f>VLOOKUP(M220,tablaPesoTRLActual,2,FALSE)*VLOOKUP((V220-M220),tablaPesoCambioTRL,2,FALSE)</f>
        <v>0</v>
      </c>
      <c r="X220" s="48" t="str">
        <f>VLOOKUP(V220,valoracionMetaTRL,2,FALSE)</f>
        <v>0</v>
      </c>
      <c r="Y220" s="49"/>
      <c r="Z220" s="45" t="str">
        <f>VLOOKUP(Y220,TipoESfuerzo,2,FALSE)</f>
        <v>0</v>
      </c>
      <c r="AA220" s="50"/>
      <c r="AB220" s="51"/>
      <c r="AC220" s="51"/>
      <c r="AD220" s="51"/>
      <c r="AE220" s="52">
        <f>SUM(AA220:AD220)</f>
        <v>0</v>
      </c>
      <c r="AF220" s="53"/>
      <c r="AG220" s="45"/>
      <c r="AH220" s="41"/>
      <c r="AI220" s="54"/>
      <c r="AJ220" s="55" t="str">
        <f>(W220*0.15)+(X220*0.6)+(Z220*0.25)</f>
        <v>0</v>
      </c>
      <c r="AK220" s="56"/>
      <c r="AL220" s="57" t="str">
        <f>VLOOKUP(AK220,AplicacionesTecnologia2,2,FALSE)</f>
        <v>0</v>
      </c>
      <c r="AM220" s="56"/>
      <c r="AN220" s="58" t="str">
        <f>VLOOKUP(AM220,AproximacionMercado,2,FALSE)</f>
        <v>0</v>
      </c>
      <c r="AO220" s="27"/>
      <c r="AP220" s="27"/>
      <c r="AQ220" s="56"/>
      <c r="AR220" s="57" t="str">
        <f>VLOOKUP(AQ220,ExpansionTecnologia,2,FALSE)</f>
        <v>0</v>
      </c>
      <c r="AS220" s="56"/>
      <c r="AT220" s="57" t="str">
        <f>VLOOKUP(AS220,RegulacionesBarreras,2,FALSE)</f>
        <v>0</v>
      </c>
      <c r="AU220" s="59" t="str">
        <f>AVERAGE(AL220,AN220,AR220,AT220)</f>
        <v>0</v>
      </c>
      <c r="AV220" s="56"/>
      <c r="AW220" s="57" t="str">
        <f>VLOOKUP(AV220,afectacionesArticulosPatentes,2,FALSE)</f>
        <v>0</v>
      </c>
      <c r="AX220" s="56"/>
      <c r="AY220" s="57" t="str">
        <f>VLOOKUP(AX220,afectacionesProductosComerciales,2,FALSE)</f>
        <v>0</v>
      </c>
      <c r="AZ220" s="27"/>
      <c r="BA220" s="45" t="s">
        <v>84</v>
      </c>
      <c r="BB220" s="60" t="str">
        <f>AVERAGE(AW220,AY220)</f>
        <v>0</v>
      </c>
    </row>
    <row r="221" spans="1:92" customHeight="1" ht="36">
      <c r="A221" s="39">
        <v>217</v>
      </c>
      <c r="B221" s="40"/>
      <c r="C221" s="41"/>
      <c r="D221" s="41"/>
      <c r="E221" s="42"/>
      <c r="F221" s="43"/>
      <c r="G221" s="43"/>
      <c r="H221" s="44"/>
      <c r="I221" s="45"/>
      <c r="J221" s="45"/>
      <c r="K221" s="45"/>
      <c r="L221" s="45"/>
      <c r="M221" s="45"/>
      <c r="N221" s="46"/>
      <c r="O221" s="46">
        <v>0</v>
      </c>
      <c r="P221" s="46">
        <v>0</v>
      </c>
      <c r="Q221" s="47">
        <f>SUM(N221:P221)</f>
        <v>0</v>
      </c>
      <c r="R221" s="46"/>
      <c r="S221" s="46"/>
      <c r="T221" s="45"/>
      <c r="U221" s="45"/>
      <c r="V221" s="45"/>
      <c r="W221" s="48" t="str">
        <f>VLOOKUP(M221,tablaPesoTRLActual,2,FALSE)*VLOOKUP((V221-M221),tablaPesoCambioTRL,2,FALSE)</f>
        <v>0</v>
      </c>
      <c r="X221" s="48" t="str">
        <f>VLOOKUP(V221,valoracionMetaTRL,2,FALSE)</f>
        <v>0</v>
      </c>
      <c r="Y221" s="49"/>
      <c r="Z221" s="45" t="str">
        <f>VLOOKUP(Y221,TipoESfuerzo,2,FALSE)</f>
        <v>0</v>
      </c>
      <c r="AA221" s="50"/>
      <c r="AB221" s="51"/>
      <c r="AC221" s="51"/>
      <c r="AD221" s="51"/>
      <c r="AE221" s="52">
        <f>SUM(AA221:AD221)</f>
        <v>0</v>
      </c>
      <c r="AF221" s="53"/>
      <c r="AG221" s="45"/>
      <c r="AH221" s="41"/>
      <c r="AI221" s="54"/>
      <c r="AJ221" s="55" t="str">
        <f>(W221*0.15)+(X221*0.6)+(Z221*0.25)</f>
        <v>0</v>
      </c>
      <c r="AK221" s="56"/>
      <c r="AL221" s="57" t="str">
        <f>VLOOKUP(AK221,AplicacionesTecnologia2,2,FALSE)</f>
        <v>0</v>
      </c>
      <c r="AM221" s="56"/>
      <c r="AN221" s="58" t="str">
        <f>VLOOKUP(AM221,AproximacionMercado,2,FALSE)</f>
        <v>0</v>
      </c>
      <c r="AO221" s="27"/>
      <c r="AP221" s="27"/>
      <c r="AQ221" s="56"/>
      <c r="AR221" s="57" t="str">
        <f>VLOOKUP(AQ221,ExpansionTecnologia,2,FALSE)</f>
        <v>0</v>
      </c>
      <c r="AS221" s="56"/>
      <c r="AT221" s="57" t="str">
        <f>VLOOKUP(AS221,RegulacionesBarreras,2,FALSE)</f>
        <v>0</v>
      </c>
      <c r="AU221" s="59" t="str">
        <f>AVERAGE(AL221,AN221,AR221,AT221)</f>
        <v>0</v>
      </c>
      <c r="AV221" s="56"/>
      <c r="AW221" s="57" t="str">
        <f>VLOOKUP(AV221,afectacionesArticulosPatentes,2,FALSE)</f>
        <v>0</v>
      </c>
      <c r="AX221" s="56"/>
      <c r="AY221" s="57" t="str">
        <f>VLOOKUP(AX221,afectacionesProductosComerciales,2,FALSE)</f>
        <v>0</v>
      </c>
      <c r="AZ221" s="27"/>
      <c r="BA221" s="45" t="s">
        <v>84</v>
      </c>
      <c r="BB221" s="60" t="str">
        <f>AVERAGE(AW221,AY221)</f>
        <v>0</v>
      </c>
    </row>
    <row r="222" spans="1:92" customHeight="1" ht="36">
      <c r="A222" s="39">
        <v>218</v>
      </c>
      <c r="B222" s="40"/>
      <c r="C222" s="41"/>
      <c r="D222" s="41"/>
      <c r="E222" s="42"/>
      <c r="F222" s="43"/>
      <c r="G222" s="43"/>
      <c r="H222" s="44"/>
      <c r="I222" s="45"/>
      <c r="J222" s="45"/>
      <c r="K222" s="45"/>
      <c r="L222" s="45"/>
      <c r="M222" s="45"/>
      <c r="N222" s="46"/>
      <c r="O222" s="46">
        <v>0</v>
      </c>
      <c r="P222" s="46">
        <v>0</v>
      </c>
      <c r="Q222" s="47">
        <f>SUM(N222:P222)</f>
        <v>0</v>
      </c>
      <c r="R222" s="46"/>
      <c r="S222" s="46"/>
      <c r="T222" s="45"/>
      <c r="U222" s="45"/>
      <c r="V222" s="45"/>
      <c r="W222" s="48" t="str">
        <f>VLOOKUP(M222,tablaPesoTRLActual,2,FALSE)*VLOOKUP((V222-M222),tablaPesoCambioTRL,2,FALSE)</f>
        <v>0</v>
      </c>
      <c r="X222" s="48" t="str">
        <f>VLOOKUP(V222,valoracionMetaTRL,2,FALSE)</f>
        <v>0</v>
      </c>
      <c r="Y222" s="49"/>
      <c r="Z222" s="45" t="str">
        <f>VLOOKUP(Y222,TipoESfuerzo,2,FALSE)</f>
        <v>0</v>
      </c>
      <c r="AA222" s="50"/>
      <c r="AB222" s="51"/>
      <c r="AC222" s="51"/>
      <c r="AD222" s="51"/>
      <c r="AE222" s="52">
        <f>SUM(AA222:AD222)</f>
        <v>0</v>
      </c>
      <c r="AF222" s="53"/>
      <c r="AG222" s="45"/>
      <c r="AH222" s="41"/>
      <c r="AI222" s="54"/>
      <c r="AJ222" s="55" t="str">
        <f>(W222*0.15)+(X222*0.6)+(Z222*0.25)</f>
        <v>0</v>
      </c>
      <c r="AK222" s="56"/>
      <c r="AL222" s="57" t="str">
        <f>VLOOKUP(AK222,AplicacionesTecnologia2,2,FALSE)</f>
        <v>0</v>
      </c>
      <c r="AM222" s="56"/>
      <c r="AN222" s="58" t="str">
        <f>VLOOKUP(AM222,AproximacionMercado,2,FALSE)</f>
        <v>0</v>
      </c>
      <c r="AO222" s="27"/>
      <c r="AP222" s="27"/>
      <c r="AQ222" s="56"/>
      <c r="AR222" s="57" t="str">
        <f>VLOOKUP(AQ222,ExpansionTecnologia,2,FALSE)</f>
        <v>0</v>
      </c>
      <c r="AS222" s="56"/>
      <c r="AT222" s="57" t="str">
        <f>VLOOKUP(AS222,RegulacionesBarreras,2,FALSE)</f>
        <v>0</v>
      </c>
      <c r="AU222" s="59" t="str">
        <f>AVERAGE(AL222,AN222,AR222,AT222)</f>
        <v>0</v>
      </c>
      <c r="AV222" s="56"/>
      <c r="AW222" s="57" t="str">
        <f>VLOOKUP(AV222,afectacionesArticulosPatentes,2,FALSE)</f>
        <v>0</v>
      </c>
      <c r="AX222" s="56"/>
      <c r="AY222" s="57" t="str">
        <f>VLOOKUP(AX222,afectacionesProductosComerciales,2,FALSE)</f>
        <v>0</v>
      </c>
      <c r="AZ222" s="27"/>
      <c r="BA222" s="45" t="s">
        <v>84</v>
      </c>
      <c r="BB222" s="60" t="str">
        <f>AVERAGE(AW222,AY222)</f>
        <v>0</v>
      </c>
    </row>
    <row r="223" spans="1:92" customHeight="1" ht="36">
      <c r="A223" s="39">
        <v>219</v>
      </c>
      <c r="B223" s="40"/>
      <c r="C223" s="41"/>
      <c r="D223" s="41"/>
      <c r="E223" s="42"/>
      <c r="F223" s="43"/>
      <c r="G223" s="43"/>
      <c r="H223" s="44"/>
      <c r="I223" s="45"/>
      <c r="J223" s="45"/>
      <c r="K223" s="45"/>
      <c r="L223" s="45"/>
      <c r="M223" s="45"/>
      <c r="N223" s="46"/>
      <c r="O223" s="46">
        <v>0</v>
      </c>
      <c r="P223" s="46">
        <v>0</v>
      </c>
      <c r="Q223" s="47">
        <f>SUM(N223:P223)</f>
        <v>0</v>
      </c>
      <c r="R223" s="46"/>
      <c r="S223" s="46"/>
      <c r="T223" s="45"/>
      <c r="U223" s="45"/>
      <c r="V223" s="45"/>
      <c r="W223" s="48" t="str">
        <f>VLOOKUP(M223,tablaPesoTRLActual,2,FALSE)*VLOOKUP((V223-M223),tablaPesoCambioTRL,2,FALSE)</f>
        <v>0</v>
      </c>
      <c r="X223" s="48" t="str">
        <f>VLOOKUP(V223,valoracionMetaTRL,2,FALSE)</f>
        <v>0</v>
      </c>
      <c r="Y223" s="49"/>
      <c r="Z223" s="45" t="str">
        <f>VLOOKUP(Y223,TipoESfuerzo,2,FALSE)</f>
        <v>0</v>
      </c>
      <c r="AA223" s="50"/>
      <c r="AB223" s="51"/>
      <c r="AC223" s="51"/>
      <c r="AD223" s="51"/>
      <c r="AE223" s="52">
        <f>SUM(AA223:AD223)</f>
        <v>0</v>
      </c>
      <c r="AF223" s="53"/>
      <c r="AG223" s="45"/>
      <c r="AH223" s="41"/>
      <c r="AI223" s="54"/>
      <c r="AJ223" s="55" t="str">
        <f>(W223*0.15)+(X223*0.6)+(Z223*0.25)</f>
        <v>0</v>
      </c>
      <c r="AK223" s="56"/>
      <c r="AL223" s="57" t="str">
        <f>VLOOKUP(AK223,AplicacionesTecnologia2,2,FALSE)</f>
        <v>0</v>
      </c>
      <c r="AM223" s="56"/>
      <c r="AN223" s="58" t="str">
        <f>VLOOKUP(AM223,AproximacionMercado,2,FALSE)</f>
        <v>0</v>
      </c>
      <c r="AO223" s="27"/>
      <c r="AP223" s="27"/>
      <c r="AQ223" s="56"/>
      <c r="AR223" s="57" t="str">
        <f>VLOOKUP(AQ223,ExpansionTecnologia,2,FALSE)</f>
        <v>0</v>
      </c>
      <c r="AS223" s="56"/>
      <c r="AT223" s="57" t="str">
        <f>VLOOKUP(AS223,RegulacionesBarreras,2,FALSE)</f>
        <v>0</v>
      </c>
      <c r="AU223" s="59" t="str">
        <f>AVERAGE(AL223,AN223,AR223,AT223)</f>
        <v>0</v>
      </c>
      <c r="AV223" s="56"/>
      <c r="AW223" s="57" t="str">
        <f>VLOOKUP(AV223,afectacionesArticulosPatentes,2,FALSE)</f>
        <v>0</v>
      </c>
      <c r="AX223" s="56"/>
      <c r="AY223" s="57" t="str">
        <f>VLOOKUP(AX223,afectacionesProductosComerciales,2,FALSE)</f>
        <v>0</v>
      </c>
      <c r="AZ223" s="27"/>
      <c r="BA223" s="45" t="s">
        <v>84</v>
      </c>
      <c r="BB223" s="60" t="str">
        <f>AVERAGE(AW223,AY223)</f>
        <v>0</v>
      </c>
    </row>
    <row r="224" spans="1:92" customHeight="1" ht="36">
      <c r="A224" s="39">
        <v>220</v>
      </c>
      <c r="B224" s="40"/>
      <c r="C224" s="41"/>
      <c r="D224" s="41"/>
      <c r="E224" s="42"/>
      <c r="F224" s="43"/>
      <c r="G224" s="43"/>
      <c r="H224" s="44"/>
      <c r="I224" s="45"/>
      <c r="J224" s="45"/>
      <c r="K224" s="45"/>
      <c r="L224" s="45"/>
      <c r="M224" s="45"/>
      <c r="N224" s="46"/>
      <c r="O224" s="46">
        <v>0</v>
      </c>
      <c r="P224" s="46">
        <v>0</v>
      </c>
      <c r="Q224" s="47">
        <f>SUM(N224:P224)</f>
        <v>0</v>
      </c>
      <c r="R224" s="46"/>
      <c r="S224" s="46"/>
      <c r="T224" s="45"/>
      <c r="U224" s="45"/>
      <c r="V224" s="45"/>
      <c r="W224" s="48" t="str">
        <f>VLOOKUP(M224,tablaPesoTRLActual,2,FALSE)*VLOOKUP((V224-M224),tablaPesoCambioTRL,2,FALSE)</f>
        <v>0</v>
      </c>
      <c r="X224" s="48" t="str">
        <f>VLOOKUP(V224,valoracionMetaTRL,2,FALSE)</f>
        <v>0</v>
      </c>
      <c r="Y224" s="49"/>
      <c r="Z224" s="45" t="str">
        <f>VLOOKUP(Y224,TipoESfuerzo,2,FALSE)</f>
        <v>0</v>
      </c>
      <c r="AA224" s="50"/>
      <c r="AB224" s="51"/>
      <c r="AC224" s="51"/>
      <c r="AD224" s="51"/>
      <c r="AE224" s="52">
        <f>SUM(AA224:AD224)</f>
        <v>0</v>
      </c>
      <c r="AF224" s="53"/>
      <c r="AG224" s="45"/>
      <c r="AH224" s="41"/>
      <c r="AI224" s="54"/>
      <c r="AJ224" s="55" t="str">
        <f>(W224*0.15)+(X224*0.6)+(Z224*0.25)</f>
        <v>0</v>
      </c>
      <c r="AK224" s="56"/>
      <c r="AL224" s="57" t="str">
        <f>VLOOKUP(AK224,AplicacionesTecnologia2,2,FALSE)</f>
        <v>0</v>
      </c>
      <c r="AM224" s="56"/>
      <c r="AN224" s="58" t="str">
        <f>VLOOKUP(AM224,AproximacionMercado,2,FALSE)</f>
        <v>0</v>
      </c>
      <c r="AO224" s="27"/>
      <c r="AP224" s="27"/>
      <c r="AQ224" s="56"/>
      <c r="AR224" s="57" t="str">
        <f>VLOOKUP(AQ224,ExpansionTecnologia,2,FALSE)</f>
        <v>0</v>
      </c>
      <c r="AS224" s="56"/>
      <c r="AT224" s="57" t="str">
        <f>VLOOKUP(AS224,RegulacionesBarreras,2,FALSE)</f>
        <v>0</v>
      </c>
      <c r="AU224" s="59" t="str">
        <f>AVERAGE(AL224,AN224,AR224,AT224)</f>
        <v>0</v>
      </c>
      <c r="AV224" s="56"/>
      <c r="AW224" s="57" t="str">
        <f>VLOOKUP(AV224,afectacionesArticulosPatentes,2,FALSE)</f>
        <v>0</v>
      </c>
      <c r="AX224" s="56"/>
      <c r="AY224" s="57" t="str">
        <f>VLOOKUP(AX224,afectacionesProductosComerciales,2,FALSE)</f>
        <v>0</v>
      </c>
      <c r="AZ224" s="27"/>
      <c r="BA224" s="45" t="s">
        <v>84</v>
      </c>
      <c r="BB224" s="60" t="str">
        <f>AVERAGE(AW224,AY224)</f>
        <v>0</v>
      </c>
    </row>
    <row r="225" spans="1:92" customHeight="1" ht="36">
      <c r="A225" s="39">
        <v>221</v>
      </c>
      <c r="B225" s="40"/>
      <c r="C225" s="41"/>
      <c r="D225" s="41"/>
      <c r="E225" s="42"/>
      <c r="F225" s="43"/>
      <c r="G225" s="43"/>
      <c r="H225" s="44"/>
      <c r="I225" s="45"/>
      <c r="J225" s="45"/>
      <c r="K225" s="45"/>
      <c r="L225" s="45"/>
      <c r="M225" s="45"/>
      <c r="N225" s="46"/>
      <c r="O225" s="46">
        <v>0</v>
      </c>
      <c r="P225" s="46">
        <v>0</v>
      </c>
      <c r="Q225" s="47">
        <f>SUM(N225:P225)</f>
        <v>0</v>
      </c>
      <c r="R225" s="46"/>
      <c r="S225" s="46"/>
      <c r="T225" s="45"/>
      <c r="U225" s="45"/>
      <c r="V225" s="45"/>
      <c r="W225" s="48" t="str">
        <f>VLOOKUP(M225,tablaPesoTRLActual,2,FALSE)*VLOOKUP((V225-M225),tablaPesoCambioTRL,2,FALSE)</f>
        <v>0</v>
      </c>
      <c r="X225" s="48" t="str">
        <f>VLOOKUP(V225,valoracionMetaTRL,2,FALSE)</f>
        <v>0</v>
      </c>
      <c r="Y225" s="49"/>
      <c r="Z225" s="45" t="str">
        <f>VLOOKUP(Y225,TipoESfuerzo,2,FALSE)</f>
        <v>0</v>
      </c>
      <c r="AA225" s="50"/>
      <c r="AB225" s="51"/>
      <c r="AC225" s="51"/>
      <c r="AD225" s="51"/>
      <c r="AE225" s="52">
        <f>SUM(AA225:AD225)</f>
        <v>0</v>
      </c>
      <c r="AF225" s="53"/>
      <c r="AG225" s="45"/>
      <c r="AH225" s="41"/>
      <c r="AI225" s="54"/>
      <c r="AJ225" s="55" t="str">
        <f>(W225*0.15)+(X225*0.6)+(Z225*0.25)</f>
        <v>0</v>
      </c>
      <c r="AK225" s="56"/>
      <c r="AL225" s="57" t="str">
        <f>VLOOKUP(AK225,AplicacionesTecnologia2,2,FALSE)</f>
        <v>0</v>
      </c>
      <c r="AM225" s="56"/>
      <c r="AN225" s="58" t="str">
        <f>VLOOKUP(AM225,AproximacionMercado,2,FALSE)</f>
        <v>0</v>
      </c>
      <c r="AO225" s="27"/>
      <c r="AP225" s="27"/>
      <c r="AQ225" s="56"/>
      <c r="AR225" s="57" t="str">
        <f>VLOOKUP(AQ225,ExpansionTecnologia,2,FALSE)</f>
        <v>0</v>
      </c>
      <c r="AS225" s="56"/>
      <c r="AT225" s="57" t="str">
        <f>VLOOKUP(AS225,RegulacionesBarreras,2,FALSE)</f>
        <v>0</v>
      </c>
      <c r="AU225" s="59" t="str">
        <f>AVERAGE(AL225,AN225,AR225,AT225)</f>
        <v>0</v>
      </c>
      <c r="AV225" s="56"/>
      <c r="AW225" s="57" t="str">
        <f>VLOOKUP(AV225,afectacionesArticulosPatentes,2,FALSE)</f>
        <v>0</v>
      </c>
      <c r="AX225" s="56"/>
      <c r="AY225" s="57" t="str">
        <f>VLOOKUP(AX225,afectacionesProductosComerciales,2,FALSE)</f>
        <v>0</v>
      </c>
      <c r="AZ225" s="27"/>
      <c r="BA225" s="45" t="s">
        <v>84</v>
      </c>
      <c r="BB225" s="60" t="str">
        <f>AVERAGE(AW225,AY225)</f>
        <v>0</v>
      </c>
    </row>
    <row r="226" spans="1:92" customHeight="1" ht="36">
      <c r="A226" s="39">
        <v>222</v>
      </c>
      <c r="B226" s="40"/>
      <c r="C226" s="41"/>
      <c r="D226" s="41"/>
      <c r="E226" s="42"/>
      <c r="F226" s="43"/>
      <c r="G226" s="43"/>
      <c r="H226" s="44"/>
      <c r="I226" s="45"/>
      <c r="J226" s="45"/>
      <c r="K226" s="45"/>
      <c r="L226" s="45"/>
      <c r="M226" s="45"/>
      <c r="N226" s="46"/>
      <c r="O226" s="46">
        <v>0</v>
      </c>
      <c r="P226" s="46">
        <v>0</v>
      </c>
      <c r="Q226" s="47">
        <f>SUM(N226:P226)</f>
        <v>0</v>
      </c>
      <c r="R226" s="46"/>
      <c r="S226" s="46"/>
      <c r="T226" s="45"/>
      <c r="U226" s="45"/>
      <c r="V226" s="45"/>
      <c r="W226" s="48" t="str">
        <f>VLOOKUP(M226,tablaPesoTRLActual,2,FALSE)*VLOOKUP((V226-M226),tablaPesoCambioTRL,2,FALSE)</f>
        <v>0</v>
      </c>
      <c r="X226" s="48" t="str">
        <f>VLOOKUP(V226,valoracionMetaTRL,2,FALSE)</f>
        <v>0</v>
      </c>
      <c r="Y226" s="49"/>
      <c r="Z226" s="45" t="str">
        <f>VLOOKUP(Y226,TipoESfuerzo,2,FALSE)</f>
        <v>0</v>
      </c>
      <c r="AA226" s="50"/>
      <c r="AB226" s="51"/>
      <c r="AC226" s="51"/>
      <c r="AD226" s="51"/>
      <c r="AE226" s="52">
        <f>SUM(AA226:AD226)</f>
        <v>0</v>
      </c>
      <c r="AF226" s="53"/>
      <c r="AG226" s="45"/>
      <c r="AH226" s="41"/>
      <c r="AI226" s="54"/>
      <c r="AJ226" s="55" t="str">
        <f>(W226*0.15)+(X226*0.6)+(Z226*0.25)</f>
        <v>0</v>
      </c>
      <c r="AK226" s="56"/>
      <c r="AL226" s="57" t="str">
        <f>VLOOKUP(AK226,AplicacionesTecnologia2,2,FALSE)</f>
        <v>0</v>
      </c>
      <c r="AM226" s="56"/>
      <c r="AN226" s="58" t="str">
        <f>VLOOKUP(AM226,AproximacionMercado,2,FALSE)</f>
        <v>0</v>
      </c>
      <c r="AO226" s="27"/>
      <c r="AP226" s="27"/>
      <c r="AQ226" s="56"/>
      <c r="AR226" s="57" t="str">
        <f>VLOOKUP(AQ226,ExpansionTecnologia,2,FALSE)</f>
        <v>0</v>
      </c>
      <c r="AS226" s="56"/>
      <c r="AT226" s="57" t="str">
        <f>VLOOKUP(AS226,RegulacionesBarreras,2,FALSE)</f>
        <v>0</v>
      </c>
      <c r="AU226" s="59" t="str">
        <f>AVERAGE(AL226,AN226,AR226,AT226)</f>
        <v>0</v>
      </c>
      <c r="AV226" s="56"/>
      <c r="AW226" s="57" t="str">
        <f>VLOOKUP(AV226,afectacionesArticulosPatentes,2,FALSE)</f>
        <v>0</v>
      </c>
      <c r="AX226" s="56"/>
      <c r="AY226" s="57" t="str">
        <f>VLOOKUP(AX226,afectacionesProductosComerciales,2,FALSE)</f>
        <v>0</v>
      </c>
      <c r="AZ226" s="27"/>
      <c r="BA226" s="45" t="s">
        <v>84</v>
      </c>
      <c r="BB226" s="60" t="str">
        <f>AVERAGE(AW226,AY226)</f>
        <v>0</v>
      </c>
    </row>
    <row r="227" spans="1:92" customHeight="1" ht="36">
      <c r="A227" s="39">
        <v>223</v>
      </c>
      <c r="B227" s="40"/>
      <c r="C227" s="41"/>
      <c r="D227" s="41"/>
      <c r="E227" s="42"/>
      <c r="F227" s="43"/>
      <c r="G227" s="43"/>
      <c r="H227" s="44"/>
      <c r="I227" s="45"/>
      <c r="J227" s="45"/>
      <c r="K227" s="45"/>
      <c r="L227" s="45"/>
      <c r="M227" s="45"/>
      <c r="N227" s="46"/>
      <c r="O227" s="46">
        <v>0</v>
      </c>
      <c r="P227" s="46">
        <v>0</v>
      </c>
      <c r="Q227" s="47">
        <f>SUM(N227:P227)</f>
        <v>0</v>
      </c>
      <c r="R227" s="46"/>
      <c r="S227" s="46"/>
      <c r="T227" s="45"/>
      <c r="U227" s="45"/>
      <c r="V227" s="45"/>
      <c r="W227" s="48" t="str">
        <f>VLOOKUP(M227,tablaPesoTRLActual,2,FALSE)*VLOOKUP((V227-M227),tablaPesoCambioTRL,2,FALSE)</f>
        <v>0</v>
      </c>
      <c r="X227" s="48" t="str">
        <f>VLOOKUP(V227,valoracionMetaTRL,2,FALSE)</f>
        <v>0</v>
      </c>
      <c r="Y227" s="49"/>
      <c r="Z227" s="45" t="str">
        <f>VLOOKUP(Y227,TipoESfuerzo,2,FALSE)</f>
        <v>0</v>
      </c>
      <c r="AA227" s="50"/>
      <c r="AB227" s="51"/>
      <c r="AC227" s="51"/>
      <c r="AD227" s="51"/>
      <c r="AE227" s="52">
        <f>SUM(AA227:AD227)</f>
        <v>0</v>
      </c>
      <c r="AF227" s="53"/>
      <c r="AG227" s="45"/>
      <c r="AH227" s="41"/>
      <c r="AI227" s="54"/>
      <c r="AJ227" s="55" t="str">
        <f>(W227*0.15)+(X227*0.6)+(Z227*0.25)</f>
        <v>0</v>
      </c>
      <c r="AK227" s="56"/>
      <c r="AL227" s="57" t="str">
        <f>VLOOKUP(AK227,AplicacionesTecnologia2,2,FALSE)</f>
        <v>0</v>
      </c>
      <c r="AM227" s="56"/>
      <c r="AN227" s="58" t="str">
        <f>VLOOKUP(AM227,AproximacionMercado,2,FALSE)</f>
        <v>0</v>
      </c>
      <c r="AO227" s="27"/>
      <c r="AP227" s="27"/>
      <c r="AQ227" s="56"/>
      <c r="AR227" s="57" t="str">
        <f>VLOOKUP(AQ227,ExpansionTecnologia,2,FALSE)</f>
        <v>0</v>
      </c>
      <c r="AS227" s="56"/>
      <c r="AT227" s="57" t="str">
        <f>VLOOKUP(AS227,RegulacionesBarreras,2,FALSE)</f>
        <v>0</v>
      </c>
      <c r="AU227" s="59" t="str">
        <f>AVERAGE(AL227,AN227,AR227,AT227)</f>
        <v>0</v>
      </c>
      <c r="AV227" s="56"/>
      <c r="AW227" s="57" t="str">
        <f>VLOOKUP(AV227,afectacionesArticulosPatentes,2,FALSE)</f>
        <v>0</v>
      </c>
      <c r="AX227" s="56"/>
      <c r="AY227" s="57" t="str">
        <f>VLOOKUP(AX227,afectacionesProductosComerciales,2,FALSE)</f>
        <v>0</v>
      </c>
      <c r="AZ227" s="27"/>
      <c r="BA227" s="45" t="s">
        <v>84</v>
      </c>
      <c r="BB227" s="60" t="str">
        <f>AVERAGE(AW227,AY227)</f>
        <v>0</v>
      </c>
    </row>
    <row r="228" spans="1:92" customHeight="1" ht="36">
      <c r="A228" s="39">
        <v>224</v>
      </c>
      <c r="B228" s="40"/>
      <c r="C228" s="41"/>
      <c r="D228" s="41"/>
      <c r="E228" s="42"/>
      <c r="F228" s="43"/>
      <c r="G228" s="43"/>
      <c r="H228" s="44"/>
      <c r="I228" s="45"/>
      <c r="J228" s="45"/>
      <c r="K228" s="45"/>
      <c r="L228" s="45"/>
      <c r="M228" s="45"/>
      <c r="N228" s="46"/>
      <c r="O228" s="46">
        <v>0</v>
      </c>
      <c r="P228" s="46">
        <v>0</v>
      </c>
      <c r="Q228" s="47">
        <f>SUM(N228:P228)</f>
        <v>0</v>
      </c>
      <c r="R228" s="46"/>
      <c r="S228" s="46"/>
      <c r="T228" s="45"/>
      <c r="U228" s="45"/>
      <c r="V228" s="45"/>
      <c r="W228" s="48" t="str">
        <f>VLOOKUP(M228,tablaPesoTRLActual,2,FALSE)*VLOOKUP((V228-M228),tablaPesoCambioTRL,2,FALSE)</f>
        <v>0</v>
      </c>
      <c r="X228" s="48" t="str">
        <f>VLOOKUP(V228,valoracionMetaTRL,2,FALSE)</f>
        <v>0</v>
      </c>
      <c r="Y228" s="49"/>
      <c r="Z228" s="45" t="str">
        <f>VLOOKUP(Y228,TipoESfuerzo,2,FALSE)</f>
        <v>0</v>
      </c>
      <c r="AA228" s="50"/>
      <c r="AB228" s="51"/>
      <c r="AC228" s="51"/>
      <c r="AD228" s="51"/>
      <c r="AE228" s="52">
        <f>SUM(AA228:AD228)</f>
        <v>0</v>
      </c>
      <c r="AF228" s="53"/>
      <c r="AG228" s="45"/>
      <c r="AH228" s="41"/>
      <c r="AI228" s="54"/>
      <c r="AJ228" s="55" t="str">
        <f>(W228*0.15)+(X228*0.6)+(Z228*0.25)</f>
        <v>0</v>
      </c>
      <c r="AK228" s="56"/>
      <c r="AL228" s="57" t="str">
        <f>VLOOKUP(AK228,AplicacionesTecnologia2,2,FALSE)</f>
        <v>0</v>
      </c>
      <c r="AM228" s="56"/>
      <c r="AN228" s="58" t="str">
        <f>VLOOKUP(AM228,AproximacionMercado,2,FALSE)</f>
        <v>0</v>
      </c>
      <c r="AO228" s="27"/>
      <c r="AP228" s="27"/>
      <c r="AQ228" s="56"/>
      <c r="AR228" s="57" t="str">
        <f>VLOOKUP(AQ228,ExpansionTecnologia,2,FALSE)</f>
        <v>0</v>
      </c>
      <c r="AS228" s="56"/>
      <c r="AT228" s="57" t="str">
        <f>VLOOKUP(AS228,RegulacionesBarreras,2,FALSE)</f>
        <v>0</v>
      </c>
      <c r="AU228" s="59" t="str">
        <f>AVERAGE(AL228,AN228,AR228,AT228)</f>
        <v>0</v>
      </c>
      <c r="AV228" s="56"/>
      <c r="AW228" s="57" t="str">
        <f>VLOOKUP(AV228,afectacionesArticulosPatentes,2,FALSE)</f>
        <v>0</v>
      </c>
      <c r="AX228" s="56"/>
      <c r="AY228" s="57" t="str">
        <f>VLOOKUP(AX228,afectacionesProductosComerciales,2,FALSE)</f>
        <v>0</v>
      </c>
      <c r="AZ228" s="27"/>
      <c r="BA228" s="45" t="s">
        <v>84</v>
      </c>
      <c r="BB228" s="60" t="str">
        <f>AVERAGE(AW228,AY228)</f>
        <v>0</v>
      </c>
    </row>
    <row r="229" spans="1:92" customHeight="1" ht="36">
      <c r="A229" s="39">
        <v>225</v>
      </c>
      <c r="B229" s="40"/>
      <c r="C229" s="41"/>
      <c r="D229" s="41"/>
      <c r="E229" s="42"/>
      <c r="F229" s="43"/>
      <c r="G229" s="43"/>
      <c r="H229" s="44"/>
      <c r="I229" s="45"/>
      <c r="J229" s="45"/>
      <c r="K229" s="45"/>
      <c r="L229" s="45"/>
      <c r="M229" s="45"/>
      <c r="N229" s="46"/>
      <c r="O229" s="46">
        <v>0</v>
      </c>
      <c r="P229" s="46">
        <v>0</v>
      </c>
      <c r="Q229" s="47">
        <f>SUM(N229:P229)</f>
        <v>0</v>
      </c>
      <c r="R229" s="46"/>
      <c r="S229" s="46"/>
      <c r="T229" s="45"/>
      <c r="U229" s="45"/>
      <c r="V229" s="45"/>
      <c r="W229" s="48" t="str">
        <f>VLOOKUP(M229,tablaPesoTRLActual,2,FALSE)*VLOOKUP((V229-M229),tablaPesoCambioTRL,2,FALSE)</f>
        <v>0</v>
      </c>
      <c r="X229" s="48" t="str">
        <f>VLOOKUP(V229,valoracionMetaTRL,2,FALSE)</f>
        <v>0</v>
      </c>
      <c r="Y229" s="49"/>
      <c r="Z229" s="45" t="str">
        <f>VLOOKUP(Y229,TipoESfuerzo,2,FALSE)</f>
        <v>0</v>
      </c>
      <c r="AA229" s="50"/>
      <c r="AB229" s="51"/>
      <c r="AC229" s="51"/>
      <c r="AD229" s="51"/>
      <c r="AE229" s="52">
        <f>SUM(AA229:AD229)</f>
        <v>0</v>
      </c>
      <c r="AF229" s="53"/>
      <c r="AG229" s="45"/>
      <c r="AH229" s="41"/>
      <c r="AI229" s="54"/>
      <c r="AJ229" s="55" t="str">
        <f>(W229*0.15)+(X229*0.6)+(Z229*0.25)</f>
        <v>0</v>
      </c>
      <c r="AK229" s="56"/>
      <c r="AL229" s="57" t="str">
        <f>VLOOKUP(AK229,AplicacionesTecnologia2,2,FALSE)</f>
        <v>0</v>
      </c>
      <c r="AM229" s="56"/>
      <c r="AN229" s="58" t="str">
        <f>VLOOKUP(AM229,AproximacionMercado,2,FALSE)</f>
        <v>0</v>
      </c>
      <c r="AO229" s="27"/>
      <c r="AP229" s="27"/>
      <c r="AQ229" s="56"/>
      <c r="AR229" s="57" t="str">
        <f>VLOOKUP(AQ229,ExpansionTecnologia,2,FALSE)</f>
        <v>0</v>
      </c>
      <c r="AS229" s="56"/>
      <c r="AT229" s="57" t="str">
        <f>VLOOKUP(AS229,RegulacionesBarreras,2,FALSE)</f>
        <v>0</v>
      </c>
      <c r="AU229" s="59" t="str">
        <f>AVERAGE(AL229,AN229,AR229,AT229)</f>
        <v>0</v>
      </c>
      <c r="AV229" s="56"/>
      <c r="AW229" s="57" t="str">
        <f>VLOOKUP(AV229,afectacionesArticulosPatentes,2,FALSE)</f>
        <v>0</v>
      </c>
      <c r="AX229" s="56"/>
      <c r="AY229" s="57" t="str">
        <f>VLOOKUP(AX229,afectacionesProductosComerciales,2,FALSE)</f>
        <v>0</v>
      </c>
      <c r="AZ229" s="27"/>
      <c r="BA229" s="45" t="s">
        <v>84</v>
      </c>
      <c r="BB229" s="60" t="str">
        <f>AVERAGE(AW229,AY229)</f>
        <v>0</v>
      </c>
    </row>
    <row r="230" spans="1:92" customHeight="1" ht="36">
      <c r="A230" s="39">
        <v>226</v>
      </c>
      <c r="B230" s="40"/>
      <c r="C230" s="41"/>
      <c r="D230" s="41"/>
      <c r="E230" s="42"/>
      <c r="F230" s="43"/>
      <c r="G230" s="43"/>
      <c r="H230" s="44"/>
      <c r="I230" s="45"/>
      <c r="J230" s="45"/>
      <c r="K230" s="45"/>
      <c r="L230" s="45"/>
      <c r="M230" s="45"/>
      <c r="N230" s="46"/>
      <c r="O230" s="46">
        <v>0</v>
      </c>
      <c r="P230" s="46">
        <v>0</v>
      </c>
      <c r="Q230" s="47">
        <f>SUM(N230:P230)</f>
        <v>0</v>
      </c>
      <c r="R230" s="46"/>
      <c r="S230" s="46"/>
      <c r="T230" s="45"/>
      <c r="U230" s="45"/>
      <c r="V230" s="45"/>
      <c r="W230" s="48" t="str">
        <f>VLOOKUP(M230,tablaPesoTRLActual,2,FALSE)*VLOOKUP((V230-M230),tablaPesoCambioTRL,2,FALSE)</f>
        <v>0</v>
      </c>
      <c r="X230" s="48" t="str">
        <f>VLOOKUP(V230,valoracionMetaTRL,2,FALSE)</f>
        <v>0</v>
      </c>
      <c r="Y230" s="49"/>
      <c r="Z230" s="45" t="str">
        <f>VLOOKUP(Y230,TipoESfuerzo,2,FALSE)</f>
        <v>0</v>
      </c>
      <c r="AA230" s="50"/>
      <c r="AB230" s="51"/>
      <c r="AC230" s="51"/>
      <c r="AD230" s="51"/>
      <c r="AE230" s="52">
        <f>SUM(AA230:AD230)</f>
        <v>0</v>
      </c>
      <c r="AF230" s="53"/>
      <c r="AG230" s="45"/>
      <c r="AH230" s="41"/>
      <c r="AI230" s="54"/>
      <c r="AJ230" s="55" t="str">
        <f>(W230*0.15)+(X230*0.6)+(Z230*0.25)</f>
        <v>0</v>
      </c>
      <c r="AK230" s="56"/>
      <c r="AL230" s="57" t="str">
        <f>VLOOKUP(AK230,AplicacionesTecnologia2,2,FALSE)</f>
        <v>0</v>
      </c>
      <c r="AM230" s="56"/>
      <c r="AN230" s="58" t="str">
        <f>VLOOKUP(AM230,AproximacionMercado,2,FALSE)</f>
        <v>0</v>
      </c>
      <c r="AO230" s="27"/>
      <c r="AP230" s="27"/>
      <c r="AQ230" s="56"/>
      <c r="AR230" s="57" t="str">
        <f>VLOOKUP(AQ230,ExpansionTecnologia,2,FALSE)</f>
        <v>0</v>
      </c>
      <c r="AS230" s="56"/>
      <c r="AT230" s="57" t="str">
        <f>VLOOKUP(AS230,RegulacionesBarreras,2,FALSE)</f>
        <v>0</v>
      </c>
      <c r="AU230" s="59" t="str">
        <f>AVERAGE(AL230,AN230,AR230,AT230)</f>
        <v>0</v>
      </c>
      <c r="AV230" s="56"/>
      <c r="AW230" s="57" t="str">
        <f>VLOOKUP(AV230,afectacionesArticulosPatentes,2,FALSE)</f>
        <v>0</v>
      </c>
      <c r="AX230" s="56"/>
      <c r="AY230" s="57" t="str">
        <f>VLOOKUP(AX230,afectacionesProductosComerciales,2,FALSE)</f>
        <v>0</v>
      </c>
      <c r="AZ230" s="27"/>
      <c r="BA230" s="45" t="s">
        <v>84</v>
      </c>
      <c r="BB230" s="60" t="str">
        <f>AVERAGE(AW230,AY230)</f>
        <v>0</v>
      </c>
    </row>
    <row r="231" spans="1:92" customHeight="1" ht="36">
      <c r="A231" s="39">
        <v>227</v>
      </c>
      <c r="B231" s="40"/>
      <c r="C231" s="41"/>
      <c r="D231" s="41"/>
      <c r="E231" s="42"/>
      <c r="F231" s="43"/>
      <c r="G231" s="43"/>
      <c r="H231" s="44"/>
      <c r="I231" s="45"/>
      <c r="J231" s="45"/>
      <c r="K231" s="45"/>
      <c r="L231" s="45"/>
      <c r="M231" s="45"/>
      <c r="N231" s="46"/>
      <c r="O231" s="46">
        <v>0</v>
      </c>
      <c r="P231" s="46">
        <v>0</v>
      </c>
      <c r="Q231" s="47">
        <f>SUM(N231:P231)</f>
        <v>0</v>
      </c>
      <c r="R231" s="46"/>
      <c r="S231" s="46"/>
      <c r="T231" s="45"/>
      <c r="U231" s="45"/>
      <c r="V231" s="45"/>
      <c r="W231" s="48" t="str">
        <f>VLOOKUP(M231,tablaPesoTRLActual,2,FALSE)*VLOOKUP((V231-M231),tablaPesoCambioTRL,2,FALSE)</f>
        <v>0</v>
      </c>
      <c r="X231" s="48" t="str">
        <f>VLOOKUP(V231,valoracionMetaTRL,2,FALSE)</f>
        <v>0</v>
      </c>
      <c r="Y231" s="49"/>
      <c r="Z231" s="45" t="str">
        <f>VLOOKUP(Y231,TipoESfuerzo,2,FALSE)</f>
        <v>0</v>
      </c>
      <c r="AA231" s="50"/>
      <c r="AB231" s="51"/>
      <c r="AC231" s="51"/>
      <c r="AD231" s="51"/>
      <c r="AE231" s="52">
        <f>SUM(AA231:AD231)</f>
        <v>0</v>
      </c>
      <c r="AF231" s="53"/>
      <c r="AG231" s="45"/>
      <c r="AH231" s="41"/>
      <c r="AI231" s="54"/>
      <c r="AJ231" s="55" t="str">
        <f>(W231*0.15)+(X231*0.6)+(Z231*0.25)</f>
        <v>0</v>
      </c>
      <c r="AK231" s="56"/>
      <c r="AL231" s="57" t="str">
        <f>VLOOKUP(AK231,AplicacionesTecnologia2,2,FALSE)</f>
        <v>0</v>
      </c>
      <c r="AM231" s="56"/>
      <c r="AN231" s="58" t="str">
        <f>VLOOKUP(AM231,AproximacionMercado,2,FALSE)</f>
        <v>0</v>
      </c>
      <c r="AO231" s="27"/>
      <c r="AP231" s="27"/>
      <c r="AQ231" s="56"/>
      <c r="AR231" s="57" t="str">
        <f>VLOOKUP(AQ231,ExpansionTecnologia,2,FALSE)</f>
        <v>0</v>
      </c>
      <c r="AS231" s="56"/>
      <c r="AT231" s="57" t="str">
        <f>VLOOKUP(AS231,RegulacionesBarreras,2,FALSE)</f>
        <v>0</v>
      </c>
      <c r="AU231" s="59" t="str">
        <f>AVERAGE(AL231,AN231,AR231,AT231)</f>
        <v>0</v>
      </c>
      <c r="AV231" s="56"/>
      <c r="AW231" s="57" t="str">
        <f>VLOOKUP(AV231,afectacionesArticulosPatentes,2,FALSE)</f>
        <v>0</v>
      </c>
      <c r="AX231" s="56"/>
      <c r="AY231" s="57" t="str">
        <f>VLOOKUP(AX231,afectacionesProductosComerciales,2,FALSE)</f>
        <v>0</v>
      </c>
      <c r="AZ231" s="27"/>
      <c r="BA231" s="45" t="s">
        <v>84</v>
      </c>
      <c r="BB231" s="60" t="str">
        <f>AVERAGE(AW231,AY231)</f>
        <v>0</v>
      </c>
    </row>
    <row r="232" spans="1:92" customHeight="1" ht="36">
      <c r="A232" s="39">
        <v>228</v>
      </c>
      <c r="B232" s="40"/>
      <c r="C232" s="41"/>
      <c r="D232" s="41"/>
      <c r="E232" s="42"/>
      <c r="F232" s="43"/>
      <c r="G232" s="43"/>
      <c r="H232" s="44"/>
      <c r="I232" s="45"/>
      <c r="J232" s="45"/>
      <c r="K232" s="45"/>
      <c r="L232" s="45"/>
      <c r="M232" s="45"/>
      <c r="N232" s="46"/>
      <c r="O232" s="46">
        <v>0</v>
      </c>
      <c r="P232" s="46">
        <v>0</v>
      </c>
      <c r="Q232" s="47">
        <f>SUM(N232:P232)</f>
        <v>0</v>
      </c>
      <c r="R232" s="46"/>
      <c r="S232" s="46"/>
      <c r="T232" s="45"/>
      <c r="U232" s="45"/>
      <c r="V232" s="45"/>
      <c r="W232" s="48" t="str">
        <f>VLOOKUP(M232,tablaPesoTRLActual,2,FALSE)*VLOOKUP((V232-M232),tablaPesoCambioTRL,2,FALSE)</f>
        <v>0</v>
      </c>
      <c r="X232" s="48" t="str">
        <f>VLOOKUP(V232,valoracionMetaTRL,2,FALSE)</f>
        <v>0</v>
      </c>
      <c r="Y232" s="49"/>
      <c r="Z232" s="45" t="str">
        <f>VLOOKUP(Y232,TipoESfuerzo,2,FALSE)</f>
        <v>0</v>
      </c>
      <c r="AA232" s="50"/>
      <c r="AB232" s="51"/>
      <c r="AC232" s="51"/>
      <c r="AD232" s="51"/>
      <c r="AE232" s="52">
        <f>SUM(AA232:AD232)</f>
        <v>0</v>
      </c>
      <c r="AF232" s="53"/>
      <c r="AG232" s="45"/>
      <c r="AH232" s="41"/>
      <c r="AI232" s="54"/>
      <c r="AJ232" s="55" t="str">
        <f>(W232*0.15)+(X232*0.6)+(Z232*0.25)</f>
        <v>0</v>
      </c>
      <c r="AK232" s="56"/>
      <c r="AL232" s="57" t="str">
        <f>VLOOKUP(AK232,AplicacionesTecnologia2,2,FALSE)</f>
        <v>0</v>
      </c>
      <c r="AM232" s="56"/>
      <c r="AN232" s="58" t="str">
        <f>VLOOKUP(AM232,AproximacionMercado,2,FALSE)</f>
        <v>0</v>
      </c>
      <c r="AO232" s="27"/>
      <c r="AP232" s="27"/>
      <c r="AQ232" s="56"/>
      <c r="AR232" s="57" t="str">
        <f>VLOOKUP(AQ232,ExpansionTecnologia,2,FALSE)</f>
        <v>0</v>
      </c>
      <c r="AS232" s="56"/>
      <c r="AT232" s="57" t="str">
        <f>VLOOKUP(AS232,RegulacionesBarreras,2,FALSE)</f>
        <v>0</v>
      </c>
      <c r="AU232" s="59" t="str">
        <f>AVERAGE(AL232,AN232,AR232,AT232)</f>
        <v>0</v>
      </c>
      <c r="AV232" s="56"/>
      <c r="AW232" s="57" t="str">
        <f>VLOOKUP(AV232,afectacionesArticulosPatentes,2,FALSE)</f>
        <v>0</v>
      </c>
      <c r="AX232" s="56"/>
      <c r="AY232" s="57" t="str">
        <f>VLOOKUP(AX232,afectacionesProductosComerciales,2,FALSE)</f>
        <v>0</v>
      </c>
      <c r="AZ232" s="27"/>
      <c r="BA232" s="45" t="s">
        <v>84</v>
      </c>
      <c r="BB232" s="60" t="str">
        <f>AVERAGE(AW232,AY232)</f>
        <v>0</v>
      </c>
    </row>
    <row r="233" spans="1:92" customHeight="1" ht="36">
      <c r="A233" s="39">
        <v>229</v>
      </c>
      <c r="B233" s="40"/>
      <c r="C233" s="41"/>
      <c r="D233" s="41"/>
      <c r="E233" s="42"/>
      <c r="F233" s="43"/>
      <c r="G233" s="43"/>
      <c r="H233" s="44"/>
      <c r="I233" s="45"/>
      <c r="J233" s="45"/>
      <c r="K233" s="45"/>
      <c r="L233" s="45"/>
      <c r="M233" s="45"/>
      <c r="N233" s="46"/>
      <c r="O233" s="46">
        <v>0</v>
      </c>
      <c r="P233" s="46">
        <v>0</v>
      </c>
      <c r="Q233" s="47">
        <f>SUM(N233:P233)</f>
        <v>0</v>
      </c>
      <c r="R233" s="46"/>
      <c r="S233" s="46"/>
      <c r="T233" s="45"/>
      <c r="U233" s="45"/>
      <c r="V233" s="45"/>
      <c r="W233" s="48" t="str">
        <f>VLOOKUP(M233,tablaPesoTRLActual,2,FALSE)*VLOOKUP((V233-M233),tablaPesoCambioTRL,2,FALSE)</f>
        <v>0</v>
      </c>
      <c r="X233" s="48" t="str">
        <f>VLOOKUP(V233,valoracionMetaTRL,2,FALSE)</f>
        <v>0</v>
      </c>
      <c r="Y233" s="49"/>
      <c r="Z233" s="45" t="str">
        <f>VLOOKUP(Y233,TipoESfuerzo,2,FALSE)</f>
        <v>0</v>
      </c>
      <c r="AA233" s="50"/>
      <c r="AB233" s="51"/>
      <c r="AC233" s="51"/>
      <c r="AD233" s="51"/>
      <c r="AE233" s="52">
        <f>SUM(AA233:AD233)</f>
        <v>0</v>
      </c>
      <c r="AF233" s="53"/>
      <c r="AG233" s="45"/>
      <c r="AH233" s="41"/>
      <c r="AI233" s="54"/>
      <c r="AJ233" s="55" t="str">
        <f>(W233*0.15)+(X233*0.6)+(Z233*0.25)</f>
        <v>0</v>
      </c>
      <c r="AK233" s="56"/>
      <c r="AL233" s="57" t="str">
        <f>VLOOKUP(AK233,AplicacionesTecnologia2,2,FALSE)</f>
        <v>0</v>
      </c>
      <c r="AM233" s="56"/>
      <c r="AN233" s="58" t="str">
        <f>VLOOKUP(AM233,AproximacionMercado,2,FALSE)</f>
        <v>0</v>
      </c>
      <c r="AO233" s="27"/>
      <c r="AP233" s="27"/>
      <c r="AQ233" s="56"/>
      <c r="AR233" s="57" t="str">
        <f>VLOOKUP(AQ233,ExpansionTecnologia,2,FALSE)</f>
        <v>0</v>
      </c>
      <c r="AS233" s="56"/>
      <c r="AT233" s="57" t="str">
        <f>VLOOKUP(AS233,RegulacionesBarreras,2,FALSE)</f>
        <v>0</v>
      </c>
      <c r="AU233" s="59" t="str">
        <f>AVERAGE(AL233,AN233,AR233,AT233)</f>
        <v>0</v>
      </c>
      <c r="AV233" s="56"/>
      <c r="AW233" s="57" t="str">
        <f>VLOOKUP(AV233,afectacionesArticulosPatentes,2,FALSE)</f>
        <v>0</v>
      </c>
      <c r="AX233" s="56"/>
      <c r="AY233" s="57" t="str">
        <f>VLOOKUP(AX233,afectacionesProductosComerciales,2,FALSE)</f>
        <v>0</v>
      </c>
      <c r="AZ233" s="27"/>
      <c r="BA233" s="45" t="s">
        <v>84</v>
      </c>
      <c r="BB233" s="60" t="str">
        <f>AVERAGE(AW233,AY233)</f>
        <v>0</v>
      </c>
    </row>
    <row r="234" spans="1:92" customHeight="1" ht="36">
      <c r="A234" s="39">
        <v>230</v>
      </c>
      <c r="B234" s="40"/>
      <c r="C234" s="41"/>
      <c r="D234" s="41"/>
      <c r="E234" s="42"/>
      <c r="F234" s="43"/>
      <c r="G234" s="43"/>
      <c r="H234" s="44"/>
      <c r="I234" s="45"/>
      <c r="J234" s="45"/>
      <c r="K234" s="45"/>
      <c r="L234" s="45"/>
      <c r="M234" s="45"/>
      <c r="N234" s="46"/>
      <c r="O234" s="46">
        <v>0</v>
      </c>
      <c r="P234" s="46">
        <v>0</v>
      </c>
      <c r="Q234" s="47">
        <f>SUM(N234:P234)</f>
        <v>0</v>
      </c>
      <c r="R234" s="46"/>
      <c r="S234" s="46"/>
      <c r="T234" s="45"/>
      <c r="U234" s="45"/>
      <c r="V234" s="45"/>
      <c r="W234" s="48" t="str">
        <f>VLOOKUP(M234,tablaPesoTRLActual,2,FALSE)*VLOOKUP((V234-M234),tablaPesoCambioTRL,2,FALSE)</f>
        <v>0</v>
      </c>
      <c r="X234" s="48" t="str">
        <f>VLOOKUP(V234,valoracionMetaTRL,2,FALSE)</f>
        <v>0</v>
      </c>
      <c r="Y234" s="49"/>
      <c r="Z234" s="45" t="str">
        <f>VLOOKUP(Y234,TipoESfuerzo,2,FALSE)</f>
        <v>0</v>
      </c>
      <c r="AA234" s="50"/>
      <c r="AB234" s="51"/>
      <c r="AC234" s="51"/>
      <c r="AD234" s="51"/>
      <c r="AE234" s="52">
        <f>SUM(AA234:AD234)</f>
        <v>0</v>
      </c>
      <c r="AF234" s="53"/>
      <c r="AG234" s="45"/>
      <c r="AH234" s="41"/>
      <c r="AI234" s="54"/>
      <c r="AJ234" s="55" t="str">
        <f>(W234*0.15)+(X234*0.6)+(Z234*0.25)</f>
        <v>0</v>
      </c>
      <c r="AK234" s="56"/>
      <c r="AL234" s="57" t="str">
        <f>VLOOKUP(AK234,AplicacionesTecnologia2,2,FALSE)</f>
        <v>0</v>
      </c>
      <c r="AM234" s="56"/>
      <c r="AN234" s="58" t="str">
        <f>VLOOKUP(AM234,AproximacionMercado,2,FALSE)</f>
        <v>0</v>
      </c>
      <c r="AO234" s="27"/>
      <c r="AP234" s="27"/>
      <c r="AQ234" s="56"/>
      <c r="AR234" s="57" t="str">
        <f>VLOOKUP(AQ234,ExpansionTecnologia,2,FALSE)</f>
        <v>0</v>
      </c>
      <c r="AS234" s="56"/>
      <c r="AT234" s="57" t="str">
        <f>VLOOKUP(AS234,RegulacionesBarreras,2,FALSE)</f>
        <v>0</v>
      </c>
      <c r="AU234" s="59" t="str">
        <f>AVERAGE(AL234,AN234,AR234,AT234)</f>
        <v>0</v>
      </c>
      <c r="AV234" s="56"/>
      <c r="AW234" s="57" t="str">
        <f>VLOOKUP(AV234,afectacionesArticulosPatentes,2,FALSE)</f>
        <v>0</v>
      </c>
      <c r="AX234" s="56"/>
      <c r="AY234" s="57" t="str">
        <f>VLOOKUP(AX234,afectacionesProductosComerciales,2,FALSE)</f>
        <v>0</v>
      </c>
      <c r="AZ234" s="27"/>
      <c r="BA234" s="45" t="s">
        <v>84</v>
      </c>
      <c r="BB234" s="60" t="str">
        <f>AVERAGE(AW234,AY234)</f>
        <v>0</v>
      </c>
    </row>
    <row r="235" spans="1:92" customHeight="1" ht="36">
      <c r="A235" s="39">
        <v>231</v>
      </c>
      <c r="B235" s="40"/>
      <c r="C235" s="41"/>
      <c r="D235" s="41"/>
      <c r="E235" s="42"/>
      <c r="F235" s="43"/>
      <c r="G235" s="43"/>
      <c r="H235" s="44"/>
      <c r="I235" s="45"/>
      <c r="J235" s="45"/>
      <c r="K235" s="45"/>
      <c r="L235" s="45"/>
      <c r="M235" s="45"/>
      <c r="N235" s="46"/>
      <c r="O235" s="46">
        <v>0</v>
      </c>
      <c r="P235" s="46">
        <v>0</v>
      </c>
      <c r="Q235" s="47">
        <f>SUM(N235:P235)</f>
        <v>0</v>
      </c>
      <c r="R235" s="46"/>
      <c r="S235" s="46"/>
      <c r="T235" s="45"/>
      <c r="U235" s="45"/>
      <c r="V235" s="45"/>
      <c r="W235" s="48" t="str">
        <f>VLOOKUP(M235,tablaPesoTRLActual,2,FALSE)*VLOOKUP((V235-M235),tablaPesoCambioTRL,2,FALSE)</f>
        <v>0</v>
      </c>
      <c r="X235" s="48" t="str">
        <f>VLOOKUP(V235,valoracionMetaTRL,2,FALSE)</f>
        <v>0</v>
      </c>
      <c r="Y235" s="49"/>
      <c r="Z235" s="45" t="str">
        <f>VLOOKUP(Y235,TipoESfuerzo,2,FALSE)</f>
        <v>0</v>
      </c>
      <c r="AA235" s="50"/>
      <c r="AB235" s="51"/>
      <c r="AC235" s="51"/>
      <c r="AD235" s="51"/>
      <c r="AE235" s="52">
        <f>SUM(AA235:AD235)</f>
        <v>0</v>
      </c>
      <c r="AF235" s="53"/>
      <c r="AG235" s="45"/>
      <c r="AH235" s="41"/>
      <c r="AI235" s="54"/>
      <c r="AJ235" s="55" t="str">
        <f>(W235*0.15)+(X235*0.6)+(Z235*0.25)</f>
        <v>0</v>
      </c>
      <c r="AK235" s="56"/>
      <c r="AL235" s="57" t="str">
        <f>VLOOKUP(AK235,AplicacionesTecnologia2,2,FALSE)</f>
        <v>0</v>
      </c>
      <c r="AM235" s="56"/>
      <c r="AN235" s="58" t="str">
        <f>VLOOKUP(AM235,AproximacionMercado,2,FALSE)</f>
        <v>0</v>
      </c>
      <c r="AO235" s="27"/>
      <c r="AP235" s="27"/>
      <c r="AQ235" s="56"/>
      <c r="AR235" s="57" t="str">
        <f>VLOOKUP(AQ235,ExpansionTecnologia,2,FALSE)</f>
        <v>0</v>
      </c>
      <c r="AS235" s="56"/>
      <c r="AT235" s="57" t="str">
        <f>VLOOKUP(AS235,RegulacionesBarreras,2,FALSE)</f>
        <v>0</v>
      </c>
      <c r="AU235" s="59" t="str">
        <f>AVERAGE(AL235,AN235,AR235,AT235)</f>
        <v>0</v>
      </c>
      <c r="AV235" s="56"/>
      <c r="AW235" s="57" t="str">
        <f>VLOOKUP(AV235,afectacionesArticulosPatentes,2,FALSE)</f>
        <v>0</v>
      </c>
      <c r="AX235" s="56"/>
      <c r="AY235" s="57" t="str">
        <f>VLOOKUP(AX235,afectacionesProductosComerciales,2,FALSE)</f>
        <v>0</v>
      </c>
      <c r="AZ235" s="27"/>
      <c r="BA235" s="45" t="s">
        <v>84</v>
      </c>
      <c r="BB235" s="60" t="str">
        <f>AVERAGE(AW235,AY235)</f>
        <v>0</v>
      </c>
    </row>
    <row r="236" spans="1:92" customHeight="1" ht="36">
      <c r="A236" s="39">
        <v>232</v>
      </c>
      <c r="B236" s="40"/>
      <c r="C236" s="41"/>
      <c r="D236" s="41"/>
      <c r="E236" s="42"/>
      <c r="F236" s="43"/>
      <c r="G236" s="43"/>
      <c r="H236" s="44"/>
      <c r="I236" s="45"/>
      <c r="J236" s="45"/>
      <c r="K236" s="45"/>
      <c r="L236" s="45"/>
      <c r="M236" s="45"/>
      <c r="N236" s="46"/>
      <c r="O236" s="46">
        <v>0</v>
      </c>
      <c r="P236" s="46">
        <v>0</v>
      </c>
      <c r="Q236" s="47">
        <f>SUM(N236:P236)</f>
        <v>0</v>
      </c>
      <c r="R236" s="46"/>
      <c r="S236" s="46"/>
      <c r="T236" s="45"/>
      <c r="U236" s="45"/>
      <c r="V236" s="45"/>
      <c r="W236" s="48" t="str">
        <f>VLOOKUP(M236,tablaPesoTRLActual,2,FALSE)*VLOOKUP((V236-M236),tablaPesoCambioTRL,2,FALSE)</f>
        <v>0</v>
      </c>
      <c r="X236" s="48" t="str">
        <f>VLOOKUP(V236,valoracionMetaTRL,2,FALSE)</f>
        <v>0</v>
      </c>
      <c r="Y236" s="49"/>
      <c r="Z236" s="45" t="str">
        <f>VLOOKUP(Y236,TipoESfuerzo,2,FALSE)</f>
        <v>0</v>
      </c>
      <c r="AA236" s="50"/>
      <c r="AB236" s="51"/>
      <c r="AC236" s="51"/>
      <c r="AD236" s="51"/>
      <c r="AE236" s="52">
        <f>SUM(AA236:AD236)</f>
        <v>0</v>
      </c>
      <c r="AF236" s="53"/>
      <c r="AG236" s="45"/>
      <c r="AH236" s="41"/>
      <c r="AI236" s="54"/>
      <c r="AJ236" s="55" t="str">
        <f>(W236*0.15)+(X236*0.6)+(Z236*0.25)</f>
        <v>0</v>
      </c>
      <c r="AK236" s="56"/>
      <c r="AL236" s="57" t="str">
        <f>VLOOKUP(AK236,AplicacionesTecnologia2,2,FALSE)</f>
        <v>0</v>
      </c>
      <c r="AM236" s="56"/>
      <c r="AN236" s="58" t="str">
        <f>VLOOKUP(AM236,AproximacionMercado,2,FALSE)</f>
        <v>0</v>
      </c>
      <c r="AO236" s="27"/>
      <c r="AP236" s="27"/>
      <c r="AQ236" s="56"/>
      <c r="AR236" s="57" t="str">
        <f>VLOOKUP(AQ236,ExpansionTecnologia,2,FALSE)</f>
        <v>0</v>
      </c>
      <c r="AS236" s="56"/>
      <c r="AT236" s="57" t="str">
        <f>VLOOKUP(AS236,RegulacionesBarreras,2,FALSE)</f>
        <v>0</v>
      </c>
      <c r="AU236" s="59" t="str">
        <f>AVERAGE(AL236,AN236,AR236,AT236)</f>
        <v>0</v>
      </c>
      <c r="AV236" s="56"/>
      <c r="AW236" s="57" t="str">
        <f>VLOOKUP(AV236,afectacionesArticulosPatentes,2,FALSE)</f>
        <v>0</v>
      </c>
      <c r="AX236" s="56"/>
      <c r="AY236" s="57" t="str">
        <f>VLOOKUP(AX236,afectacionesProductosComerciales,2,FALSE)</f>
        <v>0</v>
      </c>
      <c r="AZ236" s="27"/>
      <c r="BA236" s="45" t="s">
        <v>84</v>
      </c>
      <c r="BB236" s="60" t="str">
        <f>AVERAGE(AW236,AY236)</f>
        <v>0</v>
      </c>
    </row>
    <row r="237" spans="1:92" customHeight="1" ht="36">
      <c r="A237" s="39">
        <v>233</v>
      </c>
      <c r="B237" s="40"/>
      <c r="C237" s="41"/>
      <c r="D237" s="41"/>
      <c r="E237" s="42"/>
      <c r="F237" s="43"/>
      <c r="G237" s="43"/>
      <c r="H237" s="44"/>
      <c r="I237" s="45"/>
      <c r="J237" s="45"/>
      <c r="K237" s="45"/>
      <c r="L237" s="45"/>
      <c r="M237" s="45"/>
      <c r="N237" s="46"/>
      <c r="O237" s="46">
        <v>0</v>
      </c>
      <c r="P237" s="46">
        <v>0</v>
      </c>
      <c r="Q237" s="47">
        <f>SUM(N237:P237)</f>
        <v>0</v>
      </c>
      <c r="R237" s="46"/>
      <c r="S237" s="46"/>
      <c r="T237" s="45"/>
      <c r="U237" s="45"/>
      <c r="V237" s="45"/>
      <c r="W237" s="48" t="str">
        <f>VLOOKUP(M237,tablaPesoTRLActual,2,FALSE)*VLOOKUP((V237-M237),tablaPesoCambioTRL,2,FALSE)</f>
        <v>0</v>
      </c>
      <c r="X237" s="48" t="str">
        <f>VLOOKUP(V237,valoracionMetaTRL,2,FALSE)</f>
        <v>0</v>
      </c>
      <c r="Y237" s="49"/>
      <c r="Z237" s="45" t="str">
        <f>VLOOKUP(Y237,TipoESfuerzo,2,FALSE)</f>
        <v>0</v>
      </c>
      <c r="AA237" s="50"/>
      <c r="AB237" s="51"/>
      <c r="AC237" s="51"/>
      <c r="AD237" s="51"/>
      <c r="AE237" s="52">
        <f>SUM(AA237:AD237)</f>
        <v>0</v>
      </c>
      <c r="AF237" s="53"/>
      <c r="AG237" s="45"/>
      <c r="AH237" s="41"/>
      <c r="AI237" s="54"/>
      <c r="AJ237" s="55" t="str">
        <f>(W237*0.15)+(X237*0.6)+(Z237*0.25)</f>
        <v>0</v>
      </c>
      <c r="AK237" s="56"/>
      <c r="AL237" s="57" t="str">
        <f>VLOOKUP(AK237,AplicacionesTecnologia2,2,FALSE)</f>
        <v>0</v>
      </c>
      <c r="AM237" s="56"/>
      <c r="AN237" s="58" t="str">
        <f>VLOOKUP(AM237,AproximacionMercado,2,FALSE)</f>
        <v>0</v>
      </c>
      <c r="AO237" s="27"/>
      <c r="AP237" s="27"/>
      <c r="AQ237" s="56"/>
      <c r="AR237" s="57" t="str">
        <f>VLOOKUP(AQ237,ExpansionTecnologia,2,FALSE)</f>
        <v>0</v>
      </c>
      <c r="AS237" s="56"/>
      <c r="AT237" s="57" t="str">
        <f>VLOOKUP(AS237,RegulacionesBarreras,2,FALSE)</f>
        <v>0</v>
      </c>
      <c r="AU237" s="59" t="str">
        <f>AVERAGE(AL237,AN237,AR237,AT237)</f>
        <v>0</v>
      </c>
      <c r="AV237" s="56"/>
      <c r="AW237" s="57" t="str">
        <f>VLOOKUP(AV237,afectacionesArticulosPatentes,2,FALSE)</f>
        <v>0</v>
      </c>
      <c r="AX237" s="56"/>
      <c r="AY237" s="57" t="str">
        <f>VLOOKUP(AX237,afectacionesProductosComerciales,2,FALSE)</f>
        <v>0</v>
      </c>
      <c r="AZ237" s="27"/>
      <c r="BA237" s="45" t="s">
        <v>84</v>
      </c>
      <c r="BB237" s="60" t="str">
        <f>AVERAGE(AW237,AY237)</f>
        <v>0</v>
      </c>
    </row>
    <row r="238" spans="1:92" customHeight="1" ht="36">
      <c r="A238" s="39">
        <v>234</v>
      </c>
      <c r="B238" s="40"/>
      <c r="C238" s="41"/>
      <c r="D238" s="41"/>
      <c r="E238" s="42"/>
      <c r="F238" s="43"/>
      <c r="G238" s="43"/>
      <c r="H238" s="44"/>
      <c r="I238" s="45"/>
      <c r="J238" s="45"/>
      <c r="K238" s="45"/>
      <c r="L238" s="45"/>
      <c r="M238" s="45"/>
      <c r="N238" s="46"/>
      <c r="O238" s="46">
        <v>0</v>
      </c>
      <c r="P238" s="46">
        <v>0</v>
      </c>
      <c r="Q238" s="47">
        <f>SUM(N238:P238)</f>
        <v>0</v>
      </c>
      <c r="R238" s="46"/>
      <c r="S238" s="46"/>
      <c r="T238" s="45"/>
      <c r="U238" s="45"/>
      <c r="V238" s="45"/>
      <c r="W238" s="48" t="str">
        <f>VLOOKUP(M238,tablaPesoTRLActual,2,FALSE)*VLOOKUP((V238-M238),tablaPesoCambioTRL,2,FALSE)</f>
        <v>0</v>
      </c>
      <c r="X238" s="48" t="str">
        <f>VLOOKUP(V238,valoracionMetaTRL,2,FALSE)</f>
        <v>0</v>
      </c>
      <c r="Y238" s="49"/>
      <c r="Z238" s="45" t="str">
        <f>VLOOKUP(Y238,TipoESfuerzo,2,FALSE)</f>
        <v>0</v>
      </c>
      <c r="AA238" s="50"/>
      <c r="AB238" s="51"/>
      <c r="AC238" s="51"/>
      <c r="AD238" s="51"/>
      <c r="AE238" s="52">
        <f>SUM(AA238:AD238)</f>
        <v>0</v>
      </c>
      <c r="AF238" s="53"/>
      <c r="AG238" s="45"/>
      <c r="AH238" s="41"/>
      <c r="AI238" s="54"/>
      <c r="AJ238" s="55" t="str">
        <f>(W238*0.15)+(X238*0.6)+(Z238*0.25)</f>
        <v>0</v>
      </c>
      <c r="AK238" s="56"/>
      <c r="AL238" s="57" t="str">
        <f>VLOOKUP(AK238,AplicacionesTecnologia2,2,FALSE)</f>
        <v>0</v>
      </c>
      <c r="AM238" s="56"/>
      <c r="AN238" s="58" t="str">
        <f>VLOOKUP(AM238,AproximacionMercado,2,FALSE)</f>
        <v>0</v>
      </c>
      <c r="AO238" s="27"/>
      <c r="AP238" s="27"/>
      <c r="AQ238" s="56"/>
      <c r="AR238" s="57" t="str">
        <f>VLOOKUP(AQ238,ExpansionTecnologia,2,FALSE)</f>
        <v>0</v>
      </c>
      <c r="AS238" s="56"/>
      <c r="AT238" s="57" t="str">
        <f>VLOOKUP(AS238,RegulacionesBarreras,2,FALSE)</f>
        <v>0</v>
      </c>
      <c r="AU238" s="59" t="str">
        <f>AVERAGE(AL238,AN238,AR238,AT238)</f>
        <v>0</v>
      </c>
      <c r="AV238" s="56"/>
      <c r="AW238" s="57" t="str">
        <f>VLOOKUP(AV238,afectacionesArticulosPatentes,2,FALSE)</f>
        <v>0</v>
      </c>
      <c r="AX238" s="56"/>
      <c r="AY238" s="57" t="str">
        <f>VLOOKUP(AX238,afectacionesProductosComerciales,2,FALSE)</f>
        <v>0</v>
      </c>
      <c r="AZ238" s="27"/>
      <c r="BA238" s="45" t="s">
        <v>84</v>
      </c>
      <c r="BB238" s="60" t="str">
        <f>AVERAGE(AW238,AY238)</f>
        <v>0</v>
      </c>
    </row>
    <row r="239" spans="1:92" customHeight="1" ht="36">
      <c r="A239" s="39">
        <v>235</v>
      </c>
      <c r="B239" s="40"/>
      <c r="C239" s="41"/>
      <c r="D239" s="41"/>
      <c r="E239" s="42"/>
      <c r="F239" s="43"/>
      <c r="G239" s="43"/>
      <c r="H239" s="44"/>
      <c r="I239" s="45"/>
      <c r="J239" s="45"/>
      <c r="K239" s="45"/>
      <c r="L239" s="45"/>
      <c r="M239" s="45"/>
      <c r="N239" s="46"/>
      <c r="O239" s="46">
        <v>0</v>
      </c>
      <c r="P239" s="46">
        <v>0</v>
      </c>
      <c r="Q239" s="47">
        <f>SUM(N239:P239)</f>
        <v>0</v>
      </c>
      <c r="R239" s="46"/>
      <c r="S239" s="46"/>
      <c r="T239" s="45"/>
      <c r="U239" s="45"/>
      <c r="V239" s="45"/>
      <c r="W239" s="48" t="str">
        <f>VLOOKUP(M239,tablaPesoTRLActual,2,FALSE)*VLOOKUP((V239-M239),tablaPesoCambioTRL,2,FALSE)</f>
        <v>0</v>
      </c>
      <c r="X239" s="48" t="str">
        <f>VLOOKUP(V239,valoracionMetaTRL,2,FALSE)</f>
        <v>0</v>
      </c>
      <c r="Y239" s="49"/>
      <c r="Z239" s="45" t="str">
        <f>VLOOKUP(Y239,TipoESfuerzo,2,FALSE)</f>
        <v>0</v>
      </c>
      <c r="AA239" s="50"/>
      <c r="AB239" s="51"/>
      <c r="AC239" s="51"/>
      <c r="AD239" s="51"/>
      <c r="AE239" s="52">
        <f>SUM(AA239:AD239)</f>
        <v>0</v>
      </c>
      <c r="AF239" s="53"/>
      <c r="AG239" s="45"/>
      <c r="AH239" s="41"/>
      <c r="AI239" s="54"/>
      <c r="AJ239" s="55" t="str">
        <f>(W239*0.15)+(X239*0.6)+(Z239*0.25)</f>
        <v>0</v>
      </c>
      <c r="AK239" s="56"/>
      <c r="AL239" s="57" t="str">
        <f>VLOOKUP(AK239,AplicacionesTecnologia2,2,FALSE)</f>
        <v>0</v>
      </c>
      <c r="AM239" s="56"/>
      <c r="AN239" s="58" t="str">
        <f>VLOOKUP(AM239,AproximacionMercado,2,FALSE)</f>
        <v>0</v>
      </c>
      <c r="AO239" s="27"/>
      <c r="AP239" s="27"/>
      <c r="AQ239" s="56"/>
      <c r="AR239" s="57" t="str">
        <f>VLOOKUP(AQ239,ExpansionTecnologia,2,FALSE)</f>
        <v>0</v>
      </c>
      <c r="AS239" s="56"/>
      <c r="AT239" s="57" t="str">
        <f>VLOOKUP(AS239,RegulacionesBarreras,2,FALSE)</f>
        <v>0</v>
      </c>
      <c r="AU239" s="59" t="str">
        <f>AVERAGE(AL239,AN239,AR239,AT239)</f>
        <v>0</v>
      </c>
      <c r="AV239" s="56"/>
      <c r="AW239" s="57" t="str">
        <f>VLOOKUP(AV239,afectacionesArticulosPatentes,2,FALSE)</f>
        <v>0</v>
      </c>
      <c r="AX239" s="56"/>
      <c r="AY239" s="57" t="str">
        <f>VLOOKUP(AX239,afectacionesProductosComerciales,2,FALSE)</f>
        <v>0</v>
      </c>
      <c r="AZ239" s="27"/>
      <c r="BA239" s="45" t="s">
        <v>84</v>
      </c>
      <c r="BB239" s="60" t="str">
        <f>AVERAGE(AW239,AY239)</f>
        <v>0</v>
      </c>
    </row>
    <row r="240" spans="1:92" customHeight="1" ht="36">
      <c r="A240" s="39">
        <v>236</v>
      </c>
      <c r="B240" s="40"/>
      <c r="C240" s="41"/>
      <c r="D240" s="41"/>
      <c r="E240" s="42"/>
      <c r="F240" s="43"/>
      <c r="G240" s="43"/>
      <c r="H240" s="44"/>
      <c r="I240" s="45"/>
      <c r="J240" s="45"/>
      <c r="K240" s="45"/>
      <c r="L240" s="45"/>
      <c r="M240" s="45"/>
      <c r="N240" s="46"/>
      <c r="O240" s="46">
        <v>0</v>
      </c>
      <c r="P240" s="46">
        <v>0</v>
      </c>
      <c r="Q240" s="47">
        <f>SUM(N240:P240)</f>
        <v>0</v>
      </c>
      <c r="R240" s="46"/>
      <c r="S240" s="46"/>
      <c r="T240" s="45"/>
      <c r="U240" s="45"/>
      <c r="V240" s="45"/>
      <c r="W240" s="48" t="str">
        <f>VLOOKUP(M240,tablaPesoTRLActual,2,FALSE)*VLOOKUP((V240-M240),tablaPesoCambioTRL,2,FALSE)</f>
        <v>0</v>
      </c>
      <c r="X240" s="48" t="str">
        <f>VLOOKUP(V240,valoracionMetaTRL,2,FALSE)</f>
        <v>0</v>
      </c>
      <c r="Y240" s="49"/>
      <c r="Z240" s="45" t="str">
        <f>VLOOKUP(Y240,TipoESfuerzo,2,FALSE)</f>
        <v>0</v>
      </c>
      <c r="AA240" s="50"/>
      <c r="AB240" s="51"/>
      <c r="AC240" s="51"/>
      <c r="AD240" s="51"/>
      <c r="AE240" s="52">
        <f>SUM(AA240:AD240)</f>
        <v>0</v>
      </c>
      <c r="AF240" s="53"/>
      <c r="AG240" s="45"/>
      <c r="AH240" s="41"/>
      <c r="AI240" s="54"/>
      <c r="AJ240" s="55" t="str">
        <f>(W240*0.15)+(X240*0.6)+(Z240*0.25)</f>
        <v>0</v>
      </c>
      <c r="AK240" s="56"/>
      <c r="AL240" s="57" t="str">
        <f>VLOOKUP(AK240,AplicacionesTecnologia2,2,FALSE)</f>
        <v>0</v>
      </c>
      <c r="AM240" s="56"/>
      <c r="AN240" s="58" t="str">
        <f>VLOOKUP(AM240,AproximacionMercado,2,FALSE)</f>
        <v>0</v>
      </c>
      <c r="AO240" s="27"/>
      <c r="AP240" s="27"/>
      <c r="AQ240" s="56"/>
      <c r="AR240" s="57" t="str">
        <f>VLOOKUP(AQ240,ExpansionTecnologia,2,FALSE)</f>
        <v>0</v>
      </c>
      <c r="AS240" s="56"/>
      <c r="AT240" s="57" t="str">
        <f>VLOOKUP(AS240,RegulacionesBarreras,2,FALSE)</f>
        <v>0</v>
      </c>
      <c r="AU240" s="59" t="str">
        <f>AVERAGE(AL240,AN240,AR240,AT240)</f>
        <v>0</v>
      </c>
      <c r="AV240" s="56"/>
      <c r="AW240" s="57" t="str">
        <f>VLOOKUP(AV240,afectacionesArticulosPatentes,2,FALSE)</f>
        <v>0</v>
      </c>
      <c r="AX240" s="56"/>
      <c r="AY240" s="57" t="str">
        <f>VLOOKUP(AX240,afectacionesProductosComerciales,2,FALSE)</f>
        <v>0</v>
      </c>
      <c r="AZ240" s="27"/>
      <c r="BA240" s="45" t="s">
        <v>84</v>
      </c>
      <c r="BB240" s="60" t="str">
        <f>AVERAGE(AW240,AY240)</f>
        <v>0</v>
      </c>
    </row>
    <row r="241" spans="1:92" customHeight="1" ht="36">
      <c r="A241" s="39">
        <v>237</v>
      </c>
      <c r="B241" s="40"/>
      <c r="C241" s="41"/>
      <c r="D241" s="41"/>
      <c r="E241" s="42"/>
      <c r="F241" s="43"/>
      <c r="G241" s="43"/>
      <c r="H241" s="44"/>
      <c r="I241" s="45"/>
      <c r="J241" s="45"/>
      <c r="K241" s="45"/>
      <c r="L241" s="45"/>
      <c r="M241" s="45"/>
      <c r="N241" s="46"/>
      <c r="O241" s="46">
        <v>0</v>
      </c>
      <c r="P241" s="46">
        <v>0</v>
      </c>
      <c r="Q241" s="47">
        <f>SUM(N241:P241)</f>
        <v>0</v>
      </c>
      <c r="R241" s="46"/>
      <c r="S241" s="46"/>
      <c r="T241" s="45"/>
      <c r="U241" s="45"/>
      <c r="V241" s="45"/>
      <c r="W241" s="48" t="str">
        <f>VLOOKUP(M241,tablaPesoTRLActual,2,FALSE)*VLOOKUP((V241-M241),tablaPesoCambioTRL,2,FALSE)</f>
        <v>0</v>
      </c>
      <c r="X241" s="48" t="str">
        <f>VLOOKUP(V241,valoracionMetaTRL,2,FALSE)</f>
        <v>0</v>
      </c>
      <c r="Y241" s="49"/>
      <c r="Z241" s="45" t="str">
        <f>VLOOKUP(Y241,TipoESfuerzo,2,FALSE)</f>
        <v>0</v>
      </c>
      <c r="AA241" s="50"/>
      <c r="AB241" s="51"/>
      <c r="AC241" s="51"/>
      <c r="AD241" s="51"/>
      <c r="AE241" s="52">
        <f>SUM(AA241:AD241)</f>
        <v>0</v>
      </c>
      <c r="AF241" s="53"/>
      <c r="AG241" s="45"/>
      <c r="AH241" s="41"/>
      <c r="AI241" s="54"/>
      <c r="AJ241" s="55" t="str">
        <f>(W241*0.15)+(X241*0.6)+(Z241*0.25)</f>
        <v>0</v>
      </c>
      <c r="AK241" s="56"/>
      <c r="AL241" s="57" t="str">
        <f>VLOOKUP(AK241,AplicacionesTecnologia2,2,FALSE)</f>
        <v>0</v>
      </c>
      <c r="AM241" s="56"/>
      <c r="AN241" s="58" t="str">
        <f>VLOOKUP(AM241,AproximacionMercado,2,FALSE)</f>
        <v>0</v>
      </c>
      <c r="AO241" s="27"/>
      <c r="AP241" s="27"/>
      <c r="AQ241" s="56"/>
      <c r="AR241" s="57" t="str">
        <f>VLOOKUP(AQ241,ExpansionTecnologia,2,FALSE)</f>
        <v>0</v>
      </c>
      <c r="AS241" s="56"/>
      <c r="AT241" s="57" t="str">
        <f>VLOOKUP(AS241,RegulacionesBarreras,2,FALSE)</f>
        <v>0</v>
      </c>
      <c r="AU241" s="59" t="str">
        <f>AVERAGE(AL241,AN241,AR241,AT241)</f>
        <v>0</v>
      </c>
      <c r="AV241" s="56"/>
      <c r="AW241" s="57" t="str">
        <f>VLOOKUP(AV241,afectacionesArticulosPatentes,2,FALSE)</f>
        <v>0</v>
      </c>
      <c r="AX241" s="56"/>
      <c r="AY241" s="57" t="str">
        <f>VLOOKUP(AX241,afectacionesProductosComerciales,2,FALSE)</f>
        <v>0</v>
      </c>
      <c r="AZ241" s="27"/>
      <c r="BA241" s="45" t="s">
        <v>84</v>
      </c>
      <c r="BB241" s="60" t="str">
        <f>AVERAGE(AW241,AY241)</f>
        <v>0</v>
      </c>
    </row>
    <row r="242" spans="1:92" customHeight="1" ht="36">
      <c r="A242" s="39">
        <v>238</v>
      </c>
      <c r="B242" s="40"/>
      <c r="C242" s="41"/>
      <c r="D242" s="41"/>
      <c r="E242" s="42"/>
      <c r="F242" s="43"/>
      <c r="G242" s="43"/>
      <c r="H242" s="44"/>
      <c r="I242" s="45"/>
      <c r="J242" s="45"/>
      <c r="K242" s="45"/>
      <c r="L242" s="45"/>
      <c r="M242" s="45"/>
      <c r="N242" s="46"/>
      <c r="O242" s="46">
        <v>0</v>
      </c>
      <c r="P242" s="46">
        <v>0</v>
      </c>
      <c r="Q242" s="47">
        <f>SUM(N242:P242)</f>
        <v>0</v>
      </c>
      <c r="R242" s="46"/>
      <c r="S242" s="46"/>
      <c r="T242" s="45"/>
      <c r="U242" s="45"/>
      <c r="V242" s="45"/>
      <c r="W242" s="48" t="str">
        <f>VLOOKUP(M242,tablaPesoTRLActual,2,FALSE)*VLOOKUP((V242-M242),tablaPesoCambioTRL,2,FALSE)</f>
        <v>0</v>
      </c>
      <c r="X242" s="48" t="str">
        <f>VLOOKUP(V242,valoracionMetaTRL,2,FALSE)</f>
        <v>0</v>
      </c>
      <c r="Y242" s="49"/>
      <c r="Z242" s="45" t="str">
        <f>VLOOKUP(Y242,TipoESfuerzo,2,FALSE)</f>
        <v>0</v>
      </c>
      <c r="AA242" s="50"/>
      <c r="AB242" s="51"/>
      <c r="AC242" s="51"/>
      <c r="AD242" s="51"/>
      <c r="AE242" s="52">
        <f>SUM(AA242:AD242)</f>
        <v>0</v>
      </c>
      <c r="AF242" s="53"/>
      <c r="AG242" s="45"/>
      <c r="AH242" s="41"/>
      <c r="AI242" s="54"/>
      <c r="AJ242" s="55" t="str">
        <f>(W242*0.15)+(X242*0.6)+(Z242*0.25)</f>
        <v>0</v>
      </c>
      <c r="AK242" s="56"/>
      <c r="AL242" s="57" t="str">
        <f>VLOOKUP(AK242,AplicacionesTecnologia2,2,FALSE)</f>
        <v>0</v>
      </c>
      <c r="AM242" s="56"/>
      <c r="AN242" s="58" t="str">
        <f>VLOOKUP(AM242,AproximacionMercado,2,FALSE)</f>
        <v>0</v>
      </c>
      <c r="AO242" s="27"/>
      <c r="AP242" s="27"/>
      <c r="AQ242" s="56"/>
      <c r="AR242" s="57" t="str">
        <f>VLOOKUP(AQ242,ExpansionTecnologia,2,FALSE)</f>
        <v>0</v>
      </c>
      <c r="AS242" s="56"/>
      <c r="AT242" s="57" t="str">
        <f>VLOOKUP(AS242,RegulacionesBarreras,2,FALSE)</f>
        <v>0</v>
      </c>
      <c r="AU242" s="59" t="str">
        <f>AVERAGE(AL242,AN242,AR242,AT242)</f>
        <v>0</v>
      </c>
      <c r="AV242" s="56"/>
      <c r="AW242" s="57" t="str">
        <f>VLOOKUP(AV242,afectacionesArticulosPatentes,2,FALSE)</f>
        <v>0</v>
      </c>
      <c r="AX242" s="56"/>
      <c r="AY242" s="57" t="str">
        <f>VLOOKUP(AX242,afectacionesProductosComerciales,2,FALSE)</f>
        <v>0</v>
      </c>
      <c r="AZ242" s="27"/>
      <c r="BA242" s="45" t="s">
        <v>84</v>
      </c>
      <c r="BB242" s="60" t="str">
        <f>AVERAGE(AW242,AY242)</f>
        <v>0</v>
      </c>
    </row>
    <row r="243" spans="1:92" customHeight="1" ht="36">
      <c r="A243" s="39">
        <v>239</v>
      </c>
      <c r="B243" s="40"/>
      <c r="C243" s="41"/>
      <c r="D243" s="41"/>
      <c r="E243" s="42"/>
      <c r="F243" s="43"/>
      <c r="G243" s="43"/>
      <c r="H243" s="44"/>
      <c r="I243" s="45"/>
      <c r="J243" s="45"/>
      <c r="K243" s="45"/>
      <c r="L243" s="45"/>
      <c r="M243" s="45"/>
      <c r="N243" s="46"/>
      <c r="O243" s="46">
        <v>0</v>
      </c>
      <c r="P243" s="46">
        <v>0</v>
      </c>
      <c r="Q243" s="47">
        <f>SUM(N243:P243)</f>
        <v>0</v>
      </c>
      <c r="R243" s="46"/>
      <c r="S243" s="46"/>
      <c r="T243" s="45"/>
      <c r="U243" s="45"/>
      <c r="V243" s="45"/>
      <c r="W243" s="48" t="str">
        <f>VLOOKUP(M243,tablaPesoTRLActual,2,FALSE)*VLOOKUP((V243-M243),tablaPesoCambioTRL,2,FALSE)</f>
        <v>0</v>
      </c>
      <c r="X243" s="48" t="str">
        <f>VLOOKUP(V243,valoracionMetaTRL,2,FALSE)</f>
        <v>0</v>
      </c>
      <c r="Y243" s="49"/>
      <c r="Z243" s="45" t="str">
        <f>VLOOKUP(Y243,TipoESfuerzo,2,FALSE)</f>
        <v>0</v>
      </c>
      <c r="AA243" s="50"/>
      <c r="AB243" s="51"/>
      <c r="AC243" s="51"/>
      <c r="AD243" s="51"/>
      <c r="AE243" s="52">
        <f>SUM(AA243:AD243)</f>
        <v>0</v>
      </c>
      <c r="AF243" s="53"/>
      <c r="AG243" s="45"/>
      <c r="AH243" s="41"/>
      <c r="AI243" s="54"/>
      <c r="AJ243" s="55" t="str">
        <f>(W243*0.15)+(X243*0.6)+(Z243*0.25)</f>
        <v>0</v>
      </c>
      <c r="AK243" s="56"/>
      <c r="AL243" s="57" t="str">
        <f>VLOOKUP(AK243,AplicacionesTecnologia2,2,FALSE)</f>
        <v>0</v>
      </c>
      <c r="AM243" s="56"/>
      <c r="AN243" s="58" t="str">
        <f>VLOOKUP(AM243,AproximacionMercado,2,FALSE)</f>
        <v>0</v>
      </c>
      <c r="AO243" s="27"/>
      <c r="AP243" s="27"/>
      <c r="AQ243" s="56"/>
      <c r="AR243" s="57" t="str">
        <f>VLOOKUP(AQ243,ExpansionTecnologia,2,FALSE)</f>
        <v>0</v>
      </c>
      <c r="AS243" s="56"/>
      <c r="AT243" s="57" t="str">
        <f>VLOOKUP(AS243,RegulacionesBarreras,2,FALSE)</f>
        <v>0</v>
      </c>
      <c r="AU243" s="59" t="str">
        <f>AVERAGE(AL243,AN243,AR243,AT243)</f>
        <v>0</v>
      </c>
      <c r="AV243" s="56"/>
      <c r="AW243" s="57" t="str">
        <f>VLOOKUP(AV243,afectacionesArticulosPatentes,2,FALSE)</f>
        <v>0</v>
      </c>
      <c r="AX243" s="56"/>
      <c r="AY243" s="57" t="str">
        <f>VLOOKUP(AX243,afectacionesProductosComerciales,2,FALSE)</f>
        <v>0</v>
      </c>
      <c r="AZ243" s="27"/>
      <c r="BA243" s="45" t="s">
        <v>84</v>
      </c>
      <c r="BB243" s="60" t="str">
        <f>AVERAGE(AW243,AY243)</f>
        <v>0</v>
      </c>
    </row>
    <row r="244" spans="1:92" customHeight="1" ht="36">
      <c r="A244" s="39">
        <v>240</v>
      </c>
      <c r="B244" s="40"/>
      <c r="C244" s="41"/>
      <c r="D244" s="41"/>
      <c r="E244" s="42"/>
      <c r="F244" s="43"/>
      <c r="G244" s="43"/>
      <c r="H244" s="44"/>
      <c r="I244" s="45"/>
      <c r="J244" s="45"/>
      <c r="K244" s="45"/>
      <c r="L244" s="45"/>
      <c r="M244" s="45"/>
      <c r="N244" s="46"/>
      <c r="O244" s="46">
        <v>0</v>
      </c>
      <c r="P244" s="46">
        <v>0</v>
      </c>
      <c r="Q244" s="47">
        <f>SUM(N244:P244)</f>
        <v>0</v>
      </c>
      <c r="R244" s="46"/>
      <c r="S244" s="46"/>
      <c r="T244" s="45"/>
      <c r="U244" s="45"/>
      <c r="V244" s="45"/>
      <c r="W244" s="48" t="str">
        <f>VLOOKUP(M244,tablaPesoTRLActual,2,FALSE)*VLOOKUP((V244-M244),tablaPesoCambioTRL,2,FALSE)</f>
        <v>0</v>
      </c>
      <c r="X244" s="48" t="str">
        <f>VLOOKUP(V244,valoracionMetaTRL,2,FALSE)</f>
        <v>0</v>
      </c>
      <c r="Y244" s="49"/>
      <c r="Z244" s="45" t="str">
        <f>VLOOKUP(Y244,TipoESfuerzo,2,FALSE)</f>
        <v>0</v>
      </c>
      <c r="AA244" s="50"/>
      <c r="AB244" s="51"/>
      <c r="AC244" s="51"/>
      <c r="AD244" s="51"/>
      <c r="AE244" s="52">
        <f>SUM(AA244:AD244)</f>
        <v>0</v>
      </c>
      <c r="AF244" s="53"/>
      <c r="AG244" s="45"/>
      <c r="AH244" s="41"/>
      <c r="AI244" s="54"/>
      <c r="AJ244" s="55" t="str">
        <f>(W244*0.15)+(X244*0.6)+(Z244*0.25)</f>
        <v>0</v>
      </c>
      <c r="AK244" s="56"/>
      <c r="AL244" s="57" t="str">
        <f>VLOOKUP(AK244,AplicacionesTecnologia2,2,FALSE)</f>
        <v>0</v>
      </c>
      <c r="AM244" s="56"/>
      <c r="AN244" s="58" t="str">
        <f>VLOOKUP(AM244,AproximacionMercado,2,FALSE)</f>
        <v>0</v>
      </c>
      <c r="AO244" s="27"/>
      <c r="AP244" s="27"/>
      <c r="AQ244" s="56"/>
      <c r="AR244" s="57" t="str">
        <f>VLOOKUP(AQ244,ExpansionTecnologia,2,FALSE)</f>
        <v>0</v>
      </c>
      <c r="AS244" s="56"/>
      <c r="AT244" s="57" t="str">
        <f>VLOOKUP(AS244,RegulacionesBarreras,2,FALSE)</f>
        <v>0</v>
      </c>
      <c r="AU244" s="59" t="str">
        <f>AVERAGE(AL244,AN244,AR244,AT244)</f>
        <v>0</v>
      </c>
      <c r="AV244" s="56"/>
      <c r="AW244" s="57" t="str">
        <f>VLOOKUP(AV244,afectacionesArticulosPatentes,2,FALSE)</f>
        <v>0</v>
      </c>
      <c r="AX244" s="56"/>
      <c r="AY244" s="57" t="str">
        <f>VLOOKUP(AX244,afectacionesProductosComerciales,2,FALSE)</f>
        <v>0</v>
      </c>
      <c r="AZ244" s="27"/>
      <c r="BA244" s="45" t="s">
        <v>84</v>
      </c>
      <c r="BB244" s="60" t="str">
        <f>AVERAGE(AW244,AY244)</f>
        <v>0</v>
      </c>
    </row>
    <row r="245" spans="1:92" customHeight="1" ht="36">
      <c r="A245" s="39">
        <v>241</v>
      </c>
      <c r="B245" s="40"/>
      <c r="C245" s="41"/>
      <c r="D245" s="41"/>
      <c r="E245" s="42"/>
      <c r="F245" s="43"/>
      <c r="G245" s="43"/>
      <c r="H245" s="44"/>
      <c r="I245" s="45"/>
      <c r="J245" s="45"/>
      <c r="K245" s="45"/>
      <c r="L245" s="45"/>
      <c r="M245" s="45"/>
      <c r="N245" s="46"/>
      <c r="O245" s="46">
        <v>0</v>
      </c>
      <c r="P245" s="46">
        <v>0</v>
      </c>
      <c r="Q245" s="47">
        <f>SUM(N245:P245)</f>
        <v>0</v>
      </c>
      <c r="R245" s="46"/>
      <c r="S245" s="46"/>
      <c r="T245" s="45"/>
      <c r="U245" s="45"/>
      <c r="V245" s="45"/>
      <c r="W245" s="48" t="str">
        <f>VLOOKUP(M245,tablaPesoTRLActual,2,FALSE)*VLOOKUP((V245-M245),tablaPesoCambioTRL,2,FALSE)</f>
        <v>0</v>
      </c>
      <c r="X245" s="48" t="str">
        <f>VLOOKUP(V245,valoracionMetaTRL,2,FALSE)</f>
        <v>0</v>
      </c>
      <c r="Y245" s="49"/>
      <c r="Z245" s="45" t="str">
        <f>VLOOKUP(Y245,TipoESfuerzo,2,FALSE)</f>
        <v>0</v>
      </c>
      <c r="AA245" s="50"/>
      <c r="AB245" s="51"/>
      <c r="AC245" s="51"/>
      <c r="AD245" s="51"/>
      <c r="AE245" s="52">
        <f>SUM(AA245:AD245)</f>
        <v>0</v>
      </c>
      <c r="AF245" s="53"/>
      <c r="AG245" s="45"/>
      <c r="AH245" s="41"/>
      <c r="AI245" s="54"/>
      <c r="AJ245" s="55" t="str">
        <f>(W245*0.15)+(X245*0.6)+(Z245*0.25)</f>
        <v>0</v>
      </c>
      <c r="AK245" s="56"/>
      <c r="AL245" s="57" t="str">
        <f>VLOOKUP(AK245,AplicacionesTecnologia2,2,FALSE)</f>
        <v>0</v>
      </c>
      <c r="AM245" s="56"/>
      <c r="AN245" s="58" t="str">
        <f>VLOOKUP(AM245,AproximacionMercado,2,FALSE)</f>
        <v>0</v>
      </c>
      <c r="AO245" s="27"/>
      <c r="AP245" s="27"/>
      <c r="AQ245" s="56"/>
      <c r="AR245" s="57" t="str">
        <f>VLOOKUP(AQ245,ExpansionTecnologia,2,FALSE)</f>
        <v>0</v>
      </c>
      <c r="AS245" s="56"/>
      <c r="AT245" s="57" t="str">
        <f>VLOOKUP(AS245,RegulacionesBarreras,2,FALSE)</f>
        <v>0</v>
      </c>
      <c r="AU245" s="59" t="str">
        <f>AVERAGE(AL245,AN245,AR245,AT245)</f>
        <v>0</v>
      </c>
      <c r="AV245" s="56"/>
      <c r="AW245" s="57" t="str">
        <f>VLOOKUP(AV245,afectacionesArticulosPatentes,2,FALSE)</f>
        <v>0</v>
      </c>
      <c r="AX245" s="56"/>
      <c r="AY245" s="57" t="str">
        <f>VLOOKUP(AX245,afectacionesProductosComerciales,2,FALSE)</f>
        <v>0</v>
      </c>
      <c r="AZ245" s="27"/>
      <c r="BA245" s="45" t="s">
        <v>84</v>
      </c>
      <c r="BB245" s="60" t="str">
        <f>AVERAGE(AW245,AY245)</f>
        <v>0</v>
      </c>
    </row>
    <row r="246" spans="1:92" customHeight="1" ht="36">
      <c r="A246" s="39">
        <v>242</v>
      </c>
      <c r="B246" s="40"/>
      <c r="C246" s="41"/>
      <c r="D246" s="41"/>
      <c r="E246" s="42"/>
      <c r="F246" s="43"/>
      <c r="G246" s="43"/>
      <c r="H246" s="44"/>
      <c r="I246" s="45"/>
      <c r="J246" s="45"/>
      <c r="K246" s="45"/>
      <c r="L246" s="45"/>
      <c r="M246" s="45"/>
      <c r="N246" s="46"/>
      <c r="O246" s="46">
        <v>0</v>
      </c>
      <c r="P246" s="46">
        <v>0</v>
      </c>
      <c r="Q246" s="47">
        <f>SUM(N246:P246)</f>
        <v>0</v>
      </c>
      <c r="R246" s="46"/>
      <c r="S246" s="46"/>
      <c r="T246" s="45"/>
      <c r="U246" s="45"/>
      <c r="V246" s="45"/>
      <c r="W246" s="48" t="str">
        <f>VLOOKUP(M246,tablaPesoTRLActual,2,FALSE)*VLOOKUP((V246-M246),tablaPesoCambioTRL,2,FALSE)</f>
        <v>0</v>
      </c>
      <c r="X246" s="48" t="str">
        <f>VLOOKUP(V246,valoracionMetaTRL,2,FALSE)</f>
        <v>0</v>
      </c>
      <c r="Y246" s="49"/>
      <c r="Z246" s="45" t="str">
        <f>VLOOKUP(Y246,TipoESfuerzo,2,FALSE)</f>
        <v>0</v>
      </c>
      <c r="AA246" s="50"/>
      <c r="AB246" s="51"/>
      <c r="AC246" s="51"/>
      <c r="AD246" s="51"/>
      <c r="AE246" s="52">
        <f>SUM(AA246:AD246)</f>
        <v>0</v>
      </c>
      <c r="AF246" s="53"/>
      <c r="AG246" s="45"/>
      <c r="AH246" s="41"/>
      <c r="AI246" s="54"/>
      <c r="AJ246" s="55" t="str">
        <f>(W246*0.15)+(X246*0.6)+(Z246*0.25)</f>
        <v>0</v>
      </c>
      <c r="AK246" s="56"/>
      <c r="AL246" s="57" t="str">
        <f>VLOOKUP(AK246,AplicacionesTecnologia2,2,FALSE)</f>
        <v>0</v>
      </c>
      <c r="AM246" s="56"/>
      <c r="AN246" s="58" t="str">
        <f>VLOOKUP(AM246,AproximacionMercado,2,FALSE)</f>
        <v>0</v>
      </c>
      <c r="AO246" s="27"/>
      <c r="AP246" s="27"/>
      <c r="AQ246" s="56"/>
      <c r="AR246" s="57" t="str">
        <f>VLOOKUP(AQ246,ExpansionTecnologia,2,FALSE)</f>
        <v>0</v>
      </c>
      <c r="AS246" s="56"/>
      <c r="AT246" s="57" t="str">
        <f>VLOOKUP(AS246,RegulacionesBarreras,2,FALSE)</f>
        <v>0</v>
      </c>
      <c r="AU246" s="59" t="str">
        <f>AVERAGE(AL246,AN246,AR246,AT246)</f>
        <v>0</v>
      </c>
      <c r="AV246" s="56"/>
      <c r="AW246" s="57" t="str">
        <f>VLOOKUP(AV246,afectacionesArticulosPatentes,2,FALSE)</f>
        <v>0</v>
      </c>
      <c r="AX246" s="56"/>
      <c r="AY246" s="57" t="str">
        <f>VLOOKUP(AX246,afectacionesProductosComerciales,2,FALSE)</f>
        <v>0</v>
      </c>
      <c r="AZ246" s="27"/>
      <c r="BA246" s="45" t="s">
        <v>84</v>
      </c>
      <c r="BB246" s="60" t="str">
        <f>AVERAGE(AW246,AY246)</f>
        <v>0</v>
      </c>
    </row>
    <row r="247" spans="1:92" customHeight="1" ht="36">
      <c r="A247" s="39">
        <v>243</v>
      </c>
      <c r="B247" s="40"/>
      <c r="C247" s="41"/>
      <c r="D247" s="41"/>
      <c r="E247" s="42"/>
      <c r="F247" s="43"/>
      <c r="G247" s="43"/>
      <c r="H247" s="44"/>
      <c r="I247" s="45"/>
      <c r="J247" s="45"/>
      <c r="K247" s="45"/>
      <c r="L247" s="45"/>
      <c r="M247" s="45"/>
      <c r="N247" s="46"/>
      <c r="O247" s="46">
        <v>0</v>
      </c>
      <c r="P247" s="46">
        <v>0</v>
      </c>
      <c r="Q247" s="47">
        <f>SUM(N247:P247)</f>
        <v>0</v>
      </c>
      <c r="R247" s="46"/>
      <c r="S247" s="46"/>
      <c r="T247" s="45"/>
      <c r="U247" s="45"/>
      <c r="V247" s="45"/>
      <c r="W247" s="48" t="str">
        <f>VLOOKUP(M247,tablaPesoTRLActual,2,FALSE)*VLOOKUP((V247-M247),tablaPesoCambioTRL,2,FALSE)</f>
        <v>0</v>
      </c>
      <c r="X247" s="48" t="str">
        <f>VLOOKUP(V247,valoracionMetaTRL,2,FALSE)</f>
        <v>0</v>
      </c>
      <c r="Y247" s="49"/>
      <c r="Z247" s="45" t="str">
        <f>VLOOKUP(Y247,TipoESfuerzo,2,FALSE)</f>
        <v>0</v>
      </c>
      <c r="AA247" s="50"/>
      <c r="AB247" s="51"/>
      <c r="AC247" s="51"/>
      <c r="AD247" s="51"/>
      <c r="AE247" s="52">
        <f>SUM(AA247:AD247)</f>
        <v>0</v>
      </c>
      <c r="AF247" s="53"/>
      <c r="AG247" s="45"/>
      <c r="AH247" s="41"/>
      <c r="AI247" s="54"/>
      <c r="AJ247" s="55" t="str">
        <f>(W247*0.15)+(X247*0.6)+(Z247*0.25)</f>
        <v>0</v>
      </c>
      <c r="AK247" s="56"/>
      <c r="AL247" s="57" t="str">
        <f>VLOOKUP(AK247,AplicacionesTecnologia2,2,FALSE)</f>
        <v>0</v>
      </c>
      <c r="AM247" s="56"/>
      <c r="AN247" s="58" t="str">
        <f>VLOOKUP(AM247,AproximacionMercado,2,FALSE)</f>
        <v>0</v>
      </c>
      <c r="AO247" s="27"/>
      <c r="AP247" s="27"/>
      <c r="AQ247" s="56"/>
      <c r="AR247" s="57" t="str">
        <f>VLOOKUP(AQ247,ExpansionTecnologia,2,FALSE)</f>
        <v>0</v>
      </c>
      <c r="AS247" s="56"/>
      <c r="AT247" s="57" t="str">
        <f>VLOOKUP(AS247,RegulacionesBarreras,2,FALSE)</f>
        <v>0</v>
      </c>
      <c r="AU247" s="59" t="str">
        <f>AVERAGE(AL247,AN247,AR247,AT247)</f>
        <v>0</v>
      </c>
      <c r="AV247" s="56"/>
      <c r="AW247" s="57" t="str">
        <f>VLOOKUP(AV247,afectacionesArticulosPatentes,2,FALSE)</f>
        <v>0</v>
      </c>
      <c r="AX247" s="56"/>
      <c r="AY247" s="57" t="str">
        <f>VLOOKUP(AX247,afectacionesProductosComerciales,2,FALSE)</f>
        <v>0</v>
      </c>
      <c r="AZ247" s="27"/>
      <c r="BA247" s="45" t="s">
        <v>84</v>
      </c>
      <c r="BB247" s="60" t="str">
        <f>AVERAGE(AW247,AY247)</f>
        <v>0</v>
      </c>
    </row>
    <row r="248" spans="1:92" customHeight="1" ht="36">
      <c r="A248" s="39">
        <v>244</v>
      </c>
      <c r="B248" s="40"/>
      <c r="C248" s="41"/>
      <c r="D248" s="41"/>
      <c r="E248" s="42"/>
      <c r="F248" s="43"/>
      <c r="G248" s="43"/>
      <c r="H248" s="44"/>
      <c r="I248" s="45"/>
      <c r="J248" s="45"/>
      <c r="K248" s="45"/>
      <c r="L248" s="45"/>
      <c r="M248" s="45"/>
      <c r="N248" s="46"/>
      <c r="O248" s="46">
        <v>0</v>
      </c>
      <c r="P248" s="46">
        <v>0</v>
      </c>
      <c r="Q248" s="47">
        <f>SUM(N248:P248)</f>
        <v>0</v>
      </c>
      <c r="R248" s="46"/>
      <c r="S248" s="46"/>
      <c r="T248" s="45"/>
      <c r="U248" s="45"/>
      <c r="V248" s="45"/>
      <c r="W248" s="48" t="str">
        <f>VLOOKUP(M248,tablaPesoTRLActual,2,FALSE)*VLOOKUP((V248-M248),tablaPesoCambioTRL,2,FALSE)</f>
        <v>0</v>
      </c>
      <c r="X248" s="48" t="str">
        <f>VLOOKUP(V248,valoracionMetaTRL,2,FALSE)</f>
        <v>0</v>
      </c>
      <c r="Y248" s="49"/>
      <c r="Z248" s="45" t="str">
        <f>VLOOKUP(Y248,TipoESfuerzo,2,FALSE)</f>
        <v>0</v>
      </c>
      <c r="AA248" s="50"/>
      <c r="AB248" s="51"/>
      <c r="AC248" s="51"/>
      <c r="AD248" s="51"/>
      <c r="AE248" s="52">
        <f>SUM(AA248:AD248)</f>
        <v>0</v>
      </c>
      <c r="AF248" s="53"/>
      <c r="AG248" s="45"/>
      <c r="AH248" s="41"/>
      <c r="AI248" s="54"/>
      <c r="AJ248" s="55" t="str">
        <f>(W248*0.15)+(X248*0.6)+(Z248*0.25)</f>
        <v>0</v>
      </c>
      <c r="AK248" s="56"/>
      <c r="AL248" s="57" t="str">
        <f>VLOOKUP(AK248,AplicacionesTecnologia2,2,FALSE)</f>
        <v>0</v>
      </c>
      <c r="AM248" s="56"/>
      <c r="AN248" s="58" t="str">
        <f>VLOOKUP(AM248,AproximacionMercado,2,FALSE)</f>
        <v>0</v>
      </c>
      <c r="AO248" s="27"/>
      <c r="AP248" s="27"/>
      <c r="AQ248" s="56"/>
      <c r="AR248" s="57" t="str">
        <f>VLOOKUP(AQ248,ExpansionTecnologia,2,FALSE)</f>
        <v>0</v>
      </c>
      <c r="AS248" s="56"/>
      <c r="AT248" s="57" t="str">
        <f>VLOOKUP(AS248,RegulacionesBarreras,2,FALSE)</f>
        <v>0</v>
      </c>
      <c r="AU248" s="59" t="str">
        <f>AVERAGE(AL248,AN248,AR248,AT248)</f>
        <v>0</v>
      </c>
      <c r="AV248" s="56"/>
      <c r="AW248" s="57" t="str">
        <f>VLOOKUP(AV248,afectacionesArticulosPatentes,2,FALSE)</f>
        <v>0</v>
      </c>
      <c r="AX248" s="56"/>
      <c r="AY248" s="57" t="str">
        <f>VLOOKUP(AX248,afectacionesProductosComerciales,2,FALSE)</f>
        <v>0</v>
      </c>
      <c r="AZ248" s="27"/>
      <c r="BA248" s="45" t="s">
        <v>84</v>
      </c>
      <c r="BB248" s="60" t="str">
        <f>AVERAGE(AW248,AY248)</f>
        <v>0</v>
      </c>
    </row>
    <row r="249" spans="1:92" customHeight="1" ht="36">
      <c r="A249" s="39">
        <v>245</v>
      </c>
      <c r="B249" s="40"/>
      <c r="C249" s="41"/>
      <c r="D249" s="41"/>
      <c r="E249" s="42"/>
      <c r="F249" s="43"/>
      <c r="G249" s="43"/>
      <c r="H249" s="44"/>
      <c r="I249" s="45"/>
      <c r="J249" s="45"/>
      <c r="K249" s="45"/>
      <c r="L249" s="45"/>
      <c r="M249" s="45"/>
      <c r="N249" s="46"/>
      <c r="O249" s="46">
        <v>0</v>
      </c>
      <c r="P249" s="46">
        <v>0</v>
      </c>
      <c r="Q249" s="47">
        <f>SUM(N249:P249)</f>
        <v>0</v>
      </c>
      <c r="R249" s="46"/>
      <c r="S249" s="46"/>
      <c r="T249" s="45"/>
      <c r="U249" s="45"/>
      <c r="V249" s="45"/>
      <c r="W249" s="48" t="str">
        <f>VLOOKUP(M249,tablaPesoTRLActual,2,FALSE)*VLOOKUP((V249-M249),tablaPesoCambioTRL,2,FALSE)</f>
        <v>0</v>
      </c>
      <c r="X249" s="48" t="str">
        <f>VLOOKUP(V249,valoracionMetaTRL,2,FALSE)</f>
        <v>0</v>
      </c>
      <c r="Y249" s="49"/>
      <c r="Z249" s="45" t="str">
        <f>VLOOKUP(Y249,TipoESfuerzo,2,FALSE)</f>
        <v>0</v>
      </c>
      <c r="AA249" s="50"/>
      <c r="AB249" s="51"/>
      <c r="AC249" s="51"/>
      <c r="AD249" s="51"/>
      <c r="AE249" s="52">
        <f>SUM(AA249:AD249)</f>
        <v>0</v>
      </c>
      <c r="AF249" s="53"/>
      <c r="AG249" s="45"/>
      <c r="AH249" s="41"/>
      <c r="AI249" s="54"/>
      <c r="AJ249" s="55" t="str">
        <f>(W249*0.15)+(X249*0.6)+(Z249*0.25)</f>
        <v>0</v>
      </c>
      <c r="AK249" s="56"/>
      <c r="AL249" s="57" t="str">
        <f>VLOOKUP(AK249,AplicacionesTecnologia2,2,FALSE)</f>
        <v>0</v>
      </c>
      <c r="AM249" s="56"/>
      <c r="AN249" s="58" t="str">
        <f>VLOOKUP(AM249,AproximacionMercado,2,FALSE)</f>
        <v>0</v>
      </c>
      <c r="AO249" s="27"/>
      <c r="AP249" s="27"/>
      <c r="AQ249" s="56"/>
      <c r="AR249" s="57" t="str">
        <f>VLOOKUP(AQ249,ExpansionTecnologia,2,FALSE)</f>
        <v>0</v>
      </c>
      <c r="AS249" s="56"/>
      <c r="AT249" s="57" t="str">
        <f>VLOOKUP(AS249,RegulacionesBarreras,2,FALSE)</f>
        <v>0</v>
      </c>
      <c r="AU249" s="59" t="str">
        <f>AVERAGE(AL249,AN249,AR249,AT249)</f>
        <v>0</v>
      </c>
      <c r="AV249" s="56"/>
      <c r="AW249" s="57" t="str">
        <f>VLOOKUP(AV249,afectacionesArticulosPatentes,2,FALSE)</f>
        <v>0</v>
      </c>
      <c r="AX249" s="56"/>
      <c r="AY249" s="57" t="str">
        <f>VLOOKUP(AX249,afectacionesProductosComerciales,2,FALSE)</f>
        <v>0</v>
      </c>
      <c r="AZ249" s="27"/>
      <c r="BA249" s="45" t="s">
        <v>84</v>
      </c>
      <c r="BB249" s="60" t="str">
        <f>AVERAGE(AW249,AY249)</f>
        <v>0</v>
      </c>
    </row>
    <row r="250" spans="1:92" customHeight="1" ht="36">
      <c r="A250" s="39">
        <v>246</v>
      </c>
      <c r="B250" s="40"/>
      <c r="C250" s="41"/>
      <c r="D250" s="41"/>
      <c r="E250" s="42"/>
      <c r="F250" s="43"/>
      <c r="G250" s="43"/>
      <c r="H250" s="44"/>
      <c r="I250" s="45"/>
      <c r="J250" s="45"/>
      <c r="K250" s="45"/>
      <c r="L250" s="45"/>
      <c r="M250" s="45"/>
      <c r="N250" s="46"/>
      <c r="O250" s="46">
        <v>0</v>
      </c>
      <c r="P250" s="46">
        <v>0</v>
      </c>
      <c r="Q250" s="47">
        <f>SUM(N250:P250)</f>
        <v>0</v>
      </c>
      <c r="R250" s="46"/>
      <c r="S250" s="46"/>
      <c r="T250" s="45"/>
      <c r="U250" s="45"/>
      <c r="V250" s="45"/>
      <c r="W250" s="48" t="str">
        <f>VLOOKUP(M250,tablaPesoTRLActual,2,FALSE)*VLOOKUP((V250-M250),tablaPesoCambioTRL,2,FALSE)</f>
        <v>0</v>
      </c>
      <c r="X250" s="48" t="str">
        <f>VLOOKUP(V250,valoracionMetaTRL,2,FALSE)</f>
        <v>0</v>
      </c>
      <c r="Y250" s="49"/>
      <c r="Z250" s="45" t="str">
        <f>VLOOKUP(Y250,TipoESfuerzo,2,FALSE)</f>
        <v>0</v>
      </c>
      <c r="AA250" s="50"/>
      <c r="AB250" s="51"/>
      <c r="AC250" s="51"/>
      <c r="AD250" s="51"/>
      <c r="AE250" s="52">
        <f>SUM(AA250:AD250)</f>
        <v>0</v>
      </c>
      <c r="AF250" s="53"/>
      <c r="AG250" s="45"/>
      <c r="AH250" s="41"/>
      <c r="AI250" s="54"/>
      <c r="AJ250" s="55" t="str">
        <f>(W250*0.15)+(X250*0.6)+(Z250*0.25)</f>
        <v>0</v>
      </c>
      <c r="AK250" s="56"/>
      <c r="AL250" s="57" t="str">
        <f>VLOOKUP(AK250,AplicacionesTecnologia2,2,FALSE)</f>
        <v>0</v>
      </c>
      <c r="AM250" s="56"/>
      <c r="AN250" s="58" t="str">
        <f>VLOOKUP(AM250,AproximacionMercado,2,FALSE)</f>
        <v>0</v>
      </c>
      <c r="AO250" s="27"/>
      <c r="AP250" s="27"/>
      <c r="AQ250" s="56"/>
      <c r="AR250" s="57" t="str">
        <f>VLOOKUP(AQ250,ExpansionTecnologia,2,FALSE)</f>
        <v>0</v>
      </c>
      <c r="AS250" s="56"/>
      <c r="AT250" s="57" t="str">
        <f>VLOOKUP(AS250,RegulacionesBarreras,2,FALSE)</f>
        <v>0</v>
      </c>
      <c r="AU250" s="59" t="str">
        <f>AVERAGE(AL250,AN250,AR250,AT250)</f>
        <v>0</v>
      </c>
      <c r="AV250" s="56"/>
      <c r="AW250" s="57" t="str">
        <f>VLOOKUP(AV250,afectacionesArticulosPatentes,2,FALSE)</f>
        <v>0</v>
      </c>
      <c r="AX250" s="56"/>
      <c r="AY250" s="57" t="str">
        <f>VLOOKUP(AX250,afectacionesProductosComerciales,2,FALSE)</f>
        <v>0</v>
      </c>
      <c r="AZ250" s="27"/>
      <c r="BA250" s="45" t="s">
        <v>84</v>
      </c>
      <c r="BB250" s="60" t="str">
        <f>AVERAGE(AW250,AY250)</f>
        <v>0</v>
      </c>
    </row>
    <row r="251" spans="1:92" customHeight="1" ht="36">
      <c r="A251" s="39">
        <v>247</v>
      </c>
      <c r="B251" s="40"/>
      <c r="C251" s="41"/>
      <c r="D251" s="41"/>
      <c r="E251" s="42"/>
      <c r="F251" s="43"/>
      <c r="G251" s="43"/>
      <c r="H251" s="44"/>
      <c r="I251" s="45"/>
      <c r="J251" s="45"/>
      <c r="K251" s="45"/>
      <c r="L251" s="45"/>
      <c r="M251" s="45"/>
      <c r="N251" s="46"/>
      <c r="O251" s="46">
        <v>0</v>
      </c>
      <c r="P251" s="46">
        <v>0</v>
      </c>
      <c r="Q251" s="47">
        <f>SUM(N251:P251)</f>
        <v>0</v>
      </c>
      <c r="R251" s="46"/>
      <c r="S251" s="46"/>
      <c r="T251" s="45"/>
      <c r="U251" s="45"/>
      <c r="V251" s="45"/>
      <c r="W251" s="48" t="str">
        <f>VLOOKUP(M251,tablaPesoTRLActual,2,FALSE)*VLOOKUP((V251-M251),tablaPesoCambioTRL,2,FALSE)</f>
        <v>0</v>
      </c>
      <c r="X251" s="48" t="str">
        <f>VLOOKUP(V251,valoracionMetaTRL,2,FALSE)</f>
        <v>0</v>
      </c>
      <c r="Y251" s="49"/>
      <c r="Z251" s="45" t="str">
        <f>VLOOKUP(Y251,TipoESfuerzo,2,FALSE)</f>
        <v>0</v>
      </c>
      <c r="AA251" s="50"/>
      <c r="AB251" s="51"/>
      <c r="AC251" s="51"/>
      <c r="AD251" s="51"/>
      <c r="AE251" s="52">
        <f>SUM(AA251:AD251)</f>
        <v>0</v>
      </c>
      <c r="AF251" s="53"/>
      <c r="AG251" s="45"/>
      <c r="AH251" s="41"/>
      <c r="AI251" s="54"/>
      <c r="AJ251" s="55" t="str">
        <f>(W251*0.15)+(X251*0.6)+(Z251*0.25)</f>
        <v>0</v>
      </c>
      <c r="AK251" s="56"/>
      <c r="AL251" s="57" t="str">
        <f>VLOOKUP(AK251,AplicacionesTecnologia2,2,FALSE)</f>
        <v>0</v>
      </c>
      <c r="AM251" s="56"/>
      <c r="AN251" s="58" t="str">
        <f>VLOOKUP(AM251,AproximacionMercado,2,FALSE)</f>
        <v>0</v>
      </c>
      <c r="AO251" s="27"/>
      <c r="AP251" s="27"/>
      <c r="AQ251" s="56"/>
      <c r="AR251" s="57" t="str">
        <f>VLOOKUP(AQ251,ExpansionTecnologia,2,FALSE)</f>
        <v>0</v>
      </c>
      <c r="AS251" s="56"/>
      <c r="AT251" s="57" t="str">
        <f>VLOOKUP(AS251,RegulacionesBarreras,2,FALSE)</f>
        <v>0</v>
      </c>
      <c r="AU251" s="59" t="str">
        <f>AVERAGE(AL251,AN251,AR251,AT251)</f>
        <v>0</v>
      </c>
      <c r="AV251" s="56"/>
      <c r="AW251" s="57" t="str">
        <f>VLOOKUP(AV251,afectacionesArticulosPatentes,2,FALSE)</f>
        <v>0</v>
      </c>
      <c r="AX251" s="56"/>
      <c r="AY251" s="57" t="str">
        <f>VLOOKUP(AX251,afectacionesProductosComerciales,2,FALSE)</f>
        <v>0</v>
      </c>
      <c r="AZ251" s="27"/>
      <c r="BA251" s="45" t="s">
        <v>84</v>
      </c>
      <c r="BB251" s="60" t="str">
        <f>AVERAGE(AW251,AY251)</f>
        <v>0</v>
      </c>
    </row>
    <row r="252" spans="1:92" customHeight="1" ht="36">
      <c r="A252" s="39">
        <v>248</v>
      </c>
      <c r="B252" s="40"/>
      <c r="C252" s="41"/>
      <c r="D252" s="41"/>
      <c r="E252" s="42"/>
      <c r="F252" s="43"/>
      <c r="G252" s="43"/>
      <c r="H252" s="44"/>
      <c r="I252" s="45"/>
      <c r="J252" s="45"/>
      <c r="K252" s="45"/>
      <c r="L252" s="45"/>
      <c r="M252" s="45"/>
      <c r="N252" s="46"/>
      <c r="O252" s="46">
        <v>0</v>
      </c>
      <c r="P252" s="46">
        <v>0</v>
      </c>
      <c r="Q252" s="47">
        <f>SUM(N252:P252)</f>
        <v>0</v>
      </c>
      <c r="R252" s="46"/>
      <c r="S252" s="46"/>
      <c r="T252" s="45"/>
      <c r="U252" s="45"/>
      <c r="V252" s="45"/>
      <c r="W252" s="48" t="str">
        <f>VLOOKUP(M252,tablaPesoTRLActual,2,FALSE)*VLOOKUP((V252-M252),tablaPesoCambioTRL,2,FALSE)</f>
        <v>0</v>
      </c>
      <c r="X252" s="48" t="str">
        <f>VLOOKUP(V252,valoracionMetaTRL,2,FALSE)</f>
        <v>0</v>
      </c>
      <c r="Y252" s="49"/>
      <c r="Z252" s="45" t="str">
        <f>VLOOKUP(Y252,TipoESfuerzo,2,FALSE)</f>
        <v>0</v>
      </c>
      <c r="AA252" s="50"/>
      <c r="AB252" s="51"/>
      <c r="AC252" s="51"/>
      <c r="AD252" s="51"/>
      <c r="AE252" s="52">
        <f>SUM(AA252:AD252)</f>
        <v>0</v>
      </c>
      <c r="AF252" s="53"/>
      <c r="AG252" s="45"/>
      <c r="AH252" s="41"/>
      <c r="AI252" s="54"/>
      <c r="AJ252" s="55" t="str">
        <f>(W252*0.15)+(X252*0.6)+(Z252*0.25)</f>
        <v>0</v>
      </c>
      <c r="AK252" s="56"/>
      <c r="AL252" s="57" t="str">
        <f>VLOOKUP(AK252,AplicacionesTecnologia2,2,FALSE)</f>
        <v>0</v>
      </c>
      <c r="AM252" s="56"/>
      <c r="AN252" s="58" t="str">
        <f>VLOOKUP(AM252,AproximacionMercado,2,FALSE)</f>
        <v>0</v>
      </c>
      <c r="AO252" s="27"/>
      <c r="AP252" s="27"/>
      <c r="AQ252" s="56"/>
      <c r="AR252" s="57" t="str">
        <f>VLOOKUP(AQ252,ExpansionTecnologia,2,FALSE)</f>
        <v>0</v>
      </c>
      <c r="AS252" s="56"/>
      <c r="AT252" s="57" t="str">
        <f>VLOOKUP(AS252,RegulacionesBarreras,2,FALSE)</f>
        <v>0</v>
      </c>
      <c r="AU252" s="59" t="str">
        <f>AVERAGE(AL252,AN252,AR252,AT252)</f>
        <v>0</v>
      </c>
      <c r="AV252" s="56"/>
      <c r="AW252" s="57" t="str">
        <f>VLOOKUP(AV252,afectacionesArticulosPatentes,2,FALSE)</f>
        <v>0</v>
      </c>
      <c r="AX252" s="56"/>
      <c r="AY252" s="57" t="str">
        <f>VLOOKUP(AX252,afectacionesProductosComerciales,2,FALSE)</f>
        <v>0</v>
      </c>
      <c r="AZ252" s="27"/>
      <c r="BA252" s="45" t="s">
        <v>84</v>
      </c>
      <c r="BB252" s="60" t="str">
        <f>AVERAGE(AW252,AY252)</f>
        <v>0</v>
      </c>
    </row>
    <row r="253" spans="1:92" customHeight="1" ht="36">
      <c r="A253" s="39">
        <v>249</v>
      </c>
      <c r="B253" s="40"/>
      <c r="C253" s="41"/>
      <c r="D253" s="41"/>
      <c r="E253" s="42"/>
      <c r="F253" s="43"/>
      <c r="G253" s="43"/>
      <c r="H253" s="44"/>
      <c r="I253" s="45"/>
      <c r="J253" s="45"/>
      <c r="K253" s="45"/>
      <c r="L253" s="45"/>
      <c r="M253" s="45"/>
      <c r="N253" s="46"/>
      <c r="O253" s="46">
        <v>0</v>
      </c>
      <c r="P253" s="46">
        <v>0</v>
      </c>
      <c r="Q253" s="47">
        <f>SUM(N253:P253)</f>
        <v>0</v>
      </c>
      <c r="R253" s="46"/>
      <c r="S253" s="46"/>
      <c r="T253" s="45"/>
      <c r="U253" s="45"/>
      <c r="V253" s="45"/>
      <c r="W253" s="48" t="str">
        <f>VLOOKUP(M253,tablaPesoTRLActual,2,FALSE)*VLOOKUP((V253-M253),tablaPesoCambioTRL,2,FALSE)</f>
        <v>0</v>
      </c>
      <c r="X253" s="48" t="str">
        <f>VLOOKUP(V253,valoracionMetaTRL,2,FALSE)</f>
        <v>0</v>
      </c>
      <c r="Y253" s="49"/>
      <c r="Z253" s="45" t="str">
        <f>VLOOKUP(Y253,TipoESfuerzo,2,FALSE)</f>
        <v>0</v>
      </c>
      <c r="AA253" s="50"/>
      <c r="AB253" s="51"/>
      <c r="AC253" s="51"/>
      <c r="AD253" s="51"/>
      <c r="AE253" s="52">
        <f>SUM(AA253:AD253)</f>
        <v>0</v>
      </c>
      <c r="AF253" s="53"/>
      <c r="AG253" s="45"/>
      <c r="AH253" s="41"/>
      <c r="AI253" s="54"/>
      <c r="AJ253" s="55" t="str">
        <f>(W253*0.15)+(X253*0.6)+(Z253*0.25)</f>
        <v>0</v>
      </c>
      <c r="AK253" s="56"/>
      <c r="AL253" s="57" t="str">
        <f>VLOOKUP(AK253,AplicacionesTecnologia2,2,FALSE)</f>
        <v>0</v>
      </c>
      <c r="AM253" s="56"/>
      <c r="AN253" s="58" t="str">
        <f>VLOOKUP(AM253,AproximacionMercado,2,FALSE)</f>
        <v>0</v>
      </c>
      <c r="AO253" s="27"/>
      <c r="AP253" s="27"/>
      <c r="AQ253" s="56"/>
      <c r="AR253" s="57" t="str">
        <f>VLOOKUP(AQ253,ExpansionTecnologia,2,FALSE)</f>
        <v>0</v>
      </c>
      <c r="AS253" s="56"/>
      <c r="AT253" s="57" t="str">
        <f>VLOOKUP(AS253,RegulacionesBarreras,2,FALSE)</f>
        <v>0</v>
      </c>
      <c r="AU253" s="59" t="str">
        <f>AVERAGE(AL253,AN253,AR253,AT253)</f>
        <v>0</v>
      </c>
      <c r="AV253" s="56"/>
      <c r="AW253" s="57" t="str">
        <f>VLOOKUP(AV253,afectacionesArticulosPatentes,2,FALSE)</f>
        <v>0</v>
      </c>
      <c r="AX253" s="56"/>
      <c r="AY253" s="57" t="str">
        <f>VLOOKUP(AX253,afectacionesProductosComerciales,2,FALSE)</f>
        <v>0</v>
      </c>
      <c r="AZ253" s="27"/>
      <c r="BA253" s="45" t="s">
        <v>84</v>
      </c>
      <c r="BB253" s="60" t="str">
        <f>AVERAGE(AW253,AY253)</f>
        <v>0</v>
      </c>
    </row>
    <row r="254" spans="1:92" customHeight="1" ht="36">
      <c r="A254" s="39">
        <v>250</v>
      </c>
      <c r="B254" s="40"/>
      <c r="C254" s="41"/>
      <c r="D254" s="41"/>
      <c r="E254" s="42"/>
      <c r="F254" s="43"/>
      <c r="G254" s="43"/>
      <c r="H254" s="44"/>
      <c r="I254" s="45"/>
      <c r="J254" s="45"/>
      <c r="K254" s="45"/>
      <c r="L254" s="45"/>
      <c r="M254" s="45"/>
      <c r="N254" s="46"/>
      <c r="O254" s="46">
        <v>0</v>
      </c>
      <c r="P254" s="46">
        <v>0</v>
      </c>
      <c r="Q254" s="47">
        <f>SUM(N254:P254)</f>
        <v>0</v>
      </c>
      <c r="R254" s="46"/>
      <c r="S254" s="46"/>
      <c r="T254" s="45"/>
      <c r="U254" s="45"/>
      <c r="V254" s="45"/>
      <c r="W254" s="48" t="str">
        <f>VLOOKUP(M254,tablaPesoTRLActual,2,FALSE)*VLOOKUP((V254-M254),tablaPesoCambioTRL,2,FALSE)</f>
        <v>0</v>
      </c>
      <c r="X254" s="48" t="str">
        <f>VLOOKUP(V254,valoracionMetaTRL,2,FALSE)</f>
        <v>0</v>
      </c>
      <c r="Y254" s="49"/>
      <c r="Z254" s="45" t="str">
        <f>VLOOKUP(Y254,TipoESfuerzo,2,FALSE)</f>
        <v>0</v>
      </c>
      <c r="AA254" s="50"/>
      <c r="AB254" s="51"/>
      <c r="AC254" s="51"/>
      <c r="AD254" s="51"/>
      <c r="AE254" s="52">
        <f>SUM(AA254:AD254)</f>
        <v>0</v>
      </c>
      <c r="AF254" s="53"/>
      <c r="AG254" s="45"/>
      <c r="AH254" s="41"/>
      <c r="AI254" s="54"/>
      <c r="AJ254" s="55" t="str">
        <f>(W254*0.15)+(X254*0.6)+(Z254*0.25)</f>
        <v>0</v>
      </c>
      <c r="AK254" s="56"/>
      <c r="AL254" s="57" t="str">
        <f>VLOOKUP(AK254,AplicacionesTecnologia2,2,FALSE)</f>
        <v>0</v>
      </c>
      <c r="AM254" s="56"/>
      <c r="AN254" s="58" t="str">
        <f>VLOOKUP(AM254,AproximacionMercado,2,FALSE)</f>
        <v>0</v>
      </c>
      <c r="AO254" s="27"/>
      <c r="AP254" s="27"/>
      <c r="AQ254" s="56"/>
      <c r="AR254" s="57" t="str">
        <f>VLOOKUP(AQ254,ExpansionTecnologia,2,FALSE)</f>
        <v>0</v>
      </c>
      <c r="AS254" s="56"/>
      <c r="AT254" s="57" t="str">
        <f>VLOOKUP(AS254,RegulacionesBarreras,2,FALSE)</f>
        <v>0</v>
      </c>
      <c r="AU254" s="59" t="str">
        <f>AVERAGE(AL254,AN254,AR254,AT254)</f>
        <v>0</v>
      </c>
      <c r="AV254" s="56"/>
      <c r="AW254" s="57" t="str">
        <f>VLOOKUP(AV254,afectacionesArticulosPatentes,2,FALSE)</f>
        <v>0</v>
      </c>
      <c r="AX254" s="56"/>
      <c r="AY254" s="57" t="str">
        <f>VLOOKUP(AX254,afectacionesProductosComerciales,2,FALSE)</f>
        <v>0</v>
      </c>
      <c r="AZ254" s="27"/>
      <c r="BA254" s="45" t="s">
        <v>84</v>
      </c>
      <c r="BB254" s="60" t="str">
        <f>AVERAGE(AW254,AY254)</f>
        <v>0</v>
      </c>
    </row>
    <row r="255" spans="1:92" customHeight="1" ht="36">
      <c r="A255" s="39">
        <v>251</v>
      </c>
      <c r="B255" s="40"/>
      <c r="C255" s="41"/>
      <c r="D255" s="41"/>
      <c r="E255" s="42"/>
      <c r="F255" s="43"/>
      <c r="G255" s="43"/>
      <c r="H255" s="44"/>
      <c r="I255" s="45"/>
      <c r="J255" s="45"/>
      <c r="K255" s="45"/>
      <c r="L255" s="45"/>
      <c r="M255" s="45"/>
      <c r="N255" s="46"/>
      <c r="O255" s="46">
        <v>0</v>
      </c>
      <c r="P255" s="46">
        <v>0</v>
      </c>
      <c r="Q255" s="47">
        <f>SUM(N255:P255)</f>
        <v>0</v>
      </c>
      <c r="R255" s="46"/>
      <c r="S255" s="46"/>
      <c r="T255" s="45"/>
      <c r="U255" s="45"/>
      <c r="V255" s="45"/>
      <c r="W255" s="48" t="str">
        <f>VLOOKUP(M255,tablaPesoTRLActual,2,FALSE)*VLOOKUP((V255-M255),tablaPesoCambioTRL,2,FALSE)</f>
        <v>0</v>
      </c>
      <c r="X255" s="48" t="str">
        <f>VLOOKUP(V255,valoracionMetaTRL,2,FALSE)</f>
        <v>0</v>
      </c>
      <c r="Y255" s="49"/>
      <c r="Z255" s="45" t="str">
        <f>VLOOKUP(Y255,TipoESfuerzo,2,FALSE)</f>
        <v>0</v>
      </c>
      <c r="AA255" s="50"/>
      <c r="AB255" s="51"/>
      <c r="AC255" s="51"/>
      <c r="AD255" s="51"/>
      <c r="AE255" s="52">
        <f>SUM(AA255:AD255)</f>
        <v>0</v>
      </c>
      <c r="AF255" s="53"/>
      <c r="AG255" s="45"/>
      <c r="AH255" s="41"/>
      <c r="AI255" s="54"/>
      <c r="AJ255" s="55" t="str">
        <f>(W255*0.15)+(X255*0.6)+(Z255*0.25)</f>
        <v>0</v>
      </c>
      <c r="AK255" s="56"/>
      <c r="AL255" s="57" t="str">
        <f>VLOOKUP(AK255,AplicacionesTecnologia2,2,FALSE)</f>
        <v>0</v>
      </c>
      <c r="AM255" s="56"/>
      <c r="AN255" s="58" t="str">
        <f>VLOOKUP(AM255,AproximacionMercado,2,FALSE)</f>
        <v>0</v>
      </c>
      <c r="AO255" s="27"/>
      <c r="AP255" s="27"/>
      <c r="AQ255" s="56"/>
      <c r="AR255" s="57" t="str">
        <f>VLOOKUP(AQ255,ExpansionTecnologia,2,FALSE)</f>
        <v>0</v>
      </c>
      <c r="AS255" s="56"/>
      <c r="AT255" s="57" t="str">
        <f>VLOOKUP(AS255,RegulacionesBarreras,2,FALSE)</f>
        <v>0</v>
      </c>
      <c r="AU255" s="59" t="str">
        <f>AVERAGE(AL255,AN255,AR255,AT255)</f>
        <v>0</v>
      </c>
      <c r="AV255" s="56"/>
      <c r="AW255" s="57" t="str">
        <f>VLOOKUP(AV255,afectacionesArticulosPatentes,2,FALSE)</f>
        <v>0</v>
      </c>
      <c r="AX255" s="56"/>
      <c r="AY255" s="57" t="str">
        <f>VLOOKUP(AX255,afectacionesProductosComerciales,2,FALSE)</f>
        <v>0</v>
      </c>
      <c r="AZ255" s="27"/>
      <c r="BA255" s="45" t="s">
        <v>84</v>
      </c>
      <c r="BB255" s="60" t="str">
        <f>AVERAGE(AW255,AY255)</f>
        <v>0</v>
      </c>
    </row>
    <row r="256" spans="1:92" customHeight="1" ht="36">
      <c r="A256" s="39">
        <v>252</v>
      </c>
      <c r="B256" s="40"/>
      <c r="C256" s="41"/>
      <c r="D256" s="41"/>
      <c r="E256" s="42"/>
      <c r="F256" s="43"/>
      <c r="G256" s="43"/>
      <c r="H256" s="44"/>
      <c r="I256" s="45"/>
      <c r="J256" s="45"/>
      <c r="K256" s="45"/>
      <c r="L256" s="45"/>
      <c r="M256" s="45"/>
      <c r="N256" s="46"/>
      <c r="O256" s="46">
        <v>0</v>
      </c>
      <c r="P256" s="46">
        <v>0</v>
      </c>
      <c r="Q256" s="47">
        <f>SUM(N256:P256)</f>
        <v>0</v>
      </c>
      <c r="R256" s="46"/>
      <c r="S256" s="46"/>
      <c r="T256" s="45"/>
      <c r="U256" s="45"/>
      <c r="V256" s="45"/>
      <c r="W256" s="48" t="str">
        <f>VLOOKUP(M256,tablaPesoTRLActual,2,FALSE)*VLOOKUP((V256-M256),tablaPesoCambioTRL,2,FALSE)</f>
        <v>0</v>
      </c>
      <c r="X256" s="48" t="str">
        <f>VLOOKUP(V256,valoracionMetaTRL,2,FALSE)</f>
        <v>0</v>
      </c>
      <c r="Y256" s="49"/>
      <c r="Z256" s="45" t="str">
        <f>VLOOKUP(Y256,TipoESfuerzo,2,FALSE)</f>
        <v>0</v>
      </c>
      <c r="AA256" s="50"/>
      <c r="AB256" s="51"/>
      <c r="AC256" s="51"/>
      <c r="AD256" s="51"/>
      <c r="AE256" s="52">
        <f>SUM(AA256:AD256)</f>
        <v>0</v>
      </c>
      <c r="AF256" s="53"/>
      <c r="AG256" s="45"/>
      <c r="AH256" s="41"/>
      <c r="AI256" s="54"/>
      <c r="AJ256" s="55" t="str">
        <f>(W256*0.15)+(X256*0.6)+(Z256*0.25)</f>
        <v>0</v>
      </c>
      <c r="AK256" s="56"/>
      <c r="AL256" s="57" t="str">
        <f>VLOOKUP(AK256,AplicacionesTecnologia2,2,FALSE)</f>
        <v>0</v>
      </c>
      <c r="AM256" s="56"/>
      <c r="AN256" s="58" t="str">
        <f>VLOOKUP(AM256,AproximacionMercado,2,FALSE)</f>
        <v>0</v>
      </c>
      <c r="AO256" s="27"/>
      <c r="AP256" s="27"/>
      <c r="AQ256" s="56"/>
      <c r="AR256" s="57" t="str">
        <f>VLOOKUP(AQ256,ExpansionTecnologia,2,FALSE)</f>
        <v>0</v>
      </c>
      <c r="AS256" s="56"/>
      <c r="AT256" s="57" t="str">
        <f>VLOOKUP(AS256,RegulacionesBarreras,2,FALSE)</f>
        <v>0</v>
      </c>
      <c r="AU256" s="59" t="str">
        <f>AVERAGE(AL256,AN256,AR256,AT256)</f>
        <v>0</v>
      </c>
      <c r="AV256" s="56"/>
      <c r="AW256" s="57" t="str">
        <f>VLOOKUP(AV256,afectacionesArticulosPatentes,2,FALSE)</f>
        <v>0</v>
      </c>
      <c r="AX256" s="56"/>
      <c r="AY256" s="57" t="str">
        <f>VLOOKUP(AX256,afectacionesProductosComerciales,2,FALSE)</f>
        <v>0</v>
      </c>
      <c r="AZ256" s="27"/>
      <c r="BA256" s="45" t="s">
        <v>84</v>
      </c>
      <c r="BB256" s="60" t="str">
        <f>AVERAGE(AW256,AY256)</f>
        <v>0</v>
      </c>
    </row>
    <row r="257" spans="1:92" customHeight="1" ht="36">
      <c r="A257" s="39">
        <v>253</v>
      </c>
      <c r="B257" s="40"/>
      <c r="C257" s="41"/>
      <c r="D257" s="41"/>
      <c r="E257" s="42"/>
      <c r="F257" s="43"/>
      <c r="G257" s="43"/>
      <c r="H257" s="44"/>
      <c r="I257" s="45"/>
      <c r="J257" s="45"/>
      <c r="K257" s="45"/>
      <c r="L257" s="45"/>
      <c r="M257" s="45"/>
      <c r="N257" s="46"/>
      <c r="O257" s="46">
        <v>0</v>
      </c>
      <c r="P257" s="46">
        <v>0</v>
      </c>
      <c r="Q257" s="47">
        <f>SUM(N257:P257)</f>
        <v>0</v>
      </c>
      <c r="R257" s="46"/>
      <c r="S257" s="46"/>
      <c r="T257" s="45"/>
      <c r="U257" s="45"/>
      <c r="V257" s="45"/>
      <c r="W257" s="48" t="str">
        <f>VLOOKUP(M257,tablaPesoTRLActual,2,FALSE)*VLOOKUP((V257-M257),tablaPesoCambioTRL,2,FALSE)</f>
        <v>0</v>
      </c>
      <c r="X257" s="48" t="str">
        <f>VLOOKUP(V257,valoracionMetaTRL,2,FALSE)</f>
        <v>0</v>
      </c>
      <c r="Y257" s="49"/>
      <c r="Z257" s="45" t="str">
        <f>VLOOKUP(Y257,TipoESfuerzo,2,FALSE)</f>
        <v>0</v>
      </c>
      <c r="AA257" s="50"/>
      <c r="AB257" s="51"/>
      <c r="AC257" s="51"/>
      <c r="AD257" s="51"/>
      <c r="AE257" s="52">
        <f>SUM(AA257:AD257)</f>
        <v>0</v>
      </c>
      <c r="AF257" s="53"/>
      <c r="AG257" s="45"/>
      <c r="AH257" s="41"/>
      <c r="AI257" s="54"/>
      <c r="AJ257" s="55" t="str">
        <f>(W257*0.15)+(X257*0.6)+(Z257*0.25)</f>
        <v>0</v>
      </c>
      <c r="AK257" s="56"/>
      <c r="AL257" s="57" t="str">
        <f>VLOOKUP(AK257,AplicacionesTecnologia2,2,FALSE)</f>
        <v>0</v>
      </c>
      <c r="AM257" s="56"/>
      <c r="AN257" s="58" t="str">
        <f>VLOOKUP(AM257,AproximacionMercado,2,FALSE)</f>
        <v>0</v>
      </c>
      <c r="AO257" s="27"/>
      <c r="AP257" s="27"/>
      <c r="AQ257" s="56"/>
      <c r="AR257" s="57" t="str">
        <f>VLOOKUP(AQ257,ExpansionTecnologia,2,FALSE)</f>
        <v>0</v>
      </c>
      <c r="AS257" s="56"/>
      <c r="AT257" s="57" t="str">
        <f>VLOOKUP(AS257,RegulacionesBarreras,2,FALSE)</f>
        <v>0</v>
      </c>
      <c r="AU257" s="59" t="str">
        <f>AVERAGE(AL257,AN257,AR257,AT257)</f>
        <v>0</v>
      </c>
      <c r="AV257" s="56"/>
      <c r="AW257" s="57" t="str">
        <f>VLOOKUP(AV257,afectacionesArticulosPatentes,2,FALSE)</f>
        <v>0</v>
      </c>
      <c r="AX257" s="56"/>
      <c r="AY257" s="57" t="str">
        <f>VLOOKUP(AX257,afectacionesProductosComerciales,2,FALSE)</f>
        <v>0</v>
      </c>
      <c r="AZ257" s="27"/>
      <c r="BA257" s="45" t="s">
        <v>84</v>
      </c>
      <c r="BB257" s="60" t="str">
        <f>AVERAGE(AW257,AY257)</f>
        <v>0</v>
      </c>
    </row>
    <row r="258" spans="1:92" customHeight="1" ht="36">
      <c r="A258" s="39">
        <v>254</v>
      </c>
      <c r="B258" s="40"/>
      <c r="C258" s="41"/>
      <c r="D258" s="41"/>
      <c r="E258" s="42"/>
      <c r="F258" s="43"/>
      <c r="G258" s="43"/>
      <c r="H258" s="44"/>
      <c r="I258" s="45"/>
      <c r="J258" s="45"/>
      <c r="K258" s="45"/>
      <c r="L258" s="45"/>
      <c r="M258" s="45"/>
      <c r="N258" s="46"/>
      <c r="O258" s="46">
        <v>0</v>
      </c>
      <c r="P258" s="46">
        <v>0</v>
      </c>
      <c r="Q258" s="47">
        <f>SUM(N258:P258)</f>
        <v>0</v>
      </c>
      <c r="R258" s="46"/>
      <c r="S258" s="46"/>
      <c r="T258" s="45"/>
      <c r="U258" s="45"/>
      <c r="V258" s="45"/>
      <c r="W258" s="48" t="str">
        <f>VLOOKUP(M258,tablaPesoTRLActual,2,FALSE)*VLOOKUP((V258-M258),tablaPesoCambioTRL,2,FALSE)</f>
        <v>0</v>
      </c>
      <c r="X258" s="48" t="str">
        <f>VLOOKUP(V258,valoracionMetaTRL,2,FALSE)</f>
        <v>0</v>
      </c>
      <c r="Y258" s="49"/>
      <c r="Z258" s="45" t="str">
        <f>VLOOKUP(Y258,TipoESfuerzo,2,FALSE)</f>
        <v>0</v>
      </c>
      <c r="AA258" s="50"/>
      <c r="AB258" s="51"/>
      <c r="AC258" s="51"/>
      <c r="AD258" s="51"/>
      <c r="AE258" s="52">
        <f>SUM(AA258:AD258)</f>
        <v>0</v>
      </c>
      <c r="AF258" s="53"/>
      <c r="AG258" s="45"/>
      <c r="AH258" s="41"/>
      <c r="AI258" s="54"/>
      <c r="AJ258" s="55" t="str">
        <f>(W258*0.15)+(X258*0.6)+(Z258*0.25)</f>
        <v>0</v>
      </c>
      <c r="AK258" s="56"/>
      <c r="AL258" s="57" t="str">
        <f>VLOOKUP(AK258,AplicacionesTecnologia2,2,FALSE)</f>
        <v>0</v>
      </c>
      <c r="AM258" s="56"/>
      <c r="AN258" s="58" t="str">
        <f>VLOOKUP(AM258,AproximacionMercado,2,FALSE)</f>
        <v>0</v>
      </c>
      <c r="AO258" s="27"/>
      <c r="AP258" s="27"/>
      <c r="AQ258" s="56"/>
      <c r="AR258" s="57" t="str">
        <f>VLOOKUP(AQ258,ExpansionTecnologia,2,FALSE)</f>
        <v>0</v>
      </c>
      <c r="AS258" s="56"/>
      <c r="AT258" s="57" t="str">
        <f>VLOOKUP(AS258,RegulacionesBarreras,2,FALSE)</f>
        <v>0</v>
      </c>
      <c r="AU258" s="59" t="str">
        <f>AVERAGE(AL258,AN258,AR258,AT258)</f>
        <v>0</v>
      </c>
      <c r="AV258" s="56"/>
      <c r="AW258" s="57" t="str">
        <f>VLOOKUP(AV258,afectacionesArticulosPatentes,2,FALSE)</f>
        <v>0</v>
      </c>
      <c r="AX258" s="56"/>
      <c r="AY258" s="57" t="str">
        <f>VLOOKUP(AX258,afectacionesProductosComerciales,2,FALSE)</f>
        <v>0</v>
      </c>
      <c r="AZ258" s="27"/>
      <c r="BA258" s="45" t="s">
        <v>84</v>
      </c>
      <c r="BB258" s="60" t="str">
        <f>AVERAGE(AW258,AY258)</f>
        <v>0</v>
      </c>
    </row>
    <row r="259" spans="1:92" customHeight="1" ht="36">
      <c r="A259" s="39">
        <v>255</v>
      </c>
      <c r="B259" s="40"/>
      <c r="C259" s="41"/>
      <c r="D259" s="41"/>
      <c r="E259" s="42"/>
      <c r="F259" s="43"/>
      <c r="G259" s="43"/>
      <c r="H259" s="44"/>
      <c r="I259" s="45"/>
      <c r="J259" s="45"/>
      <c r="K259" s="45"/>
      <c r="L259" s="45"/>
      <c r="M259" s="45"/>
      <c r="N259" s="46"/>
      <c r="O259" s="46">
        <v>0</v>
      </c>
      <c r="P259" s="46">
        <v>0</v>
      </c>
      <c r="Q259" s="47">
        <f>SUM(N259:P259)</f>
        <v>0</v>
      </c>
      <c r="R259" s="46"/>
      <c r="S259" s="46"/>
      <c r="T259" s="45"/>
      <c r="U259" s="45"/>
      <c r="V259" s="45"/>
      <c r="W259" s="48" t="str">
        <f>VLOOKUP(M259,tablaPesoTRLActual,2,FALSE)*VLOOKUP((V259-M259),tablaPesoCambioTRL,2,FALSE)</f>
        <v>0</v>
      </c>
      <c r="X259" s="48" t="str">
        <f>VLOOKUP(V259,valoracionMetaTRL,2,FALSE)</f>
        <v>0</v>
      </c>
      <c r="Y259" s="49"/>
      <c r="Z259" s="45" t="str">
        <f>VLOOKUP(Y259,TipoESfuerzo,2,FALSE)</f>
        <v>0</v>
      </c>
      <c r="AA259" s="50"/>
      <c r="AB259" s="51"/>
      <c r="AC259" s="51"/>
      <c r="AD259" s="51"/>
      <c r="AE259" s="52">
        <f>SUM(AA259:AD259)</f>
        <v>0</v>
      </c>
      <c r="AF259" s="53"/>
      <c r="AG259" s="45"/>
      <c r="AH259" s="41"/>
      <c r="AI259" s="54"/>
      <c r="AJ259" s="55" t="str">
        <f>(W259*0.15)+(X259*0.6)+(Z259*0.25)</f>
        <v>0</v>
      </c>
      <c r="AK259" s="56"/>
      <c r="AL259" s="57" t="str">
        <f>VLOOKUP(AK259,AplicacionesTecnologia2,2,FALSE)</f>
        <v>0</v>
      </c>
      <c r="AM259" s="56"/>
      <c r="AN259" s="58" t="str">
        <f>VLOOKUP(AM259,AproximacionMercado,2,FALSE)</f>
        <v>0</v>
      </c>
      <c r="AO259" s="27"/>
      <c r="AP259" s="27"/>
      <c r="AQ259" s="56"/>
      <c r="AR259" s="57" t="str">
        <f>VLOOKUP(AQ259,ExpansionTecnologia,2,FALSE)</f>
        <v>0</v>
      </c>
      <c r="AS259" s="56"/>
      <c r="AT259" s="57" t="str">
        <f>VLOOKUP(AS259,RegulacionesBarreras,2,FALSE)</f>
        <v>0</v>
      </c>
      <c r="AU259" s="59" t="str">
        <f>AVERAGE(AL259,AN259,AR259,AT259)</f>
        <v>0</v>
      </c>
      <c r="AV259" s="56"/>
      <c r="AW259" s="57" t="str">
        <f>VLOOKUP(AV259,afectacionesArticulosPatentes,2,FALSE)</f>
        <v>0</v>
      </c>
      <c r="AX259" s="56"/>
      <c r="AY259" s="57" t="str">
        <f>VLOOKUP(AX259,afectacionesProductosComerciales,2,FALSE)</f>
        <v>0</v>
      </c>
      <c r="AZ259" s="27"/>
      <c r="BA259" s="45" t="s">
        <v>84</v>
      </c>
      <c r="BB259" s="60" t="str">
        <f>AVERAGE(AW259,AY259)</f>
        <v>0</v>
      </c>
    </row>
    <row r="260" spans="1:92" customHeight="1" ht="36">
      <c r="A260" s="39">
        <v>256</v>
      </c>
      <c r="B260" s="40"/>
      <c r="C260" s="41"/>
      <c r="D260" s="41"/>
      <c r="E260" s="42"/>
      <c r="F260" s="43"/>
      <c r="G260" s="43"/>
      <c r="H260" s="44"/>
      <c r="I260" s="45"/>
      <c r="J260" s="45"/>
      <c r="K260" s="45"/>
      <c r="L260" s="45"/>
      <c r="M260" s="45"/>
      <c r="N260" s="46"/>
      <c r="O260" s="46">
        <v>0</v>
      </c>
      <c r="P260" s="46">
        <v>0</v>
      </c>
      <c r="Q260" s="47">
        <f>SUM(N260:P260)</f>
        <v>0</v>
      </c>
      <c r="R260" s="46"/>
      <c r="S260" s="46"/>
      <c r="T260" s="45"/>
      <c r="U260" s="45"/>
      <c r="V260" s="45"/>
      <c r="W260" s="48" t="str">
        <f>VLOOKUP(M260,tablaPesoTRLActual,2,FALSE)*VLOOKUP((V260-M260),tablaPesoCambioTRL,2,FALSE)</f>
        <v>0</v>
      </c>
      <c r="X260" s="48" t="str">
        <f>VLOOKUP(V260,valoracionMetaTRL,2,FALSE)</f>
        <v>0</v>
      </c>
      <c r="Y260" s="49"/>
      <c r="Z260" s="45" t="str">
        <f>VLOOKUP(Y260,TipoESfuerzo,2,FALSE)</f>
        <v>0</v>
      </c>
      <c r="AA260" s="50"/>
      <c r="AB260" s="51"/>
      <c r="AC260" s="51"/>
      <c r="AD260" s="51"/>
      <c r="AE260" s="52">
        <f>SUM(AA260:AD260)</f>
        <v>0</v>
      </c>
      <c r="AF260" s="53"/>
      <c r="AG260" s="45"/>
      <c r="AH260" s="41"/>
      <c r="AI260" s="54"/>
      <c r="AJ260" s="55" t="str">
        <f>(W260*0.15)+(X260*0.6)+(Z260*0.25)</f>
        <v>0</v>
      </c>
      <c r="AK260" s="56"/>
      <c r="AL260" s="57" t="str">
        <f>VLOOKUP(AK260,AplicacionesTecnologia2,2,FALSE)</f>
        <v>0</v>
      </c>
      <c r="AM260" s="56"/>
      <c r="AN260" s="58" t="str">
        <f>VLOOKUP(AM260,AproximacionMercado,2,FALSE)</f>
        <v>0</v>
      </c>
      <c r="AO260" s="27"/>
      <c r="AP260" s="27"/>
      <c r="AQ260" s="56"/>
      <c r="AR260" s="57" t="str">
        <f>VLOOKUP(AQ260,ExpansionTecnologia,2,FALSE)</f>
        <v>0</v>
      </c>
      <c r="AS260" s="56"/>
      <c r="AT260" s="57" t="str">
        <f>VLOOKUP(AS260,RegulacionesBarreras,2,FALSE)</f>
        <v>0</v>
      </c>
      <c r="AU260" s="59" t="str">
        <f>AVERAGE(AL260,AN260,AR260,AT260)</f>
        <v>0</v>
      </c>
      <c r="AV260" s="56"/>
      <c r="AW260" s="57" t="str">
        <f>VLOOKUP(AV260,afectacionesArticulosPatentes,2,FALSE)</f>
        <v>0</v>
      </c>
      <c r="AX260" s="56"/>
      <c r="AY260" s="57" t="str">
        <f>VLOOKUP(AX260,afectacionesProductosComerciales,2,FALSE)</f>
        <v>0</v>
      </c>
      <c r="AZ260" s="27"/>
      <c r="BA260" s="45" t="s">
        <v>84</v>
      </c>
      <c r="BB260" s="60" t="str">
        <f>AVERAGE(AW260,AY260)</f>
        <v>0</v>
      </c>
    </row>
    <row r="261" spans="1:92" customHeight="1" ht="36">
      <c r="A261" s="39">
        <v>257</v>
      </c>
      <c r="B261" s="40"/>
      <c r="C261" s="41"/>
      <c r="D261" s="41"/>
      <c r="E261" s="42"/>
      <c r="F261" s="43"/>
      <c r="G261" s="43"/>
      <c r="H261" s="44"/>
      <c r="I261" s="45"/>
      <c r="J261" s="45"/>
      <c r="K261" s="45"/>
      <c r="L261" s="45"/>
      <c r="M261" s="45"/>
      <c r="N261" s="46"/>
      <c r="O261" s="46">
        <v>0</v>
      </c>
      <c r="P261" s="46">
        <v>0</v>
      </c>
      <c r="Q261" s="47">
        <f>SUM(N261:P261)</f>
        <v>0</v>
      </c>
      <c r="R261" s="46"/>
      <c r="S261" s="46"/>
      <c r="T261" s="45"/>
      <c r="U261" s="45"/>
      <c r="V261" s="45"/>
      <c r="W261" s="48" t="str">
        <f>VLOOKUP(M261,tablaPesoTRLActual,2,FALSE)*VLOOKUP((V261-M261),tablaPesoCambioTRL,2,FALSE)</f>
        <v>0</v>
      </c>
      <c r="X261" s="48" t="str">
        <f>VLOOKUP(V261,valoracionMetaTRL,2,FALSE)</f>
        <v>0</v>
      </c>
      <c r="Y261" s="49"/>
      <c r="Z261" s="45" t="str">
        <f>VLOOKUP(Y261,TipoESfuerzo,2,FALSE)</f>
        <v>0</v>
      </c>
      <c r="AA261" s="50"/>
      <c r="AB261" s="51"/>
      <c r="AC261" s="51"/>
      <c r="AD261" s="51"/>
      <c r="AE261" s="52">
        <f>SUM(AA261:AD261)</f>
        <v>0</v>
      </c>
      <c r="AF261" s="53"/>
      <c r="AG261" s="45"/>
      <c r="AH261" s="41"/>
      <c r="AI261" s="54"/>
      <c r="AJ261" s="55" t="str">
        <f>(W261*0.15)+(X261*0.6)+(Z261*0.25)</f>
        <v>0</v>
      </c>
      <c r="AK261" s="56"/>
      <c r="AL261" s="57" t="str">
        <f>VLOOKUP(AK261,AplicacionesTecnologia2,2,FALSE)</f>
        <v>0</v>
      </c>
      <c r="AM261" s="56"/>
      <c r="AN261" s="58" t="str">
        <f>VLOOKUP(AM261,AproximacionMercado,2,FALSE)</f>
        <v>0</v>
      </c>
      <c r="AO261" s="27"/>
      <c r="AP261" s="27"/>
      <c r="AQ261" s="56"/>
      <c r="AR261" s="57" t="str">
        <f>VLOOKUP(AQ261,ExpansionTecnologia,2,FALSE)</f>
        <v>0</v>
      </c>
      <c r="AS261" s="56"/>
      <c r="AT261" s="57" t="str">
        <f>VLOOKUP(AS261,RegulacionesBarreras,2,FALSE)</f>
        <v>0</v>
      </c>
      <c r="AU261" s="59" t="str">
        <f>AVERAGE(AL261,AN261,AR261,AT261)</f>
        <v>0</v>
      </c>
      <c r="AV261" s="56"/>
      <c r="AW261" s="57" t="str">
        <f>VLOOKUP(AV261,afectacionesArticulosPatentes,2,FALSE)</f>
        <v>0</v>
      </c>
      <c r="AX261" s="56"/>
      <c r="AY261" s="57" t="str">
        <f>VLOOKUP(AX261,afectacionesProductosComerciales,2,FALSE)</f>
        <v>0</v>
      </c>
      <c r="AZ261" s="27"/>
      <c r="BA261" s="45" t="s">
        <v>84</v>
      </c>
      <c r="BB261" s="60" t="str">
        <f>AVERAGE(AW261,AY261)</f>
        <v>0</v>
      </c>
    </row>
    <row r="262" spans="1:92" customHeight="1" ht="36">
      <c r="A262" s="39">
        <v>258</v>
      </c>
      <c r="B262" s="40"/>
      <c r="C262" s="41"/>
      <c r="D262" s="41"/>
      <c r="E262" s="42"/>
      <c r="F262" s="43"/>
      <c r="G262" s="43"/>
      <c r="H262" s="44"/>
      <c r="I262" s="45"/>
      <c r="J262" s="45"/>
      <c r="K262" s="45"/>
      <c r="L262" s="45"/>
      <c r="M262" s="45"/>
      <c r="N262" s="46"/>
      <c r="O262" s="46">
        <v>0</v>
      </c>
      <c r="P262" s="46">
        <v>0</v>
      </c>
      <c r="Q262" s="47">
        <f>SUM(N262:P262)</f>
        <v>0</v>
      </c>
      <c r="R262" s="46"/>
      <c r="S262" s="46"/>
      <c r="T262" s="45"/>
      <c r="U262" s="45"/>
      <c r="V262" s="45"/>
      <c r="W262" s="48" t="str">
        <f>VLOOKUP(M262,tablaPesoTRLActual,2,FALSE)*VLOOKUP((V262-M262),tablaPesoCambioTRL,2,FALSE)</f>
        <v>0</v>
      </c>
      <c r="X262" s="48" t="str">
        <f>VLOOKUP(V262,valoracionMetaTRL,2,FALSE)</f>
        <v>0</v>
      </c>
      <c r="Y262" s="49"/>
      <c r="Z262" s="45" t="str">
        <f>VLOOKUP(Y262,TipoESfuerzo,2,FALSE)</f>
        <v>0</v>
      </c>
      <c r="AA262" s="50"/>
      <c r="AB262" s="51"/>
      <c r="AC262" s="51"/>
      <c r="AD262" s="51"/>
      <c r="AE262" s="52">
        <f>SUM(AA262:AD262)</f>
        <v>0</v>
      </c>
      <c r="AF262" s="53"/>
      <c r="AG262" s="45"/>
      <c r="AH262" s="41"/>
      <c r="AI262" s="54"/>
      <c r="AJ262" s="55" t="str">
        <f>(W262*0.15)+(X262*0.6)+(Z262*0.25)</f>
        <v>0</v>
      </c>
      <c r="AK262" s="56"/>
      <c r="AL262" s="57" t="str">
        <f>VLOOKUP(AK262,AplicacionesTecnologia2,2,FALSE)</f>
        <v>0</v>
      </c>
      <c r="AM262" s="56"/>
      <c r="AN262" s="58" t="str">
        <f>VLOOKUP(AM262,AproximacionMercado,2,FALSE)</f>
        <v>0</v>
      </c>
      <c r="AO262" s="27"/>
      <c r="AP262" s="27"/>
      <c r="AQ262" s="56"/>
      <c r="AR262" s="57" t="str">
        <f>VLOOKUP(AQ262,ExpansionTecnologia,2,FALSE)</f>
        <v>0</v>
      </c>
      <c r="AS262" s="56"/>
      <c r="AT262" s="57" t="str">
        <f>VLOOKUP(AS262,RegulacionesBarreras,2,FALSE)</f>
        <v>0</v>
      </c>
      <c r="AU262" s="59" t="str">
        <f>AVERAGE(AL262,AN262,AR262,AT262)</f>
        <v>0</v>
      </c>
      <c r="AV262" s="56"/>
      <c r="AW262" s="57" t="str">
        <f>VLOOKUP(AV262,afectacionesArticulosPatentes,2,FALSE)</f>
        <v>0</v>
      </c>
      <c r="AX262" s="56"/>
      <c r="AY262" s="57" t="str">
        <f>VLOOKUP(AX262,afectacionesProductosComerciales,2,FALSE)</f>
        <v>0</v>
      </c>
      <c r="AZ262" s="27"/>
      <c r="BA262" s="45" t="s">
        <v>84</v>
      </c>
      <c r="BB262" s="60" t="str">
        <f>AVERAGE(AW262,AY262)</f>
        <v>0</v>
      </c>
    </row>
    <row r="263" spans="1:92" customHeight="1" ht="36">
      <c r="A263" s="39">
        <v>259</v>
      </c>
      <c r="B263" s="40"/>
      <c r="C263" s="41"/>
      <c r="D263" s="41"/>
      <c r="E263" s="42"/>
      <c r="F263" s="43"/>
      <c r="G263" s="43"/>
      <c r="H263" s="44"/>
      <c r="I263" s="45"/>
      <c r="J263" s="45"/>
      <c r="K263" s="45"/>
      <c r="L263" s="45"/>
      <c r="M263" s="45"/>
      <c r="N263" s="46"/>
      <c r="O263" s="46">
        <v>0</v>
      </c>
      <c r="P263" s="46">
        <v>0</v>
      </c>
      <c r="Q263" s="47">
        <f>SUM(N263:P263)</f>
        <v>0</v>
      </c>
      <c r="R263" s="46"/>
      <c r="S263" s="46"/>
      <c r="T263" s="45"/>
      <c r="U263" s="45"/>
      <c r="V263" s="45"/>
      <c r="W263" s="48" t="str">
        <f>VLOOKUP(M263,tablaPesoTRLActual,2,FALSE)*VLOOKUP((V263-M263),tablaPesoCambioTRL,2,FALSE)</f>
        <v>0</v>
      </c>
      <c r="X263" s="48" t="str">
        <f>VLOOKUP(V263,valoracionMetaTRL,2,FALSE)</f>
        <v>0</v>
      </c>
      <c r="Y263" s="49"/>
      <c r="Z263" s="45" t="str">
        <f>VLOOKUP(Y263,TipoESfuerzo,2,FALSE)</f>
        <v>0</v>
      </c>
      <c r="AA263" s="50"/>
      <c r="AB263" s="51"/>
      <c r="AC263" s="51"/>
      <c r="AD263" s="51"/>
      <c r="AE263" s="52">
        <f>SUM(AA263:AD263)</f>
        <v>0</v>
      </c>
      <c r="AF263" s="53"/>
      <c r="AG263" s="45"/>
      <c r="AH263" s="41"/>
      <c r="AI263" s="54"/>
      <c r="AJ263" s="55" t="str">
        <f>(W263*0.15)+(X263*0.6)+(Z263*0.25)</f>
        <v>0</v>
      </c>
      <c r="AK263" s="56"/>
      <c r="AL263" s="57" t="str">
        <f>VLOOKUP(AK263,AplicacionesTecnologia2,2,FALSE)</f>
        <v>0</v>
      </c>
      <c r="AM263" s="56"/>
      <c r="AN263" s="58" t="str">
        <f>VLOOKUP(AM263,AproximacionMercado,2,FALSE)</f>
        <v>0</v>
      </c>
      <c r="AO263" s="27"/>
      <c r="AP263" s="27"/>
      <c r="AQ263" s="56"/>
      <c r="AR263" s="57" t="str">
        <f>VLOOKUP(AQ263,ExpansionTecnologia,2,FALSE)</f>
        <v>0</v>
      </c>
      <c r="AS263" s="56"/>
      <c r="AT263" s="57" t="str">
        <f>VLOOKUP(AS263,RegulacionesBarreras,2,FALSE)</f>
        <v>0</v>
      </c>
      <c r="AU263" s="59" t="str">
        <f>AVERAGE(AL263,AN263,AR263,AT263)</f>
        <v>0</v>
      </c>
      <c r="AV263" s="56"/>
      <c r="AW263" s="57" t="str">
        <f>VLOOKUP(AV263,afectacionesArticulosPatentes,2,FALSE)</f>
        <v>0</v>
      </c>
      <c r="AX263" s="56"/>
      <c r="AY263" s="57" t="str">
        <f>VLOOKUP(AX263,afectacionesProductosComerciales,2,FALSE)</f>
        <v>0</v>
      </c>
      <c r="AZ263" s="27"/>
      <c r="BA263" s="45" t="s">
        <v>84</v>
      </c>
      <c r="BB263" s="60" t="str">
        <f>AVERAGE(AW263,AY263)</f>
        <v>0</v>
      </c>
    </row>
    <row r="264" spans="1:92" customHeight="1" ht="36">
      <c r="A264" s="39">
        <v>260</v>
      </c>
      <c r="B264" s="40"/>
      <c r="C264" s="41"/>
      <c r="D264" s="41"/>
      <c r="E264" s="42"/>
      <c r="F264" s="43"/>
      <c r="G264" s="43"/>
      <c r="H264" s="44"/>
      <c r="I264" s="45"/>
      <c r="J264" s="45"/>
      <c r="K264" s="45"/>
      <c r="L264" s="45"/>
      <c r="M264" s="45"/>
      <c r="N264" s="46"/>
      <c r="O264" s="46">
        <v>0</v>
      </c>
      <c r="P264" s="46">
        <v>0</v>
      </c>
      <c r="Q264" s="47">
        <f>SUM(N264:P264)</f>
        <v>0</v>
      </c>
      <c r="R264" s="46"/>
      <c r="S264" s="46"/>
      <c r="T264" s="45"/>
      <c r="U264" s="45"/>
      <c r="V264" s="45"/>
      <c r="W264" s="48" t="str">
        <f>VLOOKUP(M264,tablaPesoTRLActual,2,FALSE)*VLOOKUP((V264-M264),tablaPesoCambioTRL,2,FALSE)</f>
        <v>0</v>
      </c>
      <c r="X264" s="48" t="str">
        <f>VLOOKUP(V264,valoracionMetaTRL,2,FALSE)</f>
        <v>0</v>
      </c>
      <c r="Y264" s="49"/>
      <c r="Z264" s="45" t="str">
        <f>VLOOKUP(Y264,TipoESfuerzo,2,FALSE)</f>
        <v>0</v>
      </c>
      <c r="AA264" s="50"/>
      <c r="AB264" s="51"/>
      <c r="AC264" s="51"/>
      <c r="AD264" s="51"/>
      <c r="AE264" s="52">
        <f>SUM(AA264:AD264)</f>
        <v>0</v>
      </c>
      <c r="AF264" s="53"/>
      <c r="AG264" s="45"/>
      <c r="AH264" s="41"/>
      <c r="AI264" s="54"/>
      <c r="AJ264" s="55" t="str">
        <f>(W264*0.15)+(X264*0.6)+(Z264*0.25)</f>
        <v>0</v>
      </c>
      <c r="AK264" s="56"/>
      <c r="AL264" s="57" t="str">
        <f>VLOOKUP(AK264,AplicacionesTecnologia2,2,FALSE)</f>
        <v>0</v>
      </c>
      <c r="AM264" s="56"/>
      <c r="AN264" s="58" t="str">
        <f>VLOOKUP(AM264,AproximacionMercado,2,FALSE)</f>
        <v>0</v>
      </c>
      <c r="AO264" s="27"/>
      <c r="AP264" s="27"/>
      <c r="AQ264" s="56"/>
      <c r="AR264" s="57" t="str">
        <f>VLOOKUP(AQ264,ExpansionTecnologia,2,FALSE)</f>
        <v>0</v>
      </c>
      <c r="AS264" s="56"/>
      <c r="AT264" s="57" t="str">
        <f>VLOOKUP(AS264,RegulacionesBarreras,2,FALSE)</f>
        <v>0</v>
      </c>
      <c r="AU264" s="59" t="str">
        <f>AVERAGE(AL264,AN264,AR264,AT264)</f>
        <v>0</v>
      </c>
      <c r="AV264" s="56"/>
      <c r="AW264" s="57" t="str">
        <f>VLOOKUP(AV264,afectacionesArticulosPatentes,2,FALSE)</f>
        <v>0</v>
      </c>
      <c r="AX264" s="56"/>
      <c r="AY264" s="57" t="str">
        <f>VLOOKUP(AX264,afectacionesProductosComerciales,2,FALSE)</f>
        <v>0</v>
      </c>
      <c r="AZ264" s="27"/>
      <c r="BA264" s="45" t="s">
        <v>84</v>
      </c>
      <c r="BB264" s="60" t="str">
        <f>AVERAGE(AW264,AY264)</f>
        <v>0</v>
      </c>
    </row>
    <row r="265" spans="1:92" customHeight="1" ht="36">
      <c r="A265" s="39">
        <v>261</v>
      </c>
      <c r="B265" s="40"/>
      <c r="C265" s="41"/>
      <c r="D265" s="41"/>
      <c r="E265" s="42"/>
      <c r="F265" s="43"/>
      <c r="G265" s="43"/>
      <c r="H265" s="44"/>
      <c r="I265" s="45"/>
      <c r="J265" s="45"/>
      <c r="K265" s="45"/>
      <c r="L265" s="45"/>
      <c r="M265" s="45"/>
      <c r="N265" s="46"/>
      <c r="O265" s="46">
        <v>0</v>
      </c>
      <c r="P265" s="46">
        <v>0</v>
      </c>
      <c r="Q265" s="47">
        <f>SUM(N265:P265)</f>
        <v>0</v>
      </c>
      <c r="R265" s="46"/>
      <c r="S265" s="46"/>
      <c r="T265" s="45"/>
      <c r="U265" s="45"/>
      <c r="V265" s="45"/>
      <c r="W265" s="48" t="str">
        <f>VLOOKUP(M265,tablaPesoTRLActual,2,FALSE)*VLOOKUP((V265-M265),tablaPesoCambioTRL,2,FALSE)</f>
        <v>0</v>
      </c>
      <c r="X265" s="48" t="str">
        <f>VLOOKUP(V265,valoracionMetaTRL,2,FALSE)</f>
        <v>0</v>
      </c>
      <c r="Y265" s="49"/>
      <c r="Z265" s="45" t="str">
        <f>VLOOKUP(Y265,TipoESfuerzo,2,FALSE)</f>
        <v>0</v>
      </c>
      <c r="AA265" s="50"/>
      <c r="AB265" s="51"/>
      <c r="AC265" s="51"/>
      <c r="AD265" s="51"/>
      <c r="AE265" s="52">
        <f>SUM(AA265:AD265)</f>
        <v>0</v>
      </c>
      <c r="AF265" s="53"/>
      <c r="AG265" s="45"/>
      <c r="AH265" s="41"/>
      <c r="AI265" s="54"/>
      <c r="AJ265" s="55" t="str">
        <f>(W265*0.15)+(X265*0.6)+(Z265*0.25)</f>
        <v>0</v>
      </c>
      <c r="AK265" s="56"/>
      <c r="AL265" s="57" t="str">
        <f>VLOOKUP(AK265,AplicacionesTecnologia2,2,FALSE)</f>
        <v>0</v>
      </c>
      <c r="AM265" s="56"/>
      <c r="AN265" s="58" t="str">
        <f>VLOOKUP(AM265,AproximacionMercado,2,FALSE)</f>
        <v>0</v>
      </c>
      <c r="AO265" s="27"/>
      <c r="AP265" s="27"/>
      <c r="AQ265" s="56"/>
      <c r="AR265" s="57" t="str">
        <f>VLOOKUP(AQ265,ExpansionTecnologia,2,FALSE)</f>
        <v>0</v>
      </c>
      <c r="AS265" s="56"/>
      <c r="AT265" s="57" t="str">
        <f>VLOOKUP(AS265,RegulacionesBarreras,2,FALSE)</f>
        <v>0</v>
      </c>
      <c r="AU265" s="59" t="str">
        <f>AVERAGE(AL265,AN265,AR265,AT265)</f>
        <v>0</v>
      </c>
      <c r="AV265" s="56"/>
      <c r="AW265" s="57" t="str">
        <f>VLOOKUP(AV265,afectacionesArticulosPatentes,2,FALSE)</f>
        <v>0</v>
      </c>
      <c r="AX265" s="56"/>
      <c r="AY265" s="57" t="str">
        <f>VLOOKUP(AX265,afectacionesProductosComerciales,2,FALSE)</f>
        <v>0</v>
      </c>
      <c r="AZ265" s="27"/>
      <c r="BA265" s="45" t="s">
        <v>84</v>
      </c>
      <c r="BB265" s="60" t="str">
        <f>AVERAGE(AW265,AY265)</f>
        <v>0</v>
      </c>
    </row>
    <row r="266" spans="1:92" customHeight="1" ht="36">
      <c r="A266" s="39">
        <v>262</v>
      </c>
      <c r="B266" s="40"/>
      <c r="C266" s="41"/>
      <c r="D266" s="41"/>
      <c r="E266" s="42"/>
      <c r="F266" s="43"/>
      <c r="G266" s="43"/>
      <c r="H266" s="44"/>
      <c r="I266" s="45"/>
      <c r="J266" s="45"/>
      <c r="K266" s="45"/>
      <c r="L266" s="45"/>
      <c r="M266" s="45"/>
      <c r="N266" s="46"/>
      <c r="O266" s="46">
        <v>0</v>
      </c>
      <c r="P266" s="46">
        <v>0</v>
      </c>
      <c r="Q266" s="47">
        <f>SUM(N266:P266)</f>
        <v>0</v>
      </c>
      <c r="R266" s="46"/>
      <c r="S266" s="46"/>
      <c r="T266" s="45"/>
      <c r="U266" s="45"/>
      <c r="V266" s="45"/>
      <c r="W266" s="48" t="str">
        <f>VLOOKUP(M266,tablaPesoTRLActual,2,FALSE)*VLOOKUP((V266-M266),tablaPesoCambioTRL,2,FALSE)</f>
        <v>0</v>
      </c>
      <c r="X266" s="48" t="str">
        <f>VLOOKUP(V266,valoracionMetaTRL,2,FALSE)</f>
        <v>0</v>
      </c>
      <c r="Y266" s="49"/>
      <c r="Z266" s="45" t="str">
        <f>VLOOKUP(Y266,TipoESfuerzo,2,FALSE)</f>
        <v>0</v>
      </c>
      <c r="AA266" s="50"/>
      <c r="AB266" s="51"/>
      <c r="AC266" s="51"/>
      <c r="AD266" s="51"/>
      <c r="AE266" s="52">
        <f>SUM(AA266:AD266)</f>
        <v>0</v>
      </c>
      <c r="AF266" s="53"/>
      <c r="AG266" s="45"/>
      <c r="AH266" s="41"/>
      <c r="AI266" s="54"/>
      <c r="AJ266" s="55" t="str">
        <f>(W266*0.15)+(X266*0.6)+(Z266*0.25)</f>
        <v>0</v>
      </c>
      <c r="AK266" s="56"/>
      <c r="AL266" s="57" t="str">
        <f>VLOOKUP(AK266,AplicacionesTecnologia2,2,FALSE)</f>
        <v>0</v>
      </c>
      <c r="AM266" s="56"/>
      <c r="AN266" s="58" t="str">
        <f>VLOOKUP(AM266,AproximacionMercado,2,FALSE)</f>
        <v>0</v>
      </c>
      <c r="AO266" s="27"/>
      <c r="AP266" s="27"/>
      <c r="AQ266" s="56"/>
      <c r="AR266" s="57" t="str">
        <f>VLOOKUP(AQ266,ExpansionTecnologia,2,FALSE)</f>
        <v>0</v>
      </c>
      <c r="AS266" s="56"/>
      <c r="AT266" s="57" t="str">
        <f>VLOOKUP(AS266,RegulacionesBarreras,2,FALSE)</f>
        <v>0</v>
      </c>
      <c r="AU266" s="59" t="str">
        <f>AVERAGE(AL266,AN266,AR266,AT266)</f>
        <v>0</v>
      </c>
      <c r="AV266" s="56"/>
      <c r="AW266" s="57" t="str">
        <f>VLOOKUP(AV266,afectacionesArticulosPatentes,2,FALSE)</f>
        <v>0</v>
      </c>
      <c r="AX266" s="56"/>
      <c r="AY266" s="57" t="str">
        <f>VLOOKUP(AX266,afectacionesProductosComerciales,2,FALSE)</f>
        <v>0</v>
      </c>
      <c r="AZ266" s="27"/>
      <c r="BA266" s="45" t="s">
        <v>84</v>
      </c>
      <c r="BB266" s="60" t="str">
        <f>AVERAGE(AW266,AY266)</f>
        <v>0</v>
      </c>
    </row>
    <row r="267" spans="1:92" customHeight="1" ht="36">
      <c r="A267" s="39">
        <v>263</v>
      </c>
      <c r="B267" s="40"/>
      <c r="C267" s="41"/>
      <c r="D267" s="41"/>
      <c r="E267" s="42"/>
      <c r="F267" s="43"/>
      <c r="G267" s="43"/>
      <c r="H267" s="44"/>
      <c r="I267" s="45"/>
      <c r="J267" s="45"/>
      <c r="K267" s="45"/>
      <c r="L267" s="45"/>
      <c r="M267" s="45"/>
      <c r="N267" s="46"/>
      <c r="O267" s="46">
        <v>0</v>
      </c>
      <c r="P267" s="46">
        <v>0</v>
      </c>
      <c r="Q267" s="47">
        <f>SUM(N267:P267)</f>
        <v>0</v>
      </c>
      <c r="R267" s="46"/>
      <c r="S267" s="46"/>
      <c r="T267" s="45"/>
      <c r="U267" s="45"/>
      <c r="V267" s="45"/>
      <c r="W267" s="48" t="str">
        <f>VLOOKUP(M267,tablaPesoTRLActual,2,FALSE)*VLOOKUP((V267-M267),tablaPesoCambioTRL,2,FALSE)</f>
        <v>0</v>
      </c>
      <c r="X267" s="48" t="str">
        <f>VLOOKUP(V267,valoracionMetaTRL,2,FALSE)</f>
        <v>0</v>
      </c>
      <c r="Y267" s="49"/>
      <c r="Z267" s="45" t="str">
        <f>VLOOKUP(Y267,TipoESfuerzo,2,FALSE)</f>
        <v>0</v>
      </c>
      <c r="AA267" s="50"/>
      <c r="AB267" s="51"/>
      <c r="AC267" s="51"/>
      <c r="AD267" s="51"/>
      <c r="AE267" s="52">
        <f>SUM(AA267:AD267)</f>
        <v>0</v>
      </c>
      <c r="AF267" s="53"/>
      <c r="AG267" s="45"/>
      <c r="AH267" s="41"/>
      <c r="AI267" s="54"/>
      <c r="AJ267" s="55" t="str">
        <f>(W267*0.15)+(X267*0.6)+(Z267*0.25)</f>
        <v>0</v>
      </c>
      <c r="AK267" s="56"/>
      <c r="AL267" s="57" t="str">
        <f>VLOOKUP(AK267,AplicacionesTecnologia2,2,FALSE)</f>
        <v>0</v>
      </c>
      <c r="AM267" s="56"/>
      <c r="AN267" s="58" t="str">
        <f>VLOOKUP(AM267,AproximacionMercado,2,FALSE)</f>
        <v>0</v>
      </c>
      <c r="AO267" s="27"/>
      <c r="AP267" s="27"/>
      <c r="AQ267" s="56"/>
      <c r="AR267" s="57" t="str">
        <f>VLOOKUP(AQ267,ExpansionTecnologia,2,FALSE)</f>
        <v>0</v>
      </c>
      <c r="AS267" s="56"/>
      <c r="AT267" s="57" t="str">
        <f>VLOOKUP(AS267,RegulacionesBarreras,2,FALSE)</f>
        <v>0</v>
      </c>
      <c r="AU267" s="59" t="str">
        <f>AVERAGE(AL267,AN267,AR267,AT267)</f>
        <v>0</v>
      </c>
      <c r="AV267" s="56"/>
      <c r="AW267" s="57" t="str">
        <f>VLOOKUP(AV267,afectacionesArticulosPatentes,2,FALSE)</f>
        <v>0</v>
      </c>
      <c r="AX267" s="56"/>
      <c r="AY267" s="57" t="str">
        <f>VLOOKUP(AX267,afectacionesProductosComerciales,2,FALSE)</f>
        <v>0</v>
      </c>
      <c r="AZ267" s="27"/>
      <c r="BA267" s="45" t="s">
        <v>84</v>
      </c>
      <c r="BB267" s="60" t="str">
        <f>AVERAGE(AW267,AY267)</f>
        <v>0</v>
      </c>
    </row>
    <row r="268" spans="1:92" customHeight="1" ht="36">
      <c r="A268" s="39">
        <v>264</v>
      </c>
      <c r="B268" s="40"/>
      <c r="C268" s="41"/>
      <c r="D268" s="41"/>
      <c r="E268" s="42"/>
      <c r="F268" s="43"/>
      <c r="G268" s="43"/>
      <c r="H268" s="44"/>
      <c r="I268" s="45"/>
      <c r="J268" s="45"/>
      <c r="K268" s="45"/>
      <c r="L268" s="45"/>
      <c r="M268" s="45"/>
      <c r="N268" s="46"/>
      <c r="O268" s="46">
        <v>0</v>
      </c>
      <c r="P268" s="46">
        <v>0</v>
      </c>
      <c r="Q268" s="47">
        <f>SUM(N268:P268)</f>
        <v>0</v>
      </c>
      <c r="R268" s="46"/>
      <c r="S268" s="46"/>
      <c r="T268" s="45"/>
      <c r="U268" s="45"/>
      <c r="V268" s="45"/>
      <c r="W268" s="48" t="str">
        <f>VLOOKUP(M268,tablaPesoTRLActual,2,FALSE)*VLOOKUP((V268-M268),tablaPesoCambioTRL,2,FALSE)</f>
        <v>0</v>
      </c>
      <c r="X268" s="48" t="str">
        <f>VLOOKUP(V268,valoracionMetaTRL,2,FALSE)</f>
        <v>0</v>
      </c>
      <c r="Y268" s="49"/>
      <c r="Z268" s="45" t="str">
        <f>VLOOKUP(Y268,TipoESfuerzo,2,FALSE)</f>
        <v>0</v>
      </c>
      <c r="AA268" s="50"/>
      <c r="AB268" s="51"/>
      <c r="AC268" s="51"/>
      <c r="AD268" s="51"/>
      <c r="AE268" s="52">
        <f>SUM(AA268:AD268)</f>
        <v>0</v>
      </c>
      <c r="AF268" s="53"/>
      <c r="AG268" s="45"/>
      <c r="AH268" s="41"/>
      <c r="AI268" s="54"/>
      <c r="AJ268" s="55" t="str">
        <f>(W268*0.15)+(X268*0.6)+(Z268*0.25)</f>
        <v>0</v>
      </c>
      <c r="AK268" s="56"/>
      <c r="AL268" s="57" t="str">
        <f>VLOOKUP(AK268,AplicacionesTecnologia2,2,FALSE)</f>
        <v>0</v>
      </c>
      <c r="AM268" s="56"/>
      <c r="AN268" s="58" t="str">
        <f>VLOOKUP(AM268,AproximacionMercado,2,FALSE)</f>
        <v>0</v>
      </c>
      <c r="AO268" s="27"/>
      <c r="AP268" s="27"/>
      <c r="AQ268" s="56"/>
      <c r="AR268" s="57" t="str">
        <f>VLOOKUP(AQ268,ExpansionTecnologia,2,FALSE)</f>
        <v>0</v>
      </c>
      <c r="AS268" s="56"/>
      <c r="AT268" s="57" t="str">
        <f>VLOOKUP(AS268,RegulacionesBarreras,2,FALSE)</f>
        <v>0</v>
      </c>
      <c r="AU268" s="59" t="str">
        <f>AVERAGE(AL268,AN268,AR268,AT268)</f>
        <v>0</v>
      </c>
      <c r="AV268" s="56"/>
      <c r="AW268" s="57" t="str">
        <f>VLOOKUP(AV268,afectacionesArticulosPatentes,2,FALSE)</f>
        <v>0</v>
      </c>
      <c r="AX268" s="56"/>
      <c r="AY268" s="57" t="str">
        <f>VLOOKUP(AX268,afectacionesProductosComerciales,2,FALSE)</f>
        <v>0</v>
      </c>
      <c r="AZ268" s="27"/>
      <c r="BA268" s="45" t="s">
        <v>84</v>
      </c>
      <c r="BB268" s="60" t="str">
        <f>AVERAGE(AW268,AY268)</f>
        <v>0</v>
      </c>
    </row>
    <row r="269" spans="1:92" customHeight="1" ht="36">
      <c r="A269" s="39">
        <v>265</v>
      </c>
      <c r="B269" s="40"/>
      <c r="C269" s="41"/>
      <c r="D269" s="41"/>
      <c r="E269" s="42"/>
      <c r="F269" s="43"/>
      <c r="G269" s="43"/>
      <c r="H269" s="44"/>
      <c r="I269" s="45"/>
      <c r="J269" s="45"/>
      <c r="K269" s="45"/>
      <c r="L269" s="45"/>
      <c r="M269" s="45"/>
      <c r="N269" s="46"/>
      <c r="O269" s="46">
        <v>0</v>
      </c>
      <c r="P269" s="46">
        <v>0</v>
      </c>
      <c r="Q269" s="47">
        <f>SUM(N269:P269)</f>
        <v>0</v>
      </c>
      <c r="R269" s="46"/>
      <c r="S269" s="46"/>
      <c r="T269" s="45"/>
      <c r="U269" s="45"/>
      <c r="V269" s="45"/>
      <c r="W269" s="48" t="str">
        <f>VLOOKUP(M269,tablaPesoTRLActual,2,FALSE)*VLOOKUP((V269-M269),tablaPesoCambioTRL,2,FALSE)</f>
        <v>0</v>
      </c>
      <c r="X269" s="48" t="str">
        <f>VLOOKUP(V269,valoracionMetaTRL,2,FALSE)</f>
        <v>0</v>
      </c>
      <c r="Y269" s="49"/>
      <c r="Z269" s="45" t="str">
        <f>VLOOKUP(Y269,TipoESfuerzo,2,FALSE)</f>
        <v>0</v>
      </c>
      <c r="AA269" s="50"/>
      <c r="AB269" s="51"/>
      <c r="AC269" s="51"/>
      <c r="AD269" s="51"/>
      <c r="AE269" s="52">
        <f>SUM(AA269:AD269)</f>
        <v>0</v>
      </c>
      <c r="AF269" s="53"/>
      <c r="AG269" s="45"/>
      <c r="AH269" s="41"/>
      <c r="AI269" s="54"/>
      <c r="AJ269" s="55" t="str">
        <f>(W269*0.15)+(X269*0.6)+(Z269*0.25)</f>
        <v>0</v>
      </c>
      <c r="AK269" s="56"/>
      <c r="AL269" s="57" t="str">
        <f>VLOOKUP(AK269,AplicacionesTecnologia2,2,FALSE)</f>
        <v>0</v>
      </c>
      <c r="AM269" s="56"/>
      <c r="AN269" s="58" t="str">
        <f>VLOOKUP(AM269,AproximacionMercado,2,FALSE)</f>
        <v>0</v>
      </c>
      <c r="AO269" s="27"/>
      <c r="AP269" s="27"/>
      <c r="AQ269" s="56"/>
      <c r="AR269" s="57" t="str">
        <f>VLOOKUP(AQ269,ExpansionTecnologia,2,FALSE)</f>
        <v>0</v>
      </c>
      <c r="AS269" s="56"/>
      <c r="AT269" s="57" t="str">
        <f>VLOOKUP(AS269,RegulacionesBarreras,2,FALSE)</f>
        <v>0</v>
      </c>
      <c r="AU269" s="59" t="str">
        <f>AVERAGE(AL269,AN269,AR269,AT269)</f>
        <v>0</v>
      </c>
      <c r="AV269" s="56"/>
      <c r="AW269" s="57" t="str">
        <f>VLOOKUP(AV269,afectacionesArticulosPatentes,2,FALSE)</f>
        <v>0</v>
      </c>
      <c r="AX269" s="56"/>
      <c r="AY269" s="57" t="str">
        <f>VLOOKUP(AX269,afectacionesProductosComerciales,2,FALSE)</f>
        <v>0</v>
      </c>
      <c r="AZ269" s="27"/>
      <c r="BA269" s="45" t="s">
        <v>84</v>
      </c>
      <c r="BB269" s="60" t="str">
        <f>AVERAGE(AW269,AY269)</f>
        <v>0</v>
      </c>
    </row>
    <row r="270" spans="1:92" customHeight="1" ht="36">
      <c r="A270" s="39">
        <v>266</v>
      </c>
      <c r="B270" s="40"/>
      <c r="C270" s="41"/>
      <c r="D270" s="41"/>
      <c r="E270" s="42"/>
      <c r="F270" s="43"/>
      <c r="G270" s="43"/>
      <c r="H270" s="44"/>
      <c r="I270" s="45"/>
      <c r="J270" s="45"/>
      <c r="K270" s="45"/>
      <c r="L270" s="45"/>
      <c r="M270" s="45"/>
      <c r="N270" s="46"/>
      <c r="O270" s="46">
        <v>0</v>
      </c>
      <c r="P270" s="46">
        <v>0</v>
      </c>
      <c r="Q270" s="47">
        <f>SUM(N270:P270)</f>
        <v>0</v>
      </c>
      <c r="R270" s="46"/>
      <c r="S270" s="46"/>
      <c r="T270" s="45"/>
      <c r="U270" s="45"/>
      <c r="V270" s="45"/>
      <c r="W270" s="48" t="str">
        <f>VLOOKUP(M270,tablaPesoTRLActual,2,FALSE)*VLOOKUP((V270-M270),tablaPesoCambioTRL,2,FALSE)</f>
        <v>0</v>
      </c>
      <c r="X270" s="48" t="str">
        <f>VLOOKUP(V270,valoracionMetaTRL,2,FALSE)</f>
        <v>0</v>
      </c>
      <c r="Y270" s="49"/>
      <c r="Z270" s="45" t="str">
        <f>VLOOKUP(Y270,TipoESfuerzo,2,FALSE)</f>
        <v>0</v>
      </c>
      <c r="AA270" s="50"/>
      <c r="AB270" s="51"/>
      <c r="AC270" s="51"/>
      <c r="AD270" s="51"/>
      <c r="AE270" s="52">
        <f>SUM(AA270:AD270)</f>
        <v>0</v>
      </c>
      <c r="AF270" s="53"/>
      <c r="AG270" s="45"/>
      <c r="AH270" s="41"/>
      <c r="AI270" s="54"/>
      <c r="AJ270" s="55" t="str">
        <f>(W270*0.15)+(X270*0.6)+(Z270*0.25)</f>
        <v>0</v>
      </c>
      <c r="AK270" s="56"/>
      <c r="AL270" s="57" t="str">
        <f>VLOOKUP(AK270,AplicacionesTecnologia2,2,FALSE)</f>
        <v>0</v>
      </c>
      <c r="AM270" s="56"/>
      <c r="AN270" s="58" t="str">
        <f>VLOOKUP(AM270,AproximacionMercado,2,FALSE)</f>
        <v>0</v>
      </c>
      <c r="AO270" s="27"/>
      <c r="AP270" s="27"/>
      <c r="AQ270" s="56"/>
      <c r="AR270" s="57" t="str">
        <f>VLOOKUP(AQ270,ExpansionTecnologia,2,FALSE)</f>
        <v>0</v>
      </c>
      <c r="AS270" s="56"/>
      <c r="AT270" s="57" t="str">
        <f>VLOOKUP(AS270,RegulacionesBarreras,2,FALSE)</f>
        <v>0</v>
      </c>
      <c r="AU270" s="59" t="str">
        <f>AVERAGE(AL270,AN270,AR270,AT270)</f>
        <v>0</v>
      </c>
      <c r="AV270" s="56"/>
      <c r="AW270" s="57" t="str">
        <f>VLOOKUP(AV270,afectacionesArticulosPatentes,2,FALSE)</f>
        <v>0</v>
      </c>
      <c r="AX270" s="56"/>
      <c r="AY270" s="57" t="str">
        <f>VLOOKUP(AX270,afectacionesProductosComerciales,2,FALSE)</f>
        <v>0</v>
      </c>
      <c r="AZ270" s="27"/>
      <c r="BA270" s="45" t="s">
        <v>84</v>
      </c>
      <c r="BB270" s="60" t="str">
        <f>AVERAGE(AW270,AY270)</f>
        <v>0</v>
      </c>
    </row>
    <row r="271" spans="1:92" customHeight="1" ht="36">
      <c r="A271" s="39">
        <v>267</v>
      </c>
      <c r="B271" s="40"/>
      <c r="C271" s="41"/>
      <c r="D271" s="41"/>
      <c r="E271" s="42"/>
      <c r="F271" s="43"/>
      <c r="G271" s="43"/>
      <c r="H271" s="44"/>
      <c r="I271" s="45"/>
      <c r="J271" s="45"/>
      <c r="K271" s="45"/>
      <c r="L271" s="45"/>
      <c r="M271" s="45"/>
      <c r="N271" s="46"/>
      <c r="O271" s="46">
        <v>0</v>
      </c>
      <c r="P271" s="46">
        <v>0</v>
      </c>
      <c r="Q271" s="47">
        <f>SUM(N271:P271)</f>
        <v>0</v>
      </c>
      <c r="R271" s="46"/>
      <c r="S271" s="46"/>
      <c r="T271" s="45"/>
      <c r="U271" s="45"/>
      <c r="V271" s="45"/>
      <c r="W271" s="48" t="str">
        <f>VLOOKUP(M271,tablaPesoTRLActual,2,FALSE)*VLOOKUP((V271-M271),tablaPesoCambioTRL,2,FALSE)</f>
        <v>0</v>
      </c>
      <c r="X271" s="48" t="str">
        <f>VLOOKUP(V271,valoracionMetaTRL,2,FALSE)</f>
        <v>0</v>
      </c>
      <c r="Y271" s="49"/>
      <c r="Z271" s="45" t="str">
        <f>VLOOKUP(Y271,TipoESfuerzo,2,FALSE)</f>
        <v>0</v>
      </c>
      <c r="AA271" s="50"/>
      <c r="AB271" s="51"/>
      <c r="AC271" s="51"/>
      <c r="AD271" s="51"/>
      <c r="AE271" s="52">
        <f>SUM(AA271:AD271)</f>
        <v>0</v>
      </c>
      <c r="AF271" s="53"/>
      <c r="AG271" s="45"/>
      <c r="AH271" s="41"/>
      <c r="AI271" s="54"/>
      <c r="AJ271" s="55" t="str">
        <f>(W271*0.15)+(X271*0.6)+(Z271*0.25)</f>
        <v>0</v>
      </c>
      <c r="AK271" s="56"/>
      <c r="AL271" s="57" t="str">
        <f>VLOOKUP(AK271,AplicacionesTecnologia2,2,FALSE)</f>
        <v>0</v>
      </c>
      <c r="AM271" s="56"/>
      <c r="AN271" s="58" t="str">
        <f>VLOOKUP(AM271,AproximacionMercado,2,FALSE)</f>
        <v>0</v>
      </c>
      <c r="AO271" s="27"/>
      <c r="AP271" s="27"/>
      <c r="AQ271" s="56"/>
      <c r="AR271" s="57" t="str">
        <f>VLOOKUP(AQ271,ExpansionTecnologia,2,FALSE)</f>
        <v>0</v>
      </c>
      <c r="AS271" s="56"/>
      <c r="AT271" s="57" t="str">
        <f>VLOOKUP(AS271,RegulacionesBarreras,2,FALSE)</f>
        <v>0</v>
      </c>
      <c r="AU271" s="59" t="str">
        <f>AVERAGE(AL271,AN271,AR271,AT271)</f>
        <v>0</v>
      </c>
      <c r="AV271" s="56"/>
      <c r="AW271" s="57" t="str">
        <f>VLOOKUP(AV271,afectacionesArticulosPatentes,2,FALSE)</f>
        <v>0</v>
      </c>
      <c r="AX271" s="56"/>
      <c r="AY271" s="57" t="str">
        <f>VLOOKUP(AX271,afectacionesProductosComerciales,2,FALSE)</f>
        <v>0</v>
      </c>
      <c r="AZ271" s="27"/>
      <c r="BA271" s="45" t="s">
        <v>84</v>
      </c>
      <c r="BB271" s="60" t="str">
        <f>AVERAGE(AW271,AY271)</f>
        <v>0</v>
      </c>
    </row>
    <row r="272" spans="1:92" customHeight="1" ht="36">
      <c r="A272" s="39">
        <v>268</v>
      </c>
      <c r="B272" s="40"/>
      <c r="C272" s="41"/>
      <c r="D272" s="41"/>
      <c r="E272" s="42"/>
      <c r="F272" s="43"/>
      <c r="G272" s="43"/>
      <c r="H272" s="44"/>
      <c r="I272" s="45"/>
      <c r="J272" s="45"/>
      <c r="K272" s="45"/>
      <c r="L272" s="45"/>
      <c r="M272" s="45"/>
      <c r="N272" s="46"/>
      <c r="O272" s="46">
        <v>0</v>
      </c>
      <c r="P272" s="46">
        <v>0</v>
      </c>
      <c r="Q272" s="47">
        <f>SUM(N272:P272)</f>
        <v>0</v>
      </c>
      <c r="R272" s="46"/>
      <c r="S272" s="46"/>
      <c r="T272" s="45"/>
      <c r="U272" s="45"/>
      <c r="V272" s="45"/>
      <c r="W272" s="48" t="str">
        <f>VLOOKUP(M272,tablaPesoTRLActual,2,FALSE)*VLOOKUP((V272-M272),tablaPesoCambioTRL,2,FALSE)</f>
        <v>0</v>
      </c>
      <c r="X272" s="48" t="str">
        <f>VLOOKUP(V272,valoracionMetaTRL,2,FALSE)</f>
        <v>0</v>
      </c>
      <c r="Y272" s="49"/>
      <c r="Z272" s="45" t="str">
        <f>VLOOKUP(Y272,TipoESfuerzo,2,FALSE)</f>
        <v>0</v>
      </c>
      <c r="AA272" s="50"/>
      <c r="AB272" s="51"/>
      <c r="AC272" s="51"/>
      <c r="AD272" s="51"/>
      <c r="AE272" s="52">
        <f>SUM(AA272:AD272)</f>
        <v>0</v>
      </c>
      <c r="AF272" s="53"/>
      <c r="AG272" s="45"/>
      <c r="AH272" s="41"/>
      <c r="AI272" s="54"/>
      <c r="AJ272" s="55" t="str">
        <f>(W272*0.15)+(X272*0.6)+(Z272*0.25)</f>
        <v>0</v>
      </c>
      <c r="AK272" s="56"/>
      <c r="AL272" s="57" t="str">
        <f>VLOOKUP(AK272,AplicacionesTecnologia2,2,FALSE)</f>
        <v>0</v>
      </c>
      <c r="AM272" s="56"/>
      <c r="AN272" s="58" t="str">
        <f>VLOOKUP(AM272,AproximacionMercado,2,FALSE)</f>
        <v>0</v>
      </c>
      <c r="AO272" s="27"/>
      <c r="AP272" s="27"/>
      <c r="AQ272" s="56"/>
      <c r="AR272" s="57" t="str">
        <f>VLOOKUP(AQ272,ExpansionTecnologia,2,FALSE)</f>
        <v>0</v>
      </c>
      <c r="AS272" s="56"/>
      <c r="AT272" s="57" t="str">
        <f>VLOOKUP(AS272,RegulacionesBarreras,2,FALSE)</f>
        <v>0</v>
      </c>
      <c r="AU272" s="59" t="str">
        <f>AVERAGE(AL272,AN272,AR272,AT272)</f>
        <v>0</v>
      </c>
      <c r="AV272" s="56"/>
      <c r="AW272" s="57" t="str">
        <f>VLOOKUP(AV272,afectacionesArticulosPatentes,2,FALSE)</f>
        <v>0</v>
      </c>
      <c r="AX272" s="56"/>
      <c r="AY272" s="57" t="str">
        <f>VLOOKUP(AX272,afectacionesProductosComerciales,2,FALSE)</f>
        <v>0</v>
      </c>
      <c r="AZ272" s="27"/>
      <c r="BA272" s="45" t="s">
        <v>84</v>
      </c>
      <c r="BB272" s="60" t="str">
        <f>AVERAGE(AW272,AY272)</f>
        <v>0</v>
      </c>
    </row>
    <row r="273" spans="1:92" customHeight="1" ht="36">
      <c r="A273" s="39">
        <v>269</v>
      </c>
      <c r="B273" s="40"/>
      <c r="C273" s="41"/>
      <c r="D273" s="41"/>
      <c r="E273" s="42"/>
      <c r="F273" s="43"/>
      <c r="G273" s="43"/>
      <c r="H273" s="44"/>
      <c r="I273" s="45"/>
      <c r="J273" s="45"/>
      <c r="K273" s="45"/>
      <c r="L273" s="45"/>
      <c r="M273" s="45"/>
      <c r="N273" s="46"/>
      <c r="O273" s="46">
        <v>0</v>
      </c>
      <c r="P273" s="46">
        <v>0</v>
      </c>
      <c r="Q273" s="47">
        <f>SUM(N273:P273)</f>
        <v>0</v>
      </c>
      <c r="R273" s="46"/>
      <c r="S273" s="46"/>
      <c r="T273" s="45"/>
      <c r="U273" s="45"/>
      <c r="V273" s="45"/>
      <c r="W273" s="48" t="str">
        <f>VLOOKUP(M273,tablaPesoTRLActual,2,FALSE)*VLOOKUP((V273-M273),tablaPesoCambioTRL,2,FALSE)</f>
        <v>0</v>
      </c>
      <c r="X273" s="48" t="str">
        <f>VLOOKUP(V273,valoracionMetaTRL,2,FALSE)</f>
        <v>0</v>
      </c>
      <c r="Y273" s="49"/>
      <c r="Z273" s="45" t="str">
        <f>VLOOKUP(Y273,TipoESfuerzo,2,FALSE)</f>
        <v>0</v>
      </c>
      <c r="AA273" s="50"/>
      <c r="AB273" s="51"/>
      <c r="AC273" s="51"/>
      <c r="AD273" s="51"/>
      <c r="AE273" s="52">
        <f>SUM(AA273:AD273)</f>
        <v>0</v>
      </c>
      <c r="AF273" s="53"/>
      <c r="AG273" s="45"/>
      <c r="AH273" s="41"/>
      <c r="AI273" s="54"/>
      <c r="AJ273" s="55" t="str">
        <f>(W273*0.15)+(X273*0.6)+(Z273*0.25)</f>
        <v>0</v>
      </c>
      <c r="AK273" s="56"/>
      <c r="AL273" s="57" t="str">
        <f>VLOOKUP(AK273,AplicacionesTecnologia2,2,FALSE)</f>
        <v>0</v>
      </c>
      <c r="AM273" s="56"/>
      <c r="AN273" s="58" t="str">
        <f>VLOOKUP(AM273,AproximacionMercado,2,FALSE)</f>
        <v>0</v>
      </c>
      <c r="AO273" s="27"/>
      <c r="AP273" s="27"/>
      <c r="AQ273" s="56"/>
      <c r="AR273" s="57" t="str">
        <f>VLOOKUP(AQ273,ExpansionTecnologia,2,FALSE)</f>
        <v>0</v>
      </c>
      <c r="AS273" s="56"/>
      <c r="AT273" s="57" t="str">
        <f>VLOOKUP(AS273,RegulacionesBarreras,2,FALSE)</f>
        <v>0</v>
      </c>
      <c r="AU273" s="59" t="str">
        <f>AVERAGE(AL273,AN273,AR273,AT273)</f>
        <v>0</v>
      </c>
      <c r="AV273" s="56"/>
      <c r="AW273" s="57" t="str">
        <f>VLOOKUP(AV273,afectacionesArticulosPatentes,2,FALSE)</f>
        <v>0</v>
      </c>
      <c r="AX273" s="56"/>
      <c r="AY273" s="57" t="str">
        <f>VLOOKUP(AX273,afectacionesProductosComerciales,2,FALSE)</f>
        <v>0</v>
      </c>
      <c r="AZ273" s="27"/>
      <c r="BA273" s="45" t="s">
        <v>84</v>
      </c>
      <c r="BB273" s="60" t="str">
        <f>AVERAGE(AW273,AY273)</f>
        <v>0</v>
      </c>
    </row>
    <row r="274" spans="1:92" customHeight="1" ht="36">
      <c r="A274" s="39">
        <v>270</v>
      </c>
      <c r="B274" s="40"/>
      <c r="C274" s="41"/>
      <c r="D274" s="41"/>
      <c r="E274" s="42"/>
      <c r="F274" s="43"/>
      <c r="G274" s="43"/>
      <c r="H274" s="44"/>
      <c r="I274" s="45"/>
      <c r="J274" s="45"/>
      <c r="K274" s="45"/>
      <c r="L274" s="45"/>
      <c r="M274" s="45"/>
      <c r="N274" s="46"/>
      <c r="O274" s="46">
        <v>0</v>
      </c>
      <c r="P274" s="46">
        <v>0</v>
      </c>
      <c r="Q274" s="47">
        <f>SUM(N274:P274)</f>
        <v>0</v>
      </c>
      <c r="R274" s="46"/>
      <c r="S274" s="46"/>
      <c r="T274" s="45"/>
      <c r="U274" s="45"/>
      <c r="V274" s="45"/>
      <c r="W274" s="48" t="str">
        <f>VLOOKUP(M274,tablaPesoTRLActual,2,FALSE)*VLOOKUP((V274-M274),tablaPesoCambioTRL,2,FALSE)</f>
        <v>0</v>
      </c>
      <c r="X274" s="48" t="str">
        <f>VLOOKUP(V274,valoracionMetaTRL,2,FALSE)</f>
        <v>0</v>
      </c>
      <c r="Y274" s="49"/>
      <c r="Z274" s="45" t="str">
        <f>VLOOKUP(Y274,TipoESfuerzo,2,FALSE)</f>
        <v>0</v>
      </c>
      <c r="AA274" s="50"/>
      <c r="AB274" s="51"/>
      <c r="AC274" s="51"/>
      <c r="AD274" s="51"/>
      <c r="AE274" s="52">
        <f>SUM(AA274:AD274)</f>
        <v>0</v>
      </c>
      <c r="AF274" s="53"/>
      <c r="AG274" s="45"/>
      <c r="AH274" s="41"/>
      <c r="AI274" s="54"/>
      <c r="AJ274" s="55" t="str">
        <f>(W274*0.15)+(X274*0.6)+(Z274*0.25)</f>
        <v>0</v>
      </c>
      <c r="AK274" s="56"/>
      <c r="AL274" s="57" t="str">
        <f>VLOOKUP(AK274,AplicacionesTecnologia2,2,FALSE)</f>
        <v>0</v>
      </c>
      <c r="AM274" s="56"/>
      <c r="AN274" s="58" t="str">
        <f>VLOOKUP(AM274,AproximacionMercado,2,FALSE)</f>
        <v>0</v>
      </c>
      <c r="AO274" s="27"/>
      <c r="AP274" s="27"/>
      <c r="AQ274" s="56"/>
      <c r="AR274" s="57" t="str">
        <f>VLOOKUP(AQ274,ExpansionTecnologia,2,FALSE)</f>
        <v>0</v>
      </c>
      <c r="AS274" s="56"/>
      <c r="AT274" s="57" t="str">
        <f>VLOOKUP(AS274,RegulacionesBarreras,2,FALSE)</f>
        <v>0</v>
      </c>
      <c r="AU274" s="59" t="str">
        <f>AVERAGE(AL274,AN274,AR274,AT274)</f>
        <v>0</v>
      </c>
      <c r="AV274" s="56"/>
      <c r="AW274" s="57" t="str">
        <f>VLOOKUP(AV274,afectacionesArticulosPatentes,2,FALSE)</f>
        <v>0</v>
      </c>
      <c r="AX274" s="56"/>
      <c r="AY274" s="57" t="str">
        <f>VLOOKUP(AX274,afectacionesProductosComerciales,2,FALSE)</f>
        <v>0</v>
      </c>
      <c r="AZ274" s="27"/>
      <c r="BA274" s="45" t="s">
        <v>84</v>
      </c>
      <c r="BB274" s="60" t="str">
        <f>AVERAGE(AW274,AY274)</f>
        <v>0</v>
      </c>
    </row>
    <row r="275" spans="1:92" customHeight="1" ht="36">
      <c r="A275" s="39">
        <v>271</v>
      </c>
      <c r="B275" s="40"/>
      <c r="C275" s="41"/>
      <c r="D275" s="41"/>
      <c r="E275" s="42"/>
      <c r="F275" s="43"/>
      <c r="G275" s="43"/>
      <c r="H275" s="44"/>
      <c r="I275" s="45"/>
      <c r="J275" s="45"/>
      <c r="K275" s="45"/>
      <c r="L275" s="45"/>
      <c r="M275" s="45"/>
      <c r="N275" s="46"/>
      <c r="O275" s="46">
        <v>0</v>
      </c>
      <c r="P275" s="46">
        <v>0</v>
      </c>
      <c r="Q275" s="47">
        <f>SUM(N275:P275)</f>
        <v>0</v>
      </c>
      <c r="R275" s="46"/>
      <c r="S275" s="46"/>
      <c r="T275" s="45"/>
      <c r="U275" s="45"/>
      <c r="V275" s="45"/>
      <c r="W275" s="48" t="str">
        <f>VLOOKUP(M275,tablaPesoTRLActual,2,FALSE)*VLOOKUP((V275-M275),tablaPesoCambioTRL,2,FALSE)</f>
        <v>0</v>
      </c>
      <c r="X275" s="48" t="str">
        <f>VLOOKUP(V275,valoracionMetaTRL,2,FALSE)</f>
        <v>0</v>
      </c>
      <c r="Y275" s="49"/>
      <c r="Z275" s="45" t="str">
        <f>VLOOKUP(Y275,TipoESfuerzo,2,FALSE)</f>
        <v>0</v>
      </c>
      <c r="AA275" s="50"/>
      <c r="AB275" s="51"/>
      <c r="AC275" s="51"/>
      <c r="AD275" s="51"/>
      <c r="AE275" s="52">
        <f>SUM(AA275:AD275)</f>
        <v>0</v>
      </c>
      <c r="AF275" s="53"/>
      <c r="AG275" s="45"/>
      <c r="AH275" s="41"/>
      <c r="AI275" s="54"/>
      <c r="AJ275" s="55" t="str">
        <f>(W275*0.15)+(X275*0.6)+(Z275*0.25)</f>
        <v>0</v>
      </c>
      <c r="AK275" s="56"/>
      <c r="AL275" s="57" t="str">
        <f>VLOOKUP(AK275,AplicacionesTecnologia2,2,FALSE)</f>
        <v>0</v>
      </c>
      <c r="AM275" s="56"/>
      <c r="AN275" s="58" t="str">
        <f>VLOOKUP(AM275,AproximacionMercado,2,FALSE)</f>
        <v>0</v>
      </c>
      <c r="AO275" s="27"/>
      <c r="AP275" s="27"/>
      <c r="AQ275" s="56"/>
      <c r="AR275" s="57" t="str">
        <f>VLOOKUP(AQ275,ExpansionTecnologia,2,FALSE)</f>
        <v>0</v>
      </c>
      <c r="AS275" s="56"/>
      <c r="AT275" s="57" t="str">
        <f>VLOOKUP(AS275,RegulacionesBarreras,2,FALSE)</f>
        <v>0</v>
      </c>
      <c r="AU275" s="59" t="str">
        <f>AVERAGE(AL275,AN275,AR275,AT275)</f>
        <v>0</v>
      </c>
      <c r="AV275" s="56"/>
      <c r="AW275" s="57" t="str">
        <f>VLOOKUP(AV275,afectacionesArticulosPatentes,2,FALSE)</f>
        <v>0</v>
      </c>
      <c r="AX275" s="56"/>
      <c r="AY275" s="57" t="str">
        <f>VLOOKUP(AX275,afectacionesProductosComerciales,2,FALSE)</f>
        <v>0</v>
      </c>
      <c r="AZ275" s="27"/>
      <c r="BA275" s="45" t="s">
        <v>84</v>
      </c>
      <c r="BB275" s="60" t="str">
        <f>AVERAGE(AW275,AY275)</f>
        <v>0</v>
      </c>
    </row>
    <row r="276" spans="1:92" customHeight="1" ht="36">
      <c r="A276" s="39">
        <v>272</v>
      </c>
      <c r="B276" s="40"/>
      <c r="C276" s="41"/>
      <c r="D276" s="41"/>
      <c r="E276" s="42"/>
      <c r="F276" s="43"/>
      <c r="G276" s="43"/>
      <c r="H276" s="44"/>
      <c r="I276" s="45"/>
      <c r="J276" s="45"/>
      <c r="K276" s="45"/>
      <c r="L276" s="45"/>
      <c r="M276" s="45"/>
      <c r="N276" s="46"/>
      <c r="O276" s="46">
        <v>0</v>
      </c>
      <c r="P276" s="46">
        <v>0</v>
      </c>
      <c r="Q276" s="47">
        <f>SUM(N276:P276)</f>
        <v>0</v>
      </c>
      <c r="R276" s="46"/>
      <c r="S276" s="46"/>
      <c r="T276" s="45"/>
      <c r="U276" s="45"/>
      <c r="V276" s="45"/>
      <c r="W276" s="48" t="str">
        <f>VLOOKUP(M276,tablaPesoTRLActual,2,FALSE)*VLOOKUP((V276-M276),tablaPesoCambioTRL,2,FALSE)</f>
        <v>0</v>
      </c>
      <c r="X276" s="48" t="str">
        <f>VLOOKUP(V276,valoracionMetaTRL,2,FALSE)</f>
        <v>0</v>
      </c>
      <c r="Y276" s="49"/>
      <c r="Z276" s="45" t="str">
        <f>VLOOKUP(Y276,TipoESfuerzo,2,FALSE)</f>
        <v>0</v>
      </c>
      <c r="AA276" s="50"/>
      <c r="AB276" s="51"/>
      <c r="AC276" s="51"/>
      <c r="AD276" s="51"/>
      <c r="AE276" s="52">
        <f>SUM(AA276:AD276)</f>
        <v>0</v>
      </c>
      <c r="AF276" s="53"/>
      <c r="AG276" s="45"/>
      <c r="AH276" s="41"/>
      <c r="AI276" s="54"/>
      <c r="AJ276" s="55" t="str">
        <f>(W276*0.15)+(X276*0.6)+(Z276*0.25)</f>
        <v>0</v>
      </c>
      <c r="AK276" s="56"/>
      <c r="AL276" s="57" t="str">
        <f>VLOOKUP(AK276,AplicacionesTecnologia2,2,FALSE)</f>
        <v>0</v>
      </c>
      <c r="AM276" s="56"/>
      <c r="AN276" s="58" t="str">
        <f>VLOOKUP(AM276,AproximacionMercado,2,FALSE)</f>
        <v>0</v>
      </c>
      <c r="AO276" s="27"/>
      <c r="AP276" s="27"/>
      <c r="AQ276" s="56"/>
      <c r="AR276" s="57" t="str">
        <f>VLOOKUP(AQ276,ExpansionTecnologia,2,FALSE)</f>
        <v>0</v>
      </c>
      <c r="AS276" s="56"/>
      <c r="AT276" s="57" t="str">
        <f>VLOOKUP(AS276,RegulacionesBarreras,2,FALSE)</f>
        <v>0</v>
      </c>
      <c r="AU276" s="59" t="str">
        <f>AVERAGE(AL276,AN276,AR276,AT276)</f>
        <v>0</v>
      </c>
      <c r="AV276" s="56"/>
      <c r="AW276" s="57" t="str">
        <f>VLOOKUP(AV276,afectacionesArticulosPatentes,2,FALSE)</f>
        <v>0</v>
      </c>
      <c r="AX276" s="56"/>
      <c r="AY276" s="57" t="str">
        <f>VLOOKUP(AX276,afectacionesProductosComerciales,2,FALSE)</f>
        <v>0</v>
      </c>
      <c r="AZ276" s="27"/>
      <c r="BA276" s="45" t="s">
        <v>84</v>
      </c>
      <c r="BB276" s="60" t="str">
        <f>AVERAGE(AW276,AY276)</f>
        <v>0</v>
      </c>
    </row>
    <row r="277" spans="1:92" customHeight="1" ht="36">
      <c r="A277" s="39">
        <v>273</v>
      </c>
      <c r="B277" s="40"/>
      <c r="C277" s="41"/>
      <c r="D277" s="41"/>
      <c r="E277" s="42"/>
      <c r="F277" s="43"/>
      <c r="G277" s="43"/>
      <c r="H277" s="44"/>
      <c r="I277" s="45"/>
      <c r="J277" s="45"/>
      <c r="K277" s="45"/>
      <c r="L277" s="45"/>
      <c r="M277" s="45"/>
      <c r="N277" s="46"/>
      <c r="O277" s="46">
        <v>0</v>
      </c>
      <c r="P277" s="46">
        <v>0</v>
      </c>
      <c r="Q277" s="47">
        <f>SUM(N277:P277)</f>
        <v>0</v>
      </c>
      <c r="R277" s="46"/>
      <c r="S277" s="46"/>
      <c r="T277" s="45"/>
      <c r="U277" s="45"/>
      <c r="V277" s="45"/>
      <c r="W277" s="48" t="str">
        <f>VLOOKUP(M277,tablaPesoTRLActual,2,FALSE)*VLOOKUP((V277-M277),tablaPesoCambioTRL,2,FALSE)</f>
        <v>0</v>
      </c>
      <c r="X277" s="48" t="str">
        <f>VLOOKUP(V277,valoracionMetaTRL,2,FALSE)</f>
        <v>0</v>
      </c>
      <c r="Y277" s="49"/>
      <c r="Z277" s="45" t="str">
        <f>VLOOKUP(Y277,TipoESfuerzo,2,FALSE)</f>
        <v>0</v>
      </c>
      <c r="AA277" s="50"/>
      <c r="AB277" s="51"/>
      <c r="AC277" s="51"/>
      <c r="AD277" s="51"/>
      <c r="AE277" s="52">
        <f>SUM(AA277:AD277)</f>
        <v>0</v>
      </c>
      <c r="AF277" s="53"/>
      <c r="AG277" s="45"/>
      <c r="AH277" s="41"/>
      <c r="AI277" s="54"/>
      <c r="AJ277" s="55" t="str">
        <f>(W277*0.15)+(X277*0.6)+(Z277*0.25)</f>
        <v>0</v>
      </c>
      <c r="AK277" s="56"/>
      <c r="AL277" s="57" t="str">
        <f>VLOOKUP(AK277,AplicacionesTecnologia2,2,FALSE)</f>
        <v>0</v>
      </c>
      <c r="AM277" s="56"/>
      <c r="AN277" s="58" t="str">
        <f>VLOOKUP(AM277,AproximacionMercado,2,FALSE)</f>
        <v>0</v>
      </c>
      <c r="AO277" s="27"/>
      <c r="AP277" s="27"/>
      <c r="AQ277" s="56"/>
      <c r="AR277" s="57" t="str">
        <f>VLOOKUP(AQ277,ExpansionTecnologia,2,FALSE)</f>
        <v>0</v>
      </c>
      <c r="AS277" s="56"/>
      <c r="AT277" s="57" t="str">
        <f>VLOOKUP(AS277,RegulacionesBarreras,2,FALSE)</f>
        <v>0</v>
      </c>
      <c r="AU277" s="59" t="str">
        <f>AVERAGE(AL277,AN277,AR277,AT277)</f>
        <v>0</v>
      </c>
      <c r="AV277" s="56"/>
      <c r="AW277" s="57" t="str">
        <f>VLOOKUP(AV277,afectacionesArticulosPatentes,2,FALSE)</f>
        <v>0</v>
      </c>
      <c r="AX277" s="56"/>
      <c r="AY277" s="57" t="str">
        <f>VLOOKUP(AX277,afectacionesProductosComerciales,2,FALSE)</f>
        <v>0</v>
      </c>
      <c r="AZ277" s="27"/>
      <c r="BA277" s="45" t="s">
        <v>84</v>
      </c>
      <c r="BB277" s="60" t="str">
        <f>AVERAGE(AW277,AY277)</f>
        <v>0</v>
      </c>
    </row>
    <row r="278" spans="1:92" customHeight="1" ht="36">
      <c r="A278" s="39">
        <v>274</v>
      </c>
      <c r="B278" s="40"/>
      <c r="C278" s="41"/>
      <c r="D278" s="41"/>
      <c r="E278" s="42"/>
      <c r="F278" s="43"/>
      <c r="G278" s="43"/>
      <c r="H278" s="44"/>
      <c r="I278" s="45"/>
      <c r="J278" s="45"/>
      <c r="K278" s="45"/>
      <c r="L278" s="45"/>
      <c r="M278" s="45"/>
      <c r="N278" s="46"/>
      <c r="O278" s="46">
        <v>0</v>
      </c>
      <c r="P278" s="46">
        <v>0</v>
      </c>
      <c r="Q278" s="47">
        <f>SUM(N278:P278)</f>
        <v>0</v>
      </c>
      <c r="R278" s="46"/>
      <c r="S278" s="46"/>
      <c r="T278" s="45"/>
      <c r="U278" s="45"/>
      <c r="V278" s="45"/>
      <c r="W278" s="48" t="str">
        <f>VLOOKUP(M278,tablaPesoTRLActual,2,FALSE)*VLOOKUP((V278-M278),tablaPesoCambioTRL,2,FALSE)</f>
        <v>0</v>
      </c>
      <c r="X278" s="48" t="str">
        <f>VLOOKUP(V278,valoracionMetaTRL,2,FALSE)</f>
        <v>0</v>
      </c>
      <c r="Y278" s="49"/>
      <c r="Z278" s="45" t="str">
        <f>VLOOKUP(Y278,TipoESfuerzo,2,FALSE)</f>
        <v>0</v>
      </c>
      <c r="AA278" s="50"/>
      <c r="AB278" s="51"/>
      <c r="AC278" s="51"/>
      <c r="AD278" s="51"/>
      <c r="AE278" s="52">
        <f>SUM(AA278:AD278)</f>
        <v>0</v>
      </c>
      <c r="AF278" s="53"/>
      <c r="AG278" s="45"/>
      <c r="AH278" s="41"/>
      <c r="AI278" s="54"/>
      <c r="AJ278" s="55" t="str">
        <f>(W278*0.15)+(X278*0.6)+(Z278*0.25)</f>
        <v>0</v>
      </c>
      <c r="AK278" s="56"/>
      <c r="AL278" s="57" t="str">
        <f>VLOOKUP(AK278,AplicacionesTecnologia2,2,FALSE)</f>
        <v>0</v>
      </c>
      <c r="AM278" s="56"/>
      <c r="AN278" s="58" t="str">
        <f>VLOOKUP(AM278,AproximacionMercado,2,FALSE)</f>
        <v>0</v>
      </c>
      <c r="AO278" s="27"/>
      <c r="AP278" s="27"/>
      <c r="AQ278" s="56"/>
      <c r="AR278" s="57" t="str">
        <f>VLOOKUP(AQ278,ExpansionTecnologia,2,FALSE)</f>
        <v>0</v>
      </c>
      <c r="AS278" s="56"/>
      <c r="AT278" s="57" t="str">
        <f>VLOOKUP(AS278,RegulacionesBarreras,2,FALSE)</f>
        <v>0</v>
      </c>
      <c r="AU278" s="59" t="str">
        <f>AVERAGE(AL278,AN278,AR278,AT278)</f>
        <v>0</v>
      </c>
      <c r="AV278" s="56"/>
      <c r="AW278" s="57" t="str">
        <f>VLOOKUP(AV278,afectacionesArticulosPatentes,2,FALSE)</f>
        <v>0</v>
      </c>
      <c r="AX278" s="56"/>
      <c r="AY278" s="57" t="str">
        <f>VLOOKUP(AX278,afectacionesProductosComerciales,2,FALSE)</f>
        <v>0</v>
      </c>
      <c r="AZ278" s="27"/>
      <c r="BA278" s="45" t="s">
        <v>84</v>
      </c>
      <c r="BB278" s="60" t="str">
        <f>AVERAGE(AW278,AY278)</f>
        <v>0</v>
      </c>
    </row>
    <row r="279" spans="1:92" customHeight="1" ht="36">
      <c r="A279" s="39">
        <v>275</v>
      </c>
      <c r="B279" s="40"/>
      <c r="C279" s="41"/>
      <c r="D279" s="41"/>
      <c r="E279" s="42"/>
      <c r="F279" s="43"/>
      <c r="G279" s="43"/>
      <c r="H279" s="44"/>
      <c r="I279" s="45"/>
      <c r="J279" s="45"/>
      <c r="K279" s="45"/>
      <c r="L279" s="45"/>
      <c r="M279" s="45"/>
      <c r="N279" s="46"/>
      <c r="O279" s="46">
        <v>0</v>
      </c>
      <c r="P279" s="46">
        <v>0</v>
      </c>
      <c r="Q279" s="47">
        <f>SUM(N279:P279)</f>
        <v>0</v>
      </c>
      <c r="R279" s="46"/>
      <c r="S279" s="46"/>
      <c r="T279" s="45"/>
      <c r="U279" s="45"/>
      <c r="V279" s="45"/>
      <c r="W279" s="48" t="str">
        <f>VLOOKUP(M279,tablaPesoTRLActual,2,FALSE)*VLOOKUP((V279-M279),tablaPesoCambioTRL,2,FALSE)</f>
        <v>0</v>
      </c>
      <c r="X279" s="48" t="str">
        <f>VLOOKUP(V279,valoracionMetaTRL,2,FALSE)</f>
        <v>0</v>
      </c>
      <c r="Y279" s="49"/>
      <c r="Z279" s="45" t="str">
        <f>VLOOKUP(Y279,TipoESfuerzo,2,FALSE)</f>
        <v>0</v>
      </c>
      <c r="AA279" s="50"/>
      <c r="AB279" s="51"/>
      <c r="AC279" s="51"/>
      <c r="AD279" s="51"/>
      <c r="AE279" s="52">
        <f>SUM(AA279:AD279)</f>
        <v>0</v>
      </c>
      <c r="AF279" s="53"/>
      <c r="AG279" s="45"/>
      <c r="AH279" s="41"/>
      <c r="AI279" s="54"/>
      <c r="AJ279" s="55" t="str">
        <f>(W279*0.15)+(X279*0.6)+(Z279*0.25)</f>
        <v>0</v>
      </c>
      <c r="AK279" s="56"/>
      <c r="AL279" s="57" t="str">
        <f>VLOOKUP(AK279,AplicacionesTecnologia2,2,FALSE)</f>
        <v>0</v>
      </c>
      <c r="AM279" s="56"/>
      <c r="AN279" s="58" t="str">
        <f>VLOOKUP(AM279,AproximacionMercado,2,FALSE)</f>
        <v>0</v>
      </c>
      <c r="AO279" s="27"/>
      <c r="AP279" s="27"/>
      <c r="AQ279" s="56"/>
      <c r="AR279" s="57" t="str">
        <f>VLOOKUP(AQ279,ExpansionTecnologia,2,FALSE)</f>
        <v>0</v>
      </c>
      <c r="AS279" s="56"/>
      <c r="AT279" s="57" t="str">
        <f>VLOOKUP(AS279,RegulacionesBarreras,2,FALSE)</f>
        <v>0</v>
      </c>
      <c r="AU279" s="59" t="str">
        <f>AVERAGE(AL279,AN279,AR279,AT279)</f>
        <v>0</v>
      </c>
      <c r="AV279" s="56"/>
      <c r="AW279" s="57" t="str">
        <f>VLOOKUP(AV279,afectacionesArticulosPatentes,2,FALSE)</f>
        <v>0</v>
      </c>
      <c r="AX279" s="56"/>
      <c r="AY279" s="57" t="str">
        <f>VLOOKUP(AX279,afectacionesProductosComerciales,2,FALSE)</f>
        <v>0</v>
      </c>
      <c r="AZ279" s="27"/>
      <c r="BA279" s="45" t="s">
        <v>84</v>
      </c>
      <c r="BB279" s="60" t="str">
        <f>AVERAGE(AW279,AY279)</f>
        <v>0</v>
      </c>
    </row>
    <row r="280" spans="1:92" customHeight="1" ht="36">
      <c r="A280" s="39">
        <v>276</v>
      </c>
      <c r="B280" s="40"/>
      <c r="C280" s="41"/>
      <c r="D280" s="41"/>
      <c r="E280" s="42"/>
      <c r="F280" s="43"/>
      <c r="G280" s="43"/>
      <c r="H280" s="44"/>
      <c r="I280" s="45"/>
      <c r="J280" s="45"/>
      <c r="K280" s="45"/>
      <c r="L280" s="45"/>
      <c r="M280" s="45"/>
      <c r="N280" s="46"/>
      <c r="O280" s="46">
        <v>0</v>
      </c>
      <c r="P280" s="46">
        <v>0</v>
      </c>
      <c r="Q280" s="47">
        <f>SUM(N280:P280)</f>
        <v>0</v>
      </c>
      <c r="R280" s="46"/>
      <c r="S280" s="46"/>
      <c r="T280" s="45"/>
      <c r="U280" s="45"/>
      <c r="V280" s="45"/>
      <c r="W280" s="48" t="str">
        <f>VLOOKUP(M280,tablaPesoTRLActual,2,FALSE)*VLOOKUP((V280-M280),tablaPesoCambioTRL,2,FALSE)</f>
        <v>0</v>
      </c>
      <c r="X280" s="48" t="str">
        <f>VLOOKUP(V280,valoracionMetaTRL,2,FALSE)</f>
        <v>0</v>
      </c>
      <c r="Y280" s="49"/>
      <c r="Z280" s="45" t="str">
        <f>VLOOKUP(Y280,TipoESfuerzo,2,FALSE)</f>
        <v>0</v>
      </c>
      <c r="AA280" s="50"/>
      <c r="AB280" s="51"/>
      <c r="AC280" s="51"/>
      <c r="AD280" s="51"/>
      <c r="AE280" s="52">
        <f>SUM(AA280:AD280)</f>
        <v>0</v>
      </c>
      <c r="AF280" s="53"/>
      <c r="AG280" s="45"/>
      <c r="AH280" s="41"/>
      <c r="AI280" s="54"/>
      <c r="AJ280" s="55" t="str">
        <f>(W280*0.15)+(X280*0.6)+(Z280*0.25)</f>
        <v>0</v>
      </c>
      <c r="AK280" s="56"/>
      <c r="AL280" s="57" t="str">
        <f>VLOOKUP(AK280,AplicacionesTecnologia2,2,FALSE)</f>
        <v>0</v>
      </c>
      <c r="AM280" s="56"/>
      <c r="AN280" s="58" t="str">
        <f>VLOOKUP(AM280,AproximacionMercado,2,FALSE)</f>
        <v>0</v>
      </c>
      <c r="AO280" s="27"/>
      <c r="AP280" s="27"/>
      <c r="AQ280" s="56"/>
      <c r="AR280" s="57" t="str">
        <f>VLOOKUP(AQ280,ExpansionTecnologia,2,FALSE)</f>
        <v>0</v>
      </c>
      <c r="AS280" s="56"/>
      <c r="AT280" s="57" t="str">
        <f>VLOOKUP(AS280,RegulacionesBarreras,2,FALSE)</f>
        <v>0</v>
      </c>
      <c r="AU280" s="59" t="str">
        <f>AVERAGE(AL280,AN280,AR280,AT280)</f>
        <v>0</v>
      </c>
      <c r="AV280" s="56"/>
      <c r="AW280" s="57" t="str">
        <f>VLOOKUP(AV280,afectacionesArticulosPatentes,2,FALSE)</f>
        <v>0</v>
      </c>
      <c r="AX280" s="56"/>
      <c r="AY280" s="57" t="str">
        <f>VLOOKUP(AX280,afectacionesProductosComerciales,2,FALSE)</f>
        <v>0</v>
      </c>
      <c r="AZ280" s="27"/>
      <c r="BA280" s="45" t="s">
        <v>84</v>
      </c>
      <c r="BB280" s="60" t="str">
        <f>AVERAGE(AW280,AY280)</f>
        <v>0</v>
      </c>
    </row>
    <row r="281" spans="1:92" customHeight="1" ht="36">
      <c r="A281" s="39">
        <v>277</v>
      </c>
      <c r="B281" s="40"/>
      <c r="C281" s="41"/>
      <c r="D281" s="41"/>
      <c r="E281" s="42"/>
      <c r="F281" s="43"/>
      <c r="G281" s="43"/>
      <c r="H281" s="44"/>
      <c r="I281" s="45"/>
      <c r="J281" s="45"/>
      <c r="K281" s="45"/>
      <c r="L281" s="45"/>
      <c r="M281" s="45"/>
      <c r="N281" s="46"/>
      <c r="O281" s="46">
        <v>0</v>
      </c>
      <c r="P281" s="46">
        <v>0</v>
      </c>
      <c r="Q281" s="47">
        <f>SUM(N281:P281)</f>
        <v>0</v>
      </c>
      <c r="R281" s="46"/>
      <c r="S281" s="46"/>
      <c r="T281" s="45"/>
      <c r="U281" s="45"/>
      <c r="V281" s="45"/>
      <c r="W281" s="48" t="str">
        <f>VLOOKUP(M281,tablaPesoTRLActual,2,FALSE)*VLOOKUP((V281-M281),tablaPesoCambioTRL,2,FALSE)</f>
        <v>0</v>
      </c>
      <c r="X281" s="48" t="str">
        <f>VLOOKUP(V281,valoracionMetaTRL,2,FALSE)</f>
        <v>0</v>
      </c>
      <c r="Y281" s="49"/>
      <c r="Z281" s="45" t="str">
        <f>VLOOKUP(Y281,TipoESfuerzo,2,FALSE)</f>
        <v>0</v>
      </c>
      <c r="AA281" s="50"/>
      <c r="AB281" s="51"/>
      <c r="AC281" s="51"/>
      <c r="AD281" s="51"/>
      <c r="AE281" s="52">
        <f>SUM(AA281:AD281)</f>
        <v>0</v>
      </c>
      <c r="AF281" s="53"/>
      <c r="AG281" s="45"/>
      <c r="AH281" s="41"/>
      <c r="AI281" s="54"/>
      <c r="AJ281" s="55" t="str">
        <f>(W281*0.15)+(X281*0.6)+(Z281*0.25)</f>
        <v>0</v>
      </c>
      <c r="AK281" s="56"/>
      <c r="AL281" s="57" t="str">
        <f>VLOOKUP(AK281,AplicacionesTecnologia2,2,FALSE)</f>
        <v>0</v>
      </c>
      <c r="AM281" s="56"/>
      <c r="AN281" s="58" t="str">
        <f>VLOOKUP(AM281,AproximacionMercado,2,FALSE)</f>
        <v>0</v>
      </c>
      <c r="AO281" s="27"/>
      <c r="AP281" s="27"/>
      <c r="AQ281" s="56"/>
      <c r="AR281" s="57" t="str">
        <f>VLOOKUP(AQ281,ExpansionTecnologia,2,FALSE)</f>
        <v>0</v>
      </c>
      <c r="AS281" s="56"/>
      <c r="AT281" s="57" t="str">
        <f>VLOOKUP(AS281,RegulacionesBarreras,2,FALSE)</f>
        <v>0</v>
      </c>
      <c r="AU281" s="59" t="str">
        <f>AVERAGE(AL281,AN281,AR281,AT281)</f>
        <v>0</v>
      </c>
      <c r="AV281" s="56"/>
      <c r="AW281" s="57" t="str">
        <f>VLOOKUP(AV281,afectacionesArticulosPatentes,2,FALSE)</f>
        <v>0</v>
      </c>
      <c r="AX281" s="56"/>
      <c r="AY281" s="57" t="str">
        <f>VLOOKUP(AX281,afectacionesProductosComerciales,2,FALSE)</f>
        <v>0</v>
      </c>
      <c r="AZ281" s="27"/>
      <c r="BA281" s="45" t="s">
        <v>84</v>
      </c>
      <c r="BB281" s="60" t="str">
        <f>AVERAGE(AW281,AY281)</f>
        <v>0</v>
      </c>
    </row>
    <row r="282" spans="1:92" customHeight="1" ht="36">
      <c r="A282" s="39">
        <v>278</v>
      </c>
      <c r="B282" s="40"/>
      <c r="C282" s="41"/>
      <c r="D282" s="41"/>
      <c r="E282" s="42"/>
      <c r="F282" s="43"/>
      <c r="G282" s="43"/>
      <c r="H282" s="44"/>
      <c r="I282" s="45"/>
      <c r="J282" s="45"/>
      <c r="K282" s="45"/>
      <c r="L282" s="45"/>
      <c r="M282" s="45"/>
      <c r="N282" s="46"/>
      <c r="O282" s="46">
        <v>0</v>
      </c>
      <c r="P282" s="46">
        <v>0</v>
      </c>
      <c r="Q282" s="47">
        <f>SUM(N282:P282)</f>
        <v>0</v>
      </c>
      <c r="R282" s="46"/>
      <c r="S282" s="46"/>
      <c r="T282" s="45"/>
      <c r="U282" s="45"/>
      <c r="V282" s="45"/>
      <c r="W282" s="48" t="str">
        <f>VLOOKUP(M282,tablaPesoTRLActual,2,FALSE)*VLOOKUP((V282-M282),tablaPesoCambioTRL,2,FALSE)</f>
        <v>0</v>
      </c>
      <c r="X282" s="48" t="str">
        <f>VLOOKUP(V282,valoracionMetaTRL,2,FALSE)</f>
        <v>0</v>
      </c>
      <c r="Y282" s="49"/>
      <c r="Z282" s="45" t="str">
        <f>VLOOKUP(Y282,TipoESfuerzo,2,FALSE)</f>
        <v>0</v>
      </c>
      <c r="AA282" s="50"/>
      <c r="AB282" s="51"/>
      <c r="AC282" s="51"/>
      <c r="AD282" s="51"/>
      <c r="AE282" s="52">
        <f>SUM(AA282:AD282)</f>
        <v>0</v>
      </c>
      <c r="AF282" s="53"/>
      <c r="AG282" s="45"/>
      <c r="AH282" s="41"/>
      <c r="AI282" s="54"/>
      <c r="AJ282" s="55" t="str">
        <f>(W282*0.15)+(X282*0.6)+(Z282*0.25)</f>
        <v>0</v>
      </c>
      <c r="AK282" s="56"/>
      <c r="AL282" s="57" t="str">
        <f>VLOOKUP(AK282,AplicacionesTecnologia2,2,FALSE)</f>
        <v>0</v>
      </c>
      <c r="AM282" s="56"/>
      <c r="AN282" s="58" t="str">
        <f>VLOOKUP(AM282,AproximacionMercado,2,FALSE)</f>
        <v>0</v>
      </c>
      <c r="AO282" s="27"/>
      <c r="AP282" s="27"/>
      <c r="AQ282" s="56"/>
      <c r="AR282" s="57" t="str">
        <f>VLOOKUP(AQ282,ExpansionTecnologia,2,FALSE)</f>
        <v>0</v>
      </c>
      <c r="AS282" s="56"/>
      <c r="AT282" s="57" t="str">
        <f>VLOOKUP(AS282,RegulacionesBarreras,2,FALSE)</f>
        <v>0</v>
      </c>
      <c r="AU282" s="59" t="str">
        <f>AVERAGE(AL282,AN282,AR282,AT282)</f>
        <v>0</v>
      </c>
      <c r="AV282" s="56"/>
      <c r="AW282" s="57" t="str">
        <f>VLOOKUP(AV282,afectacionesArticulosPatentes,2,FALSE)</f>
        <v>0</v>
      </c>
      <c r="AX282" s="56"/>
      <c r="AY282" s="57" t="str">
        <f>VLOOKUP(AX282,afectacionesProductosComerciales,2,FALSE)</f>
        <v>0</v>
      </c>
      <c r="AZ282" s="27"/>
      <c r="BA282" s="45" t="s">
        <v>84</v>
      </c>
      <c r="BB282" s="60" t="str">
        <f>AVERAGE(AW282,AY282)</f>
        <v>0</v>
      </c>
    </row>
    <row r="283" spans="1:92" customHeight="1" ht="36">
      <c r="A283" s="39">
        <v>279</v>
      </c>
      <c r="B283" s="40"/>
      <c r="C283" s="41"/>
      <c r="D283" s="41"/>
      <c r="E283" s="42"/>
      <c r="F283" s="43"/>
      <c r="G283" s="43"/>
      <c r="H283" s="44"/>
      <c r="I283" s="45"/>
      <c r="J283" s="45"/>
      <c r="K283" s="45"/>
      <c r="L283" s="45"/>
      <c r="M283" s="45"/>
      <c r="N283" s="46"/>
      <c r="O283" s="46">
        <v>0</v>
      </c>
      <c r="P283" s="46">
        <v>0</v>
      </c>
      <c r="Q283" s="47">
        <f>SUM(N283:P283)</f>
        <v>0</v>
      </c>
      <c r="R283" s="46"/>
      <c r="S283" s="46"/>
      <c r="T283" s="45"/>
      <c r="U283" s="45"/>
      <c r="V283" s="45"/>
      <c r="W283" s="48" t="str">
        <f>VLOOKUP(M283,tablaPesoTRLActual,2,FALSE)*VLOOKUP((V283-M283),tablaPesoCambioTRL,2,FALSE)</f>
        <v>0</v>
      </c>
      <c r="X283" s="48" t="str">
        <f>VLOOKUP(V283,valoracionMetaTRL,2,FALSE)</f>
        <v>0</v>
      </c>
      <c r="Y283" s="49"/>
      <c r="Z283" s="45" t="str">
        <f>VLOOKUP(Y283,TipoESfuerzo,2,FALSE)</f>
        <v>0</v>
      </c>
      <c r="AA283" s="50"/>
      <c r="AB283" s="51"/>
      <c r="AC283" s="51"/>
      <c r="AD283" s="51"/>
      <c r="AE283" s="52">
        <f>SUM(AA283:AD283)</f>
        <v>0</v>
      </c>
      <c r="AF283" s="53"/>
      <c r="AG283" s="45"/>
      <c r="AH283" s="41"/>
      <c r="AI283" s="54"/>
      <c r="AJ283" s="55" t="str">
        <f>(W283*0.15)+(X283*0.6)+(Z283*0.25)</f>
        <v>0</v>
      </c>
      <c r="AK283" s="56"/>
      <c r="AL283" s="57" t="str">
        <f>VLOOKUP(AK283,AplicacionesTecnologia2,2,FALSE)</f>
        <v>0</v>
      </c>
      <c r="AM283" s="56"/>
      <c r="AN283" s="58" t="str">
        <f>VLOOKUP(AM283,AproximacionMercado,2,FALSE)</f>
        <v>0</v>
      </c>
      <c r="AO283" s="27"/>
      <c r="AP283" s="27"/>
      <c r="AQ283" s="56"/>
      <c r="AR283" s="57" t="str">
        <f>VLOOKUP(AQ283,ExpansionTecnologia,2,FALSE)</f>
        <v>0</v>
      </c>
      <c r="AS283" s="56"/>
      <c r="AT283" s="57" t="str">
        <f>VLOOKUP(AS283,RegulacionesBarreras,2,FALSE)</f>
        <v>0</v>
      </c>
      <c r="AU283" s="59" t="str">
        <f>AVERAGE(AL283,AN283,AR283,AT283)</f>
        <v>0</v>
      </c>
      <c r="AV283" s="56"/>
      <c r="AW283" s="57" t="str">
        <f>VLOOKUP(AV283,afectacionesArticulosPatentes,2,FALSE)</f>
        <v>0</v>
      </c>
      <c r="AX283" s="56"/>
      <c r="AY283" s="57" t="str">
        <f>VLOOKUP(AX283,afectacionesProductosComerciales,2,FALSE)</f>
        <v>0</v>
      </c>
      <c r="AZ283" s="27"/>
      <c r="BA283" s="45" t="s">
        <v>84</v>
      </c>
      <c r="BB283" s="60" t="str">
        <f>AVERAGE(AW283,AY283)</f>
        <v>0</v>
      </c>
    </row>
    <row r="284" spans="1:92" customHeight="1" ht="36">
      <c r="A284" s="39">
        <v>280</v>
      </c>
      <c r="B284" s="40"/>
      <c r="C284" s="41"/>
      <c r="D284" s="41"/>
      <c r="E284" s="42"/>
      <c r="F284" s="43"/>
      <c r="G284" s="43"/>
      <c r="H284" s="44"/>
      <c r="I284" s="45"/>
      <c r="J284" s="45"/>
      <c r="K284" s="45"/>
      <c r="L284" s="45"/>
      <c r="M284" s="45"/>
      <c r="N284" s="46"/>
      <c r="O284" s="46">
        <v>0</v>
      </c>
      <c r="P284" s="46">
        <v>0</v>
      </c>
      <c r="Q284" s="47">
        <f>SUM(N284:P284)</f>
        <v>0</v>
      </c>
      <c r="R284" s="46"/>
      <c r="S284" s="46"/>
      <c r="T284" s="45"/>
      <c r="U284" s="45"/>
      <c r="V284" s="45"/>
      <c r="W284" s="48" t="str">
        <f>VLOOKUP(M284,tablaPesoTRLActual,2,FALSE)*VLOOKUP((V284-M284),tablaPesoCambioTRL,2,FALSE)</f>
        <v>0</v>
      </c>
      <c r="X284" s="48" t="str">
        <f>VLOOKUP(V284,valoracionMetaTRL,2,FALSE)</f>
        <v>0</v>
      </c>
      <c r="Y284" s="49"/>
      <c r="Z284" s="45" t="str">
        <f>VLOOKUP(Y284,TipoESfuerzo,2,FALSE)</f>
        <v>0</v>
      </c>
      <c r="AA284" s="50"/>
      <c r="AB284" s="51"/>
      <c r="AC284" s="51"/>
      <c r="AD284" s="51"/>
      <c r="AE284" s="52">
        <f>SUM(AA284:AD284)</f>
        <v>0</v>
      </c>
      <c r="AF284" s="53"/>
      <c r="AG284" s="45"/>
      <c r="AH284" s="41"/>
      <c r="AI284" s="54"/>
      <c r="AJ284" s="55" t="str">
        <f>(W284*0.15)+(X284*0.6)+(Z284*0.25)</f>
        <v>0</v>
      </c>
      <c r="AK284" s="56"/>
      <c r="AL284" s="57" t="str">
        <f>VLOOKUP(AK284,AplicacionesTecnologia2,2,FALSE)</f>
        <v>0</v>
      </c>
      <c r="AM284" s="56"/>
      <c r="AN284" s="58" t="str">
        <f>VLOOKUP(AM284,AproximacionMercado,2,FALSE)</f>
        <v>0</v>
      </c>
      <c r="AO284" s="27"/>
      <c r="AP284" s="27"/>
      <c r="AQ284" s="56"/>
      <c r="AR284" s="57" t="str">
        <f>VLOOKUP(AQ284,ExpansionTecnologia,2,FALSE)</f>
        <v>0</v>
      </c>
      <c r="AS284" s="56"/>
      <c r="AT284" s="57" t="str">
        <f>VLOOKUP(AS284,RegulacionesBarreras,2,FALSE)</f>
        <v>0</v>
      </c>
      <c r="AU284" s="59" t="str">
        <f>AVERAGE(AL284,AN284,AR284,AT284)</f>
        <v>0</v>
      </c>
      <c r="AV284" s="56"/>
      <c r="AW284" s="57" t="str">
        <f>VLOOKUP(AV284,afectacionesArticulosPatentes,2,FALSE)</f>
        <v>0</v>
      </c>
      <c r="AX284" s="56"/>
      <c r="AY284" s="57" t="str">
        <f>VLOOKUP(AX284,afectacionesProductosComerciales,2,FALSE)</f>
        <v>0</v>
      </c>
      <c r="AZ284" s="27"/>
      <c r="BA284" s="45" t="s">
        <v>84</v>
      </c>
      <c r="BB284" s="60" t="str">
        <f>AVERAGE(AW284,AY284)</f>
        <v>0</v>
      </c>
    </row>
    <row r="285" spans="1:92" customHeight="1" ht="36">
      <c r="A285" s="39">
        <v>281</v>
      </c>
      <c r="B285" s="40"/>
      <c r="C285" s="41"/>
      <c r="D285" s="41"/>
      <c r="E285" s="42"/>
      <c r="F285" s="43"/>
      <c r="G285" s="43"/>
      <c r="H285" s="44"/>
      <c r="I285" s="45"/>
      <c r="J285" s="45"/>
      <c r="K285" s="45"/>
      <c r="L285" s="45"/>
      <c r="M285" s="45"/>
      <c r="N285" s="46"/>
      <c r="O285" s="46">
        <v>0</v>
      </c>
      <c r="P285" s="46">
        <v>0</v>
      </c>
      <c r="Q285" s="47">
        <f>SUM(N285:P285)</f>
        <v>0</v>
      </c>
      <c r="R285" s="46"/>
      <c r="S285" s="46"/>
      <c r="T285" s="45"/>
      <c r="U285" s="45"/>
      <c r="V285" s="45"/>
      <c r="W285" s="48" t="str">
        <f>VLOOKUP(M285,tablaPesoTRLActual,2,FALSE)*VLOOKUP((V285-M285),tablaPesoCambioTRL,2,FALSE)</f>
        <v>0</v>
      </c>
      <c r="X285" s="48" t="str">
        <f>VLOOKUP(V285,valoracionMetaTRL,2,FALSE)</f>
        <v>0</v>
      </c>
      <c r="Y285" s="49"/>
      <c r="Z285" s="45" t="str">
        <f>VLOOKUP(Y285,TipoESfuerzo,2,FALSE)</f>
        <v>0</v>
      </c>
      <c r="AA285" s="50"/>
      <c r="AB285" s="51"/>
      <c r="AC285" s="51"/>
      <c r="AD285" s="51"/>
      <c r="AE285" s="52">
        <f>SUM(AA285:AD285)</f>
        <v>0</v>
      </c>
      <c r="AF285" s="53"/>
      <c r="AG285" s="45"/>
      <c r="AH285" s="41"/>
      <c r="AI285" s="54"/>
      <c r="AJ285" s="55" t="str">
        <f>(W285*0.15)+(X285*0.6)+(Z285*0.25)</f>
        <v>0</v>
      </c>
      <c r="AK285" s="56"/>
      <c r="AL285" s="57" t="str">
        <f>VLOOKUP(AK285,AplicacionesTecnologia2,2,FALSE)</f>
        <v>0</v>
      </c>
      <c r="AM285" s="56"/>
      <c r="AN285" s="58" t="str">
        <f>VLOOKUP(AM285,AproximacionMercado,2,FALSE)</f>
        <v>0</v>
      </c>
      <c r="AO285" s="27"/>
      <c r="AP285" s="27"/>
      <c r="AQ285" s="56"/>
      <c r="AR285" s="57" t="str">
        <f>VLOOKUP(AQ285,ExpansionTecnologia,2,FALSE)</f>
        <v>0</v>
      </c>
      <c r="AS285" s="56"/>
      <c r="AT285" s="57" t="str">
        <f>VLOOKUP(AS285,RegulacionesBarreras,2,FALSE)</f>
        <v>0</v>
      </c>
      <c r="AU285" s="59" t="str">
        <f>AVERAGE(AL285,AN285,AR285,AT285)</f>
        <v>0</v>
      </c>
      <c r="AV285" s="56"/>
      <c r="AW285" s="57" t="str">
        <f>VLOOKUP(AV285,afectacionesArticulosPatentes,2,FALSE)</f>
        <v>0</v>
      </c>
      <c r="AX285" s="56"/>
      <c r="AY285" s="57" t="str">
        <f>VLOOKUP(AX285,afectacionesProductosComerciales,2,FALSE)</f>
        <v>0</v>
      </c>
      <c r="AZ285" s="27"/>
      <c r="BA285" s="45" t="s">
        <v>84</v>
      </c>
      <c r="BB285" s="60" t="str">
        <f>AVERAGE(AW285,AY285)</f>
        <v>0</v>
      </c>
    </row>
    <row r="286" spans="1:92" customHeight="1" ht="36">
      <c r="A286" s="39">
        <v>282</v>
      </c>
      <c r="B286" s="40"/>
      <c r="C286" s="41"/>
      <c r="D286" s="41"/>
      <c r="E286" s="42"/>
      <c r="F286" s="43"/>
      <c r="G286" s="43"/>
      <c r="H286" s="44"/>
      <c r="I286" s="45"/>
      <c r="J286" s="45"/>
      <c r="K286" s="45"/>
      <c r="L286" s="45"/>
      <c r="M286" s="45"/>
      <c r="N286" s="46"/>
      <c r="O286" s="46">
        <v>0</v>
      </c>
      <c r="P286" s="46">
        <v>0</v>
      </c>
      <c r="Q286" s="47">
        <f>SUM(N286:P286)</f>
        <v>0</v>
      </c>
      <c r="R286" s="46"/>
      <c r="S286" s="46"/>
      <c r="T286" s="45"/>
      <c r="U286" s="45"/>
      <c r="V286" s="45"/>
      <c r="W286" s="48" t="str">
        <f>VLOOKUP(M286,tablaPesoTRLActual,2,FALSE)*VLOOKUP((V286-M286),tablaPesoCambioTRL,2,FALSE)</f>
        <v>0</v>
      </c>
      <c r="X286" s="48" t="str">
        <f>VLOOKUP(V286,valoracionMetaTRL,2,FALSE)</f>
        <v>0</v>
      </c>
      <c r="Y286" s="49"/>
      <c r="Z286" s="45" t="str">
        <f>VLOOKUP(Y286,TipoESfuerzo,2,FALSE)</f>
        <v>0</v>
      </c>
      <c r="AA286" s="50"/>
      <c r="AB286" s="51"/>
      <c r="AC286" s="51"/>
      <c r="AD286" s="51"/>
      <c r="AE286" s="52">
        <f>SUM(AA286:AD286)</f>
        <v>0</v>
      </c>
      <c r="AF286" s="53"/>
      <c r="AG286" s="45"/>
      <c r="AH286" s="41"/>
      <c r="AI286" s="54"/>
      <c r="AJ286" s="55" t="str">
        <f>(W286*0.15)+(X286*0.6)+(Z286*0.25)</f>
        <v>0</v>
      </c>
      <c r="AK286" s="56"/>
      <c r="AL286" s="57" t="str">
        <f>VLOOKUP(AK286,AplicacionesTecnologia2,2,FALSE)</f>
        <v>0</v>
      </c>
      <c r="AM286" s="56"/>
      <c r="AN286" s="58" t="str">
        <f>VLOOKUP(AM286,AproximacionMercado,2,FALSE)</f>
        <v>0</v>
      </c>
      <c r="AO286" s="27"/>
      <c r="AP286" s="27"/>
      <c r="AQ286" s="56"/>
      <c r="AR286" s="57" t="str">
        <f>VLOOKUP(AQ286,ExpansionTecnologia,2,FALSE)</f>
        <v>0</v>
      </c>
      <c r="AS286" s="56"/>
      <c r="AT286" s="57" t="str">
        <f>VLOOKUP(AS286,RegulacionesBarreras,2,FALSE)</f>
        <v>0</v>
      </c>
      <c r="AU286" s="59" t="str">
        <f>AVERAGE(AL286,AN286,AR286,AT286)</f>
        <v>0</v>
      </c>
      <c r="AV286" s="56"/>
      <c r="AW286" s="57" t="str">
        <f>VLOOKUP(AV286,afectacionesArticulosPatentes,2,FALSE)</f>
        <v>0</v>
      </c>
      <c r="AX286" s="56"/>
      <c r="AY286" s="57" t="str">
        <f>VLOOKUP(AX286,afectacionesProductosComerciales,2,FALSE)</f>
        <v>0</v>
      </c>
      <c r="AZ286" s="27"/>
      <c r="BA286" s="45" t="s">
        <v>84</v>
      </c>
      <c r="BB286" s="60" t="str">
        <f>AVERAGE(AW286,AY286)</f>
        <v>0</v>
      </c>
    </row>
    <row r="287" spans="1:92" customHeight="1" ht="36">
      <c r="A287" s="39">
        <v>283</v>
      </c>
      <c r="B287" s="40"/>
      <c r="C287" s="41"/>
      <c r="D287" s="41"/>
      <c r="E287" s="42"/>
      <c r="F287" s="43"/>
      <c r="G287" s="43"/>
      <c r="H287" s="44"/>
      <c r="I287" s="45"/>
      <c r="J287" s="45"/>
      <c r="K287" s="45"/>
      <c r="L287" s="45"/>
      <c r="M287" s="45"/>
      <c r="N287" s="46"/>
      <c r="O287" s="46">
        <v>0</v>
      </c>
      <c r="P287" s="46">
        <v>0</v>
      </c>
      <c r="Q287" s="47">
        <f>SUM(N287:P287)</f>
        <v>0</v>
      </c>
      <c r="R287" s="46"/>
      <c r="S287" s="46"/>
      <c r="T287" s="45"/>
      <c r="U287" s="45"/>
      <c r="V287" s="45"/>
      <c r="W287" s="48" t="str">
        <f>VLOOKUP(M287,tablaPesoTRLActual,2,FALSE)*VLOOKUP((V287-M287),tablaPesoCambioTRL,2,FALSE)</f>
        <v>0</v>
      </c>
      <c r="X287" s="48" t="str">
        <f>VLOOKUP(V287,valoracionMetaTRL,2,FALSE)</f>
        <v>0</v>
      </c>
      <c r="Y287" s="49"/>
      <c r="Z287" s="45" t="str">
        <f>VLOOKUP(Y287,TipoESfuerzo,2,FALSE)</f>
        <v>0</v>
      </c>
      <c r="AA287" s="50"/>
      <c r="AB287" s="51"/>
      <c r="AC287" s="51"/>
      <c r="AD287" s="51"/>
      <c r="AE287" s="52">
        <f>SUM(AA287:AD287)</f>
        <v>0</v>
      </c>
      <c r="AF287" s="53"/>
      <c r="AG287" s="45"/>
      <c r="AH287" s="41"/>
      <c r="AI287" s="54"/>
      <c r="AJ287" s="55" t="str">
        <f>(W287*0.15)+(X287*0.6)+(Z287*0.25)</f>
        <v>0</v>
      </c>
      <c r="AK287" s="56"/>
      <c r="AL287" s="57" t="str">
        <f>VLOOKUP(AK287,AplicacionesTecnologia2,2,FALSE)</f>
        <v>0</v>
      </c>
      <c r="AM287" s="56"/>
      <c r="AN287" s="58" t="str">
        <f>VLOOKUP(AM287,AproximacionMercado,2,FALSE)</f>
        <v>0</v>
      </c>
      <c r="AO287" s="27"/>
      <c r="AP287" s="27"/>
      <c r="AQ287" s="56"/>
      <c r="AR287" s="57" t="str">
        <f>VLOOKUP(AQ287,ExpansionTecnologia,2,FALSE)</f>
        <v>0</v>
      </c>
      <c r="AS287" s="56"/>
      <c r="AT287" s="57" t="str">
        <f>VLOOKUP(AS287,RegulacionesBarreras,2,FALSE)</f>
        <v>0</v>
      </c>
      <c r="AU287" s="59" t="str">
        <f>AVERAGE(AL287,AN287,AR287,AT287)</f>
        <v>0</v>
      </c>
      <c r="AV287" s="56"/>
      <c r="AW287" s="57" t="str">
        <f>VLOOKUP(AV287,afectacionesArticulosPatentes,2,FALSE)</f>
        <v>0</v>
      </c>
      <c r="AX287" s="56"/>
      <c r="AY287" s="57" t="str">
        <f>VLOOKUP(AX287,afectacionesProductosComerciales,2,FALSE)</f>
        <v>0</v>
      </c>
      <c r="AZ287" s="27"/>
      <c r="BA287" s="45" t="s">
        <v>84</v>
      </c>
      <c r="BB287" s="60" t="str">
        <f>AVERAGE(AW287,AY287)</f>
        <v>0</v>
      </c>
    </row>
    <row r="288" spans="1:92" customHeight="1" ht="36">
      <c r="A288" s="39">
        <v>284</v>
      </c>
      <c r="B288" s="40"/>
      <c r="C288" s="41"/>
      <c r="D288" s="41"/>
      <c r="E288" s="42"/>
      <c r="F288" s="43"/>
      <c r="G288" s="43"/>
      <c r="H288" s="44"/>
      <c r="I288" s="45"/>
      <c r="J288" s="45"/>
      <c r="K288" s="45"/>
      <c r="L288" s="45"/>
      <c r="M288" s="45"/>
      <c r="N288" s="46"/>
      <c r="O288" s="46">
        <v>0</v>
      </c>
      <c r="P288" s="46">
        <v>0</v>
      </c>
      <c r="Q288" s="47">
        <f>SUM(N288:P288)</f>
        <v>0</v>
      </c>
      <c r="R288" s="46"/>
      <c r="S288" s="46"/>
      <c r="T288" s="45"/>
      <c r="U288" s="45"/>
      <c r="V288" s="45"/>
      <c r="W288" s="48" t="str">
        <f>VLOOKUP(M288,tablaPesoTRLActual,2,FALSE)*VLOOKUP((V288-M288),tablaPesoCambioTRL,2,FALSE)</f>
        <v>0</v>
      </c>
      <c r="X288" s="48" t="str">
        <f>VLOOKUP(V288,valoracionMetaTRL,2,FALSE)</f>
        <v>0</v>
      </c>
      <c r="Y288" s="49"/>
      <c r="Z288" s="45" t="str">
        <f>VLOOKUP(Y288,TipoESfuerzo,2,FALSE)</f>
        <v>0</v>
      </c>
      <c r="AA288" s="50"/>
      <c r="AB288" s="51"/>
      <c r="AC288" s="51"/>
      <c r="AD288" s="51"/>
      <c r="AE288" s="52">
        <f>SUM(AA288:AD288)</f>
        <v>0</v>
      </c>
      <c r="AF288" s="53"/>
      <c r="AG288" s="45"/>
      <c r="AH288" s="41"/>
      <c r="AI288" s="54"/>
      <c r="AJ288" s="55" t="str">
        <f>(W288*0.15)+(X288*0.6)+(Z288*0.25)</f>
        <v>0</v>
      </c>
      <c r="AK288" s="56"/>
      <c r="AL288" s="57" t="str">
        <f>VLOOKUP(AK288,AplicacionesTecnologia2,2,FALSE)</f>
        <v>0</v>
      </c>
      <c r="AM288" s="56"/>
      <c r="AN288" s="58" t="str">
        <f>VLOOKUP(AM288,AproximacionMercado,2,FALSE)</f>
        <v>0</v>
      </c>
      <c r="AO288" s="27"/>
      <c r="AP288" s="27"/>
      <c r="AQ288" s="56"/>
      <c r="AR288" s="57" t="str">
        <f>VLOOKUP(AQ288,ExpansionTecnologia,2,FALSE)</f>
        <v>0</v>
      </c>
      <c r="AS288" s="56"/>
      <c r="AT288" s="57" t="str">
        <f>VLOOKUP(AS288,RegulacionesBarreras,2,FALSE)</f>
        <v>0</v>
      </c>
      <c r="AU288" s="59" t="str">
        <f>AVERAGE(AL288,AN288,AR288,AT288)</f>
        <v>0</v>
      </c>
      <c r="AV288" s="56"/>
      <c r="AW288" s="57" t="str">
        <f>VLOOKUP(AV288,afectacionesArticulosPatentes,2,FALSE)</f>
        <v>0</v>
      </c>
      <c r="AX288" s="56"/>
      <c r="AY288" s="57" t="str">
        <f>VLOOKUP(AX288,afectacionesProductosComerciales,2,FALSE)</f>
        <v>0</v>
      </c>
      <c r="AZ288" s="27"/>
      <c r="BA288" s="45" t="s">
        <v>84</v>
      </c>
      <c r="BB288" s="60" t="str">
        <f>AVERAGE(AW288,AY288)</f>
        <v>0</v>
      </c>
    </row>
    <row r="289" spans="1:92" customHeight="1" ht="36">
      <c r="A289" s="39">
        <v>285</v>
      </c>
      <c r="B289" s="40"/>
      <c r="C289" s="41"/>
      <c r="D289" s="41"/>
      <c r="E289" s="42"/>
      <c r="F289" s="43"/>
      <c r="G289" s="43"/>
      <c r="H289" s="44"/>
      <c r="I289" s="45"/>
      <c r="J289" s="45"/>
      <c r="K289" s="45"/>
      <c r="L289" s="45"/>
      <c r="M289" s="45"/>
      <c r="N289" s="46"/>
      <c r="O289" s="46">
        <v>0</v>
      </c>
      <c r="P289" s="46">
        <v>0</v>
      </c>
      <c r="Q289" s="47">
        <f>SUM(N289:P289)</f>
        <v>0</v>
      </c>
      <c r="R289" s="46"/>
      <c r="S289" s="46"/>
      <c r="T289" s="45"/>
      <c r="U289" s="45"/>
      <c r="V289" s="45"/>
      <c r="W289" s="48" t="str">
        <f>VLOOKUP(M289,tablaPesoTRLActual,2,FALSE)*VLOOKUP((V289-M289),tablaPesoCambioTRL,2,FALSE)</f>
        <v>0</v>
      </c>
      <c r="X289" s="48" t="str">
        <f>VLOOKUP(V289,valoracionMetaTRL,2,FALSE)</f>
        <v>0</v>
      </c>
      <c r="Y289" s="49"/>
      <c r="Z289" s="45" t="str">
        <f>VLOOKUP(Y289,TipoESfuerzo,2,FALSE)</f>
        <v>0</v>
      </c>
      <c r="AA289" s="50"/>
      <c r="AB289" s="51"/>
      <c r="AC289" s="51"/>
      <c r="AD289" s="51"/>
      <c r="AE289" s="52">
        <f>SUM(AA289:AD289)</f>
        <v>0</v>
      </c>
      <c r="AF289" s="53"/>
      <c r="AG289" s="45"/>
      <c r="AH289" s="41"/>
      <c r="AI289" s="54"/>
      <c r="AJ289" s="55" t="str">
        <f>(W289*0.15)+(X289*0.6)+(Z289*0.25)</f>
        <v>0</v>
      </c>
      <c r="AK289" s="56"/>
      <c r="AL289" s="57" t="str">
        <f>VLOOKUP(AK289,AplicacionesTecnologia2,2,FALSE)</f>
        <v>0</v>
      </c>
      <c r="AM289" s="56"/>
      <c r="AN289" s="58" t="str">
        <f>VLOOKUP(AM289,AproximacionMercado,2,FALSE)</f>
        <v>0</v>
      </c>
      <c r="AO289" s="27"/>
      <c r="AP289" s="27"/>
      <c r="AQ289" s="56"/>
      <c r="AR289" s="57" t="str">
        <f>VLOOKUP(AQ289,ExpansionTecnologia,2,FALSE)</f>
        <v>0</v>
      </c>
      <c r="AS289" s="56"/>
      <c r="AT289" s="57" t="str">
        <f>VLOOKUP(AS289,RegulacionesBarreras,2,FALSE)</f>
        <v>0</v>
      </c>
      <c r="AU289" s="59" t="str">
        <f>AVERAGE(AL289,AN289,AR289,AT289)</f>
        <v>0</v>
      </c>
      <c r="AV289" s="56"/>
      <c r="AW289" s="57" t="str">
        <f>VLOOKUP(AV289,afectacionesArticulosPatentes,2,FALSE)</f>
        <v>0</v>
      </c>
      <c r="AX289" s="56"/>
      <c r="AY289" s="57" t="str">
        <f>VLOOKUP(AX289,afectacionesProductosComerciales,2,FALSE)</f>
        <v>0</v>
      </c>
      <c r="AZ289" s="27"/>
      <c r="BA289" s="45" t="s">
        <v>84</v>
      </c>
      <c r="BB289" s="60" t="str">
        <f>AVERAGE(AW289,AY289)</f>
        <v>0</v>
      </c>
    </row>
    <row r="290" spans="1:92" customHeight="1" ht="36">
      <c r="A290" s="39">
        <v>286</v>
      </c>
      <c r="B290" s="40"/>
      <c r="C290" s="41"/>
      <c r="D290" s="41"/>
      <c r="E290" s="42"/>
      <c r="F290" s="43"/>
      <c r="G290" s="43"/>
      <c r="H290" s="44"/>
      <c r="I290" s="45"/>
      <c r="J290" s="45"/>
      <c r="K290" s="45"/>
      <c r="L290" s="45"/>
      <c r="M290" s="45"/>
      <c r="N290" s="46"/>
      <c r="O290" s="46">
        <v>0</v>
      </c>
      <c r="P290" s="46">
        <v>0</v>
      </c>
      <c r="Q290" s="47">
        <f>SUM(N290:P290)</f>
        <v>0</v>
      </c>
      <c r="R290" s="46"/>
      <c r="S290" s="46"/>
      <c r="T290" s="45"/>
      <c r="U290" s="45"/>
      <c r="V290" s="45"/>
      <c r="W290" s="48" t="str">
        <f>VLOOKUP(M290,tablaPesoTRLActual,2,FALSE)*VLOOKUP((V290-M290),tablaPesoCambioTRL,2,FALSE)</f>
        <v>0</v>
      </c>
      <c r="X290" s="48" t="str">
        <f>VLOOKUP(V290,valoracionMetaTRL,2,FALSE)</f>
        <v>0</v>
      </c>
      <c r="Y290" s="49"/>
      <c r="Z290" s="45" t="str">
        <f>VLOOKUP(Y290,TipoESfuerzo,2,FALSE)</f>
        <v>0</v>
      </c>
      <c r="AA290" s="50"/>
      <c r="AB290" s="51"/>
      <c r="AC290" s="51"/>
      <c r="AD290" s="51"/>
      <c r="AE290" s="52">
        <f>SUM(AA290:AD290)</f>
        <v>0</v>
      </c>
      <c r="AF290" s="53"/>
      <c r="AG290" s="45"/>
      <c r="AH290" s="41"/>
      <c r="AI290" s="54"/>
      <c r="AJ290" s="55" t="str">
        <f>(W290*0.15)+(X290*0.6)+(Z290*0.25)</f>
        <v>0</v>
      </c>
      <c r="AK290" s="56"/>
      <c r="AL290" s="57" t="str">
        <f>VLOOKUP(AK290,AplicacionesTecnologia2,2,FALSE)</f>
        <v>0</v>
      </c>
      <c r="AM290" s="56"/>
      <c r="AN290" s="58" t="str">
        <f>VLOOKUP(AM290,AproximacionMercado,2,FALSE)</f>
        <v>0</v>
      </c>
      <c r="AO290" s="27"/>
      <c r="AP290" s="27"/>
      <c r="AQ290" s="56"/>
      <c r="AR290" s="57" t="str">
        <f>VLOOKUP(AQ290,ExpansionTecnologia,2,FALSE)</f>
        <v>0</v>
      </c>
      <c r="AS290" s="56"/>
      <c r="AT290" s="57" t="str">
        <f>VLOOKUP(AS290,RegulacionesBarreras,2,FALSE)</f>
        <v>0</v>
      </c>
      <c r="AU290" s="59" t="str">
        <f>AVERAGE(AL290,AN290,AR290,AT290)</f>
        <v>0</v>
      </c>
      <c r="AV290" s="56"/>
      <c r="AW290" s="57" t="str">
        <f>VLOOKUP(AV290,afectacionesArticulosPatentes,2,FALSE)</f>
        <v>0</v>
      </c>
      <c r="AX290" s="56"/>
      <c r="AY290" s="57" t="str">
        <f>VLOOKUP(AX290,afectacionesProductosComerciales,2,FALSE)</f>
        <v>0</v>
      </c>
      <c r="AZ290" s="27"/>
      <c r="BA290" s="45" t="s">
        <v>84</v>
      </c>
      <c r="BB290" s="60" t="str">
        <f>AVERAGE(AW290,AY290)</f>
        <v>0</v>
      </c>
    </row>
    <row r="291" spans="1:92" customHeight="1" ht="36">
      <c r="A291" s="39">
        <v>287</v>
      </c>
      <c r="B291" s="40"/>
      <c r="C291" s="41"/>
      <c r="D291" s="41"/>
      <c r="E291" s="42"/>
      <c r="F291" s="43"/>
      <c r="G291" s="43"/>
      <c r="H291" s="44"/>
      <c r="I291" s="45"/>
      <c r="J291" s="45"/>
      <c r="K291" s="45"/>
      <c r="L291" s="45"/>
      <c r="M291" s="45"/>
      <c r="N291" s="46"/>
      <c r="O291" s="46">
        <v>0</v>
      </c>
      <c r="P291" s="46">
        <v>0</v>
      </c>
      <c r="Q291" s="47">
        <f>SUM(N291:P291)</f>
        <v>0</v>
      </c>
      <c r="R291" s="46"/>
      <c r="S291" s="46"/>
      <c r="T291" s="45"/>
      <c r="U291" s="45"/>
      <c r="V291" s="45"/>
      <c r="W291" s="48" t="str">
        <f>VLOOKUP(M291,tablaPesoTRLActual,2,FALSE)*VLOOKUP((V291-M291),tablaPesoCambioTRL,2,FALSE)</f>
        <v>0</v>
      </c>
      <c r="X291" s="48" t="str">
        <f>VLOOKUP(V291,valoracionMetaTRL,2,FALSE)</f>
        <v>0</v>
      </c>
      <c r="Y291" s="49"/>
      <c r="Z291" s="45" t="str">
        <f>VLOOKUP(Y291,TipoESfuerzo,2,FALSE)</f>
        <v>0</v>
      </c>
      <c r="AA291" s="50"/>
      <c r="AB291" s="51"/>
      <c r="AC291" s="51"/>
      <c r="AD291" s="51"/>
      <c r="AE291" s="52">
        <f>SUM(AA291:AD291)</f>
        <v>0</v>
      </c>
      <c r="AF291" s="53"/>
      <c r="AG291" s="45"/>
      <c r="AH291" s="41"/>
      <c r="AI291" s="54"/>
      <c r="AJ291" s="55" t="str">
        <f>(W291*0.15)+(X291*0.6)+(Z291*0.25)</f>
        <v>0</v>
      </c>
      <c r="AK291" s="56"/>
      <c r="AL291" s="57" t="str">
        <f>VLOOKUP(AK291,AplicacionesTecnologia2,2,FALSE)</f>
        <v>0</v>
      </c>
      <c r="AM291" s="56"/>
      <c r="AN291" s="58" t="str">
        <f>VLOOKUP(AM291,AproximacionMercado,2,FALSE)</f>
        <v>0</v>
      </c>
      <c r="AO291" s="27"/>
      <c r="AP291" s="27"/>
      <c r="AQ291" s="56"/>
      <c r="AR291" s="57" t="str">
        <f>VLOOKUP(AQ291,ExpansionTecnologia,2,FALSE)</f>
        <v>0</v>
      </c>
      <c r="AS291" s="56"/>
      <c r="AT291" s="57" t="str">
        <f>VLOOKUP(AS291,RegulacionesBarreras,2,FALSE)</f>
        <v>0</v>
      </c>
      <c r="AU291" s="59" t="str">
        <f>AVERAGE(AL291,AN291,AR291,AT291)</f>
        <v>0</v>
      </c>
      <c r="AV291" s="56"/>
      <c r="AW291" s="57" t="str">
        <f>VLOOKUP(AV291,afectacionesArticulosPatentes,2,FALSE)</f>
        <v>0</v>
      </c>
      <c r="AX291" s="56"/>
      <c r="AY291" s="57" t="str">
        <f>VLOOKUP(AX291,afectacionesProductosComerciales,2,FALSE)</f>
        <v>0</v>
      </c>
      <c r="AZ291" s="27"/>
      <c r="BA291" s="45" t="s">
        <v>84</v>
      </c>
      <c r="BB291" s="60" t="str">
        <f>AVERAGE(AW291,AY291)</f>
        <v>0</v>
      </c>
    </row>
    <row r="292" spans="1:92" customHeight="1" ht="36">
      <c r="A292" s="39">
        <v>288</v>
      </c>
      <c r="B292" s="40"/>
      <c r="C292" s="41"/>
      <c r="D292" s="41"/>
      <c r="E292" s="42"/>
      <c r="F292" s="43"/>
      <c r="G292" s="43"/>
      <c r="H292" s="44"/>
      <c r="I292" s="45"/>
      <c r="J292" s="45"/>
      <c r="K292" s="45"/>
      <c r="L292" s="45"/>
      <c r="M292" s="45"/>
      <c r="N292" s="46"/>
      <c r="O292" s="46">
        <v>0</v>
      </c>
      <c r="P292" s="46">
        <v>0</v>
      </c>
      <c r="Q292" s="47">
        <f>SUM(N292:P292)</f>
        <v>0</v>
      </c>
      <c r="R292" s="46"/>
      <c r="S292" s="46"/>
      <c r="T292" s="45"/>
      <c r="U292" s="45"/>
      <c r="V292" s="45"/>
      <c r="W292" s="48" t="str">
        <f>VLOOKUP(M292,tablaPesoTRLActual,2,FALSE)*VLOOKUP((V292-M292),tablaPesoCambioTRL,2,FALSE)</f>
        <v>0</v>
      </c>
      <c r="X292" s="48" t="str">
        <f>VLOOKUP(V292,valoracionMetaTRL,2,FALSE)</f>
        <v>0</v>
      </c>
      <c r="Y292" s="49"/>
      <c r="Z292" s="45" t="str">
        <f>VLOOKUP(Y292,TipoESfuerzo,2,FALSE)</f>
        <v>0</v>
      </c>
      <c r="AA292" s="50"/>
      <c r="AB292" s="51"/>
      <c r="AC292" s="51"/>
      <c r="AD292" s="51"/>
      <c r="AE292" s="52">
        <f>SUM(AA292:AD292)</f>
        <v>0</v>
      </c>
      <c r="AF292" s="53"/>
      <c r="AG292" s="45"/>
      <c r="AH292" s="41"/>
      <c r="AI292" s="54"/>
      <c r="AJ292" s="55" t="str">
        <f>(W292*0.15)+(X292*0.6)+(Z292*0.25)</f>
        <v>0</v>
      </c>
      <c r="AK292" s="56"/>
      <c r="AL292" s="57" t="str">
        <f>VLOOKUP(AK292,AplicacionesTecnologia2,2,FALSE)</f>
        <v>0</v>
      </c>
      <c r="AM292" s="56"/>
      <c r="AN292" s="58" t="str">
        <f>VLOOKUP(AM292,AproximacionMercado,2,FALSE)</f>
        <v>0</v>
      </c>
      <c r="AO292" s="27"/>
      <c r="AP292" s="27"/>
      <c r="AQ292" s="56"/>
      <c r="AR292" s="57" t="str">
        <f>VLOOKUP(AQ292,ExpansionTecnologia,2,FALSE)</f>
        <v>0</v>
      </c>
      <c r="AS292" s="56"/>
      <c r="AT292" s="57" t="str">
        <f>VLOOKUP(AS292,RegulacionesBarreras,2,FALSE)</f>
        <v>0</v>
      </c>
      <c r="AU292" s="59" t="str">
        <f>AVERAGE(AL292,AN292,AR292,AT292)</f>
        <v>0</v>
      </c>
      <c r="AV292" s="56"/>
      <c r="AW292" s="57" t="str">
        <f>VLOOKUP(AV292,afectacionesArticulosPatentes,2,FALSE)</f>
        <v>0</v>
      </c>
      <c r="AX292" s="56"/>
      <c r="AY292" s="57" t="str">
        <f>VLOOKUP(AX292,afectacionesProductosComerciales,2,FALSE)</f>
        <v>0</v>
      </c>
      <c r="AZ292" s="27"/>
      <c r="BA292" s="45" t="s">
        <v>84</v>
      </c>
      <c r="BB292" s="60" t="str">
        <f>AVERAGE(AW292,AY292)</f>
        <v>0</v>
      </c>
    </row>
    <row r="293" spans="1:92" customHeight="1" ht="36">
      <c r="A293" s="39">
        <v>289</v>
      </c>
      <c r="B293" s="40"/>
      <c r="C293" s="41"/>
      <c r="D293" s="41"/>
      <c r="E293" s="42"/>
      <c r="F293" s="43"/>
      <c r="G293" s="43"/>
      <c r="H293" s="44"/>
      <c r="I293" s="45"/>
      <c r="J293" s="45"/>
      <c r="K293" s="45"/>
      <c r="L293" s="45"/>
      <c r="M293" s="45"/>
      <c r="N293" s="46"/>
      <c r="O293" s="46">
        <v>0</v>
      </c>
      <c r="P293" s="46">
        <v>0</v>
      </c>
      <c r="Q293" s="47">
        <f>SUM(N293:P293)</f>
        <v>0</v>
      </c>
      <c r="R293" s="46"/>
      <c r="S293" s="46"/>
      <c r="T293" s="45"/>
      <c r="U293" s="45"/>
      <c r="V293" s="45"/>
      <c r="W293" s="48" t="str">
        <f>VLOOKUP(M293,tablaPesoTRLActual,2,FALSE)*VLOOKUP((V293-M293),tablaPesoCambioTRL,2,FALSE)</f>
        <v>0</v>
      </c>
      <c r="X293" s="48" t="str">
        <f>VLOOKUP(V293,valoracionMetaTRL,2,FALSE)</f>
        <v>0</v>
      </c>
      <c r="Y293" s="49"/>
      <c r="Z293" s="45" t="str">
        <f>VLOOKUP(Y293,TipoESfuerzo,2,FALSE)</f>
        <v>0</v>
      </c>
      <c r="AA293" s="50"/>
      <c r="AB293" s="51"/>
      <c r="AC293" s="51"/>
      <c r="AD293" s="51"/>
      <c r="AE293" s="52">
        <f>SUM(AA293:AD293)</f>
        <v>0</v>
      </c>
      <c r="AF293" s="53"/>
      <c r="AG293" s="45"/>
      <c r="AH293" s="41"/>
      <c r="AI293" s="54"/>
      <c r="AJ293" s="55" t="str">
        <f>(W293*0.15)+(X293*0.6)+(Z293*0.25)</f>
        <v>0</v>
      </c>
      <c r="AK293" s="56"/>
      <c r="AL293" s="57" t="str">
        <f>VLOOKUP(AK293,AplicacionesTecnologia2,2,FALSE)</f>
        <v>0</v>
      </c>
      <c r="AM293" s="56"/>
      <c r="AN293" s="58" t="str">
        <f>VLOOKUP(AM293,AproximacionMercado,2,FALSE)</f>
        <v>0</v>
      </c>
      <c r="AO293" s="27"/>
      <c r="AP293" s="27"/>
      <c r="AQ293" s="56"/>
      <c r="AR293" s="57" t="str">
        <f>VLOOKUP(AQ293,ExpansionTecnologia,2,FALSE)</f>
        <v>0</v>
      </c>
      <c r="AS293" s="56"/>
      <c r="AT293" s="57" t="str">
        <f>VLOOKUP(AS293,RegulacionesBarreras,2,FALSE)</f>
        <v>0</v>
      </c>
      <c r="AU293" s="59" t="str">
        <f>AVERAGE(AL293,AN293,AR293,AT293)</f>
        <v>0</v>
      </c>
      <c r="AV293" s="56"/>
      <c r="AW293" s="57" t="str">
        <f>VLOOKUP(AV293,afectacionesArticulosPatentes,2,FALSE)</f>
        <v>0</v>
      </c>
      <c r="AX293" s="56"/>
      <c r="AY293" s="57" t="str">
        <f>VLOOKUP(AX293,afectacionesProductosComerciales,2,FALSE)</f>
        <v>0</v>
      </c>
      <c r="AZ293" s="27"/>
      <c r="BA293" s="45" t="s">
        <v>84</v>
      </c>
      <c r="BB293" s="60" t="str">
        <f>AVERAGE(AW293,AY293)</f>
        <v>0</v>
      </c>
    </row>
    <row r="294" spans="1:92" customHeight="1" ht="36">
      <c r="A294" s="39">
        <v>290</v>
      </c>
      <c r="B294" s="40"/>
      <c r="C294" s="41"/>
      <c r="D294" s="41"/>
      <c r="E294" s="42"/>
      <c r="F294" s="43"/>
      <c r="G294" s="43"/>
      <c r="H294" s="44"/>
      <c r="I294" s="45"/>
      <c r="J294" s="45"/>
      <c r="K294" s="45"/>
      <c r="L294" s="45"/>
      <c r="M294" s="45"/>
      <c r="N294" s="46"/>
      <c r="O294" s="46">
        <v>0</v>
      </c>
      <c r="P294" s="46">
        <v>0</v>
      </c>
      <c r="Q294" s="47">
        <f>SUM(N294:P294)</f>
        <v>0</v>
      </c>
      <c r="R294" s="46"/>
      <c r="S294" s="46"/>
      <c r="T294" s="45"/>
      <c r="U294" s="45"/>
      <c r="V294" s="45"/>
      <c r="W294" s="48" t="str">
        <f>VLOOKUP(M294,tablaPesoTRLActual,2,FALSE)*VLOOKUP((V294-M294),tablaPesoCambioTRL,2,FALSE)</f>
        <v>0</v>
      </c>
      <c r="X294" s="48" t="str">
        <f>VLOOKUP(V294,valoracionMetaTRL,2,FALSE)</f>
        <v>0</v>
      </c>
      <c r="Y294" s="49"/>
      <c r="Z294" s="45" t="str">
        <f>VLOOKUP(Y294,TipoESfuerzo,2,FALSE)</f>
        <v>0</v>
      </c>
      <c r="AA294" s="50"/>
      <c r="AB294" s="51"/>
      <c r="AC294" s="51"/>
      <c r="AD294" s="51"/>
      <c r="AE294" s="52">
        <f>SUM(AA294:AD294)</f>
        <v>0</v>
      </c>
      <c r="AF294" s="53"/>
      <c r="AG294" s="45"/>
      <c r="AH294" s="41"/>
      <c r="AI294" s="54"/>
      <c r="AJ294" s="55" t="str">
        <f>(W294*0.15)+(X294*0.6)+(Z294*0.25)</f>
        <v>0</v>
      </c>
      <c r="AK294" s="56"/>
      <c r="AL294" s="57" t="str">
        <f>VLOOKUP(AK294,AplicacionesTecnologia2,2,FALSE)</f>
        <v>0</v>
      </c>
      <c r="AM294" s="56"/>
      <c r="AN294" s="58" t="str">
        <f>VLOOKUP(AM294,AproximacionMercado,2,FALSE)</f>
        <v>0</v>
      </c>
      <c r="AO294" s="27"/>
      <c r="AP294" s="27"/>
      <c r="AQ294" s="56"/>
      <c r="AR294" s="57" t="str">
        <f>VLOOKUP(AQ294,ExpansionTecnologia,2,FALSE)</f>
        <v>0</v>
      </c>
      <c r="AS294" s="56"/>
      <c r="AT294" s="57" t="str">
        <f>VLOOKUP(AS294,RegulacionesBarreras,2,FALSE)</f>
        <v>0</v>
      </c>
      <c r="AU294" s="59" t="str">
        <f>AVERAGE(AL294,AN294,AR294,AT294)</f>
        <v>0</v>
      </c>
      <c r="AV294" s="56"/>
      <c r="AW294" s="57" t="str">
        <f>VLOOKUP(AV294,afectacionesArticulosPatentes,2,FALSE)</f>
        <v>0</v>
      </c>
      <c r="AX294" s="56"/>
      <c r="AY294" s="57" t="str">
        <f>VLOOKUP(AX294,afectacionesProductosComerciales,2,FALSE)</f>
        <v>0</v>
      </c>
      <c r="AZ294" s="27"/>
      <c r="BA294" s="45" t="s">
        <v>84</v>
      </c>
      <c r="BB294" s="60" t="str">
        <f>AVERAGE(AW294,AY294)</f>
        <v>0</v>
      </c>
    </row>
    <row r="295" spans="1:92" customHeight="1" ht="36">
      <c r="A295" s="39">
        <v>291</v>
      </c>
      <c r="B295" s="40"/>
      <c r="C295" s="41"/>
      <c r="D295" s="41"/>
      <c r="E295" s="42"/>
      <c r="F295" s="43"/>
      <c r="G295" s="43"/>
      <c r="H295" s="44"/>
      <c r="I295" s="45"/>
      <c r="J295" s="45"/>
      <c r="K295" s="45"/>
      <c r="L295" s="45"/>
      <c r="M295" s="45"/>
      <c r="N295" s="46"/>
      <c r="O295" s="46">
        <v>0</v>
      </c>
      <c r="P295" s="46">
        <v>0</v>
      </c>
      <c r="Q295" s="47">
        <f>SUM(N295:P295)</f>
        <v>0</v>
      </c>
      <c r="R295" s="46"/>
      <c r="S295" s="46"/>
      <c r="T295" s="45"/>
      <c r="U295" s="45"/>
      <c r="V295" s="45"/>
      <c r="W295" s="48" t="str">
        <f>VLOOKUP(M295,tablaPesoTRLActual,2,FALSE)*VLOOKUP((V295-M295),tablaPesoCambioTRL,2,FALSE)</f>
        <v>0</v>
      </c>
      <c r="X295" s="48" t="str">
        <f>VLOOKUP(V295,valoracionMetaTRL,2,FALSE)</f>
        <v>0</v>
      </c>
      <c r="Y295" s="49"/>
      <c r="Z295" s="45" t="str">
        <f>VLOOKUP(Y295,TipoESfuerzo,2,FALSE)</f>
        <v>0</v>
      </c>
      <c r="AA295" s="50"/>
      <c r="AB295" s="51"/>
      <c r="AC295" s="51"/>
      <c r="AD295" s="51"/>
      <c r="AE295" s="52">
        <f>SUM(AA295:AD295)</f>
        <v>0</v>
      </c>
      <c r="AF295" s="53"/>
      <c r="AG295" s="45"/>
      <c r="AH295" s="41"/>
      <c r="AI295" s="54"/>
      <c r="AJ295" s="55" t="str">
        <f>(W295*0.15)+(X295*0.6)+(Z295*0.25)</f>
        <v>0</v>
      </c>
      <c r="AK295" s="56"/>
      <c r="AL295" s="57" t="str">
        <f>VLOOKUP(AK295,AplicacionesTecnologia2,2,FALSE)</f>
        <v>0</v>
      </c>
      <c r="AM295" s="56"/>
      <c r="AN295" s="58" t="str">
        <f>VLOOKUP(AM295,AproximacionMercado,2,FALSE)</f>
        <v>0</v>
      </c>
      <c r="AO295" s="27"/>
      <c r="AP295" s="27"/>
      <c r="AQ295" s="56"/>
      <c r="AR295" s="57" t="str">
        <f>VLOOKUP(AQ295,ExpansionTecnologia,2,FALSE)</f>
        <v>0</v>
      </c>
      <c r="AS295" s="56"/>
      <c r="AT295" s="57" t="str">
        <f>VLOOKUP(AS295,RegulacionesBarreras,2,FALSE)</f>
        <v>0</v>
      </c>
      <c r="AU295" s="59" t="str">
        <f>AVERAGE(AL295,AN295,AR295,AT295)</f>
        <v>0</v>
      </c>
      <c r="AV295" s="56"/>
      <c r="AW295" s="57" t="str">
        <f>VLOOKUP(AV295,afectacionesArticulosPatentes,2,FALSE)</f>
        <v>0</v>
      </c>
      <c r="AX295" s="56"/>
      <c r="AY295" s="57" t="str">
        <f>VLOOKUP(AX295,afectacionesProductosComerciales,2,FALSE)</f>
        <v>0</v>
      </c>
      <c r="AZ295" s="27"/>
      <c r="BA295" s="45" t="s">
        <v>84</v>
      </c>
      <c r="BB295" s="60" t="str">
        <f>AVERAGE(AW295,AY295)</f>
        <v>0</v>
      </c>
    </row>
    <row r="296" spans="1:92" customHeight="1" ht="36">
      <c r="A296" s="39">
        <v>292</v>
      </c>
      <c r="B296" s="40"/>
      <c r="C296" s="41"/>
      <c r="D296" s="41"/>
      <c r="E296" s="42"/>
      <c r="F296" s="43"/>
      <c r="G296" s="43"/>
      <c r="H296" s="44"/>
      <c r="I296" s="45"/>
      <c r="J296" s="45"/>
      <c r="K296" s="45"/>
      <c r="L296" s="45"/>
      <c r="M296" s="45"/>
      <c r="N296" s="46"/>
      <c r="O296" s="46">
        <v>0</v>
      </c>
      <c r="P296" s="46">
        <v>0</v>
      </c>
      <c r="Q296" s="47">
        <f>SUM(N296:P296)</f>
        <v>0</v>
      </c>
      <c r="R296" s="46"/>
      <c r="S296" s="46"/>
      <c r="T296" s="45"/>
      <c r="U296" s="45"/>
      <c r="V296" s="45"/>
      <c r="W296" s="48" t="str">
        <f>VLOOKUP(M296,tablaPesoTRLActual,2,FALSE)*VLOOKUP((V296-M296),tablaPesoCambioTRL,2,FALSE)</f>
        <v>0</v>
      </c>
      <c r="X296" s="48" t="str">
        <f>VLOOKUP(V296,valoracionMetaTRL,2,FALSE)</f>
        <v>0</v>
      </c>
      <c r="Y296" s="49"/>
      <c r="Z296" s="45" t="str">
        <f>VLOOKUP(Y296,TipoESfuerzo,2,FALSE)</f>
        <v>0</v>
      </c>
      <c r="AA296" s="50"/>
      <c r="AB296" s="51"/>
      <c r="AC296" s="51"/>
      <c r="AD296" s="51"/>
      <c r="AE296" s="52">
        <f>SUM(AA296:AD296)</f>
        <v>0</v>
      </c>
      <c r="AF296" s="53"/>
      <c r="AG296" s="45"/>
      <c r="AH296" s="41"/>
      <c r="AI296" s="54"/>
      <c r="AJ296" s="55" t="str">
        <f>(W296*0.15)+(X296*0.6)+(Z296*0.25)</f>
        <v>0</v>
      </c>
      <c r="AK296" s="56"/>
      <c r="AL296" s="57" t="str">
        <f>VLOOKUP(AK296,AplicacionesTecnologia2,2,FALSE)</f>
        <v>0</v>
      </c>
      <c r="AM296" s="56"/>
      <c r="AN296" s="58" t="str">
        <f>VLOOKUP(AM296,AproximacionMercado,2,FALSE)</f>
        <v>0</v>
      </c>
      <c r="AO296" s="27"/>
      <c r="AP296" s="27"/>
      <c r="AQ296" s="56"/>
      <c r="AR296" s="57" t="str">
        <f>VLOOKUP(AQ296,ExpansionTecnologia,2,FALSE)</f>
        <v>0</v>
      </c>
      <c r="AS296" s="56"/>
      <c r="AT296" s="57" t="str">
        <f>VLOOKUP(AS296,RegulacionesBarreras,2,FALSE)</f>
        <v>0</v>
      </c>
      <c r="AU296" s="59" t="str">
        <f>AVERAGE(AL296,AN296,AR296,AT296)</f>
        <v>0</v>
      </c>
      <c r="AV296" s="56"/>
      <c r="AW296" s="57" t="str">
        <f>VLOOKUP(AV296,afectacionesArticulosPatentes,2,FALSE)</f>
        <v>0</v>
      </c>
      <c r="AX296" s="56"/>
      <c r="AY296" s="57" t="str">
        <f>VLOOKUP(AX296,afectacionesProductosComerciales,2,FALSE)</f>
        <v>0</v>
      </c>
      <c r="AZ296" s="27"/>
      <c r="BA296" s="45" t="s">
        <v>84</v>
      </c>
      <c r="BB296" s="60" t="str">
        <f>AVERAGE(AW296,AY296)</f>
        <v>0</v>
      </c>
    </row>
    <row r="297" spans="1:92" customHeight="1" ht="36">
      <c r="A297" s="39">
        <v>293</v>
      </c>
      <c r="B297" s="40"/>
      <c r="C297" s="41"/>
      <c r="D297" s="41"/>
      <c r="E297" s="42"/>
      <c r="F297" s="43"/>
      <c r="G297" s="43"/>
      <c r="H297" s="44"/>
      <c r="I297" s="45"/>
      <c r="J297" s="45"/>
      <c r="K297" s="45"/>
      <c r="L297" s="45"/>
      <c r="M297" s="45"/>
      <c r="N297" s="46"/>
      <c r="O297" s="46">
        <v>0</v>
      </c>
      <c r="P297" s="46">
        <v>0</v>
      </c>
      <c r="Q297" s="47">
        <f>SUM(N297:P297)</f>
        <v>0</v>
      </c>
      <c r="R297" s="46"/>
      <c r="S297" s="46"/>
      <c r="T297" s="45"/>
      <c r="U297" s="45"/>
      <c r="V297" s="45"/>
      <c r="W297" s="48" t="str">
        <f>VLOOKUP(M297,tablaPesoTRLActual,2,FALSE)*VLOOKUP((V297-M297),tablaPesoCambioTRL,2,FALSE)</f>
        <v>0</v>
      </c>
      <c r="X297" s="48" t="str">
        <f>VLOOKUP(V297,valoracionMetaTRL,2,FALSE)</f>
        <v>0</v>
      </c>
      <c r="Y297" s="49"/>
      <c r="Z297" s="45" t="str">
        <f>VLOOKUP(Y297,TipoESfuerzo,2,FALSE)</f>
        <v>0</v>
      </c>
      <c r="AA297" s="50"/>
      <c r="AB297" s="51"/>
      <c r="AC297" s="51"/>
      <c r="AD297" s="51"/>
      <c r="AE297" s="52">
        <f>SUM(AA297:AD297)</f>
        <v>0</v>
      </c>
      <c r="AF297" s="53"/>
      <c r="AG297" s="45"/>
      <c r="AH297" s="41"/>
      <c r="AI297" s="54"/>
      <c r="AJ297" s="55" t="str">
        <f>(W297*0.15)+(X297*0.6)+(Z297*0.25)</f>
        <v>0</v>
      </c>
      <c r="AK297" s="56"/>
      <c r="AL297" s="57" t="str">
        <f>VLOOKUP(AK297,AplicacionesTecnologia2,2,FALSE)</f>
        <v>0</v>
      </c>
      <c r="AM297" s="56"/>
      <c r="AN297" s="58" t="str">
        <f>VLOOKUP(AM297,AproximacionMercado,2,FALSE)</f>
        <v>0</v>
      </c>
      <c r="AO297" s="27"/>
      <c r="AP297" s="27"/>
      <c r="AQ297" s="56"/>
      <c r="AR297" s="57" t="str">
        <f>VLOOKUP(AQ297,ExpansionTecnologia,2,FALSE)</f>
        <v>0</v>
      </c>
      <c r="AS297" s="56"/>
      <c r="AT297" s="57" t="str">
        <f>VLOOKUP(AS297,RegulacionesBarreras,2,FALSE)</f>
        <v>0</v>
      </c>
      <c r="AU297" s="59" t="str">
        <f>AVERAGE(AL297,AN297,AR297,AT297)</f>
        <v>0</v>
      </c>
      <c r="AV297" s="56"/>
      <c r="AW297" s="57" t="str">
        <f>VLOOKUP(AV297,afectacionesArticulosPatentes,2,FALSE)</f>
        <v>0</v>
      </c>
      <c r="AX297" s="56"/>
      <c r="AY297" s="57" t="str">
        <f>VLOOKUP(AX297,afectacionesProductosComerciales,2,FALSE)</f>
        <v>0</v>
      </c>
      <c r="AZ297" s="27"/>
      <c r="BA297" s="45" t="s">
        <v>84</v>
      </c>
      <c r="BB297" s="60" t="str">
        <f>AVERAGE(AW297,AY297)</f>
        <v>0</v>
      </c>
    </row>
    <row r="298" spans="1:92" customHeight="1" ht="36">
      <c r="A298" s="39">
        <v>294</v>
      </c>
      <c r="B298" s="40"/>
      <c r="C298" s="41"/>
      <c r="D298" s="41"/>
      <c r="E298" s="42"/>
      <c r="F298" s="43"/>
      <c r="G298" s="43"/>
      <c r="H298" s="44"/>
      <c r="I298" s="45"/>
      <c r="J298" s="45"/>
      <c r="K298" s="45"/>
      <c r="L298" s="45"/>
      <c r="M298" s="45"/>
      <c r="N298" s="46"/>
      <c r="O298" s="46">
        <v>0</v>
      </c>
      <c r="P298" s="46">
        <v>0</v>
      </c>
      <c r="Q298" s="47">
        <f>SUM(N298:P298)</f>
        <v>0</v>
      </c>
      <c r="R298" s="46"/>
      <c r="S298" s="46"/>
      <c r="T298" s="45"/>
      <c r="U298" s="45"/>
      <c r="V298" s="45"/>
      <c r="W298" s="48" t="str">
        <f>VLOOKUP(M298,tablaPesoTRLActual,2,FALSE)*VLOOKUP((V298-M298),tablaPesoCambioTRL,2,FALSE)</f>
        <v>0</v>
      </c>
      <c r="X298" s="48" t="str">
        <f>VLOOKUP(V298,valoracionMetaTRL,2,FALSE)</f>
        <v>0</v>
      </c>
      <c r="Y298" s="49"/>
      <c r="Z298" s="45" t="str">
        <f>VLOOKUP(Y298,TipoESfuerzo,2,FALSE)</f>
        <v>0</v>
      </c>
      <c r="AA298" s="50"/>
      <c r="AB298" s="51"/>
      <c r="AC298" s="51"/>
      <c r="AD298" s="51"/>
      <c r="AE298" s="52">
        <f>SUM(AA298:AD298)</f>
        <v>0</v>
      </c>
      <c r="AF298" s="53"/>
      <c r="AG298" s="45"/>
      <c r="AH298" s="41"/>
      <c r="AI298" s="54"/>
      <c r="AJ298" s="55" t="str">
        <f>(W298*0.15)+(X298*0.6)+(Z298*0.25)</f>
        <v>0</v>
      </c>
      <c r="AK298" s="56"/>
      <c r="AL298" s="57" t="str">
        <f>VLOOKUP(AK298,AplicacionesTecnologia2,2,FALSE)</f>
        <v>0</v>
      </c>
      <c r="AM298" s="56"/>
      <c r="AN298" s="58" t="str">
        <f>VLOOKUP(AM298,AproximacionMercado,2,FALSE)</f>
        <v>0</v>
      </c>
      <c r="AO298" s="27"/>
      <c r="AP298" s="27"/>
      <c r="AQ298" s="56"/>
      <c r="AR298" s="57" t="str">
        <f>VLOOKUP(AQ298,ExpansionTecnologia,2,FALSE)</f>
        <v>0</v>
      </c>
      <c r="AS298" s="56"/>
      <c r="AT298" s="57" t="str">
        <f>VLOOKUP(AS298,RegulacionesBarreras,2,FALSE)</f>
        <v>0</v>
      </c>
      <c r="AU298" s="59" t="str">
        <f>AVERAGE(AL298,AN298,AR298,AT298)</f>
        <v>0</v>
      </c>
      <c r="AV298" s="56"/>
      <c r="AW298" s="57" t="str">
        <f>VLOOKUP(AV298,afectacionesArticulosPatentes,2,FALSE)</f>
        <v>0</v>
      </c>
      <c r="AX298" s="56"/>
      <c r="AY298" s="57" t="str">
        <f>VLOOKUP(AX298,afectacionesProductosComerciales,2,FALSE)</f>
        <v>0</v>
      </c>
      <c r="AZ298" s="27"/>
      <c r="BA298" s="45" t="s">
        <v>84</v>
      </c>
      <c r="BB298" s="60" t="str">
        <f>AVERAGE(AW298,AY298)</f>
        <v>0</v>
      </c>
    </row>
    <row r="299" spans="1:92" customHeight="1" ht="36">
      <c r="A299" s="39">
        <v>295</v>
      </c>
      <c r="B299" s="40"/>
      <c r="C299" s="41"/>
      <c r="D299" s="41"/>
      <c r="E299" s="42"/>
      <c r="F299" s="43"/>
      <c r="G299" s="43"/>
      <c r="H299" s="44"/>
      <c r="I299" s="45"/>
      <c r="J299" s="45"/>
      <c r="K299" s="45"/>
      <c r="L299" s="45"/>
      <c r="M299" s="45"/>
      <c r="N299" s="46"/>
      <c r="O299" s="46">
        <v>0</v>
      </c>
      <c r="P299" s="46">
        <v>0</v>
      </c>
      <c r="Q299" s="47">
        <f>SUM(N299:P299)</f>
        <v>0</v>
      </c>
      <c r="R299" s="46"/>
      <c r="S299" s="46"/>
      <c r="T299" s="45"/>
      <c r="U299" s="45"/>
      <c r="V299" s="45"/>
      <c r="W299" s="48" t="str">
        <f>VLOOKUP(M299,tablaPesoTRLActual,2,FALSE)*VLOOKUP((V299-M299),tablaPesoCambioTRL,2,FALSE)</f>
        <v>0</v>
      </c>
      <c r="X299" s="48" t="str">
        <f>VLOOKUP(V299,valoracionMetaTRL,2,FALSE)</f>
        <v>0</v>
      </c>
      <c r="Y299" s="49"/>
      <c r="Z299" s="45" t="str">
        <f>VLOOKUP(Y299,TipoESfuerzo,2,FALSE)</f>
        <v>0</v>
      </c>
      <c r="AA299" s="50"/>
      <c r="AB299" s="51"/>
      <c r="AC299" s="51"/>
      <c r="AD299" s="51"/>
      <c r="AE299" s="52">
        <f>SUM(AA299:AD299)</f>
        <v>0</v>
      </c>
      <c r="AF299" s="53"/>
      <c r="AG299" s="45"/>
      <c r="AH299" s="41"/>
      <c r="AI299" s="54"/>
      <c r="AJ299" s="55" t="str">
        <f>(W299*0.15)+(X299*0.6)+(Z299*0.25)</f>
        <v>0</v>
      </c>
      <c r="AK299" s="56"/>
      <c r="AL299" s="57" t="str">
        <f>VLOOKUP(AK299,AplicacionesTecnologia2,2,FALSE)</f>
        <v>0</v>
      </c>
      <c r="AM299" s="56"/>
      <c r="AN299" s="58" t="str">
        <f>VLOOKUP(AM299,AproximacionMercado,2,FALSE)</f>
        <v>0</v>
      </c>
      <c r="AO299" s="27"/>
      <c r="AP299" s="27"/>
      <c r="AQ299" s="56"/>
      <c r="AR299" s="57" t="str">
        <f>VLOOKUP(AQ299,ExpansionTecnologia,2,FALSE)</f>
        <v>0</v>
      </c>
      <c r="AS299" s="56"/>
      <c r="AT299" s="57" t="str">
        <f>VLOOKUP(AS299,RegulacionesBarreras,2,FALSE)</f>
        <v>0</v>
      </c>
      <c r="AU299" s="59" t="str">
        <f>AVERAGE(AL299,AN299,AR299,AT299)</f>
        <v>0</v>
      </c>
      <c r="AV299" s="56"/>
      <c r="AW299" s="57" t="str">
        <f>VLOOKUP(AV299,afectacionesArticulosPatentes,2,FALSE)</f>
        <v>0</v>
      </c>
      <c r="AX299" s="56"/>
      <c r="AY299" s="57" t="str">
        <f>VLOOKUP(AX299,afectacionesProductosComerciales,2,FALSE)</f>
        <v>0</v>
      </c>
      <c r="AZ299" s="27"/>
      <c r="BA299" s="45" t="s">
        <v>84</v>
      </c>
      <c r="BB299" s="60" t="str">
        <f>AVERAGE(AW299,AY299)</f>
        <v>0</v>
      </c>
    </row>
    <row r="300" spans="1:92" customHeight="1" ht="36">
      <c r="A300" s="39">
        <v>296</v>
      </c>
      <c r="B300" s="40"/>
      <c r="C300" s="41"/>
      <c r="D300" s="41"/>
      <c r="E300" s="42"/>
      <c r="F300" s="43"/>
      <c r="G300" s="43"/>
      <c r="H300" s="44"/>
      <c r="I300" s="45"/>
      <c r="J300" s="45"/>
      <c r="K300" s="45"/>
      <c r="L300" s="45"/>
      <c r="M300" s="45"/>
      <c r="N300" s="46"/>
      <c r="O300" s="46">
        <v>0</v>
      </c>
      <c r="P300" s="46">
        <v>0</v>
      </c>
      <c r="Q300" s="47">
        <f>SUM(N300:P300)</f>
        <v>0</v>
      </c>
      <c r="R300" s="46"/>
      <c r="S300" s="46"/>
      <c r="T300" s="45"/>
      <c r="U300" s="45"/>
      <c r="V300" s="45"/>
      <c r="W300" s="48" t="str">
        <f>VLOOKUP(M300,tablaPesoTRLActual,2,FALSE)*VLOOKUP((V300-M300),tablaPesoCambioTRL,2,FALSE)</f>
        <v>0</v>
      </c>
      <c r="X300" s="48" t="str">
        <f>VLOOKUP(V300,valoracionMetaTRL,2,FALSE)</f>
        <v>0</v>
      </c>
      <c r="Y300" s="49"/>
      <c r="Z300" s="45" t="str">
        <f>VLOOKUP(Y300,TipoESfuerzo,2,FALSE)</f>
        <v>0</v>
      </c>
      <c r="AA300" s="50"/>
      <c r="AB300" s="51"/>
      <c r="AC300" s="51"/>
      <c r="AD300" s="51"/>
      <c r="AE300" s="52">
        <f>SUM(AA300:AD300)</f>
        <v>0</v>
      </c>
      <c r="AF300" s="53"/>
      <c r="AG300" s="45"/>
      <c r="AH300" s="41"/>
      <c r="AI300" s="54"/>
      <c r="AJ300" s="55" t="str">
        <f>(W300*0.15)+(X300*0.6)+(Z300*0.25)</f>
        <v>0</v>
      </c>
      <c r="AK300" s="56"/>
      <c r="AL300" s="57" t="str">
        <f>VLOOKUP(AK300,AplicacionesTecnologia2,2,FALSE)</f>
        <v>0</v>
      </c>
      <c r="AM300" s="56"/>
      <c r="AN300" s="58" t="str">
        <f>VLOOKUP(AM300,AproximacionMercado,2,FALSE)</f>
        <v>0</v>
      </c>
      <c r="AO300" s="27"/>
      <c r="AP300" s="27"/>
      <c r="AQ300" s="56"/>
      <c r="AR300" s="57" t="str">
        <f>VLOOKUP(AQ300,ExpansionTecnologia,2,FALSE)</f>
        <v>0</v>
      </c>
      <c r="AS300" s="56"/>
      <c r="AT300" s="57" t="str">
        <f>VLOOKUP(AS300,RegulacionesBarreras,2,FALSE)</f>
        <v>0</v>
      </c>
      <c r="AU300" s="59" t="str">
        <f>AVERAGE(AL300,AN300,AR300,AT300)</f>
        <v>0</v>
      </c>
      <c r="AV300" s="56"/>
      <c r="AW300" s="57" t="str">
        <f>VLOOKUP(AV300,afectacionesArticulosPatentes,2,FALSE)</f>
        <v>0</v>
      </c>
      <c r="AX300" s="56"/>
      <c r="AY300" s="57" t="str">
        <f>VLOOKUP(AX300,afectacionesProductosComerciales,2,FALSE)</f>
        <v>0</v>
      </c>
      <c r="AZ300" s="27"/>
      <c r="BA300" s="45" t="s">
        <v>84</v>
      </c>
      <c r="BB300" s="60" t="str">
        <f>AVERAGE(AW300,AY300)</f>
        <v>0</v>
      </c>
    </row>
    <row r="301" spans="1:92" customHeight="1" ht="36">
      <c r="A301" s="39">
        <v>297</v>
      </c>
      <c r="B301" s="40"/>
      <c r="C301" s="41"/>
      <c r="D301" s="41"/>
      <c r="E301" s="42"/>
      <c r="F301" s="43"/>
      <c r="G301" s="43"/>
      <c r="H301" s="44"/>
      <c r="I301" s="45"/>
      <c r="J301" s="45"/>
      <c r="K301" s="45"/>
      <c r="L301" s="45"/>
      <c r="M301" s="45"/>
      <c r="N301" s="46"/>
      <c r="O301" s="46">
        <v>0</v>
      </c>
      <c r="P301" s="46">
        <v>0</v>
      </c>
      <c r="Q301" s="47">
        <f>SUM(N301:P301)</f>
        <v>0</v>
      </c>
      <c r="R301" s="46"/>
      <c r="S301" s="46"/>
      <c r="T301" s="45"/>
      <c r="U301" s="45"/>
      <c r="V301" s="45"/>
      <c r="W301" s="48" t="str">
        <f>VLOOKUP(M301,tablaPesoTRLActual,2,FALSE)*VLOOKUP((V301-M301),tablaPesoCambioTRL,2,FALSE)</f>
        <v>0</v>
      </c>
      <c r="X301" s="48" t="str">
        <f>VLOOKUP(V301,valoracionMetaTRL,2,FALSE)</f>
        <v>0</v>
      </c>
      <c r="Y301" s="49"/>
      <c r="Z301" s="45" t="str">
        <f>VLOOKUP(Y301,TipoESfuerzo,2,FALSE)</f>
        <v>0</v>
      </c>
      <c r="AA301" s="50"/>
      <c r="AB301" s="51"/>
      <c r="AC301" s="51"/>
      <c r="AD301" s="51"/>
      <c r="AE301" s="52">
        <f>SUM(AA301:AD301)</f>
        <v>0</v>
      </c>
      <c r="AF301" s="53"/>
      <c r="AG301" s="45"/>
      <c r="AH301" s="41"/>
      <c r="AI301" s="54"/>
      <c r="AJ301" s="55" t="str">
        <f>(W301*0.15)+(X301*0.6)+(Z301*0.25)</f>
        <v>0</v>
      </c>
      <c r="AK301" s="56"/>
      <c r="AL301" s="57" t="str">
        <f>VLOOKUP(AK301,AplicacionesTecnologia2,2,FALSE)</f>
        <v>0</v>
      </c>
      <c r="AM301" s="56"/>
      <c r="AN301" s="58" t="str">
        <f>VLOOKUP(AM301,AproximacionMercado,2,FALSE)</f>
        <v>0</v>
      </c>
      <c r="AO301" s="27"/>
      <c r="AP301" s="27"/>
      <c r="AQ301" s="56"/>
      <c r="AR301" s="57" t="str">
        <f>VLOOKUP(AQ301,ExpansionTecnologia,2,FALSE)</f>
        <v>0</v>
      </c>
      <c r="AS301" s="56"/>
      <c r="AT301" s="57" t="str">
        <f>VLOOKUP(AS301,RegulacionesBarreras,2,FALSE)</f>
        <v>0</v>
      </c>
      <c r="AU301" s="59" t="str">
        <f>AVERAGE(AL301,AN301,AR301,AT301)</f>
        <v>0</v>
      </c>
      <c r="AV301" s="56"/>
      <c r="AW301" s="57" t="str">
        <f>VLOOKUP(AV301,afectacionesArticulosPatentes,2,FALSE)</f>
        <v>0</v>
      </c>
      <c r="AX301" s="56"/>
      <c r="AY301" s="57" t="str">
        <f>VLOOKUP(AX301,afectacionesProductosComerciales,2,FALSE)</f>
        <v>0</v>
      </c>
      <c r="AZ301" s="27"/>
      <c r="BA301" s="45" t="s">
        <v>84</v>
      </c>
      <c r="BB301" s="60" t="str">
        <f>AVERAGE(AW301,AY301)</f>
        <v>0</v>
      </c>
    </row>
    <row r="302" spans="1:92" customHeight="1" ht="36">
      <c r="A302" s="39">
        <v>298</v>
      </c>
      <c r="B302" s="40"/>
      <c r="C302" s="41"/>
      <c r="D302" s="41"/>
      <c r="E302" s="42"/>
      <c r="F302" s="43"/>
      <c r="G302" s="43"/>
      <c r="H302" s="44"/>
      <c r="I302" s="45"/>
      <c r="J302" s="45"/>
      <c r="K302" s="45"/>
      <c r="L302" s="45"/>
      <c r="M302" s="45"/>
      <c r="N302" s="46"/>
      <c r="O302" s="46">
        <v>0</v>
      </c>
      <c r="P302" s="46">
        <v>0</v>
      </c>
      <c r="Q302" s="47">
        <f>SUM(N302:P302)</f>
        <v>0</v>
      </c>
      <c r="R302" s="46"/>
      <c r="S302" s="46"/>
      <c r="T302" s="45"/>
      <c r="U302" s="45"/>
      <c r="V302" s="45"/>
      <c r="W302" s="48" t="str">
        <f>VLOOKUP(M302,tablaPesoTRLActual,2,FALSE)*VLOOKUP((V302-M302),tablaPesoCambioTRL,2,FALSE)</f>
        <v>0</v>
      </c>
      <c r="X302" s="48" t="str">
        <f>VLOOKUP(V302,valoracionMetaTRL,2,FALSE)</f>
        <v>0</v>
      </c>
      <c r="Y302" s="49"/>
      <c r="Z302" s="45" t="str">
        <f>VLOOKUP(Y302,TipoESfuerzo,2,FALSE)</f>
        <v>0</v>
      </c>
      <c r="AA302" s="50"/>
      <c r="AB302" s="51"/>
      <c r="AC302" s="51"/>
      <c r="AD302" s="51"/>
      <c r="AE302" s="52">
        <f>SUM(AA302:AD302)</f>
        <v>0</v>
      </c>
      <c r="AF302" s="53"/>
      <c r="AG302" s="45"/>
      <c r="AH302" s="41"/>
      <c r="AI302" s="54"/>
      <c r="AJ302" s="55" t="str">
        <f>(W302*0.15)+(X302*0.6)+(Z302*0.25)</f>
        <v>0</v>
      </c>
      <c r="AK302" s="56"/>
      <c r="AL302" s="57" t="str">
        <f>VLOOKUP(AK302,AplicacionesTecnologia2,2,FALSE)</f>
        <v>0</v>
      </c>
      <c r="AM302" s="56"/>
      <c r="AN302" s="58" t="str">
        <f>VLOOKUP(AM302,AproximacionMercado,2,FALSE)</f>
        <v>0</v>
      </c>
      <c r="AO302" s="27"/>
      <c r="AP302" s="27"/>
      <c r="AQ302" s="56"/>
      <c r="AR302" s="57" t="str">
        <f>VLOOKUP(AQ302,ExpansionTecnologia,2,FALSE)</f>
        <v>0</v>
      </c>
      <c r="AS302" s="56"/>
      <c r="AT302" s="57" t="str">
        <f>VLOOKUP(AS302,RegulacionesBarreras,2,FALSE)</f>
        <v>0</v>
      </c>
      <c r="AU302" s="59" t="str">
        <f>AVERAGE(AL302,AN302,AR302,AT302)</f>
        <v>0</v>
      </c>
      <c r="AV302" s="56"/>
      <c r="AW302" s="57" t="str">
        <f>VLOOKUP(AV302,afectacionesArticulosPatentes,2,FALSE)</f>
        <v>0</v>
      </c>
      <c r="AX302" s="56"/>
      <c r="AY302" s="57" t="str">
        <f>VLOOKUP(AX302,afectacionesProductosComerciales,2,FALSE)</f>
        <v>0</v>
      </c>
      <c r="AZ302" s="27"/>
      <c r="BA302" s="45" t="s">
        <v>84</v>
      </c>
      <c r="BB302" s="60" t="str">
        <f>AVERAGE(AW302,AY302)</f>
        <v>0</v>
      </c>
    </row>
    <row r="303" spans="1:92" customHeight="1" ht="36">
      <c r="A303" s="39">
        <v>299</v>
      </c>
      <c r="B303" s="40"/>
      <c r="C303" s="41"/>
      <c r="D303" s="41"/>
      <c r="E303" s="42"/>
      <c r="F303" s="43"/>
      <c r="G303" s="43"/>
      <c r="H303" s="44"/>
      <c r="I303" s="45"/>
      <c r="J303" s="45"/>
      <c r="K303" s="45"/>
      <c r="L303" s="45"/>
      <c r="M303" s="45"/>
      <c r="N303" s="46"/>
      <c r="O303" s="46">
        <v>0</v>
      </c>
      <c r="P303" s="46">
        <v>0</v>
      </c>
      <c r="Q303" s="47">
        <f>SUM(N303:P303)</f>
        <v>0</v>
      </c>
      <c r="R303" s="46"/>
      <c r="S303" s="46"/>
      <c r="T303" s="45"/>
      <c r="U303" s="45"/>
      <c r="V303" s="45"/>
      <c r="W303" s="48" t="str">
        <f>VLOOKUP(M303,tablaPesoTRLActual,2,FALSE)*VLOOKUP((V303-M303),tablaPesoCambioTRL,2,FALSE)</f>
        <v>0</v>
      </c>
      <c r="X303" s="48" t="str">
        <f>VLOOKUP(V303,valoracionMetaTRL,2,FALSE)</f>
        <v>0</v>
      </c>
      <c r="Y303" s="49"/>
      <c r="Z303" s="45" t="str">
        <f>VLOOKUP(Y303,TipoESfuerzo,2,FALSE)</f>
        <v>0</v>
      </c>
      <c r="AA303" s="50"/>
      <c r="AB303" s="51"/>
      <c r="AC303" s="51"/>
      <c r="AD303" s="51"/>
      <c r="AE303" s="52">
        <f>SUM(AA303:AD303)</f>
        <v>0</v>
      </c>
      <c r="AF303" s="53"/>
      <c r="AG303" s="45"/>
      <c r="AH303" s="41"/>
      <c r="AI303" s="54"/>
      <c r="AJ303" s="55" t="str">
        <f>(W303*0.15)+(X303*0.6)+(Z303*0.25)</f>
        <v>0</v>
      </c>
      <c r="AK303" s="56"/>
      <c r="AL303" s="57" t="str">
        <f>VLOOKUP(AK303,AplicacionesTecnologia2,2,FALSE)</f>
        <v>0</v>
      </c>
      <c r="AM303" s="56"/>
      <c r="AN303" s="58" t="str">
        <f>VLOOKUP(AM303,AproximacionMercado,2,FALSE)</f>
        <v>0</v>
      </c>
      <c r="AO303" s="27"/>
      <c r="AP303" s="27"/>
      <c r="AQ303" s="56"/>
      <c r="AR303" s="57" t="str">
        <f>VLOOKUP(AQ303,ExpansionTecnologia,2,FALSE)</f>
        <v>0</v>
      </c>
      <c r="AS303" s="56"/>
      <c r="AT303" s="57" t="str">
        <f>VLOOKUP(AS303,RegulacionesBarreras,2,FALSE)</f>
        <v>0</v>
      </c>
      <c r="AU303" s="59" t="str">
        <f>AVERAGE(AL303,AN303,AR303,AT303)</f>
        <v>0</v>
      </c>
      <c r="AV303" s="56"/>
      <c r="AW303" s="57" t="str">
        <f>VLOOKUP(AV303,afectacionesArticulosPatentes,2,FALSE)</f>
        <v>0</v>
      </c>
      <c r="AX303" s="56"/>
      <c r="AY303" s="57" t="str">
        <f>VLOOKUP(AX303,afectacionesProductosComerciales,2,FALSE)</f>
        <v>0</v>
      </c>
      <c r="AZ303" s="27"/>
      <c r="BA303" s="45" t="s">
        <v>84</v>
      </c>
      <c r="BB303" s="60" t="str">
        <f>AVERAGE(AW303,AY303)</f>
        <v>0</v>
      </c>
    </row>
    <row r="304" spans="1:92" customHeight="1" ht="36">
      <c r="A304" s="39">
        <v>300</v>
      </c>
      <c r="B304" s="40"/>
      <c r="C304" s="41"/>
      <c r="D304" s="41"/>
      <c r="E304" s="42"/>
      <c r="F304" s="43"/>
      <c r="G304" s="43"/>
      <c r="H304" s="44"/>
      <c r="I304" s="45"/>
      <c r="J304" s="45"/>
      <c r="K304" s="45"/>
      <c r="L304" s="45"/>
      <c r="M304" s="45"/>
      <c r="N304" s="46"/>
      <c r="O304" s="46">
        <v>0</v>
      </c>
      <c r="P304" s="46">
        <v>0</v>
      </c>
      <c r="Q304" s="47">
        <f>SUM(N304:P304)</f>
        <v>0</v>
      </c>
      <c r="R304" s="46"/>
      <c r="S304" s="46"/>
      <c r="T304" s="45"/>
      <c r="U304" s="45"/>
      <c r="V304" s="45"/>
      <c r="W304" s="48" t="str">
        <f>VLOOKUP(M304,tablaPesoTRLActual,2,FALSE)*VLOOKUP((V304-M304),tablaPesoCambioTRL,2,FALSE)</f>
        <v>0</v>
      </c>
      <c r="X304" s="48" t="str">
        <f>VLOOKUP(V304,valoracionMetaTRL,2,FALSE)</f>
        <v>0</v>
      </c>
      <c r="Y304" s="49"/>
      <c r="Z304" s="45" t="str">
        <f>VLOOKUP(Y304,TipoESfuerzo,2,FALSE)</f>
        <v>0</v>
      </c>
      <c r="AA304" s="50"/>
      <c r="AB304" s="51"/>
      <c r="AC304" s="51"/>
      <c r="AD304" s="51"/>
      <c r="AE304" s="52">
        <f>SUM(AA304:AD304)</f>
        <v>0</v>
      </c>
      <c r="AF304" s="53"/>
      <c r="AG304" s="45"/>
      <c r="AH304" s="41"/>
      <c r="AI304" s="54"/>
      <c r="AJ304" s="55" t="str">
        <f>(W304*0.15)+(X304*0.6)+(Z304*0.25)</f>
        <v>0</v>
      </c>
      <c r="AK304" s="56"/>
      <c r="AL304" s="57" t="str">
        <f>VLOOKUP(AK304,AplicacionesTecnologia2,2,FALSE)</f>
        <v>0</v>
      </c>
      <c r="AM304" s="56"/>
      <c r="AN304" s="58" t="str">
        <f>VLOOKUP(AM304,AproximacionMercado,2,FALSE)</f>
        <v>0</v>
      </c>
      <c r="AO304" s="27"/>
      <c r="AP304" s="27"/>
      <c r="AQ304" s="56"/>
      <c r="AR304" s="57" t="str">
        <f>VLOOKUP(AQ304,ExpansionTecnologia,2,FALSE)</f>
        <v>0</v>
      </c>
      <c r="AS304" s="56"/>
      <c r="AT304" s="57" t="str">
        <f>VLOOKUP(AS304,RegulacionesBarreras,2,FALSE)</f>
        <v>0</v>
      </c>
      <c r="AU304" s="59" t="str">
        <f>AVERAGE(AL304,AN304,AR304,AT304)</f>
        <v>0</v>
      </c>
      <c r="AV304" s="56"/>
      <c r="AW304" s="57" t="str">
        <f>VLOOKUP(AV304,afectacionesArticulosPatentes,2,FALSE)</f>
        <v>0</v>
      </c>
      <c r="AX304" s="56"/>
      <c r="AY304" s="57" t="str">
        <f>VLOOKUP(AX304,afectacionesProductosComerciales,2,FALSE)</f>
        <v>0</v>
      </c>
      <c r="AZ304" s="27"/>
      <c r="BA304" s="45" t="s">
        <v>84</v>
      </c>
      <c r="BB304" s="60" t="str">
        <f>AVERAGE(AW304,AY304)</f>
        <v>0</v>
      </c>
    </row>
    <row r="305" spans="1:92" customHeight="1" ht="36">
      <c r="A305" s="39">
        <v>301</v>
      </c>
      <c r="B305" s="40"/>
      <c r="C305" s="41"/>
      <c r="D305" s="41"/>
      <c r="E305" s="42"/>
      <c r="F305" s="43"/>
      <c r="G305" s="43"/>
      <c r="H305" s="44"/>
      <c r="I305" s="45"/>
      <c r="J305" s="45"/>
      <c r="K305" s="45"/>
      <c r="L305" s="45"/>
      <c r="M305" s="45"/>
      <c r="N305" s="46"/>
      <c r="O305" s="46">
        <v>0</v>
      </c>
      <c r="P305" s="46">
        <v>0</v>
      </c>
      <c r="Q305" s="47">
        <f>SUM(N305:P305)</f>
        <v>0</v>
      </c>
      <c r="R305" s="46"/>
      <c r="S305" s="46"/>
      <c r="T305" s="45"/>
      <c r="U305" s="45"/>
      <c r="V305" s="45"/>
      <c r="W305" s="48" t="str">
        <f>VLOOKUP(M305,tablaPesoTRLActual,2,FALSE)*VLOOKUP((V305-M305),tablaPesoCambioTRL,2,FALSE)</f>
        <v>0</v>
      </c>
      <c r="X305" s="48" t="str">
        <f>VLOOKUP(V305,valoracionMetaTRL,2,FALSE)</f>
        <v>0</v>
      </c>
      <c r="Y305" s="49"/>
      <c r="Z305" s="45" t="str">
        <f>VLOOKUP(Y305,TipoESfuerzo,2,FALSE)</f>
        <v>0</v>
      </c>
      <c r="AA305" s="50"/>
      <c r="AB305" s="51"/>
      <c r="AC305" s="51"/>
      <c r="AD305" s="51"/>
      <c r="AE305" s="52">
        <f>SUM(AA305:AD305)</f>
        <v>0</v>
      </c>
      <c r="AF305" s="53"/>
      <c r="AG305" s="45"/>
      <c r="AH305" s="41"/>
      <c r="AI305" s="54"/>
      <c r="AJ305" s="55" t="str">
        <f>(W305*0.15)+(X305*0.6)+(Z305*0.25)</f>
        <v>0</v>
      </c>
      <c r="AK305" s="56"/>
      <c r="AL305" s="57" t="str">
        <f>VLOOKUP(AK305,AplicacionesTecnologia2,2,FALSE)</f>
        <v>0</v>
      </c>
      <c r="AM305" s="56"/>
      <c r="AN305" s="58" t="str">
        <f>VLOOKUP(AM305,AproximacionMercado,2,FALSE)</f>
        <v>0</v>
      </c>
      <c r="AO305" s="27"/>
      <c r="AP305" s="27"/>
      <c r="AQ305" s="56"/>
      <c r="AR305" s="57" t="str">
        <f>VLOOKUP(AQ305,ExpansionTecnologia,2,FALSE)</f>
        <v>0</v>
      </c>
      <c r="AS305" s="56"/>
      <c r="AT305" s="57" t="str">
        <f>VLOOKUP(AS305,RegulacionesBarreras,2,FALSE)</f>
        <v>0</v>
      </c>
      <c r="AU305" s="59" t="str">
        <f>AVERAGE(AL305,AN305,AR305,AT305)</f>
        <v>0</v>
      </c>
      <c r="AV305" s="56"/>
      <c r="AW305" s="57" t="str">
        <f>VLOOKUP(AV305,afectacionesArticulosPatentes,2,FALSE)</f>
        <v>0</v>
      </c>
      <c r="AX305" s="56"/>
      <c r="AY305" s="57" t="str">
        <f>VLOOKUP(AX305,afectacionesProductosComerciales,2,FALSE)</f>
        <v>0</v>
      </c>
      <c r="AZ305" s="27"/>
      <c r="BA305" s="45" t="s">
        <v>84</v>
      </c>
      <c r="BB305" s="60" t="str">
        <f>AVERAGE(AW305,AY305)</f>
        <v>0</v>
      </c>
    </row>
    <row r="306" spans="1:92" customHeight="1" ht="36">
      <c r="A306" s="39">
        <v>302</v>
      </c>
      <c r="B306" s="40"/>
      <c r="C306" s="41"/>
      <c r="D306" s="41"/>
      <c r="E306" s="42"/>
      <c r="F306" s="43"/>
      <c r="G306" s="43"/>
      <c r="H306" s="44"/>
      <c r="I306" s="45"/>
      <c r="J306" s="45"/>
      <c r="K306" s="45"/>
      <c r="L306" s="45"/>
      <c r="M306" s="45"/>
      <c r="N306" s="46"/>
      <c r="O306" s="46">
        <v>0</v>
      </c>
      <c r="P306" s="46">
        <v>0</v>
      </c>
      <c r="Q306" s="47">
        <f>SUM(N306:P306)</f>
        <v>0</v>
      </c>
      <c r="R306" s="46"/>
      <c r="S306" s="46"/>
      <c r="T306" s="45"/>
      <c r="U306" s="45"/>
      <c r="V306" s="45"/>
      <c r="W306" s="48" t="str">
        <f>VLOOKUP(M306,tablaPesoTRLActual,2,FALSE)*VLOOKUP((V306-M306),tablaPesoCambioTRL,2,FALSE)</f>
        <v>0</v>
      </c>
      <c r="X306" s="48" t="str">
        <f>VLOOKUP(V306,valoracionMetaTRL,2,FALSE)</f>
        <v>0</v>
      </c>
      <c r="Y306" s="49"/>
      <c r="Z306" s="45" t="str">
        <f>VLOOKUP(Y306,TipoESfuerzo,2,FALSE)</f>
        <v>0</v>
      </c>
      <c r="AA306" s="50"/>
      <c r="AB306" s="51"/>
      <c r="AC306" s="51"/>
      <c r="AD306" s="51"/>
      <c r="AE306" s="52">
        <f>SUM(AA306:AD306)</f>
        <v>0</v>
      </c>
      <c r="AF306" s="53"/>
      <c r="AG306" s="45"/>
      <c r="AH306" s="41"/>
      <c r="AI306" s="54"/>
      <c r="AJ306" s="55" t="str">
        <f>(W306*0.15)+(X306*0.6)+(Z306*0.25)</f>
        <v>0</v>
      </c>
      <c r="AK306" s="56"/>
      <c r="AL306" s="57" t="str">
        <f>VLOOKUP(AK306,AplicacionesTecnologia2,2,FALSE)</f>
        <v>0</v>
      </c>
      <c r="AM306" s="56"/>
      <c r="AN306" s="58" t="str">
        <f>VLOOKUP(AM306,AproximacionMercado,2,FALSE)</f>
        <v>0</v>
      </c>
      <c r="AO306" s="27"/>
      <c r="AP306" s="27"/>
      <c r="AQ306" s="56"/>
      <c r="AR306" s="57" t="str">
        <f>VLOOKUP(AQ306,ExpansionTecnologia,2,FALSE)</f>
        <v>0</v>
      </c>
      <c r="AS306" s="56"/>
      <c r="AT306" s="57" t="str">
        <f>VLOOKUP(AS306,RegulacionesBarreras,2,FALSE)</f>
        <v>0</v>
      </c>
      <c r="AU306" s="59" t="str">
        <f>AVERAGE(AL306,AN306,AR306,AT306)</f>
        <v>0</v>
      </c>
      <c r="AV306" s="56"/>
      <c r="AW306" s="57" t="str">
        <f>VLOOKUP(AV306,afectacionesArticulosPatentes,2,FALSE)</f>
        <v>0</v>
      </c>
      <c r="AX306" s="56"/>
      <c r="AY306" s="57" t="str">
        <f>VLOOKUP(AX306,afectacionesProductosComerciales,2,FALSE)</f>
        <v>0</v>
      </c>
      <c r="AZ306" s="27"/>
      <c r="BA306" s="45" t="s">
        <v>84</v>
      </c>
      <c r="BB306" s="60" t="str">
        <f>AVERAGE(AW306,AY306)</f>
        <v>0</v>
      </c>
    </row>
    <row r="307" spans="1:92" customHeight="1" ht="36">
      <c r="A307" s="39">
        <v>303</v>
      </c>
      <c r="B307" s="40"/>
      <c r="C307" s="41"/>
      <c r="D307" s="41"/>
      <c r="E307" s="42"/>
      <c r="F307" s="43"/>
      <c r="G307" s="43"/>
      <c r="H307" s="44"/>
      <c r="I307" s="45"/>
      <c r="J307" s="45"/>
      <c r="K307" s="45"/>
      <c r="L307" s="45"/>
      <c r="M307" s="45"/>
      <c r="N307" s="46"/>
      <c r="O307" s="46">
        <v>0</v>
      </c>
      <c r="P307" s="46">
        <v>0</v>
      </c>
      <c r="Q307" s="47">
        <f>SUM(N307:P307)</f>
        <v>0</v>
      </c>
      <c r="R307" s="46"/>
      <c r="S307" s="46"/>
      <c r="T307" s="45"/>
      <c r="U307" s="45"/>
      <c r="V307" s="45"/>
      <c r="W307" s="48" t="str">
        <f>VLOOKUP(M307,tablaPesoTRLActual,2,FALSE)*VLOOKUP((V307-M307),tablaPesoCambioTRL,2,FALSE)</f>
        <v>0</v>
      </c>
      <c r="X307" s="48" t="str">
        <f>VLOOKUP(V307,valoracionMetaTRL,2,FALSE)</f>
        <v>0</v>
      </c>
      <c r="Y307" s="49"/>
      <c r="Z307" s="45" t="str">
        <f>VLOOKUP(Y307,TipoESfuerzo,2,FALSE)</f>
        <v>0</v>
      </c>
      <c r="AA307" s="50"/>
      <c r="AB307" s="51"/>
      <c r="AC307" s="51"/>
      <c r="AD307" s="51"/>
      <c r="AE307" s="52">
        <f>SUM(AA307:AD307)</f>
        <v>0</v>
      </c>
      <c r="AF307" s="53"/>
      <c r="AG307" s="45"/>
      <c r="AH307" s="41"/>
      <c r="AI307" s="54"/>
      <c r="AJ307" s="55" t="str">
        <f>(W307*0.15)+(X307*0.6)+(Z307*0.25)</f>
        <v>0</v>
      </c>
      <c r="AK307" s="56"/>
      <c r="AL307" s="57" t="str">
        <f>VLOOKUP(AK307,AplicacionesTecnologia2,2,FALSE)</f>
        <v>0</v>
      </c>
      <c r="AM307" s="56"/>
      <c r="AN307" s="58" t="str">
        <f>VLOOKUP(AM307,AproximacionMercado,2,FALSE)</f>
        <v>0</v>
      </c>
      <c r="AO307" s="27"/>
      <c r="AP307" s="27"/>
      <c r="AQ307" s="56"/>
      <c r="AR307" s="57" t="str">
        <f>VLOOKUP(AQ307,ExpansionTecnologia,2,FALSE)</f>
        <v>0</v>
      </c>
      <c r="AS307" s="56"/>
      <c r="AT307" s="57" t="str">
        <f>VLOOKUP(AS307,RegulacionesBarreras,2,FALSE)</f>
        <v>0</v>
      </c>
      <c r="AU307" s="59" t="str">
        <f>AVERAGE(AL307,AN307,AR307,AT307)</f>
        <v>0</v>
      </c>
      <c r="AV307" s="56"/>
      <c r="AW307" s="57" t="str">
        <f>VLOOKUP(AV307,afectacionesArticulosPatentes,2,FALSE)</f>
        <v>0</v>
      </c>
      <c r="AX307" s="56"/>
      <c r="AY307" s="57" t="str">
        <f>VLOOKUP(AX307,afectacionesProductosComerciales,2,FALSE)</f>
        <v>0</v>
      </c>
      <c r="AZ307" s="27"/>
      <c r="BA307" s="45" t="s">
        <v>84</v>
      </c>
      <c r="BB307" s="60" t="str">
        <f>AVERAGE(AW307,AY307)</f>
        <v>0</v>
      </c>
    </row>
    <row r="308" spans="1:92" customHeight="1" ht="36">
      <c r="A308" s="39">
        <v>304</v>
      </c>
      <c r="B308" s="40"/>
      <c r="C308" s="41"/>
      <c r="D308" s="41"/>
      <c r="E308" s="42"/>
      <c r="F308" s="43"/>
      <c r="G308" s="43"/>
      <c r="H308" s="44"/>
      <c r="I308" s="45"/>
      <c r="J308" s="45"/>
      <c r="K308" s="45"/>
      <c r="L308" s="45"/>
      <c r="M308" s="45"/>
      <c r="N308" s="46"/>
      <c r="O308" s="46">
        <v>0</v>
      </c>
      <c r="P308" s="46">
        <v>0</v>
      </c>
      <c r="Q308" s="47">
        <f>SUM(N308:P308)</f>
        <v>0</v>
      </c>
      <c r="R308" s="46"/>
      <c r="S308" s="46"/>
      <c r="T308" s="45"/>
      <c r="U308" s="45"/>
      <c r="V308" s="45"/>
      <c r="W308" s="48" t="str">
        <f>VLOOKUP(M308,tablaPesoTRLActual,2,FALSE)*VLOOKUP((V308-M308),tablaPesoCambioTRL,2,FALSE)</f>
        <v>0</v>
      </c>
      <c r="X308" s="48" t="str">
        <f>VLOOKUP(V308,valoracionMetaTRL,2,FALSE)</f>
        <v>0</v>
      </c>
      <c r="Y308" s="49"/>
      <c r="Z308" s="45" t="str">
        <f>VLOOKUP(Y308,TipoESfuerzo,2,FALSE)</f>
        <v>0</v>
      </c>
      <c r="AA308" s="50"/>
      <c r="AB308" s="51"/>
      <c r="AC308" s="51"/>
      <c r="AD308" s="51"/>
      <c r="AE308" s="52">
        <f>SUM(AA308:AD308)</f>
        <v>0</v>
      </c>
      <c r="AF308" s="53"/>
      <c r="AG308" s="45"/>
      <c r="AH308" s="41"/>
      <c r="AI308" s="54"/>
      <c r="AJ308" s="55" t="str">
        <f>(W308*0.15)+(X308*0.6)+(Z308*0.25)</f>
        <v>0</v>
      </c>
      <c r="AK308" s="56"/>
      <c r="AL308" s="57" t="str">
        <f>VLOOKUP(AK308,AplicacionesTecnologia2,2,FALSE)</f>
        <v>0</v>
      </c>
      <c r="AM308" s="56"/>
      <c r="AN308" s="58" t="str">
        <f>VLOOKUP(AM308,AproximacionMercado,2,FALSE)</f>
        <v>0</v>
      </c>
      <c r="AO308" s="27"/>
      <c r="AP308" s="27"/>
      <c r="AQ308" s="56"/>
      <c r="AR308" s="57" t="str">
        <f>VLOOKUP(AQ308,ExpansionTecnologia,2,FALSE)</f>
        <v>0</v>
      </c>
      <c r="AS308" s="56"/>
      <c r="AT308" s="57" t="str">
        <f>VLOOKUP(AS308,RegulacionesBarreras,2,FALSE)</f>
        <v>0</v>
      </c>
      <c r="AU308" s="59" t="str">
        <f>AVERAGE(AL308,AN308,AR308,AT308)</f>
        <v>0</v>
      </c>
      <c r="AV308" s="56"/>
      <c r="AW308" s="57" t="str">
        <f>VLOOKUP(AV308,afectacionesArticulosPatentes,2,FALSE)</f>
        <v>0</v>
      </c>
      <c r="AX308" s="56"/>
      <c r="AY308" s="57" t="str">
        <f>VLOOKUP(AX308,afectacionesProductosComerciales,2,FALSE)</f>
        <v>0</v>
      </c>
      <c r="AZ308" s="27"/>
      <c r="BA308" s="45" t="s">
        <v>84</v>
      </c>
      <c r="BB308" s="60" t="str">
        <f>AVERAGE(AW308,AY308)</f>
        <v>0</v>
      </c>
    </row>
    <row r="309" spans="1:92" customHeight="1" ht="36">
      <c r="A309" s="39">
        <v>305</v>
      </c>
      <c r="B309" s="40"/>
      <c r="C309" s="41"/>
      <c r="D309" s="41"/>
      <c r="E309" s="42"/>
      <c r="F309" s="43"/>
      <c r="G309" s="43"/>
      <c r="H309" s="44"/>
      <c r="I309" s="45"/>
      <c r="J309" s="45"/>
      <c r="K309" s="45"/>
      <c r="L309" s="45"/>
      <c r="M309" s="45"/>
      <c r="N309" s="46"/>
      <c r="O309" s="46">
        <v>0</v>
      </c>
      <c r="P309" s="46">
        <v>0</v>
      </c>
      <c r="Q309" s="47">
        <f>SUM(N309:P309)</f>
        <v>0</v>
      </c>
      <c r="R309" s="46"/>
      <c r="S309" s="46"/>
      <c r="T309" s="45"/>
      <c r="U309" s="45"/>
      <c r="V309" s="45"/>
      <c r="W309" s="48" t="str">
        <f>VLOOKUP(M309,tablaPesoTRLActual,2,FALSE)*VLOOKUP((V309-M309),tablaPesoCambioTRL,2,FALSE)</f>
        <v>0</v>
      </c>
      <c r="X309" s="48" t="str">
        <f>VLOOKUP(V309,valoracionMetaTRL,2,FALSE)</f>
        <v>0</v>
      </c>
      <c r="Y309" s="49"/>
      <c r="Z309" s="45" t="str">
        <f>VLOOKUP(Y309,TipoESfuerzo,2,FALSE)</f>
        <v>0</v>
      </c>
      <c r="AA309" s="50"/>
      <c r="AB309" s="51"/>
      <c r="AC309" s="51"/>
      <c r="AD309" s="51"/>
      <c r="AE309" s="52">
        <f>SUM(AA309:AD309)</f>
        <v>0</v>
      </c>
      <c r="AF309" s="53"/>
      <c r="AG309" s="45"/>
      <c r="AH309" s="41"/>
      <c r="AI309" s="54"/>
      <c r="AJ309" s="55" t="str">
        <f>(W309*0.15)+(X309*0.6)+(Z309*0.25)</f>
        <v>0</v>
      </c>
      <c r="AK309" s="56"/>
      <c r="AL309" s="57" t="str">
        <f>VLOOKUP(AK309,AplicacionesTecnologia2,2,FALSE)</f>
        <v>0</v>
      </c>
      <c r="AM309" s="56"/>
      <c r="AN309" s="58" t="str">
        <f>VLOOKUP(AM309,AproximacionMercado,2,FALSE)</f>
        <v>0</v>
      </c>
      <c r="AO309" s="27"/>
      <c r="AP309" s="27"/>
      <c r="AQ309" s="56"/>
      <c r="AR309" s="57" t="str">
        <f>VLOOKUP(AQ309,ExpansionTecnologia,2,FALSE)</f>
        <v>0</v>
      </c>
      <c r="AS309" s="56"/>
      <c r="AT309" s="57" t="str">
        <f>VLOOKUP(AS309,RegulacionesBarreras,2,FALSE)</f>
        <v>0</v>
      </c>
      <c r="AU309" s="59" t="str">
        <f>AVERAGE(AL309,AN309,AR309,AT309)</f>
        <v>0</v>
      </c>
      <c r="AV309" s="56"/>
      <c r="AW309" s="57" t="str">
        <f>VLOOKUP(AV309,afectacionesArticulosPatentes,2,FALSE)</f>
        <v>0</v>
      </c>
      <c r="AX309" s="56"/>
      <c r="AY309" s="57" t="str">
        <f>VLOOKUP(AX309,afectacionesProductosComerciales,2,FALSE)</f>
        <v>0</v>
      </c>
      <c r="AZ309" s="27"/>
      <c r="BA309" s="45" t="s">
        <v>84</v>
      </c>
      <c r="BB309" s="60" t="str">
        <f>AVERAGE(AW309,AY309)</f>
        <v>0</v>
      </c>
    </row>
    <row r="310" spans="1:92" customHeight="1" ht="36">
      <c r="A310" s="39">
        <v>306</v>
      </c>
      <c r="B310" s="40"/>
      <c r="C310" s="41"/>
      <c r="D310" s="41"/>
      <c r="E310" s="42"/>
      <c r="F310" s="43"/>
      <c r="G310" s="43"/>
      <c r="H310" s="44"/>
      <c r="I310" s="45"/>
      <c r="J310" s="45"/>
      <c r="K310" s="45"/>
      <c r="L310" s="45"/>
      <c r="M310" s="45"/>
      <c r="N310" s="46"/>
      <c r="O310" s="46">
        <v>0</v>
      </c>
      <c r="P310" s="46">
        <v>0</v>
      </c>
      <c r="Q310" s="47">
        <f>SUM(N310:P310)</f>
        <v>0</v>
      </c>
      <c r="R310" s="46"/>
      <c r="S310" s="46"/>
      <c r="T310" s="45"/>
      <c r="U310" s="45"/>
      <c r="V310" s="45"/>
      <c r="W310" s="48" t="str">
        <f>VLOOKUP(M310,tablaPesoTRLActual,2,FALSE)*VLOOKUP((V310-M310),tablaPesoCambioTRL,2,FALSE)</f>
        <v>0</v>
      </c>
      <c r="X310" s="48" t="str">
        <f>VLOOKUP(V310,valoracionMetaTRL,2,FALSE)</f>
        <v>0</v>
      </c>
      <c r="Y310" s="49"/>
      <c r="Z310" s="45" t="str">
        <f>VLOOKUP(Y310,TipoESfuerzo,2,FALSE)</f>
        <v>0</v>
      </c>
      <c r="AA310" s="50"/>
      <c r="AB310" s="51"/>
      <c r="AC310" s="51"/>
      <c r="AD310" s="51"/>
      <c r="AE310" s="52">
        <f>SUM(AA310:AD310)</f>
        <v>0</v>
      </c>
      <c r="AF310" s="53"/>
      <c r="AG310" s="45"/>
      <c r="AH310" s="41"/>
      <c r="AI310" s="54"/>
      <c r="AJ310" s="55" t="str">
        <f>(W310*0.15)+(X310*0.6)+(Z310*0.25)</f>
        <v>0</v>
      </c>
      <c r="AK310" s="56"/>
      <c r="AL310" s="57" t="str">
        <f>VLOOKUP(AK310,AplicacionesTecnologia2,2,FALSE)</f>
        <v>0</v>
      </c>
      <c r="AM310" s="56"/>
      <c r="AN310" s="58" t="str">
        <f>VLOOKUP(AM310,AproximacionMercado,2,FALSE)</f>
        <v>0</v>
      </c>
      <c r="AO310" s="27"/>
      <c r="AP310" s="27"/>
      <c r="AQ310" s="56"/>
      <c r="AR310" s="57" t="str">
        <f>VLOOKUP(AQ310,ExpansionTecnologia,2,FALSE)</f>
        <v>0</v>
      </c>
      <c r="AS310" s="56"/>
      <c r="AT310" s="57" t="str">
        <f>VLOOKUP(AS310,RegulacionesBarreras,2,FALSE)</f>
        <v>0</v>
      </c>
      <c r="AU310" s="59" t="str">
        <f>AVERAGE(AL310,AN310,AR310,AT310)</f>
        <v>0</v>
      </c>
      <c r="AV310" s="56"/>
      <c r="AW310" s="57" t="str">
        <f>VLOOKUP(AV310,afectacionesArticulosPatentes,2,FALSE)</f>
        <v>0</v>
      </c>
      <c r="AX310" s="56"/>
      <c r="AY310" s="57" t="str">
        <f>VLOOKUP(AX310,afectacionesProductosComerciales,2,FALSE)</f>
        <v>0</v>
      </c>
      <c r="AZ310" s="27"/>
      <c r="BA310" s="45" t="s">
        <v>84</v>
      </c>
      <c r="BB310" s="60" t="str">
        <f>AVERAGE(AW310,AY310)</f>
        <v>0</v>
      </c>
    </row>
    <row r="311" spans="1:92" customHeight="1" ht="36">
      <c r="A311" s="39">
        <v>307</v>
      </c>
      <c r="B311" s="40"/>
      <c r="C311" s="41"/>
      <c r="D311" s="41"/>
      <c r="E311" s="42"/>
      <c r="F311" s="43"/>
      <c r="G311" s="43"/>
      <c r="H311" s="44"/>
      <c r="I311" s="45"/>
      <c r="J311" s="45"/>
      <c r="K311" s="45"/>
      <c r="L311" s="45"/>
      <c r="M311" s="45"/>
      <c r="N311" s="46"/>
      <c r="O311" s="46">
        <v>0</v>
      </c>
      <c r="P311" s="46">
        <v>0</v>
      </c>
      <c r="Q311" s="47">
        <f>SUM(N311:P311)</f>
        <v>0</v>
      </c>
      <c r="R311" s="46"/>
      <c r="S311" s="46"/>
      <c r="T311" s="45"/>
      <c r="U311" s="45"/>
      <c r="V311" s="45"/>
      <c r="W311" s="48" t="str">
        <f>VLOOKUP(M311,tablaPesoTRLActual,2,FALSE)*VLOOKUP((V311-M311),tablaPesoCambioTRL,2,FALSE)</f>
        <v>0</v>
      </c>
      <c r="X311" s="48" t="str">
        <f>VLOOKUP(V311,valoracionMetaTRL,2,FALSE)</f>
        <v>0</v>
      </c>
      <c r="Y311" s="49"/>
      <c r="Z311" s="45" t="str">
        <f>VLOOKUP(Y311,TipoESfuerzo,2,FALSE)</f>
        <v>0</v>
      </c>
      <c r="AA311" s="50"/>
      <c r="AB311" s="51"/>
      <c r="AC311" s="51"/>
      <c r="AD311" s="51"/>
      <c r="AE311" s="52">
        <f>SUM(AA311:AD311)</f>
        <v>0</v>
      </c>
      <c r="AF311" s="53"/>
      <c r="AG311" s="45"/>
      <c r="AH311" s="41"/>
      <c r="AI311" s="54"/>
      <c r="AJ311" s="55" t="str">
        <f>(W311*0.15)+(X311*0.6)+(Z311*0.25)</f>
        <v>0</v>
      </c>
      <c r="AK311" s="56"/>
      <c r="AL311" s="57" t="str">
        <f>VLOOKUP(AK311,AplicacionesTecnologia2,2,FALSE)</f>
        <v>0</v>
      </c>
      <c r="AM311" s="56"/>
      <c r="AN311" s="58" t="str">
        <f>VLOOKUP(AM311,AproximacionMercado,2,FALSE)</f>
        <v>0</v>
      </c>
      <c r="AO311" s="27"/>
      <c r="AP311" s="27"/>
      <c r="AQ311" s="56"/>
      <c r="AR311" s="57" t="str">
        <f>VLOOKUP(AQ311,ExpansionTecnologia,2,FALSE)</f>
        <v>0</v>
      </c>
      <c r="AS311" s="56"/>
      <c r="AT311" s="57" t="str">
        <f>VLOOKUP(AS311,RegulacionesBarreras,2,FALSE)</f>
        <v>0</v>
      </c>
      <c r="AU311" s="59" t="str">
        <f>AVERAGE(AL311,AN311,AR311,AT311)</f>
        <v>0</v>
      </c>
      <c r="AV311" s="56"/>
      <c r="AW311" s="57" t="str">
        <f>VLOOKUP(AV311,afectacionesArticulosPatentes,2,FALSE)</f>
        <v>0</v>
      </c>
      <c r="AX311" s="56"/>
      <c r="AY311" s="57" t="str">
        <f>VLOOKUP(AX311,afectacionesProductosComerciales,2,FALSE)</f>
        <v>0</v>
      </c>
      <c r="AZ311" s="27"/>
      <c r="BA311" s="45" t="s">
        <v>84</v>
      </c>
      <c r="BB311" s="60" t="str">
        <f>AVERAGE(AW311,AY311)</f>
        <v>0</v>
      </c>
    </row>
    <row r="312" spans="1:92" customHeight="1" ht="36">
      <c r="A312" s="39">
        <v>308</v>
      </c>
      <c r="B312" s="40"/>
      <c r="C312" s="41"/>
      <c r="D312" s="41"/>
      <c r="E312" s="42"/>
      <c r="F312" s="43"/>
      <c r="G312" s="43"/>
      <c r="H312" s="44"/>
      <c r="I312" s="45"/>
      <c r="J312" s="45"/>
      <c r="K312" s="45"/>
      <c r="L312" s="45"/>
      <c r="M312" s="45"/>
      <c r="N312" s="46"/>
      <c r="O312" s="46">
        <v>0</v>
      </c>
      <c r="P312" s="46">
        <v>0</v>
      </c>
      <c r="Q312" s="47">
        <f>SUM(N312:P312)</f>
        <v>0</v>
      </c>
      <c r="R312" s="46"/>
      <c r="S312" s="46"/>
      <c r="T312" s="45"/>
      <c r="U312" s="45"/>
      <c r="V312" s="45"/>
      <c r="W312" s="48" t="str">
        <f>VLOOKUP(M312,tablaPesoTRLActual,2,FALSE)*VLOOKUP((V312-M312),tablaPesoCambioTRL,2,FALSE)</f>
        <v>0</v>
      </c>
      <c r="X312" s="48" t="str">
        <f>VLOOKUP(V312,valoracionMetaTRL,2,FALSE)</f>
        <v>0</v>
      </c>
      <c r="Y312" s="49"/>
      <c r="Z312" s="45" t="str">
        <f>VLOOKUP(Y312,TipoESfuerzo,2,FALSE)</f>
        <v>0</v>
      </c>
      <c r="AA312" s="50"/>
      <c r="AB312" s="51"/>
      <c r="AC312" s="51"/>
      <c r="AD312" s="51"/>
      <c r="AE312" s="52">
        <f>SUM(AA312:AD312)</f>
        <v>0</v>
      </c>
      <c r="AF312" s="53"/>
      <c r="AG312" s="45"/>
      <c r="AH312" s="41"/>
      <c r="AI312" s="54"/>
      <c r="AJ312" s="55" t="str">
        <f>(W312*0.15)+(X312*0.6)+(Z312*0.25)</f>
        <v>0</v>
      </c>
      <c r="AK312" s="56"/>
      <c r="AL312" s="57" t="str">
        <f>VLOOKUP(AK312,AplicacionesTecnologia2,2,FALSE)</f>
        <v>0</v>
      </c>
      <c r="AM312" s="56"/>
      <c r="AN312" s="58" t="str">
        <f>VLOOKUP(AM312,AproximacionMercado,2,FALSE)</f>
        <v>0</v>
      </c>
      <c r="AO312" s="27"/>
      <c r="AP312" s="27"/>
      <c r="AQ312" s="56"/>
      <c r="AR312" s="57" t="str">
        <f>VLOOKUP(AQ312,ExpansionTecnologia,2,FALSE)</f>
        <v>0</v>
      </c>
      <c r="AS312" s="56"/>
      <c r="AT312" s="57" t="str">
        <f>VLOOKUP(AS312,RegulacionesBarreras,2,FALSE)</f>
        <v>0</v>
      </c>
      <c r="AU312" s="59" t="str">
        <f>AVERAGE(AL312,AN312,AR312,AT312)</f>
        <v>0</v>
      </c>
      <c r="AV312" s="56"/>
      <c r="AW312" s="57" t="str">
        <f>VLOOKUP(AV312,afectacionesArticulosPatentes,2,FALSE)</f>
        <v>0</v>
      </c>
      <c r="AX312" s="56"/>
      <c r="AY312" s="57" t="str">
        <f>VLOOKUP(AX312,afectacionesProductosComerciales,2,FALSE)</f>
        <v>0</v>
      </c>
      <c r="AZ312" s="27"/>
      <c r="BA312" s="45" t="s">
        <v>84</v>
      </c>
      <c r="BB312" s="60" t="str">
        <f>AVERAGE(AW312,AY312)</f>
        <v>0</v>
      </c>
    </row>
    <row r="313" spans="1:92" customHeight="1" ht="36">
      <c r="A313" s="39">
        <v>309</v>
      </c>
      <c r="B313" s="40"/>
      <c r="C313" s="41"/>
      <c r="D313" s="41"/>
      <c r="E313" s="42"/>
      <c r="F313" s="43"/>
      <c r="G313" s="43"/>
      <c r="H313" s="44"/>
      <c r="I313" s="45"/>
      <c r="J313" s="45"/>
      <c r="K313" s="45"/>
      <c r="L313" s="45"/>
      <c r="M313" s="45"/>
      <c r="N313" s="46"/>
      <c r="O313" s="46">
        <v>0</v>
      </c>
      <c r="P313" s="46">
        <v>0</v>
      </c>
      <c r="Q313" s="47">
        <f>SUM(N313:P313)</f>
        <v>0</v>
      </c>
      <c r="R313" s="46"/>
      <c r="S313" s="46"/>
      <c r="T313" s="45"/>
      <c r="U313" s="45"/>
      <c r="V313" s="45"/>
      <c r="W313" s="48" t="str">
        <f>VLOOKUP(M313,tablaPesoTRLActual,2,FALSE)*VLOOKUP((V313-M313),tablaPesoCambioTRL,2,FALSE)</f>
        <v>0</v>
      </c>
      <c r="X313" s="48" t="str">
        <f>VLOOKUP(V313,valoracionMetaTRL,2,FALSE)</f>
        <v>0</v>
      </c>
      <c r="Y313" s="49"/>
      <c r="Z313" s="45" t="str">
        <f>VLOOKUP(Y313,TipoESfuerzo,2,FALSE)</f>
        <v>0</v>
      </c>
      <c r="AA313" s="50"/>
      <c r="AB313" s="51"/>
      <c r="AC313" s="51"/>
      <c r="AD313" s="51"/>
      <c r="AE313" s="52">
        <f>SUM(AA313:AD313)</f>
        <v>0</v>
      </c>
      <c r="AF313" s="53"/>
      <c r="AG313" s="45"/>
      <c r="AH313" s="41"/>
      <c r="AI313" s="54"/>
      <c r="AJ313" s="55" t="str">
        <f>(W313*0.15)+(X313*0.6)+(Z313*0.25)</f>
        <v>0</v>
      </c>
      <c r="AK313" s="56"/>
      <c r="AL313" s="57" t="str">
        <f>VLOOKUP(AK313,AplicacionesTecnologia2,2,FALSE)</f>
        <v>0</v>
      </c>
      <c r="AM313" s="56"/>
      <c r="AN313" s="58" t="str">
        <f>VLOOKUP(AM313,AproximacionMercado,2,FALSE)</f>
        <v>0</v>
      </c>
      <c r="AO313" s="27"/>
      <c r="AP313" s="27"/>
      <c r="AQ313" s="56"/>
      <c r="AR313" s="57" t="str">
        <f>VLOOKUP(AQ313,ExpansionTecnologia,2,FALSE)</f>
        <v>0</v>
      </c>
      <c r="AS313" s="56"/>
      <c r="AT313" s="57" t="str">
        <f>VLOOKUP(AS313,RegulacionesBarreras,2,FALSE)</f>
        <v>0</v>
      </c>
      <c r="AU313" s="59" t="str">
        <f>AVERAGE(AL313,AN313,AR313,AT313)</f>
        <v>0</v>
      </c>
      <c r="AV313" s="56"/>
      <c r="AW313" s="57" t="str">
        <f>VLOOKUP(AV313,afectacionesArticulosPatentes,2,FALSE)</f>
        <v>0</v>
      </c>
      <c r="AX313" s="56"/>
      <c r="AY313" s="57" t="str">
        <f>VLOOKUP(AX313,afectacionesProductosComerciales,2,FALSE)</f>
        <v>0</v>
      </c>
      <c r="AZ313" s="27"/>
      <c r="BA313" s="45" t="s">
        <v>84</v>
      </c>
      <c r="BB313" s="60" t="str">
        <f>AVERAGE(AW313,AY313)</f>
        <v>0</v>
      </c>
    </row>
    <row r="314" spans="1:92" customHeight="1" ht="36">
      <c r="A314" s="39">
        <v>310</v>
      </c>
      <c r="B314" s="40"/>
      <c r="C314" s="41"/>
      <c r="D314" s="41"/>
      <c r="E314" s="42"/>
      <c r="F314" s="43"/>
      <c r="G314" s="43"/>
      <c r="H314" s="44"/>
      <c r="I314" s="45"/>
      <c r="J314" s="45"/>
      <c r="K314" s="45"/>
      <c r="L314" s="45"/>
      <c r="M314" s="45"/>
      <c r="N314" s="46"/>
      <c r="O314" s="46">
        <v>0</v>
      </c>
      <c r="P314" s="46">
        <v>0</v>
      </c>
      <c r="Q314" s="47">
        <f>SUM(N314:P314)</f>
        <v>0</v>
      </c>
      <c r="R314" s="46"/>
      <c r="S314" s="46"/>
      <c r="T314" s="45"/>
      <c r="U314" s="45"/>
      <c r="V314" s="45"/>
      <c r="W314" s="48" t="str">
        <f>VLOOKUP(M314,tablaPesoTRLActual,2,FALSE)*VLOOKUP((V314-M314),tablaPesoCambioTRL,2,FALSE)</f>
        <v>0</v>
      </c>
      <c r="X314" s="48" t="str">
        <f>VLOOKUP(V314,valoracionMetaTRL,2,FALSE)</f>
        <v>0</v>
      </c>
      <c r="Y314" s="49"/>
      <c r="Z314" s="45" t="str">
        <f>VLOOKUP(Y314,TipoESfuerzo,2,FALSE)</f>
        <v>0</v>
      </c>
      <c r="AA314" s="50"/>
      <c r="AB314" s="51"/>
      <c r="AC314" s="51"/>
      <c r="AD314" s="51"/>
      <c r="AE314" s="52">
        <f>SUM(AA314:AD314)</f>
        <v>0</v>
      </c>
      <c r="AF314" s="53"/>
      <c r="AG314" s="45"/>
      <c r="AH314" s="41"/>
      <c r="AI314" s="54"/>
      <c r="AJ314" s="55" t="str">
        <f>(W314*0.15)+(X314*0.6)+(Z314*0.25)</f>
        <v>0</v>
      </c>
      <c r="AK314" s="56"/>
      <c r="AL314" s="57" t="str">
        <f>VLOOKUP(AK314,AplicacionesTecnologia2,2,FALSE)</f>
        <v>0</v>
      </c>
      <c r="AM314" s="56"/>
      <c r="AN314" s="58" t="str">
        <f>VLOOKUP(AM314,AproximacionMercado,2,FALSE)</f>
        <v>0</v>
      </c>
      <c r="AO314" s="27"/>
      <c r="AP314" s="27"/>
      <c r="AQ314" s="56"/>
      <c r="AR314" s="57" t="str">
        <f>VLOOKUP(AQ314,ExpansionTecnologia,2,FALSE)</f>
        <v>0</v>
      </c>
      <c r="AS314" s="56"/>
      <c r="AT314" s="57" t="str">
        <f>VLOOKUP(AS314,RegulacionesBarreras,2,FALSE)</f>
        <v>0</v>
      </c>
      <c r="AU314" s="59" t="str">
        <f>AVERAGE(AL314,AN314,AR314,AT314)</f>
        <v>0</v>
      </c>
      <c r="AV314" s="56"/>
      <c r="AW314" s="57" t="str">
        <f>VLOOKUP(AV314,afectacionesArticulosPatentes,2,FALSE)</f>
        <v>0</v>
      </c>
      <c r="AX314" s="56"/>
      <c r="AY314" s="57" t="str">
        <f>VLOOKUP(AX314,afectacionesProductosComerciales,2,FALSE)</f>
        <v>0</v>
      </c>
      <c r="AZ314" s="27"/>
      <c r="BA314" s="45" t="s">
        <v>84</v>
      </c>
      <c r="BB314" s="60" t="str">
        <f>AVERAGE(AW314,AY314)</f>
        <v>0</v>
      </c>
    </row>
    <row r="315" spans="1:92" customHeight="1" ht="36">
      <c r="A315" s="39">
        <v>311</v>
      </c>
      <c r="B315" s="40"/>
      <c r="C315" s="41"/>
      <c r="D315" s="41"/>
      <c r="E315" s="42"/>
      <c r="F315" s="43"/>
      <c r="G315" s="43"/>
      <c r="H315" s="44"/>
      <c r="I315" s="45"/>
      <c r="J315" s="45"/>
      <c r="K315" s="45"/>
      <c r="L315" s="45"/>
      <c r="M315" s="45"/>
      <c r="N315" s="46"/>
      <c r="O315" s="46">
        <v>0</v>
      </c>
      <c r="P315" s="46">
        <v>0</v>
      </c>
      <c r="Q315" s="47">
        <f>SUM(N315:P315)</f>
        <v>0</v>
      </c>
      <c r="R315" s="46"/>
      <c r="S315" s="46"/>
      <c r="T315" s="45"/>
      <c r="U315" s="45"/>
      <c r="V315" s="45"/>
      <c r="W315" s="48" t="str">
        <f>VLOOKUP(M315,tablaPesoTRLActual,2,FALSE)*VLOOKUP((V315-M315),tablaPesoCambioTRL,2,FALSE)</f>
        <v>0</v>
      </c>
      <c r="X315" s="48" t="str">
        <f>VLOOKUP(V315,valoracionMetaTRL,2,FALSE)</f>
        <v>0</v>
      </c>
      <c r="Y315" s="49"/>
      <c r="Z315" s="45" t="str">
        <f>VLOOKUP(Y315,TipoESfuerzo,2,FALSE)</f>
        <v>0</v>
      </c>
      <c r="AA315" s="50"/>
      <c r="AB315" s="51"/>
      <c r="AC315" s="51"/>
      <c r="AD315" s="51"/>
      <c r="AE315" s="52">
        <f>SUM(AA315:AD315)</f>
        <v>0</v>
      </c>
      <c r="AF315" s="53"/>
      <c r="AG315" s="45"/>
      <c r="AH315" s="41"/>
      <c r="AI315" s="54"/>
      <c r="AJ315" s="55" t="str">
        <f>(W315*0.15)+(X315*0.6)+(Z315*0.25)</f>
        <v>0</v>
      </c>
      <c r="AK315" s="56"/>
      <c r="AL315" s="57" t="str">
        <f>VLOOKUP(AK315,AplicacionesTecnologia2,2,FALSE)</f>
        <v>0</v>
      </c>
      <c r="AM315" s="56"/>
      <c r="AN315" s="58" t="str">
        <f>VLOOKUP(AM315,AproximacionMercado,2,FALSE)</f>
        <v>0</v>
      </c>
      <c r="AO315" s="27"/>
      <c r="AP315" s="27"/>
      <c r="AQ315" s="56"/>
      <c r="AR315" s="57" t="str">
        <f>VLOOKUP(AQ315,ExpansionTecnologia,2,FALSE)</f>
        <v>0</v>
      </c>
      <c r="AS315" s="56"/>
      <c r="AT315" s="57" t="str">
        <f>VLOOKUP(AS315,RegulacionesBarreras,2,FALSE)</f>
        <v>0</v>
      </c>
      <c r="AU315" s="59" t="str">
        <f>AVERAGE(AL315,AN315,AR315,AT315)</f>
        <v>0</v>
      </c>
      <c r="AV315" s="56"/>
      <c r="AW315" s="57" t="str">
        <f>VLOOKUP(AV315,afectacionesArticulosPatentes,2,FALSE)</f>
        <v>0</v>
      </c>
      <c r="AX315" s="56"/>
      <c r="AY315" s="57" t="str">
        <f>VLOOKUP(AX315,afectacionesProductosComerciales,2,FALSE)</f>
        <v>0</v>
      </c>
      <c r="AZ315" s="27"/>
      <c r="BA315" s="45" t="s">
        <v>84</v>
      </c>
      <c r="BB315" s="60" t="str">
        <f>AVERAGE(AW315,AY315)</f>
        <v>0</v>
      </c>
    </row>
    <row r="316" spans="1:92" customHeight="1" ht="36">
      <c r="A316" s="39">
        <v>312</v>
      </c>
      <c r="B316" s="40"/>
      <c r="C316" s="41"/>
      <c r="D316" s="41"/>
      <c r="E316" s="42"/>
      <c r="F316" s="43"/>
      <c r="G316" s="43"/>
      <c r="H316" s="44"/>
      <c r="I316" s="45"/>
      <c r="J316" s="45"/>
      <c r="K316" s="45"/>
      <c r="L316" s="45"/>
      <c r="M316" s="45"/>
      <c r="N316" s="46"/>
      <c r="O316" s="46">
        <v>0</v>
      </c>
      <c r="P316" s="46">
        <v>0</v>
      </c>
      <c r="Q316" s="47">
        <f>SUM(N316:P316)</f>
        <v>0</v>
      </c>
      <c r="R316" s="46"/>
      <c r="S316" s="46"/>
      <c r="T316" s="45"/>
      <c r="U316" s="45"/>
      <c r="V316" s="45"/>
      <c r="W316" s="48" t="str">
        <f>VLOOKUP(M316,tablaPesoTRLActual,2,FALSE)*VLOOKUP((V316-M316),tablaPesoCambioTRL,2,FALSE)</f>
        <v>0</v>
      </c>
      <c r="X316" s="48" t="str">
        <f>VLOOKUP(V316,valoracionMetaTRL,2,FALSE)</f>
        <v>0</v>
      </c>
      <c r="Y316" s="49"/>
      <c r="Z316" s="45" t="str">
        <f>VLOOKUP(Y316,TipoESfuerzo,2,FALSE)</f>
        <v>0</v>
      </c>
      <c r="AA316" s="50"/>
      <c r="AB316" s="51"/>
      <c r="AC316" s="51"/>
      <c r="AD316" s="51"/>
      <c r="AE316" s="52">
        <f>SUM(AA316:AD316)</f>
        <v>0</v>
      </c>
      <c r="AF316" s="53"/>
      <c r="AG316" s="45"/>
      <c r="AH316" s="41"/>
      <c r="AI316" s="54"/>
      <c r="AJ316" s="55" t="str">
        <f>(W316*0.15)+(X316*0.6)+(Z316*0.25)</f>
        <v>0</v>
      </c>
      <c r="AK316" s="56"/>
      <c r="AL316" s="57" t="str">
        <f>VLOOKUP(AK316,AplicacionesTecnologia2,2,FALSE)</f>
        <v>0</v>
      </c>
      <c r="AM316" s="56"/>
      <c r="AN316" s="58" t="str">
        <f>VLOOKUP(AM316,AproximacionMercado,2,FALSE)</f>
        <v>0</v>
      </c>
      <c r="AO316" s="27"/>
      <c r="AP316" s="27"/>
      <c r="AQ316" s="56"/>
      <c r="AR316" s="57" t="str">
        <f>VLOOKUP(AQ316,ExpansionTecnologia,2,FALSE)</f>
        <v>0</v>
      </c>
      <c r="AS316" s="56"/>
      <c r="AT316" s="57" t="str">
        <f>VLOOKUP(AS316,RegulacionesBarreras,2,FALSE)</f>
        <v>0</v>
      </c>
      <c r="AU316" s="59" t="str">
        <f>AVERAGE(AL316,AN316,AR316,AT316)</f>
        <v>0</v>
      </c>
      <c r="AV316" s="56"/>
      <c r="AW316" s="57" t="str">
        <f>VLOOKUP(AV316,afectacionesArticulosPatentes,2,FALSE)</f>
        <v>0</v>
      </c>
      <c r="AX316" s="56"/>
      <c r="AY316" s="57" t="str">
        <f>VLOOKUP(AX316,afectacionesProductosComerciales,2,FALSE)</f>
        <v>0</v>
      </c>
      <c r="AZ316" s="27"/>
      <c r="BA316" s="45" t="s">
        <v>84</v>
      </c>
      <c r="BB316" s="60" t="str">
        <f>AVERAGE(AW316,AY316)</f>
        <v>0</v>
      </c>
    </row>
    <row r="317" spans="1:92" customHeight="1" ht="36">
      <c r="A317" s="39">
        <v>313</v>
      </c>
      <c r="B317" s="40"/>
      <c r="C317" s="41"/>
      <c r="D317" s="41"/>
      <c r="E317" s="42"/>
      <c r="F317" s="43"/>
      <c r="G317" s="43"/>
      <c r="H317" s="44"/>
      <c r="I317" s="45"/>
      <c r="J317" s="45"/>
      <c r="K317" s="45"/>
      <c r="L317" s="45"/>
      <c r="M317" s="45"/>
      <c r="N317" s="46"/>
      <c r="O317" s="46">
        <v>0</v>
      </c>
      <c r="P317" s="46">
        <v>0</v>
      </c>
      <c r="Q317" s="47">
        <f>SUM(N317:P317)</f>
        <v>0</v>
      </c>
      <c r="R317" s="46"/>
      <c r="S317" s="46"/>
      <c r="T317" s="45"/>
      <c r="U317" s="45"/>
      <c r="V317" s="45"/>
      <c r="W317" s="48" t="str">
        <f>VLOOKUP(M317,tablaPesoTRLActual,2,FALSE)*VLOOKUP((V317-M317),tablaPesoCambioTRL,2,FALSE)</f>
        <v>0</v>
      </c>
      <c r="X317" s="48" t="str">
        <f>VLOOKUP(V317,valoracionMetaTRL,2,FALSE)</f>
        <v>0</v>
      </c>
      <c r="Y317" s="49"/>
      <c r="Z317" s="45" t="str">
        <f>VLOOKUP(Y317,TipoESfuerzo,2,FALSE)</f>
        <v>0</v>
      </c>
      <c r="AA317" s="50"/>
      <c r="AB317" s="51"/>
      <c r="AC317" s="51"/>
      <c r="AD317" s="51"/>
      <c r="AE317" s="52">
        <f>SUM(AA317:AD317)</f>
        <v>0</v>
      </c>
      <c r="AF317" s="53"/>
      <c r="AG317" s="45"/>
      <c r="AH317" s="41"/>
      <c r="AI317" s="54"/>
      <c r="AJ317" s="55" t="str">
        <f>(W317*0.15)+(X317*0.6)+(Z317*0.25)</f>
        <v>0</v>
      </c>
      <c r="AK317" s="56"/>
      <c r="AL317" s="57" t="str">
        <f>VLOOKUP(AK317,AplicacionesTecnologia2,2,FALSE)</f>
        <v>0</v>
      </c>
      <c r="AM317" s="56"/>
      <c r="AN317" s="58" t="str">
        <f>VLOOKUP(AM317,AproximacionMercado,2,FALSE)</f>
        <v>0</v>
      </c>
      <c r="AO317" s="27"/>
      <c r="AP317" s="27"/>
      <c r="AQ317" s="56"/>
      <c r="AR317" s="57" t="str">
        <f>VLOOKUP(AQ317,ExpansionTecnologia,2,FALSE)</f>
        <v>0</v>
      </c>
      <c r="AS317" s="56"/>
      <c r="AT317" s="57" t="str">
        <f>VLOOKUP(AS317,RegulacionesBarreras,2,FALSE)</f>
        <v>0</v>
      </c>
      <c r="AU317" s="59" t="str">
        <f>AVERAGE(AL317,AN317,AR317,AT317)</f>
        <v>0</v>
      </c>
      <c r="AV317" s="56"/>
      <c r="AW317" s="57" t="str">
        <f>VLOOKUP(AV317,afectacionesArticulosPatentes,2,FALSE)</f>
        <v>0</v>
      </c>
      <c r="AX317" s="56"/>
      <c r="AY317" s="57" t="str">
        <f>VLOOKUP(AX317,afectacionesProductosComerciales,2,FALSE)</f>
        <v>0</v>
      </c>
      <c r="AZ317" s="27"/>
      <c r="BA317" s="45" t="s">
        <v>84</v>
      </c>
      <c r="BB317" s="60" t="str">
        <f>AVERAGE(AW317,AY317)</f>
        <v>0</v>
      </c>
    </row>
    <row r="318" spans="1:92" customHeight="1" ht="36">
      <c r="A318" s="39">
        <v>314</v>
      </c>
      <c r="B318" s="40"/>
      <c r="C318" s="41"/>
      <c r="D318" s="41"/>
      <c r="E318" s="42"/>
      <c r="F318" s="43"/>
      <c r="G318" s="43"/>
      <c r="H318" s="44"/>
      <c r="I318" s="45"/>
      <c r="J318" s="45"/>
      <c r="K318" s="45"/>
      <c r="L318" s="45"/>
      <c r="M318" s="45"/>
      <c r="N318" s="46"/>
      <c r="O318" s="46">
        <v>0</v>
      </c>
      <c r="P318" s="46">
        <v>0</v>
      </c>
      <c r="Q318" s="47">
        <f>SUM(N318:P318)</f>
        <v>0</v>
      </c>
      <c r="R318" s="46"/>
      <c r="S318" s="46"/>
      <c r="T318" s="45"/>
      <c r="U318" s="45"/>
      <c r="V318" s="45"/>
      <c r="W318" s="48" t="str">
        <f>VLOOKUP(M318,tablaPesoTRLActual,2,FALSE)*VLOOKUP((V318-M318),tablaPesoCambioTRL,2,FALSE)</f>
        <v>0</v>
      </c>
      <c r="X318" s="48" t="str">
        <f>VLOOKUP(V318,valoracionMetaTRL,2,FALSE)</f>
        <v>0</v>
      </c>
      <c r="Y318" s="49"/>
      <c r="Z318" s="45" t="str">
        <f>VLOOKUP(Y318,TipoESfuerzo,2,FALSE)</f>
        <v>0</v>
      </c>
      <c r="AA318" s="50"/>
      <c r="AB318" s="51"/>
      <c r="AC318" s="51"/>
      <c r="AD318" s="51"/>
      <c r="AE318" s="52">
        <f>SUM(AA318:AD318)</f>
        <v>0</v>
      </c>
      <c r="AF318" s="53"/>
      <c r="AG318" s="45"/>
      <c r="AH318" s="41"/>
      <c r="AI318" s="54"/>
      <c r="AJ318" s="55" t="str">
        <f>(W318*0.15)+(X318*0.6)+(Z318*0.25)</f>
        <v>0</v>
      </c>
      <c r="AK318" s="56"/>
      <c r="AL318" s="57" t="str">
        <f>VLOOKUP(AK318,AplicacionesTecnologia2,2,FALSE)</f>
        <v>0</v>
      </c>
      <c r="AM318" s="56"/>
      <c r="AN318" s="58" t="str">
        <f>VLOOKUP(AM318,AproximacionMercado,2,FALSE)</f>
        <v>0</v>
      </c>
      <c r="AO318" s="27"/>
      <c r="AP318" s="27"/>
      <c r="AQ318" s="56"/>
      <c r="AR318" s="57" t="str">
        <f>VLOOKUP(AQ318,ExpansionTecnologia,2,FALSE)</f>
        <v>0</v>
      </c>
      <c r="AS318" s="56"/>
      <c r="AT318" s="57" t="str">
        <f>VLOOKUP(AS318,RegulacionesBarreras,2,FALSE)</f>
        <v>0</v>
      </c>
      <c r="AU318" s="59" t="str">
        <f>AVERAGE(AL318,AN318,AR318,AT318)</f>
        <v>0</v>
      </c>
      <c r="AV318" s="56"/>
      <c r="AW318" s="57" t="str">
        <f>VLOOKUP(AV318,afectacionesArticulosPatentes,2,FALSE)</f>
        <v>0</v>
      </c>
      <c r="AX318" s="56"/>
      <c r="AY318" s="57" t="str">
        <f>VLOOKUP(AX318,afectacionesProductosComerciales,2,FALSE)</f>
        <v>0</v>
      </c>
      <c r="AZ318" s="27"/>
      <c r="BA318" s="45" t="s">
        <v>84</v>
      </c>
      <c r="BB318" s="60" t="str">
        <f>AVERAGE(AW318,AY318)</f>
        <v>0</v>
      </c>
    </row>
    <row r="319" spans="1:92" customHeight="1" ht="36">
      <c r="A319" s="39">
        <v>315</v>
      </c>
      <c r="B319" s="40"/>
      <c r="C319" s="41"/>
      <c r="D319" s="41"/>
      <c r="E319" s="42"/>
      <c r="F319" s="43"/>
      <c r="G319" s="43"/>
      <c r="H319" s="44"/>
      <c r="I319" s="45"/>
      <c r="J319" s="45"/>
      <c r="K319" s="45"/>
      <c r="L319" s="45"/>
      <c r="M319" s="45"/>
      <c r="N319" s="46"/>
      <c r="O319" s="46">
        <v>0</v>
      </c>
      <c r="P319" s="46">
        <v>0</v>
      </c>
      <c r="Q319" s="47">
        <f>SUM(N319:P319)</f>
        <v>0</v>
      </c>
      <c r="R319" s="46"/>
      <c r="S319" s="46"/>
      <c r="T319" s="45"/>
      <c r="U319" s="45"/>
      <c r="V319" s="45"/>
      <c r="W319" s="48" t="str">
        <f>VLOOKUP(M319,tablaPesoTRLActual,2,FALSE)*VLOOKUP((V319-M319),tablaPesoCambioTRL,2,FALSE)</f>
        <v>0</v>
      </c>
      <c r="X319" s="48" t="str">
        <f>VLOOKUP(V319,valoracionMetaTRL,2,FALSE)</f>
        <v>0</v>
      </c>
      <c r="Y319" s="49"/>
      <c r="Z319" s="45" t="str">
        <f>VLOOKUP(Y319,TipoESfuerzo,2,FALSE)</f>
        <v>0</v>
      </c>
      <c r="AA319" s="50"/>
      <c r="AB319" s="51"/>
      <c r="AC319" s="51"/>
      <c r="AD319" s="51"/>
      <c r="AE319" s="52">
        <f>SUM(AA319:AD319)</f>
        <v>0</v>
      </c>
      <c r="AF319" s="53"/>
      <c r="AG319" s="45"/>
      <c r="AH319" s="41"/>
      <c r="AI319" s="54"/>
      <c r="AJ319" s="55" t="str">
        <f>(W319*0.15)+(X319*0.6)+(Z319*0.25)</f>
        <v>0</v>
      </c>
      <c r="AK319" s="56"/>
      <c r="AL319" s="57" t="str">
        <f>VLOOKUP(AK319,AplicacionesTecnologia2,2,FALSE)</f>
        <v>0</v>
      </c>
      <c r="AM319" s="56"/>
      <c r="AN319" s="58" t="str">
        <f>VLOOKUP(AM319,AproximacionMercado,2,FALSE)</f>
        <v>0</v>
      </c>
      <c r="AO319" s="27"/>
      <c r="AP319" s="27"/>
      <c r="AQ319" s="56"/>
      <c r="AR319" s="57" t="str">
        <f>VLOOKUP(AQ319,ExpansionTecnologia,2,FALSE)</f>
        <v>0</v>
      </c>
      <c r="AS319" s="56"/>
      <c r="AT319" s="57" t="str">
        <f>VLOOKUP(AS319,RegulacionesBarreras,2,FALSE)</f>
        <v>0</v>
      </c>
      <c r="AU319" s="59" t="str">
        <f>AVERAGE(AL319,AN319,AR319,AT319)</f>
        <v>0</v>
      </c>
      <c r="AV319" s="56"/>
      <c r="AW319" s="57" t="str">
        <f>VLOOKUP(AV319,afectacionesArticulosPatentes,2,FALSE)</f>
        <v>0</v>
      </c>
      <c r="AX319" s="56"/>
      <c r="AY319" s="57" t="str">
        <f>VLOOKUP(AX319,afectacionesProductosComerciales,2,FALSE)</f>
        <v>0</v>
      </c>
      <c r="AZ319" s="27"/>
      <c r="BA319" s="45" t="s">
        <v>84</v>
      </c>
      <c r="BB319" s="60" t="str">
        <f>AVERAGE(AW319,AY319)</f>
        <v>0</v>
      </c>
    </row>
    <row r="320" spans="1:92" customHeight="1" ht="36">
      <c r="A320" s="39">
        <v>316</v>
      </c>
      <c r="B320" s="40"/>
      <c r="C320" s="41"/>
      <c r="D320" s="41"/>
      <c r="E320" s="42"/>
      <c r="F320" s="43"/>
      <c r="G320" s="43"/>
      <c r="H320" s="44"/>
      <c r="I320" s="45"/>
      <c r="J320" s="45"/>
      <c r="K320" s="45"/>
      <c r="L320" s="45"/>
      <c r="M320" s="45"/>
      <c r="N320" s="46"/>
      <c r="O320" s="46">
        <v>0</v>
      </c>
      <c r="P320" s="46">
        <v>0</v>
      </c>
      <c r="Q320" s="47">
        <f>SUM(N320:P320)</f>
        <v>0</v>
      </c>
      <c r="R320" s="46"/>
      <c r="S320" s="46"/>
      <c r="T320" s="45"/>
      <c r="U320" s="45"/>
      <c r="V320" s="45"/>
      <c r="W320" s="48" t="str">
        <f>VLOOKUP(M320,tablaPesoTRLActual,2,FALSE)*VLOOKUP((V320-M320),tablaPesoCambioTRL,2,FALSE)</f>
        <v>0</v>
      </c>
      <c r="X320" s="48" t="str">
        <f>VLOOKUP(V320,valoracionMetaTRL,2,FALSE)</f>
        <v>0</v>
      </c>
      <c r="Y320" s="49"/>
      <c r="Z320" s="45" t="str">
        <f>VLOOKUP(Y320,TipoESfuerzo,2,FALSE)</f>
        <v>0</v>
      </c>
      <c r="AA320" s="50"/>
      <c r="AB320" s="51"/>
      <c r="AC320" s="51"/>
      <c r="AD320" s="51"/>
      <c r="AE320" s="52">
        <f>SUM(AA320:AD320)</f>
        <v>0</v>
      </c>
      <c r="AF320" s="53"/>
      <c r="AG320" s="45"/>
      <c r="AH320" s="41"/>
      <c r="AI320" s="54"/>
      <c r="AJ320" s="55" t="str">
        <f>(W320*0.15)+(X320*0.6)+(Z320*0.25)</f>
        <v>0</v>
      </c>
      <c r="AK320" s="56"/>
      <c r="AL320" s="57" t="str">
        <f>VLOOKUP(AK320,AplicacionesTecnologia2,2,FALSE)</f>
        <v>0</v>
      </c>
      <c r="AM320" s="56"/>
      <c r="AN320" s="58" t="str">
        <f>VLOOKUP(AM320,AproximacionMercado,2,FALSE)</f>
        <v>0</v>
      </c>
      <c r="AO320" s="27"/>
      <c r="AP320" s="27"/>
      <c r="AQ320" s="56"/>
      <c r="AR320" s="57" t="str">
        <f>VLOOKUP(AQ320,ExpansionTecnologia,2,FALSE)</f>
        <v>0</v>
      </c>
      <c r="AS320" s="56"/>
      <c r="AT320" s="57" t="str">
        <f>VLOOKUP(AS320,RegulacionesBarreras,2,FALSE)</f>
        <v>0</v>
      </c>
      <c r="AU320" s="59" t="str">
        <f>AVERAGE(AL320,AN320,AR320,AT320)</f>
        <v>0</v>
      </c>
      <c r="AV320" s="56"/>
      <c r="AW320" s="57" t="str">
        <f>VLOOKUP(AV320,afectacionesArticulosPatentes,2,FALSE)</f>
        <v>0</v>
      </c>
      <c r="AX320" s="56"/>
      <c r="AY320" s="57" t="str">
        <f>VLOOKUP(AX320,afectacionesProductosComerciales,2,FALSE)</f>
        <v>0</v>
      </c>
      <c r="AZ320" s="27"/>
      <c r="BA320" s="45" t="s">
        <v>84</v>
      </c>
      <c r="BB320" s="60" t="str">
        <f>AVERAGE(AW320,AY320)</f>
        <v>0</v>
      </c>
    </row>
    <row r="321" spans="1:92" customHeight="1" ht="36">
      <c r="A321" s="39">
        <v>317</v>
      </c>
      <c r="B321" s="40"/>
      <c r="C321" s="41"/>
      <c r="D321" s="41"/>
      <c r="E321" s="42"/>
      <c r="F321" s="43"/>
      <c r="G321" s="43"/>
      <c r="H321" s="44"/>
      <c r="I321" s="45"/>
      <c r="J321" s="45"/>
      <c r="K321" s="45"/>
      <c r="L321" s="45"/>
      <c r="M321" s="45"/>
      <c r="N321" s="46"/>
      <c r="O321" s="46">
        <v>0</v>
      </c>
      <c r="P321" s="46">
        <v>0</v>
      </c>
      <c r="Q321" s="47">
        <f>SUM(N321:P321)</f>
        <v>0</v>
      </c>
      <c r="R321" s="46"/>
      <c r="S321" s="46"/>
      <c r="T321" s="45"/>
      <c r="U321" s="45"/>
      <c r="V321" s="45"/>
      <c r="W321" s="48" t="str">
        <f>VLOOKUP(M321,tablaPesoTRLActual,2,FALSE)*VLOOKUP((V321-M321),tablaPesoCambioTRL,2,FALSE)</f>
        <v>0</v>
      </c>
      <c r="X321" s="48" t="str">
        <f>VLOOKUP(V321,valoracionMetaTRL,2,FALSE)</f>
        <v>0</v>
      </c>
      <c r="Y321" s="49"/>
      <c r="Z321" s="45" t="str">
        <f>VLOOKUP(Y321,TipoESfuerzo,2,FALSE)</f>
        <v>0</v>
      </c>
      <c r="AA321" s="50"/>
      <c r="AB321" s="51"/>
      <c r="AC321" s="51"/>
      <c r="AD321" s="51"/>
      <c r="AE321" s="52">
        <f>SUM(AA321:AD321)</f>
        <v>0</v>
      </c>
      <c r="AF321" s="53"/>
      <c r="AG321" s="45"/>
      <c r="AH321" s="41"/>
      <c r="AI321" s="54"/>
      <c r="AJ321" s="55" t="str">
        <f>(W321*0.15)+(X321*0.6)+(Z321*0.25)</f>
        <v>0</v>
      </c>
      <c r="AK321" s="56"/>
      <c r="AL321" s="57" t="str">
        <f>VLOOKUP(AK321,AplicacionesTecnologia2,2,FALSE)</f>
        <v>0</v>
      </c>
      <c r="AM321" s="56"/>
      <c r="AN321" s="58" t="str">
        <f>VLOOKUP(AM321,AproximacionMercado,2,FALSE)</f>
        <v>0</v>
      </c>
      <c r="AO321" s="27"/>
      <c r="AP321" s="27"/>
      <c r="AQ321" s="56"/>
      <c r="AR321" s="57" t="str">
        <f>VLOOKUP(AQ321,ExpansionTecnologia,2,FALSE)</f>
        <v>0</v>
      </c>
      <c r="AS321" s="56"/>
      <c r="AT321" s="57" t="str">
        <f>VLOOKUP(AS321,RegulacionesBarreras,2,FALSE)</f>
        <v>0</v>
      </c>
      <c r="AU321" s="59" t="str">
        <f>AVERAGE(AL321,AN321,AR321,AT321)</f>
        <v>0</v>
      </c>
      <c r="AV321" s="56"/>
      <c r="AW321" s="57" t="str">
        <f>VLOOKUP(AV321,afectacionesArticulosPatentes,2,FALSE)</f>
        <v>0</v>
      </c>
      <c r="AX321" s="56"/>
      <c r="AY321" s="57" t="str">
        <f>VLOOKUP(AX321,afectacionesProductosComerciales,2,FALSE)</f>
        <v>0</v>
      </c>
      <c r="AZ321" s="27"/>
      <c r="BA321" s="45" t="s">
        <v>84</v>
      </c>
      <c r="BB321" s="60" t="str">
        <f>AVERAGE(AW321,AY321)</f>
        <v>0</v>
      </c>
    </row>
    <row r="322" spans="1:92" customHeight="1" ht="36">
      <c r="A322" s="39">
        <v>318</v>
      </c>
      <c r="B322" s="40"/>
      <c r="C322" s="41"/>
      <c r="D322" s="41"/>
      <c r="E322" s="42"/>
      <c r="F322" s="43"/>
      <c r="G322" s="43"/>
      <c r="H322" s="44"/>
      <c r="I322" s="45"/>
      <c r="J322" s="45"/>
      <c r="K322" s="45"/>
      <c r="L322" s="45"/>
      <c r="M322" s="45"/>
      <c r="N322" s="46"/>
      <c r="O322" s="46">
        <v>0</v>
      </c>
      <c r="P322" s="46">
        <v>0</v>
      </c>
      <c r="Q322" s="47">
        <f>SUM(N322:P322)</f>
        <v>0</v>
      </c>
      <c r="R322" s="46"/>
      <c r="S322" s="46"/>
      <c r="T322" s="45"/>
      <c r="U322" s="45"/>
      <c r="V322" s="45"/>
      <c r="W322" s="48" t="str">
        <f>VLOOKUP(M322,tablaPesoTRLActual,2,FALSE)*VLOOKUP((V322-M322),tablaPesoCambioTRL,2,FALSE)</f>
        <v>0</v>
      </c>
      <c r="X322" s="48" t="str">
        <f>VLOOKUP(V322,valoracionMetaTRL,2,FALSE)</f>
        <v>0</v>
      </c>
      <c r="Y322" s="49"/>
      <c r="Z322" s="45" t="str">
        <f>VLOOKUP(Y322,TipoESfuerzo,2,FALSE)</f>
        <v>0</v>
      </c>
      <c r="AA322" s="50"/>
      <c r="AB322" s="51"/>
      <c r="AC322" s="51"/>
      <c r="AD322" s="51"/>
      <c r="AE322" s="52">
        <f>SUM(AA322:AD322)</f>
        <v>0</v>
      </c>
      <c r="AF322" s="53"/>
      <c r="AG322" s="45"/>
      <c r="AH322" s="41"/>
      <c r="AI322" s="54"/>
      <c r="AJ322" s="55" t="str">
        <f>(W322*0.15)+(X322*0.6)+(Z322*0.25)</f>
        <v>0</v>
      </c>
      <c r="AK322" s="56"/>
      <c r="AL322" s="57" t="str">
        <f>VLOOKUP(AK322,AplicacionesTecnologia2,2,FALSE)</f>
        <v>0</v>
      </c>
      <c r="AM322" s="56"/>
      <c r="AN322" s="58" t="str">
        <f>VLOOKUP(AM322,AproximacionMercado,2,FALSE)</f>
        <v>0</v>
      </c>
      <c r="AO322" s="27"/>
      <c r="AP322" s="27"/>
      <c r="AQ322" s="56"/>
      <c r="AR322" s="57" t="str">
        <f>VLOOKUP(AQ322,ExpansionTecnologia,2,FALSE)</f>
        <v>0</v>
      </c>
      <c r="AS322" s="56"/>
      <c r="AT322" s="57" t="str">
        <f>VLOOKUP(AS322,RegulacionesBarreras,2,FALSE)</f>
        <v>0</v>
      </c>
      <c r="AU322" s="59" t="str">
        <f>AVERAGE(AL322,AN322,AR322,AT322)</f>
        <v>0</v>
      </c>
      <c r="AV322" s="56"/>
      <c r="AW322" s="57" t="str">
        <f>VLOOKUP(AV322,afectacionesArticulosPatentes,2,FALSE)</f>
        <v>0</v>
      </c>
      <c r="AX322" s="56"/>
      <c r="AY322" s="57" t="str">
        <f>VLOOKUP(AX322,afectacionesProductosComerciales,2,FALSE)</f>
        <v>0</v>
      </c>
      <c r="AZ322" s="27"/>
      <c r="BA322" s="45" t="s">
        <v>84</v>
      </c>
      <c r="BB322" s="60" t="str">
        <f>AVERAGE(AW322,AY322)</f>
        <v>0</v>
      </c>
    </row>
    <row r="323" spans="1:92" customHeight="1" ht="36">
      <c r="A323" s="39">
        <v>319</v>
      </c>
      <c r="B323" s="40"/>
      <c r="C323" s="41"/>
      <c r="D323" s="41"/>
      <c r="E323" s="42"/>
      <c r="F323" s="43"/>
      <c r="G323" s="43"/>
      <c r="H323" s="44"/>
      <c r="I323" s="45"/>
      <c r="J323" s="45"/>
      <c r="K323" s="45"/>
      <c r="L323" s="45"/>
      <c r="M323" s="45"/>
      <c r="N323" s="46"/>
      <c r="O323" s="46">
        <v>0</v>
      </c>
      <c r="P323" s="46">
        <v>0</v>
      </c>
      <c r="Q323" s="47">
        <f>SUM(N323:P323)</f>
        <v>0</v>
      </c>
      <c r="R323" s="46"/>
      <c r="S323" s="46"/>
      <c r="T323" s="45"/>
      <c r="U323" s="45"/>
      <c r="V323" s="45"/>
      <c r="W323" s="48" t="str">
        <f>VLOOKUP(M323,tablaPesoTRLActual,2,FALSE)*VLOOKUP((V323-M323),tablaPesoCambioTRL,2,FALSE)</f>
        <v>0</v>
      </c>
      <c r="X323" s="48" t="str">
        <f>VLOOKUP(V323,valoracionMetaTRL,2,FALSE)</f>
        <v>0</v>
      </c>
      <c r="Y323" s="49"/>
      <c r="Z323" s="45" t="str">
        <f>VLOOKUP(Y323,TipoESfuerzo,2,FALSE)</f>
        <v>0</v>
      </c>
      <c r="AA323" s="50"/>
      <c r="AB323" s="51"/>
      <c r="AC323" s="51"/>
      <c r="AD323" s="51"/>
      <c r="AE323" s="52">
        <f>SUM(AA323:AD323)</f>
        <v>0</v>
      </c>
      <c r="AF323" s="53"/>
      <c r="AG323" s="45"/>
      <c r="AH323" s="41"/>
      <c r="AI323" s="54"/>
      <c r="AJ323" s="55" t="str">
        <f>(W323*0.15)+(X323*0.6)+(Z323*0.25)</f>
        <v>0</v>
      </c>
      <c r="AK323" s="56"/>
      <c r="AL323" s="57" t="str">
        <f>VLOOKUP(AK323,AplicacionesTecnologia2,2,FALSE)</f>
        <v>0</v>
      </c>
      <c r="AM323" s="56"/>
      <c r="AN323" s="58" t="str">
        <f>VLOOKUP(AM323,AproximacionMercado,2,FALSE)</f>
        <v>0</v>
      </c>
      <c r="AO323" s="27"/>
      <c r="AP323" s="27"/>
      <c r="AQ323" s="56"/>
      <c r="AR323" s="57" t="str">
        <f>VLOOKUP(AQ323,ExpansionTecnologia,2,FALSE)</f>
        <v>0</v>
      </c>
      <c r="AS323" s="56"/>
      <c r="AT323" s="57" t="str">
        <f>VLOOKUP(AS323,RegulacionesBarreras,2,FALSE)</f>
        <v>0</v>
      </c>
      <c r="AU323" s="59" t="str">
        <f>AVERAGE(AL323,AN323,AR323,AT323)</f>
        <v>0</v>
      </c>
      <c r="AV323" s="56"/>
      <c r="AW323" s="57" t="str">
        <f>VLOOKUP(AV323,afectacionesArticulosPatentes,2,FALSE)</f>
        <v>0</v>
      </c>
      <c r="AX323" s="56"/>
      <c r="AY323" s="57" t="str">
        <f>VLOOKUP(AX323,afectacionesProductosComerciales,2,FALSE)</f>
        <v>0</v>
      </c>
      <c r="AZ323" s="27"/>
      <c r="BA323" s="45" t="s">
        <v>84</v>
      </c>
      <c r="BB323" s="60" t="str">
        <f>AVERAGE(AW323,AY323)</f>
        <v>0</v>
      </c>
    </row>
    <row r="324" spans="1:92" customHeight="1" ht="36">
      <c r="A324" s="39">
        <v>320</v>
      </c>
      <c r="B324" s="40"/>
      <c r="C324" s="41"/>
      <c r="D324" s="41"/>
      <c r="E324" s="42"/>
      <c r="F324" s="43"/>
      <c r="G324" s="43"/>
      <c r="H324" s="44"/>
      <c r="I324" s="45"/>
      <c r="J324" s="45"/>
      <c r="K324" s="45"/>
      <c r="L324" s="45"/>
      <c r="M324" s="45"/>
      <c r="N324" s="46"/>
      <c r="O324" s="46">
        <v>0</v>
      </c>
      <c r="P324" s="46">
        <v>0</v>
      </c>
      <c r="Q324" s="47">
        <f>SUM(N324:P324)</f>
        <v>0</v>
      </c>
      <c r="R324" s="46"/>
      <c r="S324" s="46"/>
      <c r="T324" s="45"/>
      <c r="U324" s="45"/>
      <c r="V324" s="45"/>
      <c r="W324" s="48" t="str">
        <f>VLOOKUP(M324,tablaPesoTRLActual,2,FALSE)*VLOOKUP((V324-M324),tablaPesoCambioTRL,2,FALSE)</f>
        <v>0</v>
      </c>
      <c r="X324" s="48" t="str">
        <f>VLOOKUP(V324,valoracionMetaTRL,2,FALSE)</f>
        <v>0</v>
      </c>
      <c r="Y324" s="49"/>
      <c r="Z324" s="45" t="str">
        <f>VLOOKUP(Y324,TipoESfuerzo,2,FALSE)</f>
        <v>0</v>
      </c>
      <c r="AA324" s="50"/>
      <c r="AB324" s="51"/>
      <c r="AC324" s="51"/>
      <c r="AD324" s="51"/>
      <c r="AE324" s="52">
        <f>SUM(AA324:AD324)</f>
        <v>0</v>
      </c>
      <c r="AF324" s="53"/>
      <c r="AG324" s="45"/>
      <c r="AH324" s="41"/>
      <c r="AI324" s="54"/>
      <c r="AJ324" s="55" t="str">
        <f>(W324*0.15)+(X324*0.6)+(Z324*0.25)</f>
        <v>0</v>
      </c>
      <c r="AK324" s="56"/>
      <c r="AL324" s="57" t="str">
        <f>VLOOKUP(AK324,AplicacionesTecnologia2,2,FALSE)</f>
        <v>0</v>
      </c>
      <c r="AM324" s="56"/>
      <c r="AN324" s="58" t="str">
        <f>VLOOKUP(AM324,AproximacionMercado,2,FALSE)</f>
        <v>0</v>
      </c>
      <c r="AO324" s="27"/>
      <c r="AP324" s="27"/>
      <c r="AQ324" s="56"/>
      <c r="AR324" s="57" t="str">
        <f>VLOOKUP(AQ324,ExpansionTecnologia,2,FALSE)</f>
        <v>0</v>
      </c>
      <c r="AS324" s="56"/>
      <c r="AT324" s="57" t="str">
        <f>VLOOKUP(AS324,RegulacionesBarreras,2,FALSE)</f>
        <v>0</v>
      </c>
      <c r="AU324" s="59" t="str">
        <f>AVERAGE(AL324,AN324,AR324,AT324)</f>
        <v>0</v>
      </c>
      <c r="AV324" s="56"/>
      <c r="AW324" s="57" t="str">
        <f>VLOOKUP(AV324,afectacionesArticulosPatentes,2,FALSE)</f>
        <v>0</v>
      </c>
      <c r="AX324" s="56"/>
      <c r="AY324" s="57" t="str">
        <f>VLOOKUP(AX324,afectacionesProductosComerciales,2,FALSE)</f>
        <v>0</v>
      </c>
      <c r="AZ324" s="27"/>
      <c r="BA324" s="45" t="s">
        <v>84</v>
      </c>
      <c r="BB324" s="60" t="str">
        <f>AVERAGE(AW324,AY324)</f>
        <v>0</v>
      </c>
    </row>
    <row r="325" spans="1:92" customHeight="1" ht="36">
      <c r="A325" s="39">
        <v>321</v>
      </c>
      <c r="B325" s="40"/>
      <c r="C325" s="41"/>
      <c r="D325" s="41"/>
      <c r="E325" s="42"/>
      <c r="F325" s="43"/>
      <c r="G325" s="43"/>
      <c r="H325" s="44"/>
      <c r="I325" s="45"/>
      <c r="J325" s="45"/>
      <c r="K325" s="45"/>
      <c r="L325" s="45"/>
      <c r="M325" s="45"/>
      <c r="N325" s="46"/>
      <c r="O325" s="46">
        <v>0</v>
      </c>
      <c r="P325" s="46">
        <v>0</v>
      </c>
      <c r="Q325" s="47">
        <f>SUM(N325:P325)</f>
        <v>0</v>
      </c>
      <c r="R325" s="46"/>
      <c r="S325" s="46"/>
      <c r="T325" s="45"/>
      <c r="U325" s="45"/>
      <c r="V325" s="45"/>
      <c r="W325" s="48" t="str">
        <f>VLOOKUP(M325,tablaPesoTRLActual,2,FALSE)*VLOOKUP((V325-M325),tablaPesoCambioTRL,2,FALSE)</f>
        <v>0</v>
      </c>
      <c r="X325" s="48" t="str">
        <f>VLOOKUP(V325,valoracionMetaTRL,2,FALSE)</f>
        <v>0</v>
      </c>
      <c r="Y325" s="49"/>
      <c r="Z325" s="45" t="str">
        <f>VLOOKUP(Y325,TipoESfuerzo,2,FALSE)</f>
        <v>0</v>
      </c>
      <c r="AA325" s="50"/>
      <c r="AB325" s="51"/>
      <c r="AC325" s="51"/>
      <c r="AD325" s="51"/>
      <c r="AE325" s="52">
        <f>SUM(AA325:AD325)</f>
        <v>0</v>
      </c>
      <c r="AF325" s="53"/>
      <c r="AG325" s="45"/>
      <c r="AH325" s="41"/>
      <c r="AI325" s="54"/>
      <c r="AJ325" s="55" t="str">
        <f>(W325*0.15)+(X325*0.6)+(Z325*0.25)</f>
        <v>0</v>
      </c>
      <c r="AK325" s="56"/>
      <c r="AL325" s="57" t="str">
        <f>VLOOKUP(AK325,AplicacionesTecnologia2,2,FALSE)</f>
        <v>0</v>
      </c>
      <c r="AM325" s="56"/>
      <c r="AN325" s="58" t="str">
        <f>VLOOKUP(AM325,AproximacionMercado,2,FALSE)</f>
        <v>0</v>
      </c>
      <c r="AO325" s="27"/>
      <c r="AP325" s="27"/>
      <c r="AQ325" s="56"/>
      <c r="AR325" s="57" t="str">
        <f>VLOOKUP(AQ325,ExpansionTecnologia,2,FALSE)</f>
        <v>0</v>
      </c>
      <c r="AS325" s="56"/>
      <c r="AT325" s="57" t="str">
        <f>VLOOKUP(AS325,RegulacionesBarreras,2,FALSE)</f>
        <v>0</v>
      </c>
      <c r="AU325" s="59" t="str">
        <f>AVERAGE(AL325,AN325,AR325,AT325)</f>
        <v>0</v>
      </c>
      <c r="AV325" s="56"/>
      <c r="AW325" s="57" t="str">
        <f>VLOOKUP(AV325,afectacionesArticulosPatentes,2,FALSE)</f>
        <v>0</v>
      </c>
      <c r="AX325" s="56"/>
      <c r="AY325" s="57" t="str">
        <f>VLOOKUP(AX325,afectacionesProductosComerciales,2,FALSE)</f>
        <v>0</v>
      </c>
      <c r="AZ325" s="27"/>
      <c r="BA325" s="45" t="s">
        <v>84</v>
      </c>
      <c r="BB325" s="60" t="str">
        <f>AVERAGE(AW325,AY325)</f>
        <v>0</v>
      </c>
    </row>
    <row r="326" spans="1:92" customHeight="1" ht="36">
      <c r="A326" s="39">
        <v>322</v>
      </c>
      <c r="B326" s="40"/>
      <c r="C326" s="41"/>
      <c r="D326" s="41"/>
      <c r="E326" s="42"/>
      <c r="F326" s="43"/>
      <c r="G326" s="43"/>
      <c r="H326" s="44"/>
      <c r="I326" s="45"/>
      <c r="J326" s="45"/>
      <c r="K326" s="45"/>
      <c r="L326" s="45"/>
      <c r="M326" s="45"/>
      <c r="N326" s="46"/>
      <c r="O326" s="46">
        <v>0</v>
      </c>
      <c r="P326" s="46">
        <v>0</v>
      </c>
      <c r="Q326" s="47">
        <f>SUM(N326:P326)</f>
        <v>0</v>
      </c>
      <c r="R326" s="46"/>
      <c r="S326" s="46"/>
      <c r="T326" s="45"/>
      <c r="U326" s="45"/>
      <c r="V326" s="45"/>
      <c r="W326" s="48" t="str">
        <f>VLOOKUP(M326,tablaPesoTRLActual,2,FALSE)*VLOOKUP((V326-M326),tablaPesoCambioTRL,2,FALSE)</f>
        <v>0</v>
      </c>
      <c r="X326" s="48" t="str">
        <f>VLOOKUP(V326,valoracionMetaTRL,2,FALSE)</f>
        <v>0</v>
      </c>
      <c r="Y326" s="49"/>
      <c r="Z326" s="45" t="str">
        <f>VLOOKUP(Y326,TipoESfuerzo,2,FALSE)</f>
        <v>0</v>
      </c>
      <c r="AA326" s="50"/>
      <c r="AB326" s="51"/>
      <c r="AC326" s="51"/>
      <c r="AD326" s="51"/>
      <c r="AE326" s="52">
        <f>SUM(AA326:AD326)</f>
        <v>0</v>
      </c>
      <c r="AF326" s="53"/>
      <c r="AG326" s="45"/>
      <c r="AH326" s="41"/>
      <c r="AI326" s="54"/>
      <c r="AJ326" s="55" t="str">
        <f>(W326*0.15)+(X326*0.6)+(Z326*0.25)</f>
        <v>0</v>
      </c>
      <c r="AK326" s="56"/>
      <c r="AL326" s="57" t="str">
        <f>VLOOKUP(AK326,AplicacionesTecnologia2,2,FALSE)</f>
        <v>0</v>
      </c>
      <c r="AM326" s="56"/>
      <c r="AN326" s="58" t="str">
        <f>VLOOKUP(AM326,AproximacionMercado,2,FALSE)</f>
        <v>0</v>
      </c>
      <c r="AO326" s="27"/>
      <c r="AP326" s="27"/>
      <c r="AQ326" s="56"/>
      <c r="AR326" s="57" t="str">
        <f>VLOOKUP(AQ326,ExpansionTecnologia,2,FALSE)</f>
        <v>0</v>
      </c>
      <c r="AS326" s="56"/>
      <c r="AT326" s="57" t="str">
        <f>VLOOKUP(AS326,RegulacionesBarreras,2,FALSE)</f>
        <v>0</v>
      </c>
      <c r="AU326" s="59" t="str">
        <f>AVERAGE(AL326,AN326,AR326,AT326)</f>
        <v>0</v>
      </c>
      <c r="AV326" s="56"/>
      <c r="AW326" s="57" t="str">
        <f>VLOOKUP(AV326,afectacionesArticulosPatentes,2,FALSE)</f>
        <v>0</v>
      </c>
      <c r="AX326" s="56"/>
      <c r="AY326" s="57" t="str">
        <f>VLOOKUP(AX326,afectacionesProductosComerciales,2,FALSE)</f>
        <v>0</v>
      </c>
      <c r="AZ326" s="27"/>
      <c r="BA326" s="45" t="s">
        <v>84</v>
      </c>
      <c r="BB326" s="60" t="str">
        <f>AVERAGE(AW326,AY326)</f>
        <v>0</v>
      </c>
    </row>
    <row r="327" spans="1:92" customHeight="1" ht="36">
      <c r="A327" s="39">
        <v>323</v>
      </c>
      <c r="B327" s="40"/>
      <c r="C327" s="41"/>
      <c r="D327" s="41"/>
      <c r="E327" s="42"/>
      <c r="F327" s="43"/>
      <c r="G327" s="43"/>
      <c r="H327" s="44"/>
      <c r="I327" s="45"/>
      <c r="J327" s="45"/>
      <c r="K327" s="45"/>
      <c r="L327" s="45"/>
      <c r="M327" s="45"/>
      <c r="N327" s="46"/>
      <c r="O327" s="46">
        <v>0</v>
      </c>
      <c r="P327" s="46">
        <v>0</v>
      </c>
      <c r="Q327" s="47">
        <f>SUM(N327:P327)</f>
        <v>0</v>
      </c>
      <c r="R327" s="46"/>
      <c r="S327" s="46"/>
      <c r="T327" s="45"/>
      <c r="U327" s="45"/>
      <c r="V327" s="45"/>
      <c r="W327" s="48" t="str">
        <f>VLOOKUP(M327,tablaPesoTRLActual,2,FALSE)*VLOOKUP((V327-M327),tablaPesoCambioTRL,2,FALSE)</f>
        <v>0</v>
      </c>
      <c r="X327" s="48" t="str">
        <f>VLOOKUP(V327,valoracionMetaTRL,2,FALSE)</f>
        <v>0</v>
      </c>
      <c r="Y327" s="49"/>
      <c r="Z327" s="45" t="str">
        <f>VLOOKUP(Y327,TipoESfuerzo,2,FALSE)</f>
        <v>0</v>
      </c>
      <c r="AA327" s="50"/>
      <c r="AB327" s="51"/>
      <c r="AC327" s="51"/>
      <c r="AD327" s="51"/>
      <c r="AE327" s="52">
        <f>SUM(AA327:AD327)</f>
        <v>0</v>
      </c>
      <c r="AF327" s="53"/>
      <c r="AG327" s="45"/>
      <c r="AH327" s="41"/>
      <c r="AI327" s="54"/>
      <c r="AJ327" s="55" t="str">
        <f>(W327*0.15)+(X327*0.6)+(Z327*0.25)</f>
        <v>0</v>
      </c>
      <c r="AK327" s="56"/>
      <c r="AL327" s="57" t="str">
        <f>VLOOKUP(AK327,AplicacionesTecnologia2,2,FALSE)</f>
        <v>0</v>
      </c>
      <c r="AM327" s="56"/>
      <c r="AN327" s="58" t="str">
        <f>VLOOKUP(AM327,AproximacionMercado,2,FALSE)</f>
        <v>0</v>
      </c>
      <c r="AO327" s="27"/>
      <c r="AP327" s="27"/>
      <c r="AQ327" s="56"/>
      <c r="AR327" s="57" t="str">
        <f>VLOOKUP(AQ327,ExpansionTecnologia,2,FALSE)</f>
        <v>0</v>
      </c>
      <c r="AS327" s="56"/>
      <c r="AT327" s="57" t="str">
        <f>VLOOKUP(AS327,RegulacionesBarreras,2,FALSE)</f>
        <v>0</v>
      </c>
      <c r="AU327" s="59" t="str">
        <f>AVERAGE(AL327,AN327,AR327,AT327)</f>
        <v>0</v>
      </c>
      <c r="AV327" s="56"/>
      <c r="AW327" s="57" t="str">
        <f>VLOOKUP(AV327,afectacionesArticulosPatentes,2,FALSE)</f>
        <v>0</v>
      </c>
      <c r="AX327" s="56"/>
      <c r="AY327" s="57" t="str">
        <f>VLOOKUP(AX327,afectacionesProductosComerciales,2,FALSE)</f>
        <v>0</v>
      </c>
      <c r="AZ327" s="27"/>
      <c r="BA327" s="45" t="s">
        <v>84</v>
      </c>
      <c r="BB327" s="60" t="str">
        <f>AVERAGE(AW327,AY327)</f>
        <v>0</v>
      </c>
    </row>
    <row r="328" spans="1:92" customHeight="1" ht="36">
      <c r="A328" s="39">
        <v>324</v>
      </c>
      <c r="B328" s="40"/>
      <c r="C328" s="41"/>
      <c r="D328" s="41"/>
      <c r="E328" s="42"/>
      <c r="F328" s="43"/>
      <c r="G328" s="43"/>
      <c r="H328" s="44"/>
      <c r="I328" s="45"/>
      <c r="J328" s="45"/>
      <c r="K328" s="45"/>
      <c r="L328" s="45"/>
      <c r="M328" s="45"/>
      <c r="N328" s="46"/>
      <c r="O328" s="46">
        <v>0</v>
      </c>
      <c r="P328" s="46">
        <v>0</v>
      </c>
      <c r="Q328" s="47">
        <f>SUM(N328:P328)</f>
        <v>0</v>
      </c>
      <c r="R328" s="46"/>
      <c r="S328" s="46"/>
      <c r="T328" s="45"/>
      <c r="U328" s="45"/>
      <c r="V328" s="45"/>
      <c r="W328" s="48" t="str">
        <f>VLOOKUP(M328,tablaPesoTRLActual,2,FALSE)*VLOOKUP((V328-M328),tablaPesoCambioTRL,2,FALSE)</f>
        <v>0</v>
      </c>
      <c r="X328" s="48" t="str">
        <f>VLOOKUP(V328,valoracionMetaTRL,2,FALSE)</f>
        <v>0</v>
      </c>
      <c r="Y328" s="49"/>
      <c r="Z328" s="45" t="str">
        <f>VLOOKUP(Y328,TipoESfuerzo,2,FALSE)</f>
        <v>0</v>
      </c>
      <c r="AA328" s="50"/>
      <c r="AB328" s="51"/>
      <c r="AC328" s="51"/>
      <c r="AD328" s="51"/>
      <c r="AE328" s="52">
        <f>SUM(AA328:AD328)</f>
        <v>0</v>
      </c>
      <c r="AF328" s="53"/>
      <c r="AG328" s="45"/>
      <c r="AH328" s="41"/>
      <c r="AI328" s="54"/>
      <c r="AJ328" s="55" t="str">
        <f>(W328*0.15)+(X328*0.6)+(Z328*0.25)</f>
        <v>0</v>
      </c>
      <c r="AK328" s="56"/>
      <c r="AL328" s="57" t="str">
        <f>VLOOKUP(AK328,AplicacionesTecnologia2,2,FALSE)</f>
        <v>0</v>
      </c>
      <c r="AM328" s="56"/>
      <c r="AN328" s="58" t="str">
        <f>VLOOKUP(AM328,AproximacionMercado,2,FALSE)</f>
        <v>0</v>
      </c>
      <c r="AO328" s="27"/>
      <c r="AP328" s="27"/>
      <c r="AQ328" s="56"/>
      <c r="AR328" s="57" t="str">
        <f>VLOOKUP(AQ328,ExpansionTecnologia,2,FALSE)</f>
        <v>0</v>
      </c>
      <c r="AS328" s="56"/>
      <c r="AT328" s="57" t="str">
        <f>VLOOKUP(AS328,RegulacionesBarreras,2,FALSE)</f>
        <v>0</v>
      </c>
      <c r="AU328" s="59" t="str">
        <f>AVERAGE(AL328,AN328,AR328,AT328)</f>
        <v>0</v>
      </c>
      <c r="AV328" s="56"/>
      <c r="AW328" s="57" t="str">
        <f>VLOOKUP(AV328,afectacionesArticulosPatentes,2,FALSE)</f>
        <v>0</v>
      </c>
      <c r="AX328" s="56"/>
      <c r="AY328" s="57" t="str">
        <f>VLOOKUP(AX328,afectacionesProductosComerciales,2,FALSE)</f>
        <v>0</v>
      </c>
      <c r="AZ328" s="27"/>
      <c r="BA328" s="45" t="s">
        <v>84</v>
      </c>
      <c r="BB328" s="60" t="str">
        <f>AVERAGE(AW328,AY328)</f>
        <v>0</v>
      </c>
    </row>
    <row r="329" spans="1:92" customHeight="1" ht="36">
      <c r="A329" s="39">
        <v>325</v>
      </c>
      <c r="B329" s="40"/>
      <c r="C329" s="41"/>
      <c r="D329" s="41"/>
      <c r="E329" s="42"/>
      <c r="F329" s="43"/>
      <c r="G329" s="43"/>
      <c r="H329" s="44"/>
      <c r="I329" s="45"/>
      <c r="J329" s="45"/>
      <c r="K329" s="45"/>
      <c r="L329" s="45"/>
      <c r="M329" s="45"/>
      <c r="N329" s="46"/>
      <c r="O329" s="46">
        <v>0</v>
      </c>
      <c r="P329" s="46">
        <v>0</v>
      </c>
      <c r="Q329" s="47">
        <f>SUM(N329:P329)</f>
        <v>0</v>
      </c>
      <c r="R329" s="46"/>
      <c r="S329" s="46"/>
      <c r="T329" s="45"/>
      <c r="U329" s="45"/>
      <c r="V329" s="45"/>
      <c r="W329" s="48" t="str">
        <f>VLOOKUP(M329,tablaPesoTRLActual,2,FALSE)*VLOOKUP((V329-M329),tablaPesoCambioTRL,2,FALSE)</f>
        <v>0</v>
      </c>
      <c r="X329" s="48" t="str">
        <f>VLOOKUP(V329,valoracionMetaTRL,2,FALSE)</f>
        <v>0</v>
      </c>
      <c r="Y329" s="49"/>
      <c r="Z329" s="45" t="str">
        <f>VLOOKUP(Y329,TipoESfuerzo,2,FALSE)</f>
        <v>0</v>
      </c>
      <c r="AA329" s="50"/>
      <c r="AB329" s="51"/>
      <c r="AC329" s="51"/>
      <c r="AD329" s="51"/>
      <c r="AE329" s="52">
        <f>SUM(AA329:AD329)</f>
        <v>0</v>
      </c>
      <c r="AF329" s="53"/>
      <c r="AG329" s="45"/>
      <c r="AH329" s="41"/>
      <c r="AI329" s="54"/>
      <c r="AJ329" s="55" t="str">
        <f>(W329*0.15)+(X329*0.6)+(Z329*0.25)</f>
        <v>0</v>
      </c>
      <c r="AK329" s="56"/>
      <c r="AL329" s="57" t="str">
        <f>VLOOKUP(AK329,AplicacionesTecnologia2,2,FALSE)</f>
        <v>0</v>
      </c>
      <c r="AM329" s="56"/>
      <c r="AN329" s="58" t="str">
        <f>VLOOKUP(AM329,AproximacionMercado,2,FALSE)</f>
        <v>0</v>
      </c>
      <c r="AO329" s="27"/>
      <c r="AP329" s="27"/>
      <c r="AQ329" s="56"/>
      <c r="AR329" s="57" t="str">
        <f>VLOOKUP(AQ329,ExpansionTecnologia,2,FALSE)</f>
        <v>0</v>
      </c>
      <c r="AS329" s="56"/>
      <c r="AT329" s="57" t="str">
        <f>VLOOKUP(AS329,RegulacionesBarreras,2,FALSE)</f>
        <v>0</v>
      </c>
      <c r="AU329" s="59" t="str">
        <f>AVERAGE(AL329,AN329,AR329,AT329)</f>
        <v>0</v>
      </c>
      <c r="AV329" s="56"/>
      <c r="AW329" s="57" t="str">
        <f>VLOOKUP(AV329,afectacionesArticulosPatentes,2,FALSE)</f>
        <v>0</v>
      </c>
      <c r="AX329" s="56"/>
      <c r="AY329" s="57" t="str">
        <f>VLOOKUP(AX329,afectacionesProductosComerciales,2,FALSE)</f>
        <v>0</v>
      </c>
      <c r="AZ329" s="27"/>
      <c r="BA329" s="45" t="s">
        <v>84</v>
      </c>
      <c r="BB329" s="60" t="str">
        <f>AVERAGE(AW329,AY329)</f>
        <v>0</v>
      </c>
    </row>
    <row r="330" spans="1:92" customHeight="1" ht="36">
      <c r="A330" s="39">
        <v>326</v>
      </c>
      <c r="B330" s="40"/>
      <c r="C330" s="41"/>
      <c r="D330" s="41"/>
      <c r="E330" s="42"/>
      <c r="F330" s="43"/>
      <c r="G330" s="43"/>
      <c r="H330" s="44"/>
      <c r="I330" s="45"/>
      <c r="J330" s="45"/>
      <c r="K330" s="45"/>
      <c r="L330" s="45"/>
      <c r="M330" s="45"/>
      <c r="N330" s="46"/>
      <c r="O330" s="46">
        <v>0</v>
      </c>
      <c r="P330" s="46">
        <v>0</v>
      </c>
      <c r="Q330" s="47">
        <f>SUM(N330:P330)</f>
        <v>0</v>
      </c>
      <c r="R330" s="46"/>
      <c r="S330" s="46"/>
      <c r="T330" s="45"/>
      <c r="U330" s="45"/>
      <c r="V330" s="45"/>
      <c r="W330" s="48" t="str">
        <f>VLOOKUP(M330,tablaPesoTRLActual,2,FALSE)*VLOOKUP((V330-M330),tablaPesoCambioTRL,2,FALSE)</f>
        <v>0</v>
      </c>
      <c r="X330" s="48" t="str">
        <f>VLOOKUP(V330,valoracionMetaTRL,2,FALSE)</f>
        <v>0</v>
      </c>
      <c r="Y330" s="49"/>
      <c r="Z330" s="45" t="str">
        <f>VLOOKUP(Y330,TipoESfuerzo,2,FALSE)</f>
        <v>0</v>
      </c>
      <c r="AA330" s="50"/>
      <c r="AB330" s="51"/>
      <c r="AC330" s="51"/>
      <c r="AD330" s="51"/>
      <c r="AE330" s="52">
        <f>SUM(AA330:AD330)</f>
        <v>0</v>
      </c>
      <c r="AF330" s="53"/>
      <c r="AG330" s="45"/>
      <c r="AH330" s="41"/>
      <c r="AI330" s="54"/>
      <c r="AJ330" s="55" t="str">
        <f>(W330*0.15)+(X330*0.6)+(Z330*0.25)</f>
        <v>0</v>
      </c>
      <c r="AK330" s="56"/>
      <c r="AL330" s="57" t="str">
        <f>VLOOKUP(AK330,AplicacionesTecnologia2,2,FALSE)</f>
        <v>0</v>
      </c>
      <c r="AM330" s="56"/>
      <c r="AN330" s="58" t="str">
        <f>VLOOKUP(AM330,AproximacionMercado,2,FALSE)</f>
        <v>0</v>
      </c>
      <c r="AO330" s="27"/>
      <c r="AP330" s="27"/>
      <c r="AQ330" s="56"/>
      <c r="AR330" s="57" t="str">
        <f>VLOOKUP(AQ330,ExpansionTecnologia,2,FALSE)</f>
        <v>0</v>
      </c>
      <c r="AS330" s="56"/>
      <c r="AT330" s="57" t="str">
        <f>VLOOKUP(AS330,RegulacionesBarreras,2,FALSE)</f>
        <v>0</v>
      </c>
      <c r="AU330" s="59" t="str">
        <f>AVERAGE(AL330,AN330,AR330,AT330)</f>
        <v>0</v>
      </c>
      <c r="AV330" s="56"/>
      <c r="AW330" s="57" t="str">
        <f>VLOOKUP(AV330,afectacionesArticulosPatentes,2,FALSE)</f>
        <v>0</v>
      </c>
      <c r="AX330" s="56"/>
      <c r="AY330" s="57" t="str">
        <f>VLOOKUP(AX330,afectacionesProductosComerciales,2,FALSE)</f>
        <v>0</v>
      </c>
      <c r="AZ330" s="27"/>
      <c r="BA330" s="45" t="s">
        <v>84</v>
      </c>
      <c r="BB330" s="60" t="str">
        <f>AVERAGE(AW330,AY330)</f>
        <v>0</v>
      </c>
    </row>
    <row r="331" spans="1:92" customHeight="1" ht="36">
      <c r="A331" s="39">
        <v>327</v>
      </c>
      <c r="B331" s="40"/>
      <c r="C331" s="41"/>
      <c r="D331" s="41"/>
      <c r="E331" s="42"/>
      <c r="F331" s="43"/>
      <c r="G331" s="43"/>
      <c r="H331" s="44"/>
      <c r="I331" s="45"/>
      <c r="J331" s="45"/>
      <c r="K331" s="45"/>
      <c r="L331" s="45"/>
      <c r="M331" s="45"/>
      <c r="N331" s="46"/>
      <c r="O331" s="46">
        <v>0</v>
      </c>
      <c r="P331" s="46">
        <v>0</v>
      </c>
      <c r="Q331" s="47">
        <f>SUM(N331:P331)</f>
        <v>0</v>
      </c>
      <c r="R331" s="46"/>
      <c r="S331" s="46"/>
      <c r="T331" s="45"/>
      <c r="U331" s="45"/>
      <c r="V331" s="45"/>
      <c r="W331" s="48" t="str">
        <f>VLOOKUP(M331,tablaPesoTRLActual,2,FALSE)*VLOOKUP((V331-M331),tablaPesoCambioTRL,2,FALSE)</f>
        <v>0</v>
      </c>
      <c r="X331" s="48" t="str">
        <f>VLOOKUP(V331,valoracionMetaTRL,2,FALSE)</f>
        <v>0</v>
      </c>
      <c r="Y331" s="49"/>
      <c r="Z331" s="45" t="str">
        <f>VLOOKUP(Y331,TipoESfuerzo,2,FALSE)</f>
        <v>0</v>
      </c>
      <c r="AA331" s="50"/>
      <c r="AB331" s="51"/>
      <c r="AC331" s="51"/>
      <c r="AD331" s="51"/>
      <c r="AE331" s="52">
        <f>SUM(AA331:AD331)</f>
        <v>0</v>
      </c>
      <c r="AF331" s="53"/>
      <c r="AG331" s="45"/>
      <c r="AH331" s="41"/>
      <c r="AI331" s="54"/>
      <c r="AJ331" s="55" t="str">
        <f>(W331*0.15)+(X331*0.6)+(Z331*0.25)</f>
        <v>0</v>
      </c>
      <c r="AK331" s="56"/>
      <c r="AL331" s="57" t="str">
        <f>VLOOKUP(AK331,AplicacionesTecnologia2,2,FALSE)</f>
        <v>0</v>
      </c>
      <c r="AM331" s="56"/>
      <c r="AN331" s="58" t="str">
        <f>VLOOKUP(AM331,AproximacionMercado,2,FALSE)</f>
        <v>0</v>
      </c>
      <c r="AO331" s="27"/>
      <c r="AP331" s="27"/>
      <c r="AQ331" s="56"/>
      <c r="AR331" s="57" t="str">
        <f>VLOOKUP(AQ331,ExpansionTecnologia,2,FALSE)</f>
        <v>0</v>
      </c>
      <c r="AS331" s="56"/>
      <c r="AT331" s="57" t="str">
        <f>VLOOKUP(AS331,RegulacionesBarreras,2,FALSE)</f>
        <v>0</v>
      </c>
      <c r="AU331" s="59" t="str">
        <f>AVERAGE(AL331,AN331,AR331,AT331)</f>
        <v>0</v>
      </c>
      <c r="AV331" s="56"/>
      <c r="AW331" s="57" t="str">
        <f>VLOOKUP(AV331,afectacionesArticulosPatentes,2,FALSE)</f>
        <v>0</v>
      </c>
      <c r="AX331" s="56"/>
      <c r="AY331" s="57" t="str">
        <f>VLOOKUP(AX331,afectacionesProductosComerciales,2,FALSE)</f>
        <v>0</v>
      </c>
      <c r="AZ331" s="27"/>
      <c r="BA331" s="45" t="s">
        <v>84</v>
      </c>
      <c r="BB331" s="60" t="str">
        <f>AVERAGE(AW331,AY331)</f>
        <v>0</v>
      </c>
    </row>
    <row r="332" spans="1:92" customHeight="1" ht="36">
      <c r="A332" s="39">
        <v>328</v>
      </c>
      <c r="B332" s="40"/>
      <c r="C332" s="41"/>
      <c r="D332" s="41"/>
      <c r="E332" s="42"/>
      <c r="F332" s="43"/>
      <c r="G332" s="43"/>
      <c r="H332" s="44"/>
      <c r="I332" s="45"/>
      <c r="J332" s="45"/>
      <c r="K332" s="45"/>
      <c r="L332" s="45"/>
      <c r="M332" s="45"/>
      <c r="N332" s="46"/>
      <c r="O332" s="46">
        <v>0</v>
      </c>
      <c r="P332" s="46">
        <v>0</v>
      </c>
      <c r="Q332" s="47">
        <f>SUM(N332:P332)</f>
        <v>0</v>
      </c>
      <c r="R332" s="46"/>
      <c r="S332" s="46"/>
      <c r="T332" s="45"/>
      <c r="U332" s="45"/>
      <c r="V332" s="45"/>
      <c r="W332" s="48" t="str">
        <f>VLOOKUP(M332,tablaPesoTRLActual,2,FALSE)*VLOOKUP((V332-M332),tablaPesoCambioTRL,2,FALSE)</f>
        <v>0</v>
      </c>
      <c r="X332" s="48" t="str">
        <f>VLOOKUP(V332,valoracionMetaTRL,2,FALSE)</f>
        <v>0</v>
      </c>
      <c r="Y332" s="49"/>
      <c r="Z332" s="45" t="str">
        <f>VLOOKUP(Y332,TipoESfuerzo,2,FALSE)</f>
        <v>0</v>
      </c>
      <c r="AA332" s="50"/>
      <c r="AB332" s="51"/>
      <c r="AC332" s="51"/>
      <c r="AD332" s="51"/>
      <c r="AE332" s="52">
        <f>SUM(AA332:AD332)</f>
        <v>0</v>
      </c>
      <c r="AF332" s="53"/>
      <c r="AG332" s="45"/>
      <c r="AH332" s="41"/>
      <c r="AI332" s="54"/>
      <c r="AJ332" s="55" t="str">
        <f>(W332*0.15)+(X332*0.6)+(Z332*0.25)</f>
        <v>0</v>
      </c>
      <c r="AK332" s="56"/>
      <c r="AL332" s="57" t="str">
        <f>VLOOKUP(AK332,AplicacionesTecnologia2,2,FALSE)</f>
        <v>0</v>
      </c>
      <c r="AM332" s="56"/>
      <c r="AN332" s="58" t="str">
        <f>VLOOKUP(AM332,AproximacionMercado,2,FALSE)</f>
        <v>0</v>
      </c>
      <c r="AO332" s="27"/>
      <c r="AP332" s="27"/>
      <c r="AQ332" s="56"/>
      <c r="AR332" s="57" t="str">
        <f>VLOOKUP(AQ332,ExpansionTecnologia,2,FALSE)</f>
        <v>0</v>
      </c>
      <c r="AS332" s="56"/>
      <c r="AT332" s="57" t="str">
        <f>VLOOKUP(AS332,RegulacionesBarreras,2,FALSE)</f>
        <v>0</v>
      </c>
      <c r="AU332" s="59" t="str">
        <f>AVERAGE(AL332,AN332,AR332,AT332)</f>
        <v>0</v>
      </c>
      <c r="AV332" s="56"/>
      <c r="AW332" s="57" t="str">
        <f>VLOOKUP(AV332,afectacionesArticulosPatentes,2,FALSE)</f>
        <v>0</v>
      </c>
      <c r="AX332" s="56"/>
      <c r="AY332" s="57" t="str">
        <f>VLOOKUP(AX332,afectacionesProductosComerciales,2,FALSE)</f>
        <v>0</v>
      </c>
      <c r="AZ332" s="27"/>
      <c r="BA332" s="45" t="s">
        <v>84</v>
      </c>
      <c r="BB332" s="60" t="str">
        <f>AVERAGE(AW332,AY332)</f>
        <v>0</v>
      </c>
    </row>
    <row r="333" spans="1:92" customHeight="1" ht="36">
      <c r="A333" s="39">
        <v>329</v>
      </c>
      <c r="B333" s="40"/>
      <c r="C333" s="41"/>
      <c r="D333" s="41"/>
      <c r="E333" s="42"/>
      <c r="F333" s="43"/>
      <c r="G333" s="43"/>
      <c r="H333" s="44"/>
      <c r="I333" s="45"/>
      <c r="J333" s="45"/>
      <c r="K333" s="45"/>
      <c r="L333" s="45"/>
      <c r="M333" s="45"/>
      <c r="N333" s="46"/>
      <c r="O333" s="46">
        <v>0</v>
      </c>
      <c r="P333" s="46">
        <v>0</v>
      </c>
      <c r="Q333" s="47">
        <f>SUM(N333:P333)</f>
        <v>0</v>
      </c>
      <c r="R333" s="46"/>
      <c r="S333" s="46"/>
      <c r="T333" s="45"/>
      <c r="U333" s="45"/>
      <c r="V333" s="45"/>
      <c r="W333" s="48" t="str">
        <f>VLOOKUP(M333,tablaPesoTRLActual,2,FALSE)*VLOOKUP((V333-M333),tablaPesoCambioTRL,2,FALSE)</f>
        <v>0</v>
      </c>
      <c r="X333" s="48" t="str">
        <f>VLOOKUP(V333,valoracionMetaTRL,2,FALSE)</f>
        <v>0</v>
      </c>
      <c r="Y333" s="49"/>
      <c r="Z333" s="45" t="str">
        <f>VLOOKUP(Y333,TipoESfuerzo,2,FALSE)</f>
        <v>0</v>
      </c>
      <c r="AA333" s="50"/>
      <c r="AB333" s="51"/>
      <c r="AC333" s="51"/>
      <c r="AD333" s="51"/>
      <c r="AE333" s="52">
        <f>SUM(AA333:AD333)</f>
        <v>0</v>
      </c>
      <c r="AF333" s="53"/>
      <c r="AG333" s="45"/>
      <c r="AH333" s="41"/>
      <c r="AI333" s="54"/>
      <c r="AJ333" s="55" t="str">
        <f>(W333*0.15)+(X333*0.6)+(Z333*0.25)</f>
        <v>0</v>
      </c>
      <c r="AK333" s="56"/>
      <c r="AL333" s="57" t="str">
        <f>VLOOKUP(AK333,AplicacionesTecnologia2,2,FALSE)</f>
        <v>0</v>
      </c>
      <c r="AM333" s="56"/>
      <c r="AN333" s="58" t="str">
        <f>VLOOKUP(AM333,AproximacionMercado,2,FALSE)</f>
        <v>0</v>
      </c>
      <c r="AO333" s="27"/>
      <c r="AP333" s="27"/>
      <c r="AQ333" s="56"/>
      <c r="AR333" s="57" t="str">
        <f>VLOOKUP(AQ333,ExpansionTecnologia,2,FALSE)</f>
        <v>0</v>
      </c>
      <c r="AS333" s="56"/>
      <c r="AT333" s="57" t="str">
        <f>VLOOKUP(AS333,RegulacionesBarreras,2,FALSE)</f>
        <v>0</v>
      </c>
      <c r="AU333" s="59" t="str">
        <f>AVERAGE(AL333,AN333,AR333,AT333)</f>
        <v>0</v>
      </c>
      <c r="AV333" s="56"/>
      <c r="AW333" s="57" t="str">
        <f>VLOOKUP(AV333,afectacionesArticulosPatentes,2,FALSE)</f>
        <v>0</v>
      </c>
      <c r="AX333" s="56"/>
      <c r="AY333" s="57" t="str">
        <f>VLOOKUP(AX333,afectacionesProductosComerciales,2,FALSE)</f>
        <v>0</v>
      </c>
      <c r="AZ333" s="27"/>
      <c r="BA333" s="45" t="s">
        <v>84</v>
      </c>
      <c r="BB333" s="60" t="str">
        <f>AVERAGE(AW333,AY333)</f>
        <v>0</v>
      </c>
    </row>
    <row r="334" spans="1:92" customHeight="1" ht="36">
      <c r="A334" s="39">
        <v>330</v>
      </c>
      <c r="B334" s="40"/>
      <c r="C334" s="41"/>
      <c r="D334" s="41"/>
      <c r="E334" s="42"/>
      <c r="F334" s="43"/>
      <c r="G334" s="43"/>
      <c r="H334" s="44"/>
      <c r="I334" s="45"/>
      <c r="J334" s="45"/>
      <c r="K334" s="45"/>
      <c r="L334" s="45"/>
      <c r="M334" s="45"/>
      <c r="N334" s="46"/>
      <c r="O334" s="46">
        <v>0</v>
      </c>
      <c r="P334" s="46">
        <v>0</v>
      </c>
      <c r="Q334" s="47">
        <f>SUM(N334:P334)</f>
        <v>0</v>
      </c>
      <c r="R334" s="46"/>
      <c r="S334" s="46"/>
      <c r="T334" s="45"/>
      <c r="U334" s="45"/>
      <c r="V334" s="45"/>
      <c r="W334" s="48" t="str">
        <f>VLOOKUP(M334,tablaPesoTRLActual,2,FALSE)*VLOOKUP((V334-M334),tablaPesoCambioTRL,2,FALSE)</f>
        <v>0</v>
      </c>
      <c r="X334" s="48" t="str">
        <f>VLOOKUP(V334,valoracionMetaTRL,2,FALSE)</f>
        <v>0</v>
      </c>
      <c r="Y334" s="49"/>
      <c r="Z334" s="45" t="str">
        <f>VLOOKUP(Y334,TipoESfuerzo,2,FALSE)</f>
        <v>0</v>
      </c>
      <c r="AA334" s="50"/>
      <c r="AB334" s="51"/>
      <c r="AC334" s="51"/>
      <c r="AD334" s="51"/>
      <c r="AE334" s="52">
        <f>SUM(AA334:AD334)</f>
        <v>0</v>
      </c>
      <c r="AF334" s="53"/>
      <c r="AG334" s="45"/>
      <c r="AH334" s="41"/>
      <c r="AI334" s="54"/>
      <c r="AJ334" s="55" t="str">
        <f>(W334*0.15)+(X334*0.6)+(Z334*0.25)</f>
        <v>0</v>
      </c>
      <c r="AK334" s="56"/>
      <c r="AL334" s="57" t="str">
        <f>VLOOKUP(AK334,AplicacionesTecnologia2,2,FALSE)</f>
        <v>0</v>
      </c>
      <c r="AM334" s="56"/>
      <c r="AN334" s="58" t="str">
        <f>VLOOKUP(AM334,AproximacionMercado,2,FALSE)</f>
        <v>0</v>
      </c>
      <c r="AO334" s="27"/>
      <c r="AP334" s="27"/>
      <c r="AQ334" s="56"/>
      <c r="AR334" s="57" t="str">
        <f>VLOOKUP(AQ334,ExpansionTecnologia,2,FALSE)</f>
        <v>0</v>
      </c>
      <c r="AS334" s="56"/>
      <c r="AT334" s="57" t="str">
        <f>VLOOKUP(AS334,RegulacionesBarreras,2,FALSE)</f>
        <v>0</v>
      </c>
      <c r="AU334" s="59" t="str">
        <f>AVERAGE(AL334,AN334,AR334,AT334)</f>
        <v>0</v>
      </c>
      <c r="AV334" s="56"/>
      <c r="AW334" s="57" t="str">
        <f>VLOOKUP(AV334,afectacionesArticulosPatentes,2,FALSE)</f>
        <v>0</v>
      </c>
      <c r="AX334" s="56"/>
      <c r="AY334" s="57" t="str">
        <f>VLOOKUP(AX334,afectacionesProductosComerciales,2,FALSE)</f>
        <v>0</v>
      </c>
      <c r="AZ334" s="27"/>
      <c r="BA334" s="45" t="s">
        <v>84</v>
      </c>
      <c r="BB334" s="60" t="str">
        <f>AVERAGE(AW334,AY334)</f>
        <v>0</v>
      </c>
    </row>
    <row r="335" spans="1:92" customHeight="1" ht="36">
      <c r="A335" s="39">
        <v>331</v>
      </c>
      <c r="B335" s="40"/>
      <c r="C335" s="41"/>
      <c r="D335" s="41"/>
      <c r="E335" s="42"/>
      <c r="F335" s="43"/>
      <c r="G335" s="43"/>
      <c r="H335" s="44"/>
      <c r="I335" s="45"/>
      <c r="J335" s="45"/>
      <c r="K335" s="45"/>
      <c r="L335" s="45"/>
      <c r="M335" s="45"/>
      <c r="N335" s="46"/>
      <c r="O335" s="46">
        <v>0</v>
      </c>
      <c r="P335" s="46">
        <v>0</v>
      </c>
      <c r="Q335" s="47">
        <f>SUM(N335:P335)</f>
        <v>0</v>
      </c>
      <c r="R335" s="46"/>
      <c r="S335" s="46"/>
      <c r="T335" s="45"/>
      <c r="U335" s="45"/>
      <c r="V335" s="45"/>
      <c r="W335" s="48" t="str">
        <f>VLOOKUP(M335,tablaPesoTRLActual,2,FALSE)*VLOOKUP((V335-M335),tablaPesoCambioTRL,2,FALSE)</f>
        <v>0</v>
      </c>
      <c r="X335" s="48" t="str">
        <f>VLOOKUP(V335,valoracionMetaTRL,2,FALSE)</f>
        <v>0</v>
      </c>
      <c r="Y335" s="49"/>
      <c r="Z335" s="45" t="str">
        <f>VLOOKUP(Y335,TipoESfuerzo,2,FALSE)</f>
        <v>0</v>
      </c>
      <c r="AA335" s="50"/>
      <c r="AB335" s="51"/>
      <c r="AC335" s="51"/>
      <c r="AD335" s="51"/>
      <c r="AE335" s="52">
        <f>SUM(AA335:AD335)</f>
        <v>0</v>
      </c>
      <c r="AF335" s="53"/>
      <c r="AG335" s="45"/>
      <c r="AH335" s="41"/>
      <c r="AI335" s="54"/>
      <c r="AJ335" s="55" t="str">
        <f>(W335*0.15)+(X335*0.6)+(Z335*0.25)</f>
        <v>0</v>
      </c>
      <c r="AK335" s="56"/>
      <c r="AL335" s="57" t="str">
        <f>VLOOKUP(AK335,AplicacionesTecnologia2,2,FALSE)</f>
        <v>0</v>
      </c>
      <c r="AM335" s="56"/>
      <c r="AN335" s="58" t="str">
        <f>VLOOKUP(AM335,AproximacionMercado,2,FALSE)</f>
        <v>0</v>
      </c>
      <c r="AO335" s="27"/>
      <c r="AP335" s="27"/>
      <c r="AQ335" s="56"/>
      <c r="AR335" s="57" t="str">
        <f>VLOOKUP(AQ335,ExpansionTecnologia,2,FALSE)</f>
        <v>0</v>
      </c>
      <c r="AS335" s="56"/>
      <c r="AT335" s="57" t="str">
        <f>VLOOKUP(AS335,RegulacionesBarreras,2,FALSE)</f>
        <v>0</v>
      </c>
      <c r="AU335" s="59" t="str">
        <f>AVERAGE(AL335,AN335,AR335,AT335)</f>
        <v>0</v>
      </c>
      <c r="AV335" s="56"/>
      <c r="AW335" s="57" t="str">
        <f>VLOOKUP(AV335,afectacionesArticulosPatentes,2,FALSE)</f>
        <v>0</v>
      </c>
      <c r="AX335" s="56"/>
      <c r="AY335" s="57" t="str">
        <f>VLOOKUP(AX335,afectacionesProductosComerciales,2,FALSE)</f>
        <v>0</v>
      </c>
      <c r="AZ335" s="27"/>
      <c r="BA335" s="45" t="s">
        <v>84</v>
      </c>
      <c r="BB335" s="60" t="str">
        <f>AVERAGE(AW335,AY335)</f>
        <v>0</v>
      </c>
    </row>
    <row r="336" spans="1:92" customHeight="1" ht="36">
      <c r="A336" s="39">
        <v>332</v>
      </c>
      <c r="B336" s="40"/>
      <c r="C336" s="41"/>
      <c r="D336" s="41"/>
      <c r="E336" s="42"/>
      <c r="F336" s="43"/>
      <c r="G336" s="43"/>
      <c r="H336" s="44"/>
      <c r="I336" s="45"/>
      <c r="J336" s="45"/>
      <c r="K336" s="45"/>
      <c r="L336" s="45"/>
      <c r="M336" s="45"/>
      <c r="N336" s="46"/>
      <c r="O336" s="46">
        <v>0</v>
      </c>
      <c r="P336" s="46">
        <v>0</v>
      </c>
      <c r="Q336" s="47">
        <f>SUM(N336:P336)</f>
        <v>0</v>
      </c>
      <c r="R336" s="46"/>
      <c r="S336" s="46"/>
      <c r="T336" s="45"/>
      <c r="U336" s="45"/>
      <c r="V336" s="45"/>
      <c r="W336" s="48" t="str">
        <f>VLOOKUP(M336,tablaPesoTRLActual,2,FALSE)*VLOOKUP((V336-M336),tablaPesoCambioTRL,2,FALSE)</f>
        <v>0</v>
      </c>
      <c r="X336" s="48" t="str">
        <f>VLOOKUP(V336,valoracionMetaTRL,2,FALSE)</f>
        <v>0</v>
      </c>
      <c r="Y336" s="49"/>
      <c r="Z336" s="45" t="str">
        <f>VLOOKUP(Y336,TipoESfuerzo,2,FALSE)</f>
        <v>0</v>
      </c>
      <c r="AA336" s="50"/>
      <c r="AB336" s="51"/>
      <c r="AC336" s="51"/>
      <c r="AD336" s="51"/>
      <c r="AE336" s="52">
        <f>SUM(AA336:AD336)</f>
        <v>0</v>
      </c>
      <c r="AF336" s="53"/>
      <c r="AG336" s="45"/>
      <c r="AH336" s="41"/>
      <c r="AI336" s="54"/>
      <c r="AJ336" s="55" t="str">
        <f>(W336*0.15)+(X336*0.6)+(Z336*0.25)</f>
        <v>0</v>
      </c>
      <c r="AK336" s="56"/>
      <c r="AL336" s="57" t="str">
        <f>VLOOKUP(AK336,AplicacionesTecnologia2,2,FALSE)</f>
        <v>0</v>
      </c>
      <c r="AM336" s="56"/>
      <c r="AN336" s="58" t="str">
        <f>VLOOKUP(AM336,AproximacionMercado,2,FALSE)</f>
        <v>0</v>
      </c>
      <c r="AO336" s="27"/>
      <c r="AP336" s="27"/>
      <c r="AQ336" s="56"/>
      <c r="AR336" s="57" t="str">
        <f>VLOOKUP(AQ336,ExpansionTecnologia,2,FALSE)</f>
        <v>0</v>
      </c>
      <c r="AS336" s="56"/>
      <c r="AT336" s="57" t="str">
        <f>VLOOKUP(AS336,RegulacionesBarreras,2,FALSE)</f>
        <v>0</v>
      </c>
      <c r="AU336" s="59" t="str">
        <f>AVERAGE(AL336,AN336,AR336,AT336)</f>
        <v>0</v>
      </c>
      <c r="AV336" s="56"/>
      <c r="AW336" s="57" t="str">
        <f>VLOOKUP(AV336,afectacionesArticulosPatentes,2,FALSE)</f>
        <v>0</v>
      </c>
      <c r="AX336" s="56"/>
      <c r="AY336" s="57" t="str">
        <f>VLOOKUP(AX336,afectacionesProductosComerciales,2,FALSE)</f>
        <v>0</v>
      </c>
      <c r="AZ336" s="27"/>
      <c r="BA336" s="45" t="s">
        <v>84</v>
      </c>
      <c r="BB336" s="60" t="str">
        <f>AVERAGE(AW336,AY336)</f>
        <v>0</v>
      </c>
    </row>
    <row r="337" spans="1:92" customHeight="1" ht="36">
      <c r="A337" s="39">
        <v>333</v>
      </c>
      <c r="B337" s="40"/>
      <c r="C337" s="41"/>
      <c r="D337" s="41"/>
      <c r="E337" s="42"/>
      <c r="F337" s="43"/>
      <c r="G337" s="43"/>
      <c r="H337" s="44"/>
      <c r="I337" s="45"/>
      <c r="J337" s="45"/>
      <c r="K337" s="45"/>
      <c r="L337" s="45"/>
      <c r="M337" s="45"/>
      <c r="N337" s="46"/>
      <c r="O337" s="46">
        <v>0</v>
      </c>
      <c r="P337" s="46">
        <v>0</v>
      </c>
      <c r="Q337" s="47">
        <f>SUM(N337:P337)</f>
        <v>0</v>
      </c>
      <c r="R337" s="46"/>
      <c r="S337" s="46"/>
      <c r="T337" s="45"/>
      <c r="U337" s="45"/>
      <c r="V337" s="45"/>
      <c r="W337" s="48" t="str">
        <f>VLOOKUP(M337,tablaPesoTRLActual,2,FALSE)*VLOOKUP((V337-M337),tablaPesoCambioTRL,2,FALSE)</f>
        <v>0</v>
      </c>
      <c r="X337" s="48" t="str">
        <f>VLOOKUP(V337,valoracionMetaTRL,2,FALSE)</f>
        <v>0</v>
      </c>
      <c r="Y337" s="49"/>
      <c r="Z337" s="45" t="str">
        <f>VLOOKUP(Y337,TipoESfuerzo,2,FALSE)</f>
        <v>0</v>
      </c>
      <c r="AA337" s="50"/>
      <c r="AB337" s="51"/>
      <c r="AC337" s="51"/>
      <c r="AD337" s="51"/>
      <c r="AE337" s="52">
        <f>SUM(AA337:AD337)</f>
        <v>0</v>
      </c>
      <c r="AF337" s="53"/>
      <c r="AG337" s="45"/>
      <c r="AH337" s="41"/>
      <c r="AI337" s="54"/>
      <c r="AJ337" s="55" t="str">
        <f>(W337*0.15)+(X337*0.6)+(Z337*0.25)</f>
        <v>0</v>
      </c>
      <c r="AK337" s="56"/>
      <c r="AL337" s="57" t="str">
        <f>VLOOKUP(AK337,AplicacionesTecnologia2,2,FALSE)</f>
        <v>0</v>
      </c>
      <c r="AM337" s="56"/>
      <c r="AN337" s="58" t="str">
        <f>VLOOKUP(AM337,AproximacionMercado,2,FALSE)</f>
        <v>0</v>
      </c>
      <c r="AO337" s="27"/>
      <c r="AP337" s="27"/>
      <c r="AQ337" s="56"/>
      <c r="AR337" s="57" t="str">
        <f>VLOOKUP(AQ337,ExpansionTecnologia,2,FALSE)</f>
        <v>0</v>
      </c>
      <c r="AS337" s="56"/>
      <c r="AT337" s="57" t="str">
        <f>VLOOKUP(AS337,RegulacionesBarreras,2,FALSE)</f>
        <v>0</v>
      </c>
      <c r="AU337" s="59" t="str">
        <f>AVERAGE(AL337,AN337,AR337,AT337)</f>
        <v>0</v>
      </c>
      <c r="AV337" s="56"/>
      <c r="AW337" s="57" t="str">
        <f>VLOOKUP(AV337,afectacionesArticulosPatentes,2,FALSE)</f>
        <v>0</v>
      </c>
      <c r="AX337" s="56"/>
      <c r="AY337" s="57" t="str">
        <f>VLOOKUP(AX337,afectacionesProductosComerciales,2,FALSE)</f>
        <v>0</v>
      </c>
      <c r="AZ337" s="27"/>
      <c r="BA337" s="45" t="s">
        <v>84</v>
      </c>
      <c r="BB337" s="60" t="str">
        <f>AVERAGE(AW337,AY337)</f>
        <v>0</v>
      </c>
    </row>
    <row r="338" spans="1:92" customHeight="1" ht="36">
      <c r="A338" s="39">
        <v>334</v>
      </c>
      <c r="B338" s="40"/>
      <c r="C338" s="41"/>
      <c r="D338" s="41"/>
      <c r="E338" s="42"/>
      <c r="F338" s="43"/>
      <c r="G338" s="43"/>
      <c r="H338" s="44"/>
      <c r="I338" s="45"/>
      <c r="J338" s="45"/>
      <c r="K338" s="45"/>
      <c r="L338" s="45"/>
      <c r="M338" s="45"/>
      <c r="N338" s="46"/>
      <c r="O338" s="46">
        <v>0</v>
      </c>
      <c r="P338" s="46">
        <v>0</v>
      </c>
      <c r="Q338" s="47">
        <f>SUM(N338:P338)</f>
        <v>0</v>
      </c>
      <c r="R338" s="46"/>
      <c r="S338" s="46"/>
      <c r="T338" s="45"/>
      <c r="U338" s="45"/>
      <c r="V338" s="45"/>
      <c r="W338" s="48" t="str">
        <f>VLOOKUP(M338,tablaPesoTRLActual,2,FALSE)*VLOOKUP((V338-M338),tablaPesoCambioTRL,2,FALSE)</f>
        <v>0</v>
      </c>
      <c r="X338" s="48" t="str">
        <f>VLOOKUP(V338,valoracionMetaTRL,2,FALSE)</f>
        <v>0</v>
      </c>
      <c r="Y338" s="49"/>
      <c r="Z338" s="45" t="str">
        <f>VLOOKUP(Y338,TipoESfuerzo,2,FALSE)</f>
        <v>0</v>
      </c>
      <c r="AA338" s="50"/>
      <c r="AB338" s="51"/>
      <c r="AC338" s="51"/>
      <c r="AD338" s="51"/>
      <c r="AE338" s="52">
        <f>SUM(AA338:AD338)</f>
        <v>0</v>
      </c>
      <c r="AF338" s="53"/>
      <c r="AG338" s="45"/>
      <c r="AH338" s="41"/>
      <c r="AI338" s="54"/>
      <c r="AJ338" s="55" t="str">
        <f>(W338*0.15)+(X338*0.6)+(Z338*0.25)</f>
        <v>0</v>
      </c>
      <c r="AK338" s="56"/>
      <c r="AL338" s="57" t="str">
        <f>VLOOKUP(AK338,AplicacionesTecnologia2,2,FALSE)</f>
        <v>0</v>
      </c>
      <c r="AM338" s="56"/>
      <c r="AN338" s="58" t="str">
        <f>VLOOKUP(AM338,AproximacionMercado,2,FALSE)</f>
        <v>0</v>
      </c>
      <c r="AO338" s="27"/>
      <c r="AP338" s="27"/>
      <c r="AQ338" s="56"/>
      <c r="AR338" s="57" t="str">
        <f>VLOOKUP(AQ338,ExpansionTecnologia,2,FALSE)</f>
        <v>0</v>
      </c>
      <c r="AS338" s="56"/>
      <c r="AT338" s="57" t="str">
        <f>VLOOKUP(AS338,RegulacionesBarreras,2,FALSE)</f>
        <v>0</v>
      </c>
      <c r="AU338" s="59" t="str">
        <f>AVERAGE(AL338,AN338,AR338,AT338)</f>
        <v>0</v>
      </c>
      <c r="AV338" s="56"/>
      <c r="AW338" s="57" t="str">
        <f>VLOOKUP(AV338,afectacionesArticulosPatentes,2,FALSE)</f>
        <v>0</v>
      </c>
      <c r="AX338" s="56"/>
      <c r="AY338" s="57" t="str">
        <f>VLOOKUP(AX338,afectacionesProductosComerciales,2,FALSE)</f>
        <v>0</v>
      </c>
      <c r="AZ338" s="27"/>
      <c r="BA338" s="45" t="s">
        <v>84</v>
      </c>
      <c r="BB338" s="60" t="str">
        <f>AVERAGE(AW338,AY338)</f>
        <v>0</v>
      </c>
    </row>
    <row r="339" spans="1:92" customHeight="1" ht="36">
      <c r="A339" s="39">
        <v>335</v>
      </c>
      <c r="B339" s="40"/>
      <c r="C339" s="41"/>
      <c r="D339" s="41"/>
      <c r="E339" s="42"/>
      <c r="F339" s="43"/>
      <c r="G339" s="43"/>
      <c r="H339" s="44"/>
      <c r="I339" s="45"/>
      <c r="J339" s="45"/>
      <c r="K339" s="45"/>
      <c r="L339" s="45"/>
      <c r="M339" s="45"/>
      <c r="N339" s="46"/>
      <c r="O339" s="46">
        <v>0</v>
      </c>
      <c r="P339" s="46">
        <v>0</v>
      </c>
      <c r="Q339" s="47">
        <f>SUM(N339:P339)</f>
        <v>0</v>
      </c>
      <c r="R339" s="46"/>
      <c r="S339" s="46"/>
      <c r="T339" s="45"/>
      <c r="U339" s="45"/>
      <c r="V339" s="45"/>
      <c r="W339" s="48" t="str">
        <f>VLOOKUP(M339,tablaPesoTRLActual,2,FALSE)*VLOOKUP((V339-M339),tablaPesoCambioTRL,2,FALSE)</f>
        <v>0</v>
      </c>
      <c r="X339" s="48" t="str">
        <f>VLOOKUP(V339,valoracionMetaTRL,2,FALSE)</f>
        <v>0</v>
      </c>
      <c r="Y339" s="49"/>
      <c r="Z339" s="45" t="str">
        <f>VLOOKUP(Y339,TipoESfuerzo,2,FALSE)</f>
        <v>0</v>
      </c>
      <c r="AA339" s="50"/>
      <c r="AB339" s="51"/>
      <c r="AC339" s="51"/>
      <c r="AD339" s="51"/>
      <c r="AE339" s="52">
        <f>SUM(AA339:AD339)</f>
        <v>0</v>
      </c>
      <c r="AF339" s="53"/>
      <c r="AG339" s="45"/>
      <c r="AH339" s="41"/>
      <c r="AI339" s="54"/>
      <c r="AJ339" s="55" t="str">
        <f>(W339*0.15)+(X339*0.6)+(Z339*0.25)</f>
        <v>0</v>
      </c>
      <c r="AK339" s="56"/>
      <c r="AL339" s="57" t="str">
        <f>VLOOKUP(AK339,AplicacionesTecnologia2,2,FALSE)</f>
        <v>0</v>
      </c>
      <c r="AM339" s="56"/>
      <c r="AN339" s="58" t="str">
        <f>VLOOKUP(AM339,AproximacionMercado,2,FALSE)</f>
        <v>0</v>
      </c>
      <c r="AO339" s="27"/>
      <c r="AP339" s="27"/>
      <c r="AQ339" s="56"/>
      <c r="AR339" s="57" t="str">
        <f>VLOOKUP(AQ339,ExpansionTecnologia,2,FALSE)</f>
        <v>0</v>
      </c>
      <c r="AS339" s="56"/>
      <c r="AT339" s="57" t="str">
        <f>VLOOKUP(AS339,RegulacionesBarreras,2,FALSE)</f>
        <v>0</v>
      </c>
      <c r="AU339" s="59" t="str">
        <f>AVERAGE(AL339,AN339,AR339,AT339)</f>
        <v>0</v>
      </c>
      <c r="AV339" s="56"/>
      <c r="AW339" s="57" t="str">
        <f>VLOOKUP(AV339,afectacionesArticulosPatentes,2,FALSE)</f>
        <v>0</v>
      </c>
      <c r="AX339" s="56"/>
      <c r="AY339" s="57" t="str">
        <f>VLOOKUP(AX339,afectacionesProductosComerciales,2,FALSE)</f>
        <v>0</v>
      </c>
      <c r="AZ339" s="27"/>
      <c r="BA339" s="45" t="s">
        <v>84</v>
      </c>
      <c r="BB339" s="60" t="str">
        <f>AVERAGE(AW339,AY339)</f>
        <v>0</v>
      </c>
    </row>
    <row r="340" spans="1:92" customHeight="1" ht="36">
      <c r="A340" s="39">
        <v>336</v>
      </c>
      <c r="B340" s="40"/>
      <c r="C340" s="41"/>
      <c r="D340" s="41"/>
      <c r="E340" s="42"/>
      <c r="F340" s="43"/>
      <c r="G340" s="43"/>
      <c r="H340" s="44"/>
      <c r="I340" s="45"/>
      <c r="J340" s="45"/>
      <c r="K340" s="45"/>
      <c r="L340" s="45"/>
      <c r="M340" s="45"/>
      <c r="N340" s="46"/>
      <c r="O340" s="46">
        <v>0</v>
      </c>
      <c r="P340" s="46">
        <v>0</v>
      </c>
      <c r="Q340" s="47">
        <f>SUM(N340:P340)</f>
        <v>0</v>
      </c>
      <c r="R340" s="46"/>
      <c r="S340" s="46"/>
      <c r="T340" s="45"/>
      <c r="U340" s="45"/>
      <c r="V340" s="45"/>
      <c r="W340" s="48" t="str">
        <f>VLOOKUP(M340,tablaPesoTRLActual,2,FALSE)*VLOOKUP((V340-M340),tablaPesoCambioTRL,2,FALSE)</f>
        <v>0</v>
      </c>
      <c r="X340" s="48" t="str">
        <f>VLOOKUP(V340,valoracionMetaTRL,2,FALSE)</f>
        <v>0</v>
      </c>
      <c r="Y340" s="49"/>
      <c r="Z340" s="45" t="str">
        <f>VLOOKUP(Y340,TipoESfuerzo,2,FALSE)</f>
        <v>0</v>
      </c>
      <c r="AA340" s="50"/>
      <c r="AB340" s="51"/>
      <c r="AC340" s="51"/>
      <c r="AD340" s="51"/>
      <c r="AE340" s="52">
        <f>SUM(AA340:AD340)</f>
        <v>0</v>
      </c>
      <c r="AF340" s="53"/>
      <c r="AG340" s="45"/>
      <c r="AH340" s="41"/>
      <c r="AI340" s="54"/>
      <c r="AJ340" s="55" t="str">
        <f>(W340*0.15)+(X340*0.6)+(Z340*0.25)</f>
        <v>0</v>
      </c>
      <c r="AK340" s="56"/>
      <c r="AL340" s="57" t="str">
        <f>VLOOKUP(AK340,AplicacionesTecnologia2,2,FALSE)</f>
        <v>0</v>
      </c>
      <c r="AM340" s="56"/>
      <c r="AN340" s="58" t="str">
        <f>VLOOKUP(AM340,AproximacionMercado,2,FALSE)</f>
        <v>0</v>
      </c>
      <c r="AO340" s="27"/>
      <c r="AP340" s="27"/>
      <c r="AQ340" s="56"/>
      <c r="AR340" s="57" t="str">
        <f>VLOOKUP(AQ340,ExpansionTecnologia,2,FALSE)</f>
        <v>0</v>
      </c>
      <c r="AS340" s="56"/>
      <c r="AT340" s="57" t="str">
        <f>VLOOKUP(AS340,RegulacionesBarreras,2,FALSE)</f>
        <v>0</v>
      </c>
      <c r="AU340" s="59" t="str">
        <f>AVERAGE(AL340,AN340,AR340,AT340)</f>
        <v>0</v>
      </c>
      <c r="AV340" s="56"/>
      <c r="AW340" s="57" t="str">
        <f>VLOOKUP(AV340,afectacionesArticulosPatentes,2,FALSE)</f>
        <v>0</v>
      </c>
      <c r="AX340" s="56"/>
      <c r="AY340" s="57" t="str">
        <f>VLOOKUP(AX340,afectacionesProductosComerciales,2,FALSE)</f>
        <v>0</v>
      </c>
      <c r="AZ340" s="27"/>
      <c r="BA340" s="45" t="s">
        <v>84</v>
      </c>
      <c r="BB340" s="60" t="str">
        <f>AVERAGE(AW340,AY340)</f>
        <v>0</v>
      </c>
    </row>
    <row r="341" spans="1:92" customHeight="1" ht="36">
      <c r="A341" s="39">
        <v>337</v>
      </c>
      <c r="B341" s="40"/>
      <c r="C341" s="41"/>
      <c r="D341" s="41"/>
      <c r="E341" s="42"/>
      <c r="F341" s="43"/>
      <c r="G341" s="43"/>
      <c r="H341" s="44"/>
      <c r="I341" s="45"/>
      <c r="J341" s="45"/>
      <c r="K341" s="45"/>
      <c r="L341" s="45"/>
      <c r="M341" s="45"/>
      <c r="N341" s="46"/>
      <c r="O341" s="46">
        <v>0</v>
      </c>
      <c r="P341" s="46">
        <v>0</v>
      </c>
      <c r="Q341" s="47">
        <f>SUM(N341:P341)</f>
        <v>0</v>
      </c>
      <c r="R341" s="46"/>
      <c r="S341" s="46"/>
      <c r="T341" s="45"/>
      <c r="U341" s="45"/>
      <c r="V341" s="45"/>
      <c r="W341" s="48" t="str">
        <f>VLOOKUP(M341,tablaPesoTRLActual,2,FALSE)*VLOOKUP((V341-M341),tablaPesoCambioTRL,2,FALSE)</f>
        <v>0</v>
      </c>
      <c r="X341" s="48" t="str">
        <f>VLOOKUP(V341,valoracionMetaTRL,2,FALSE)</f>
        <v>0</v>
      </c>
      <c r="Y341" s="49"/>
      <c r="Z341" s="45" t="str">
        <f>VLOOKUP(Y341,TipoESfuerzo,2,FALSE)</f>
        <v>0</v>
      </c>
      <c r="AA341" s="50"/>
      <c r="AB341" s="51"/>
      <c r="AC341" s="51"/>
      <c r="AD341" s="51"/>
      <c r="AE341" s="52">
        <f>SUM(AA341:AD341)</f>
        <v>0</v>
      </c>
      <c r="AF341" s="53"/>
      <c r="AG341" s="45"/>
      <c r="AH341" s="41"/>
      <c r="AI341" s="54"/>
      <c r="AJ341" s="55" t="str">
        <f>(W341*0.15)+(X341*0.6)+(Z341*0.25)</f>
        <v>0</v>
      </c>
      <c r="AK341" s="56"/>
      <c r="AL341" s="57" t="str">
        <f>VLOOKUP(AK341,AplicacionesTecnologia2,2,FALSE)</f>
        <v>0</v>
      </c>
      <c r="AM341" s="56"/>
      <c r="AN341" s="58" t="str">
        <f>VLOOKUP(AM341,AproximacionMercado,2,FALSE)</f>
        <v>0</v>
      </c>
      <c r="AO341" s="27"/>
      <c r="AP341" s="27"/>
      <c r="AQ341" s="56"/>
      <c r="AR341" s="57" t="str">
        <f>VLOOKUP(AQ341,ExpansionTecnologia,2,FALSE)</f>
        <v>0</v>
      </c>
      <c r="AS341" s="56"/>
      <c r="AT341" s="57" t="str">
        <f>VLOOKUP(AS341,RegulacionesBarreras,2,FALSE)</f>
        <v>0</v>
      </c>
      <c r="AU341" s="59" t="str">
        <f>AVERAGE(AL341,AN341,AR341,AT341)</f>
        <v>0</v>
      </c>
      <c r="AV341" s="56"/>
      <c r="AW341" s="57" t="str">
        <f>VLOOKUP(AV341,afectacionesArticulosPatentes,2,FALSE)</f>
        <v>0</v>
      </c>
      <c r="AX341" s="56"/>
      <c r="AY341" s="57" t="str">
        <f>VLOOKUP(AX341,afectacionesProductosComerciales,2,FALSE)</f>
        <v>0</v>
      </c>
      <c r="AZ341" s="27"/>
      <c r="BA341" s="45" t="s">
        <v>84</v>
      </c>
      <c r="BB341" s="60" t="str">
        <f>AVERAGE(AW341,AY341)</f>
        <v>0</v>
      </c>
    </row>
    <row r="342" spans="1:92" customHeight="1" ht="36">
      <c r="A342" s="39">
        <v>338</v>
      </c>
      <c r="B342" s="40"/>
      <c r="C342" s="41"/>
      <c r="D342" s="41"/>
      <c r="E342" s="42"/>
      <c r="F342" s="43"/>
      <c r="G342" s="43"/>
      <c r="H342" s="44"/>
      <c r="I342" s="45"/>
      <c r="J342" s="45"/>
      <c r="K342" s="45"/>
      <c r="L342" s="45"/>
      <c r="M342" s="45"/>
      <c r="N342" s="46"/>
      <c r="O342" s="46">
        <v>0</v>
      </c>
      <c r="P342" s="46">
        <v>0</v>
      </c>
      <c r="Q342" s="47">
        <f>SUM(N342:P342)</f>
        <v>0</v>
      </c>
      <c r="R342" s="46"/>
      <c r="S342" s="46"/>
      <c r="T342" s="45"/>
      <c r="U342" s="45"/>
      <c r="V342" s="45"/>
      <c r="W342" s="48" t="str">
        <f>VLOOKUP(M342,tablaPesoTRLActual,2,FALSE)*VLOOKUP((V342-M342),tablaPesoCambioTRL,2,FALSE)</f>
        <v>0</v>
      </c>
      <c r="X342" s="48" t="str">
        <f>VLOOKUP(V342,valoracionMetaTRL,2,FALSE)</f>
        <v>0</v>
      </c>
      <c r="Y342" s="49"/>
      <c r="Z342" s="45" t="str">
        <f>VLOOKUP(Y342,TipoESfuerzo,2,FALSE)</f>
        <v>0</v>
      </c>
      <c r="AA342" s="50"/>
      <c r="AB342" s="51"/>
      <c r="AC342" s="51"/>
      <c r="AD342" s="51"/>
      <c r="AE342" s="52">
        <f>SUM(AA342:AD342)</f>
        <v>0</v>
      </c>
      <c r="AF342" s="53"/>
      <c r="AG342" s="45"/>
      <c r="AH342" s="41"/>
      <c r="AI342" s="54"/>
      <c r="AJ342" s="55" t="str">
        <f>(W342*0.15)+(X342*0.6)+(Z342*0.25)</f>
        <v>0</v>
      </c>
      <c r="AK342" s="56"/>
      <c r="AL342" s="57" t="str">
        <f>VLOOKUP(AK342,AplicacionesTecnologia2,2,FALSE)</f>
        <v>0</v>
      </c>
      <c r="AM342" s="56"/>
      <c r="AN342" s="58" t="str">
        <f>VLOOKUP(AM342,AproximacionMercado,2,FALSE)</f>
        <v>0</v>
      </c>
      <c r="AO342" s="27"/>
      <c r="AP342" s="27"/>
      <c r="AQ342" s="56"/>
      <c r="AR342" s="57" t="str">
        <f>VLOOKUP(AQ342,ExpansionTecnologia,2,FALSE)</f>
        <v>0</v>
      </c>
      <c r="AS342" s="56"/>
      <c r="AT342" s="57" t="str">
        <f>VLOOKUP(AS342,RegulacionesBarreras,2,FALSE)</f>
        <v>0</v>
      </c>
      <c r="AU342" s="59" t="str">
        <f>AVERAGE(AL342,AN342,AR342,AT342)</f>
        <v>0</v>
      </c>
      <c r="AV342" s="56"/>
      <c r="AW342" s="57" t="str">
        <f>VLOOKUP(AV342,afectacionesArticulosPatentes,2,FALSE)</f>
        <v>0</v>
      </c>
      <c r="AX342" s="56"/>
      <c r="AY342" s="57" t="str">
        <f>VLOOKUP(AX342,afectacionesProductosComerciales,2,FALSE)</f>
        <v>0</v>
      </c>
      <c r="AZ342" s="27"/>
      <c r="BA342" s="45" t="s">
        <v>84</v>
      </c>
      <c r="BB342" s="60" t="str">
        <f>AVERAGE(AW342,AY342)</f>
        <v>0</v>
      </c>
    </row>
    <row r="343" spans="1:92" customHeight="1" ht="36">
      <c r="A343" s="39">
        <v>339</v>
      </c>
      <c r="B343" s="40"/>
      <c r="C343" s="41"/>
      <c r="D343" s="41"/>
      <c r="E343" s="42"/>
      <c r="F343" s="43"/>
      <c r="G343" s="43"/>
      <c r="H343" s="44"/>
      <c r="I343" s="45"/>
      <c r="J343" s="45"/>
      <c r="K343" s="45"/>
      <c r="L343" s="45"/>
      <c r="M343" s="45"/>
      <c r="N343" s="46"/>
      <c r="O343" s="46">
        <v>0</v>
      </c>
      <c r="P343" s="46">
        <v>0</v>
      </c>
      <c r="Q343" s="47">
        <f>SUM(N343:P343)</f>
        <v>0</v>
      </c>
      <c r="R343" s="46"/>
      <c r="S343" s="46"/>
      <c r="T343" s="45"/>
      <c r="U343" s="45"/>
      <c r="V343" s="45"/>
      <c r="W343" s="48" t="str">
        <f>VLOOKUP(M343,tablaPesoTRLActual,2,FALSE)*VLOOKUP((V343-M343),tablaPesoCambioTRL,2,FALSE)</f>
        <v>0</v>
      </c>
      <c r="X343" s="48" t="str">
        <f>VLOOKUP(V343,valoracionMetaTRL,2,FALSE)</f>
        <v>0</v>
      </c>
      <c r="Y343" s="49"/>
      <c r="Z343" s="45" t="str">
        <f>VLOOKUP(Y343,TipoESfuerzo,2,FALSE)</f>
        <v>0</v>
      </c>
      <c r="AA343" s="50"/>
      <c r="AB343" s="51"/>
      <c r="AC343" s="51"/>
      <c r="AD343" s="51"/>
      <c r="AE343" s="52">
        <f>SUM(AA343:AD343)</f>
        <v>0</v>
      </c>
      <c r="AF343" s="53"/>
      <c r="AG343" s="45"/>
      <c r="AH343" s="41"/>
      <c r="AI343" s="54"/>
      <c r="AJ343" s="55" t="str">
        <f>(W343*0.15)+(X343*0.6)+(Z343*0.25)</f>
        <v>0</v>
      </c>
      <c r="AK343" s="56"/>
      <c r="AL343" s="57" t="str">
        <f>VLOOKUP(AK343,AplicacionesTecnologia2,2,FALSE)</f>
        <v>0</v>
      </c>
      <c r="AM343" s="56"/>
      <c r="AN343" s="58" t="str">
        <f>VLOOKUP(AM343,AproximacionMercado,2,FALSE)</f>
        <v>0</v>
      </c>
      <c r="AO343" s="27"/>
      <c r="AP343" s="27"/>
      <c r="AQ343" s="56"/>
      <c r="AR343" s="57" t="str">
        <f>VLOOKUP(AQ343,ExpansionTecnologia,2,FALSE)</f>
        <v>0</v>
      </c>
      <c r="AS343" s="56"/>
      <c r="AT343" s="57" t="str">
        <f>VLOOKUP(AS343,RegulacionesBarreras,2,FALSE)</f>
        <v>0</v>
      </c>
      <c r="AU343" s="59" t="str">
        <f>AVERAGE(AL343,AN343,AR343,AT343)</f>
        <v>0</v>
      </c>
      <c r="AV343" s="56"/>
      <c r="AW343" s="57" t="str">
        <f>VLOOKUP(AV343,afectacionesArticulosPatentes,2,FALSE)</f>
        <v>0</v>
      </c>
      <c r="AX343" s="56"/>
      <c r="AY343" s="57" t="str">
        <f>VLOOKUP(AX343,afectacionesProductosComerciales,2,FALSE)</f>
        <v>0</v>
      </c>
      <c r="AZ343" s="27"/>
      <c r="BA343" s="45" t="s">
        <v>84</v>
      </c>
      <c r="BB343" s="60" t="str">
        <f>AVERAGE(AW343,AY343)</f>
        <v>0</v>
      </c>
    </row>
    <row r="344" spans="1:92" customHeight="1" ht="36">
      <c r="A344" s="39">
        <v>340</v>
      </c>
      <c r="B344" s="40"/>
      <c r="C344" s="41"/>
      <c r="D344" s="41"/>
      <c r="E344" s="42"/>
      <c r="F344" s="43"/>
      <c r="G344" s="43"/>
      <c r="H344" s="44"/>
      <c r="I344" s="45"/>
      <c r="J344" s="45"/>
      <c r="K344" s="45"/>
      <c r="L344" s="45"/>
      <c r="M344" s="45"/>
      <c r="N344" s="46"/>
      <c r="O344" s="46">
        <v>0</v>
      </c>
      <c r="P344" s="46">
        <v>0</v>
      </c>
      <c r="Q344" s="47">
        <f>SUM(N344:P344)</f>
        <v>0</v>
      </c>
      <c r="R344" s="46"/>
      <c r="S344" s="46"/>
      <c r="T344" s="45"/>
      <c r="U344" s="45"/>
      <c r="V344" s="45"/>
      <c r="W344" s="48" t="str">
        <f>VLOOKUP(M344,tablaPesoTRLActual,2,FALSE)*VLOOKUP((V344-M344),tablaPesoCambioTRL,2,FALSE)</f>
        <v>0</v>
      </c>
      <c r="X344" s="48" t="str">
        <f>VLOOKUP(V344,valoracionMetaTRL,2,FALSE)</f>
        <v>0</v>
      </c>
      <c r="Y344" s="49"/>
      <c r="Z344" s="45" t="str">
        <f>VLOOKUP(Y344,TipoESfuerzo,2,FALSE)</f>
        <v>0</v>
      </c>
      <c r="AA344" s="50"/>
      <c r="AB344" s="51"/>
      <c r="AC344" s="51"/>
      <c r="AD344" s="51"/>
      <c r="AE344" s="52">
        <f>SUM(AA344:AD344)</f>
        <v>0</v>
      </c>
      <c r="AF344" s="53"/>
      <c r="AG344" s="45"/>
      <c r="AH344" s="41"/>
      <c r="AI344" s="54"/>
      <c r="AJ344" s="55" t="str">
        <f>(W344*0.15)+(X344*0.6)+(Z344*0.25)</f>
        <v>0</v>
      </c>
      <c r="AK344" s="56"/>
      <c r="AL344" s="57" t="str">
        <f>VLOOKUP(AK344,AplicacionesTecnologia2,2,FALSE)</f>
        <v>0</v>
      </c>
      <c r="AM344" s="56"/>
      <c r="AN344" s="58" t="str">
        <f>VLOOKUP(AM344,AproximacionMercado,2,FALSE)</f>
        <v>0</v>
      </c>
      <c r="AO344" s="27"/>
      <c r="AP344" s="27"/>
      <c r="AQ344" s="56"/>
      <c r="AR344" s="57" t="str">
        <f>VLOOKUP(AQ344,ExpansionTecnologia,2,FALSE)</f>
        <v>0</v>
      </c>
      <c r="AS344" s="56"/>
      <c r="AT344" s="57" t="str">
        <f>VLOOKUP(AS344,RegulacionesBarreras,2,FALSE)</f>
        <v>0</v>
      </c>
      <c r="AU344" s="59" t="str">
        <f>AVERAGE(AL344,AN344,AR344,AT344)</f>
        <v>0</v>
      </c>
      <c r="AV344" s="56"/>
      <c r="AW344" s="57" t="str">
        <f>VLOOKUP(AV344,afectacionesArticulosPatentes,2,FALSE)</f>
        <v>0</v>
      </c>
      <c r="AX344" s="56"/>
      <c r="AY344" s="57" t="str">
        <f>VLOOKUP(AX344,afectacionesProductosComerciales,2,FALSE)</f>
        <v>0</v>
      </c>
      <c r="AZ344" s="27"/>
      <c r="BA344" s="45" t="s">
        <v>84</v>
      </c>
      <c r="BB344" s="60" t="str">
        <f>AVERAGE(AW344,AY344)</f>
        <v>0</v>
      </c>
    </row>
    <row r="345" spans="1:92" customHeight="1" ht="36">
      <c r="A345" s="39">
        <v>341</v>
      </c>
      <c r="B345" s="40"/>
      <c r="C345" s="41"/>
      <c r="D345" s="41"/>
      <c r="E345" s="42"/>
      <c r="F345" s="43"/>
      <c r="G345" s="43"/>
      <c r="H345" s="44"/>
      <c r="I345" s="45"/>
      <c r="J345" s="45"/>
      <c r="K345" s="45"/>
      <c r="L345" s="45"/>
      <c r="M345" s="45"/>
      <c r="N345" s="46"/>
      <c r="O345" s="46">
        <v>0</v>
      </c>
      <c r="P345" s="46">
        <v>0</v>
      </c>
      <c r="Q345" s="47">
        <f>SUM(N345:P345)</f>
        <v>0</v>
      </c>
      <c r="R345" s="46"/>
      <c r="S345" s="46"/>
      <c r="T345" s="45"/>
      <c r="U345" s="45"/>
      <c r="V345" s="45"/>
      <c r="W345" s="48" t="str">
        <f>VLOOKUP(M345,tablaPesoTRLActual,2,FALSE)*VLOOKUP((V345-M345),tablaPesoCambioTRL,2,FALSE)</f>
        <v>0</v>
      </c>
      <c r="X345" s="48" t="str">
        <f>VLOOKUP(V345,valoracionMetaTRL,2,FALSE)</f>
        <v>0</v>
      </c>
      <c r="Y345" s="49"/>
      <c r="Z345" s="45" t="str">
        <f>VLOOKUP(Y345,TipoESfuerzo,2,FALSE)</f>
        <v>0</v>
      </c>
      <c r="AA345" s="50"/>
      <c r="AB345" s="51"/>
      <c r="AC345" s="51"/>
      <c r="AD345" s="51"/>
      <c r="AE345" s="52">
        <f>SUM(AA345:AD345)</f>
        <v>0</v>
      </c>
      <c r="AF345" s="53"/>
      <c r="AG345" s="45"/>
      <c r="AH345" s="41"/>
      <c r="AI345" s="54"/>
      <c r="AJ345" s="55" t="str">
        <f>(W345*0.15)+(X345*0.6)+(Z345*0.25)</f>
        <v>0</v>
      </c>
      <c r="AK345" s="56"/>
      <c r="AL345" s="57" t="str">
        <f>VLOOKUP(AK345,AplicacionesTecnologia2,2,FALSE)</f>
        <v>0</v>
      </c>
      <c r="AM345" s="56"/>
      <c r="AN345" s="58" t="str">
        <f>VLOOKUP(AM345,AproximacionMercado,2,FALSE)</f>
        <v>0</v>
      </c>
      <c r="AO345" s="27"/>
      <c r="AP345" s="27"/>
      <c r="AQ345" s="56"/>
      <c r="AR345" s="57" t="str">
        <f>VLOOKUP(AQ345,ExpansionTecnologia,2,FALSE)</f>
        <v>0</v>
      </c>
      <c r="AS345" s="56"/>
      <c r="AT345" s="57" t="str">
        <f>VLOOKUP(AS345,RegulacionesBarreras,2,FALSE)</f>
        <v>0</v>
      </c>
      <c r="AU345" s="59" t="str">
        <f>AVERAGE(AL345,AN345,AR345,AT345)</f>
        <v>0</v>
      </c>
      <c r="AV345" s="56"/>
      <c r="AW345" s="57" t="str">
        <f>VLOOKUP(AV345,afectacionesArticulosPatentes,2,FALSE)</f>
        <v>0</v>
      </c>
      <c r="AX345" s="56"/>
      <c r="AY345" s="57" t="str">
        <f>VLOOKUP(AX345,afectacionesProductosComerciales,2,FALSE)</f>
        <v>0</v>
      </c>
      <c r="AZ345" s="27"/>
      <c r="BA345" s="45" t="s">
        <v>84</v>
      </c>
      <c r="BB345" s="60" t="str">
        <f>AVERAGE(AW345,AY345)</f>
        <v>0</v>
      </c>
    </row>
    <row r="346" spans="1:92" customHeight="1" ht="36">
      <c r="A346" s="39">
        <v>342</v>
      </c>
      <c r="B346" s="40"/>
      <c r="C346" s="41"/>
      <c r="D346" s="41"/>
      <c r="E346" s="42"/>
      <c r="F346" s="43"/>
      <c r="G346" s="43"/>
      <c r="H346" s="44"/>
      <c r="I346" s="45"/>
      <c r="J346" s="45"/>
      <c r="K346" s="45"/>
      <c r="L346" s="45"/>
      <c r="M346" s="45"/>
      <c r="N346" s="46"/>
      <c r="O346" s="46">
        <v>0</v>
      </c>
      <c r="P346" s="46">
        <v>0</v>
      </c>
      <c r="Q346" s="47">
        <f>SUM(N346:P346)</f>
        <v>0</v>
      </c>
      <c r="R346" s="46"/>
      <c r="S346" s="46"/>
      <c r="T346" s="45"/>
      <c r="U346" s="45"/>
      <c r="V346" s="45"/>
      <c r="W346" s="48" t="str">
        <f>VLOOKUP(M346,tablaPesoTRLActual,2,FALSE)*VLOOKUP((V346-M346),tablaPesoCambioTRL,2,FALSE)</f>
        <v>0</v>
      </c>
      <c r="X346" s="48" t="str">
        <f>VLOOKUP(V346,valoracionMetaTRL,2,FALSE)</f>
        <v>0</v>
      </c>
      <c r="Y346" s="49"/>
      <c r="Z346" s="45" t="str">
        <f>VLOOKUP(Y346,TipoESfuerzo,2,FALSE)</f>
        <v>0</v>
      </c>
      <c r="AA346" s="50"/>
      <c r="AB346" s="51"/>
      <c r="AC346" s="51"/>
      <c r="AD346" s="51"/>
      <c r="AE346" s="52">
        <f>SUM(AA346:AD346)</f>
        <v>0</v>
      </c>
      <c r="AF346" s="53"/>
      <c r="AG346" s="45"/>
      <c r="AH346" s="41"/>
      <c r="AI346" s="54"/>
      <c r="AJ346" s="55" t="str">
        <f>(W346*0.15)+(X346*0.6)+(Z346*0.25)</f>
        <v>0</v>
      </c>
      <c r="AK346" s="56"/>
      <c r="AL346" s="57" t="str">
        <f>VLOOKUP(AK346,AplicacionesTecnologia2,2,FALSE)</f>
        <v>0</v>
      </c>
      <c r="AM346" s="56"/>
      <c r="AN346" s="58" t="str">
        <f>VLOOKUP(AM346,AproximacionMercado,2,FALSE)</f>
        <v>0</v>
      </c>
      <c r="AO346" s="27"/>
      <c r="AP346" s="27"/>
      <c r="AQ346" s="56"/>
      <c r="AR346" s="57" t="str">
        <f>VLOOKUP(AQ346,ExpansionTecnologia,2,FALSE)</f>
        <v>0</v>
      </c>
      <c r="AS346" s="56"/>
      <c r="AT346" s="57" t="str">
        <f>VLOOKUP(AS346,RegulacionesBarreras,2,FALSE)</f>
        <v>0</v>
      </c>
      <c r="AU346" s="59" t="str">
        <f>AVERAGE(AL346,AN346,AR346,AT346)</f>
        <v>0</v>
      </c>
      <c r="AV346" s="56"/>
      <c r="AW346" s="57" t="str">
        <f>VLOOKUP(AV346,afectacionesArticulosPatentes,2,FALSE)</f>
        <v>0</v>
      </c>
      <c r="AX346" s="56"/>
      <c r="AY346" s="57" t="str">
        <f>VLOOKUP(AX346,afectacionesProductosComerciales,2,FALSE)</f>
        <v>0</v>
      </c>
      <c r="AZ346" s="27"/>
      <c r="BA346" s="45" t="s">
        <v>84</v>
      </c>
      <c r="BB346" s="60" t="str">
        <f>AVERAGE(AW346,AY346)</f>
        <v>0</v>
      </c>
    </row>
    <row r="347" spans="1:92" customHeight="1" ht="36">
      <c r="A347" s="39">
        <v>343</v>
      </c>
      <c r="B347" s="40"/>
      <c r="C347" s="41"/>
      <c r="D347" s="41"/>
      <c r="E347" s="42"/>
      <c r="F347" s="43"/>
      <c r="G347" s="43"/>
      <c r="H347" s="44"/>
      <c r="I347" s="45"/>
      <c r="J347" s="45"/>
      <c r="K347" s="45"/>
      <c r="L347" s="45"/>
      <c r="M347" s="45"/>
      <c r="N347" s="46"/>
      <c r="O347" s="46">
        <v>0</v>
      </c>
      <c r="P347" s="46">
        <v>0</v>
      </c>
      <c r="Q347" s="47">
        <f>SUM(N347:P347)</f>
        <v>0</v>
      </c>
      <c r="R347" s="46"/>
      <c r="S347" s="46"/>
      <c r="T347" s="45"/>
      <c r="U347" s="45"/>
      <c r="V347" s="45"/>
      <c r="W347" s="48" t="str">
        <f>VLOOKUP(M347,tablaPesoTRLActual,2,FALSE)*VLOOKUP((V347-M347),tablaPesoCambioTRL,2,FALSE)</f>
        <v>0</v>
      </c>
      <c r="X347" s="48" t="str">
        <f>VLOOKUP(V347,valoracionMetaTRL,2,FALSE)</f>
        <v>0</v>
      </c>
      <c r="Y347" s="49"/>
      <c r="Z347" s="45" t="str">
        <f>VLOOKUP(Y347,TipoESfuerzo,2,FALSE)</f>
        <v>0</v>
      </c>
      <c r="AA347" s="50"/>
      <c r="AB347" s="51"/>
      <c r="AC347" s="51"/>
      <c r="AD347" s="51"/>
      <c r="AE347" s="52">
        <f>SUM(AA347:AD347)</f>
        <v>0</v>
      </c>
      <c r="AF347" s="53"/>
      <c r="AG347" s="45"/>
      <c r="AH347" s="41"/>
      <c r="AI347" s="54"/>
      <c r="AJ347" s="55" t="str">
        <f>(W347*0.15)+(X347*0.6)+(Z347*0.25)</f>
        <v>0</v>
      </c>
      <c r="AK347" s="56"/>
      <c r="AL347" s="57" t="str">
        <f>VLOOKUP(AK347,AplicacionesTecnologia2,2,FALSE)</f>
        <v>0</v>
      </c>
      <c r="AM347" s="56"/>
      <c r="AN347" s="58" t="str">
        <f>VLOOKUP(AM347,AproximacionMercado,2,FALSE)</f>
        <v>0</v>
      </c>
      <c r="AO347" s="27"/>
      <c r="AP347" s="27"/>
      <c r="AQ347" s="56"/>
      <c r="AR347" s="57" t="str">
        <f>VLOOKUP(AQ347,ExpansionTecnologia,2,FALSE)</f>
        <v>0</v>
      </c>
      <c r="AS347" s="56"/>
      <c r="AT347" s="57" t="str">
        <f>VLOOKUP(AS347,RegulacionesBarreras,2,FALSE)</f>
        <v>0</v>
      </c>
      <c r="AU347" s="59" t="str">
        <f>AVERAGE(AL347,AN347,AR347,AT347)</f>
        <v>0</v>
      </c>
      <c r="AV347" s="56"/>
      <c r="AW347" s="57" t="str">
        <f>VLOOKUP(AV347,afectacionesArticulosPatentes,2,FALSE)</f>
        <v>0</v>
      </c>
      <c r="AX347" s="56"/>
      <c r="AY347" s="57" t="str">
        <f>VLOOKUP(AX347,afectacionesProductosComerciales,2,FALSE)</f>
        <v>0</v>
      </c>
      <c r="AZ347" s="27"/>
      <c r="BA347" s="45" t="s">
        <v>84</v>
      </c>
      <c r="BB347" s="60" t="str">
        <f>AVERAGE(AW347,AY347)</f>
        <v>0</v>
      </c>
    </row>
    <row r="348" spans="1:92" customHeight="1" ht="36">
      <c r="A348" s="39">
        <v>344</v>
      </c>
      <c r="B348" s="40"/>
      <c r="C348" s="41"/>
      <c r="D348" s="41"/>
      <c r="E348" s="42"/>
      <c r="F348" s="43"/>
      <c r="G348" s="43"/>
      <c r="H348" s="44"/>
      <c r="I348" s="45"/>
      <c r="J348" s="45"/>
      <c r="K348" s="45"/>
      <c r="L348" s="45"/>
      <c r="M348" s="45"/>
      <c r="N348" s="46"/>
      <c r="O348" s="46">
        <v>0</v>
      </c>
      <c r="P348" s="46">
        <v>0</v>
      </c>
      <c r="Q348" s="47">
        <f>SUM(N348:P348)</f>
        <v>0</v>
      </c>
      <c r="R348" s="46"/>
      <c r="S348" s="46"/>
      <c r="T348" s="45"/>
      <c r="U348" s="45"/>
      <c r="V348" s="45"/>
      <c r="W348" s="48" t="str">
        <f>VLOOKUP(M348,tablaPesoTRLActual,2,FALSE)*VLOOKUP((V348-M348),tablaPesoCambioTRL,2,FALSE)</f>
        <v>0</v>
      </c>
      <c r="X348" s="48" t="str">
        <f>VLOOKUP(V348,valoracionMetaTRL,2,FALSE)</f>
        <v>0</v>
      </c>
      <c r="Y348" s="49"/>
      <c r="Z348" s="45" t="str">
        <f>VLOOKUP(Y348,TipoESfuerzo,2,FALSE)</f>
        <v>0</v>
      </c>
      <c r="AA348" s="50"/>
      <c r="AB348" s="51"/>
      <c r="AC348" s="51"/>
      <c r="AD348" s="51"/>
      <c r="AE348" s="52">
        <f>SUM(AA348:AD348)</f>
        <v>0</v>
      </c>
      <c r="AF348" s="53"/>
      <c r="AG348" s="45"/>
      <c r="AH348" s="41"/>
      <c r="AI348" s="54"/>
      <c r="AJ348" s="55" t="str">
        <f>(W348*0.15)+(X348*0.6)+(Z348*0.25)</f>
        <v>0</v>
      </c>
      <c r="AK348" s="56"/>
      <c r="AL348" s="57" t="str">
        <f>VLOOKUP(AK348,AplicacionesTecnologia2,2,FALSE)</f>
        <v>0</v>
      </c>
      <c r="AM348" s="56"/>
      <c r="AN348" s="58" t="str">
        <f>VLOOKUP(AM348,AproximacionMercado,2,FALSE)</f>
        <v>0</v>
      </c>
      <c r="AO348" s="27"/>
      <c r="AP348" s="27"/>
      <c r="AQ348" s="56"/>
      <c r="AR348" s="57" t="str">
        <f>VLOOKUP(AQ348,ExpansionTecnologia,2,FALSE)</f>
        <v>0</v>
      </c>
      <c r="AS348" s="56"/>
      <c r="AT348" s="57" t="str">
        <f>VLOOKUP(AS348,RegulacionesBarreras,2,FALSE)</f>
        <v>0</v>
      </c>
      <c r="AU348" s="59" t="str">
        <f>AVERAGE(AL348,AN348,AR348,AT348)</f>
        <v>0</v>
      </c>
      <c r="AV348" s="56"/>
      <c r="AW348" s="57" t="str">
        <f>VLOOKUP(AV348,afectacionesArticulosPatentes,2,FALSE)</f>
        <v>0</v>
      </c>
      <c r="AX348" s="56"/>
      <c r="AY348" s="57" t="str">
        <f>VLOOKUP(AX348,afectacionesProductosComerciales,2,FALSE)</f>
        <v>0</v>
      </c>
      <c r="AZ348" s="27"/>
      <c r="BA348" s="45" t="s">
        <v>84</v>
      </c>
      <c r="BB348" s="60" t="str">
        <f>AVERAGE(AW348,AY348)</f>
        <v>0</v>
      </c>
    </row>
    <row r="349" spans="1:92" customHeight="1" ht="36">
      <c r="A349" s="39">
        <v>345</v>
      </c>
      <c r="B349" s="40"/>
      <c r="C349" s="41"/>
      <c r="D349" s="41"/>
      <c r="E349" s="42"/>
      <c r="F349" s="43"/>
      <c r="G349" s="43"/>
      <c r="H349" s="44"/>
      <c r="I349" s="45"/>
      <c r="J349" s="45"/>
      <c r="K349" s="45"/>
      <c r="L349" s="45"/>
      <c r="M349" s="45"/>
      <c r="N349" s="46"/>
      <c r="O349" s="46">
        <v>0</v>
      </c>
      <c r="P349" s="46">
        <v>0</v>
      </c>
      <c r="Q349" s="47">
        <f>SUM(N349:P349)</f>
        <v>0</v>
      </c>
      <c r="R349" s="46"/>
      <c r="S349" s="46"/>
      <c r="T349" s="45"/>
      <c r="U349" s="45"/>
      <c r="V349" s="45"/>
      <c r="W349" s="48" t="str">
        <f>VLOOKUP(M349,tablaPesoTRLActual,2,FALSE)*VLOOKUP((V349-M349),tablaPesoCambioTRL,2,FALSE)</f>
        <v>0</v>
      </c>
      <c r="X349" s="48" t="str">
        <f>VLOOKUP(V349,valoracionMetaTRL,2,FALSE)</f>
        <v>0</v>
      </c>
      <c r="Y349" s="49"/>
      <c r="Z349" s="45" t="str">
        <f>VLOOKUP(Y349,TipoESfuerzo,2,FALSE)</f>
        <v>0</v>
      </c>
      <c r="AA349" s="50"/>
      <c r="AB349" s="51"/>
      <c r="AC349" s="51"/>
      <c r="AD349" s="51"/>
      <c r="AE349" s="52">
        <f>SUM(AA349:AD349)</f>
        <v>0</v>
      </c>
      <c r="AF349" s="53"/>
      <c r="AG349" s="45"/>
      <c r="AH349" s="41"/>
      <c r="AI349" s="54"/>
      <c r="AJ349" s="55" t="str">
        <f>(W349*0.15)+(X349*0.6)+(Z349*0.25)</f>
        <v>0</v>
      </c>
      <c r="AK349" s="56"/>
      <c r="AL349" s="57" t="str">
        <f>VLOOKUP(AK349,AplicacionesTecnologia2,2,FALSE)</f>
        <v>0</v>
      </c>
      <c r="AM349" s="56"/>
      <c r="AN349" s="58" t="str">
        <f>VLOOKUP(AM349,AproximacionMercado,2,FALSE)</f>
        <v>0</v>
      </c>
      <c r="AO349" s="27"/>
      <c r="AP349" s="27"/>
      <c r="AQ349" s="56"/>
      <c r="AR349" s="57" t="str">
        <f>VLOOKUP(AQ349,ExpansionTecnologia,2,FALSE)</f>
        <v>0</v>
      </c>
      <c r="AS349" s="56"/>
      <c r="AT349" s="57" t="str">
        <f>VLOOKUP(AS349,RegulacionesBarreras,2,FALSE)</f>
        <v>0</v>
      </c>
      <c r="AU349" s="59" t="str">
        <f>AVERAGE(AL349,AN349,AR349,AT349)</f>
        <v>0</v>
      </c>
      <c r="AV349" s="56"/>
      <c r="AW349" s="57" t="str">
        <f>VLOOKUP(AV349,afectacionesArticulosPatentes,2,FALSE)</f>
        <v>0</v>
      </c>
      <c r="AX349" s="56"/>
      <c r="AY349" s="57" t="str">
        <f>VLOOKUP(AX349,afectacionesProductosComerciales,2,FALSE)</f>
        <v>0</v>
      </c>
      <c r="AZ349" s="27"/>
      <c r="BA349" s="45" t="s">
        <v>84</v>
      </c>
      <c r="BB349" s="60" t="str">
        <f>AVERAGE(AW349,AY349)</f>
        <v>0</v>
      </c>
    </row>
    <row r="350" spans="1:92" customHeight="1" ht="36">
      <c r="A350" s="39">
        <v>346</v>
      </c>
      <c r="B350" s="40"/>
      <c r="C350" s="41"/>
      <c r="D350" s="41"/>
      <c r="E350" s="42"/>
      <c r="F350" s="43"/>
      <c r="G350" s="43"/>
      <c r="H350" s="44"/>
      <c r="I350" s="45"/>
      <c r="J350" s="45"/>
      <c r="K350" s="45"/>
      <c r="L350" s="45"/>
      <c r="M350" s="45"/>
      <c r="N350" s="46"/>
      <c r="O350" s="46">
        <v>0</v>
      </c>
      <c r="P350" s="46">
        <v>0</v>
      </c>
      <c r="Q350" s="47">
        <f>SUM(N350:P350)</f>
        <v>0</v>
      </c>
      <c r="R350" s="46"/>
      <c r="S350" s="46"/>
      <c r="T350" s="45"/>
      <c r="U350" s="45"/>
      <c r="V350" s="45"/>
      <c r="W350" s="48" t="str">
        <f>VLOOKUP(M350,tablaPesoTRLActual,2,FALSE)*VLOOKUP((V350-M350),tablaPesoCambioTRL,2,FALSE)</f>
        <v>0</v>
      </c>
      <c r="X350" s="48" t="str">
        <f>VLOOKUP(V350,valoracionMetaTRL,2,FALSE)</f>
        <v>0</v>
      </c>
      <c r="Y350" s="49"/>
      <c r="Z350" s="45" t="str">
        <f>VLOOKUP(Y350,TipoESfuerzo,2,FALSE)</f>
        <v>0</v>
      </c>
      <c r="AA350" s="50"/>
      <c r="AB350" s="51"/>
      <c r="AC350" s="51"/>
      <c r="AD350" s="51"/>
      <c r="AE350" s="52">
        <f>SUM(AA350:AD350)</f>
        <v>0</v>
      </c>
      <c r="AF350" s="53"/>
      <c r="AG350" s="45"/>
      <c r="AH350" s="41"/>
      <c r="AI350" s="54"/>
      <c r="AJ350" s="55" t="str">
        <f>(W350*0.15)+(X350*0.6)+(Z350*0.25)</f>
        <v>0</v>
      </c>
      <c r="AK350" s="56"/>
      <c r="AL350" s="57" t="str">
        <f>VLOOKUP(AK350,AplicacionesTecnologia2,2,FALSE)</f>
        <v>0</v>
      </c>
      <c r="AM350" s="56"/>
      <c r="AN350" s="58" t="str">
        <f>VLOOKUP(AM350,AproximacionMercado,2,FALSE)</f>
        <v>0</v>
      </c>
      <c r="AO350" s="27"/>
      <c r="AP350" s="27"/>
      <c r="AQ350" s="56"/>
      <c r="AR350" s="57" t="str">
        <f>VLOOKUP(AQ350,ExpansionTecnologia,2,FALSE)</f>
        <v>0</v>
      </c>
      <c r="AS350" s="56"/>
      <c r="AT350" s="57" t="str">
        <f>VLOOKUP(AS350,RegulacionesBarreras,2,FALSE)</f>
        <v>0</v>
      </c>
      <c r="AU350" s="59" t="str">
        <f>AVERAGE(AL350,AN350,AR350,AT350)</f>
        <v>0</v>
      </c>
      <c r="AV350" s="56"/>
      <c r="AW350" s="57" t="str">
        <f>VLOOKUP(AV350,afectacionesArticulosPatentes,2,FALSE)</f>
        <v>0</v>
      </c>
      <c r="AX350" s="56"/>
      <c r="AY350" s="57" t="str">
        <f>VLOOKUP(AX350,afectacionesProductosComerciales,2,FALSE)</f>
        <v>0</v>
      </c>
      <c r="AZ350" s="27"/>
      <c r="BA350" s="45" t="s">
        <v>84</v>
      </c>
      <c r="BB350" s="60" t="str">
        <f>AVERAGE(AW350,AY350)</f>
        <v>0</v>
      </c>
    </row>
    <row r="351" spans="1:92" customHeight="1" ht="36">
      <c r="A351" s="39">
        <v>347</v>
      </c>
      <c r="B351" s="40"/>
      <c r="C351" s="41"/>
      <c r="D351" s="41"/>
      <c r="E351" s="42"/>
      <c r="F351" s="43"/>
      <c r="G351" s="43"/>
      <c r="H351" s="44"/>
      <c r="I351" s="45"/>
      <c r="J351" s="45"/>
      <c r="K351" s="45"/>
      <c r="L351" s="45"/>
      <c r="M351" s="45"/>
      <c r="N351" s="46"/>
      <c r="O351" s="46">
        <v>0</v>
      </c>
      <c r="P351" s="46">
        <v>0</v>
      </c>
      <c r="Q351" s="47">
        <f>SUM(N351:P351)</f>
        <v>0</v>
      </c>
      <c r="R351" s="46"/>
      <c r="S351" s="46"/>
      <c r="T351" s="45"/>
      <c r="U351" s="45"/>
      <c r="V351" s="45"/>
      <c r="W351" s="48" t="str">
        <f>VLOOKUP(M351,tablaPesoTRLActual,2,FALSE)*VLOOKUP((V351-M351),tablaPesoCambioTRL,2,FALSE)</f>
        <v>0</v>
      </c>
      <c r="X351" s="48" t="str">
        <f>VLOOKUP(V351,valoracionMetaTRL,2,FALSE)</f>
        <v>0</v>
      </c>
      <c r="Y351" s="49"/>
      <c r="Z351" s="45" t="str">
        <f>VLOOKUP(Y351,TipoESfuerzo,2,FALSE)</f>
        <v>0</v>
      </c>
      <c r="AA351" s="50"/>
      <c r="AB351" s="51"/>
      <c r="AC351" s="51"/>
      <c r="AD351" s="51"/>
      <c r="AE351" s="52">
        <f>SUM(AA351:AD351)</f>
        <v>0</v>
      </c>
      <c r="AF351" s="53"/>
      <c r="AG351" s="45"/>
      <c r="AH351" s="41"/>
      <c r="AI351" s="54"/>
      <c r="AJ351" s="55" t="str">
        <f>(W351*0.15)+(X351*0.6)+(Z351*0.25)</f>
        <v>0</v>
      </c>
      <c r="AK351" s="56"/>
      <c r="AL351" s="57" t="str">
        <f>VLOOKUP(AK351,AplicacionesTecnologia2,2,FALSE)</f>
        <v>0</v>
      </c>
      <c r="AM351" s="56"/>
      <c r="AN351" s="58" t="str">
        <f>VLOOKUP(AM351,AproximacionMercado,2,FALSE)</f>
        <v>0</v>
      </c>
      <c r="AO351" s="27"/>
      <c r="AP351" s="27"/>
      <c r="AQ351" s="56"/>
      <c r="AR351" s="57" t="str">
        <f>VLOOKUP(AQ351,ExpansionTecnologia,2,FALSE)</f>
        <v>0</v>
      </c>
      <c r="AS351" s="56"/>
      <c r="AT351" s="57" t="str">
        <f>VLOOKUP(AS351,RegulacionesBarreras,2,FALSE)</f>
        <v>0</v>
      </c>
      <c r="AU351" s="59" t="str">
        <f>AVERAGE(AL351,AN351,AR351,AT351)</f>
        <v>0</v>
      </c>
      <c r="AV351" s="56"/>
      <c r="AW351" s="57" t="str">
        <f>VLOOKUP(AV351,afectacionesArticulosPatentes,2,FALSE)</f>
        <v>0</v>
      </c>
      <c r="AX351" s="56"/>
      <c r="AY351" s="57" t="str">
        <f>VLOOKUP(AX351,afectacionesProductosComerciales,2,FALSE)</f>
        <v>0</v>
      </c>
      <c r="AZ351" s="27"/>
      <c r="BA351" s="45" t="s">
        <v>84</v>
      </c>
      <c r="BB351" s="60" t="str">
        <f>AVERAGE(AW351,AY351)</f>
        <v>0</v>
      </c>
    </row>
    <row r="352" spans="1:92" customHeight="1" ht="36">
      <c r="A352" s="39">
        <v>348</v>
      </c>
      <c r="B352" s="40"/>
      <c r="C352" s="41"/>
      <c r="D352" s="41"/>
      <c r="E352" s="42"/>
      <c r="F352" s="43"/>
      <c r="G352" s="43"/>
      <c r="H352" s="44"/>
      <c r="I352" s="45"/>
      <c r="J352" s="45"/>
      <c r="K352" s="45"/>
      <c r="L352" s="45"/>
      <c r="M352" s="45"/>
      <c r="N352" s="46"/>
      <c r="O352" s="46">
        <v>0</v>
      </c>
      <c r="P352" s="46">
        <v>0</v>
      </c>
      <c r="Q352" s="47">
        <f>SUM(N352:P352)</f>
        <v>0</v>
      </c>
      <c r="R352" s="46"/>
      <c r="S352" s="46"/>
      <c r="T352" s="45"/>
      <c r="U352" s="45"/>
      <c r="V352" s="45"/>
      <c r="W352" s="48" t="str">
        <f>VLOOKUP(M352,tablaPesoTRLActual,2,FALSE)*VLOOKUP((V352-M352),tablaPesoCambioTRL,2,FALSE)</f>
        <v>0</v>
      </c>
      <c r="X352" s="48" t="str">
        <f>VLOOKUP(V352,valoracionMetaTRL,2,FALSE)</f>
        <v>0</v>
      </c>
      <c r="Y352" s="49"/>
      <c r="Z352" s="45" t="str">
        <f>VLOOKUP(Y352,TipoESfuerzo,2,FALSE)</f>
        <v>0</v>
      </c>
      <c r="AA352" s="50"/>
      <c r="AB352" s="51"/>
      <c r="AC352" s="51"/>
      <c r="AD352" s="51"/>
      <c r="AE352" s="52">
        <f>SUM(AA352:AD352)</f>
        <v>0</v>
      </c>
      <c r="AF352" s="53"/>
      <c r="AG352" s="45"/>
      <c r="AH352" s="41"/>
      <c r="AI352" s="54"/>
      <c r="AJ352" s="55" t="str">
        <f>(W352*0.15)+(X352*0.6)+(Z352*0.25)</f>
        <v>0</v>
      </c>
      <c r="AK352" s="56"/>
      <c r="AL352" s="57" t="str">
        <f>VLOOKUP(AK352,AplicacionesTecnologia2,2,FALSE)</f>
        <v>0</v>
      </c>
      <c r="AM352" s="56"/>
      <c r="AN352" s="58" t="str">
        <f>VLOOKUP(AM352,AproximacionMercado,2,FALSE)</f>
        <v>0</v>
      </c>
      <c r="AO352" s="27"/>
      <c r="AP352" s="27"/>
      <c r="AQ352" s="56"/>
      <c r="AR352" s="57" t="str">
        <f>VLOOKUP(AQ352,ExpansionTecnologia,2,FALSE)</f>
        <v>0</v>
      </c>
      <c r="AS352" s="56"/>
      <c r="AT352" s="57" t="str">
        <f>VLOOKUP(AS352,RegulacionesBarreras,2,FALSE)</f>
        <v>0</v>
      </c>
      <c r="AU352" s="59" t="str">
        <f>AVERAGE(AL352,AN352,AR352,AT352)</f>
        <v>0</v>
      </c>
      <c r="AV352" s="56"/>
      <c r="AW352" s="57" t="str">
        <f>VLOOKUP(AV352,afectacionesArticulosPatentes,2,FALSE)</f>
        <v>0</v>
      </c>
      <c r="AX352" s="56"/>
      <c r="AY352" s="57" t="str">
        <f>VLOOKUP(AX352,afectacionesProductosComerciales,2,FALSE)</f>
        <v>0</v>
      </c>
      <c r="AZ352" s="27"/>
      <c r="BA352" s="45" t="s">
        <v>84</v>
      </c>
      <c r="BB352" s="60" t="str">
        <f>AVERAGE(AW352,AY352)</f>
        <v>0</v>
      </c>
    </row>
    <row r="353" spans="1:92" customHeight="1" ht="36">
      <c r="A353" s="39">
        <v>349</v>
      </c>
      <c r="B353" s="40"/>
      <c r="C353" s="41"/>
      <c r="D353" s="41"/>
      <c r="E353" s="42"/>
      <c r="F353" s="43"/>
      <c r="G353" s="43"/>
      <c r="H353" s="44"/>
      <c r="I353" s="45"/>
      <c r="J353" s="45"/>
      <c r="K353" s="45"/>
      <c r="L353" s="45"/>
      <c r="M353" s="45"/>
      <c r="N353" s="46"/>
      <c r="O353" s="46">
        <v>0</v>
      </c>
      <c r="P353" s="46">
        <v>0</v>
      </c>
      <c r="Q353" s="47">
        <f>SUM(N353:P353)</f>
        <v>0</v>
      </c>
      <c r="R353" s="46"/>
      <c r="S353" s="46"/>
      <c r="T353" s="45"/>
      <c r="U353" s="45"/>
      <c r="V353" s="45"/>
      <c r="W353" s="48" t="str">
        <f>VLOOKUP(M353,tablaPesoTRLActual,2,FALSE)*VLOOKUP((V353-M353),tablaPesoCambioTRL,2,FALSE)</f>
        <v>0</v>
      </c>
      <c r="X353" s="48" t="str">
        <f>VLOOKUP(V353,valoracionMetaTRL,2,FALSE)</f>
        <v>0</v>
      </c>
      <c r="Y353" s="49"/>
      <c r="Z353" s="45" t="str">
        <f>VLOOKUP(Y353,TipoESfuerzo,2,FALSE)</f>
        <v>0</v>
      </c>
      <c r="AA353" s="50"/>
      <c r="AB353" s="51"/>
      <c r="AC353" s="51"/>
      <c r="AD353" s="51"/>
      <c r="AE353" s="52">
        <f>SUM(AA353:AD353)</f>
        <v>0</v>
      </c>
      <c r="AF353" s="53"/>
      <c r="AG353" s="45"/>
      <c r="AH353" s="41"/>
      <c r="AI353" s="54"/>
      <c r="AJ353" s="55" t="str">
        <f>(W353*0.15)+(X353*0.6)+(Z353*0.25)</f>
        <v>0</v>
      </c>
      <c r="AK353" s="56"/>
      <c r="AL353" s="57" t="str">
        <f>VLOOKUP(AK353,AplicacionesTecnologia2,2,FALSE)</f>
        <v>0</v>
      </c>
      <c r="AM353" s="56"/>
      <c r="AN353" s="58" t="str">
        <f>VLOOKUP(AM353,AproximacionMercado,2,FALSE)</f>
        <v>0</v>
      </c>
      <c r="AO353" s="27"/>
      <c r="AP353" s="27"/>
      <c r="AQ353" s="56"/>
      <c r="AR353" s="57" t="str">
        <f>VLOOKUP(AQ353,ExpansionTecnologia,2,FALSE)</f>
        <v>0</v>
      </c>
      <c r="AS353" s="56"/>
      <c r="AT353" s="57" t="str">
        <f>VLOOKUP(AS353,RegulacionesBarreras,2,FALSE)</f>
        <v>0</v>
      </c>
      <c r="AU353" s="59" t="str">
        <f>AVERAGE(AL353,AN353,AR353,AT353)</f>
        <v>0</v>
      </c>
      <c r="AV353" s="56"/>
      <c r="AW353" s="57" t="str">
        <f>VLOOKUP(AV353,afectacionesArticulosPatentes,2,FALSE)</f>
        <v>0</v>
      </c>
      <c r="AX353" s="56"/>
      <c r="AY353" s="57" t="str">
        <f>VLOOKUP(AX353,afectacionesProductosComerciales,2,FALSE)</f>
        <v>0</v>
      </c>
      <c r="AZ353" s="27"/>
      <c r="BA353" s="45" t="s">
        <v>84</v>
      </c>
      <c r="BB353" s="60" t="str">
        <f>AVERAGE(AW353,AY353)</f>
        <v>0</v>
      </c>
    </row>
    <row r="354" spans="1:92" customHeight="1" ht="36">
      <c r="A354" s="39">
        <v>350</v>
      </c>
      <c r="B354" s="40"/>
      <c r="C354" s="41"/>
      <c r="D354" s="41"/>
      <c r="E354" s="42"/>
      <c r="F354" s="43"/>
      <c r="G354" s="43"/>
      <c r="H354" s="44"/>
      <c r="I354" s="45"/>
      <c r="J354" s="45"/>
      <c r="K354" s="45"/>
      <c r="L354" s="45"/>
      <c r="M354" s="45"/>
      <c r="N354" s="46"/>
      <c r="O354" s="46">
        <v>0</v>
      </c>
      <c r="P354" s="46">
        <v>0</v>
      </c>
      <c r="Q354" s="47">
        <f>SUM(N354:P354)</f>
        <v>0</v>
      </c>
      <c r="R354" s="46"/>
      <c r="S354" s="46"/>
      <c r="T354" s="45"/>
      <c r="U354" s="45"/>
      <c r="V354" s="45"/>
      <c r="W354" s="48" t="str">
        <f>VLOOKUP(M354,tablaPesoTRLActual,2,FALSE)*VLOOKUP((V354-M354),tablaPesoCambioTRL,2,FALSE)</f>
        <v>0</v>
      </c>
      <c r="X354" s="48" t="str">
        <f>VLOOKUP(V354,valoracionMetaTRL,2,FALSE)</f>
        <v>0</v>
      </c>
      <c r="Y354" s="49"/>
      <c r="Z354" s="45" t="str">
        <f>VLOOKUP(Y354,TipoESfuerzo,2,FALSE)</f>
        <v>0</v>
      </c>
      <c r="AA354" s="50"/>
      <c r="AB354" s="51"/>
      <c r="AC354" s="51"/>
      <c r="AD354" s="51"/>
      <c r="AE354" s="52">
        <f>SUM(AA354:AD354)</f>
        <v>0</v>
      </c>
      <c r="AF354" s="53"/>
      <c r="AG354" s="45"/>
      <c r="AH354" s="41"/>
      <c r="AI354" s="54"/>
      <c r="AJ354" s="55" t="str">
        <f>(W354*0.15)+(X354*0.6)+(Z354*0.25)</f>
        <v>0</v>
      </c>
      <c r="AK354" s="56"/>
      <c r="AL354" s="57" t="str">
        <f>VLOOKUP(AK354,AplicacionesTecnologia2,2,FALSE)</f>
        <v>0</v>
      </c>
      <c r="AM354" s="56"/>
      <c r="AN354" s="58" t="str">
        <f>VLOOKUP(AM354,AproximacionMercado,2,FALSE)</f>
        <v>0</v>
      </c>
      <c r="AO354" s="27"/>
      <c r="AP354" s="27"/>
      <c r="AQ354" s="56"/>
      <c r="AR354" s="57" t="str">
        <f>VLOOKUP(AQ354,ExpansionTecnologia,2,FALSE)</f>
        <v>0</v>
      </c>
      <c r="AS354" s="56"/>
      <c r="AT354" s="57" t="str">
        <f>VLOOKUP(AS354,RegulacionesBarreras,2,FALSE)</f>
        <v>0</v>
      </c>
      <c r="AU354" s="59" t="str">
        <f>AVERAGE(AL354,AN354,AR354,AT354)</f>
        <v>0</v>
      </c>
      <c r="AV354" s="56"/>
      <c r="AW354" s="57" t="str">
        <f>VLOOKUP(AV354,afectacionesArticulosPatentes,2,FALSE)</f>
        <v>0</v>
      </c>
      <c r="AX354" s="56"/>
      <c r="AY354" s="57" t="str">
        <f>VLOOKUP(AX354,afectacionesProductosComerciales,2,FALSE)</f>
        <v>0</v>
      </c>
      <c r="AZ354" s="27"/>
      <c r="BA354" s="45" t="s">
        <v>84</v>
      </c>
      <c r="BB354" s="60" t="str">
        <f>AVERAGE(AW354,AY354)</f>
        <v>0</v>
      </c>
    </row>
    <row r="355" spans="1:92" customHeight="1" ht="36">
      <c r="A355" s="39">
        <v>351</v>
      </c>
      <c r="B355" s="40"/>
      <c r="C355" s="41"/>
      <c r="D355" s="41"/>
      <c r="E355" s="42"/>
      <c r="F355" s="43"/>
      <c r="G355" s="43"/>
      <c r="H355" s="44"/>
      <c r="I355" s="45"/>
      <c r="J355" s="45"/>
      <c r="K355" s="45"/>
      <c r="L355" s="45"/>
      <c r="M355" s="45"/>
      <c r="N355" s="46"/>
      <c r="O355" s="46">
        <v>0</v>
      </c>
      <c r="P355" s="46">
        <v>0</v>
      </c>
      <c r="Q355" s="47">
        <f>SUM(N355:P355)</f>
        <v>0</v>
      </c>
      <c r="R355" s="46"/>
      <c r="S355" s="46"/>
      <c r="T355" s="45"/>
      <c r="U355" s="45"/>
      <c r="V355" s="45"/>
      <c r="W355" s="48" t="str">
        <f>VLOOKUP(M355,tablaPesoTRLActual,2,FALSE)*VLOOKUP((V355-M355),tablaPesoCambioTRL,2,FALSE)</f>
        <v>0</v>
      </c>
      <c r="X355" s="48" t="str">
        <f>VLOOKUP(V355,valoracionMetaTRL,2,FALSE)</f>
        <v>0</v>
      </c>
      <c r="Y355" s="49"/>
      <c r="Z355" s="45" t="str">
        <f>VLOOKUP(Y355,TipoESfuerzo,2,FALSE)</f>
        <v>0</v>
      </c>
      <c r="AA355" s="50"/>
      <c r="AB355" s="51"/>
      <c r="AC355" s="51"/>
      <c r="AD355" s="51"/>
      <c r="AE355" s="52">
        <f>SUM(AA355:AD355)</f>
        <v>0</v>
      </c>
      <c r="AF355" s="53"/>
      <c r="AG355" s="45"/>
      <c r="AH355" s="41"/>
      <c r="AI355" s="54"/>
      <c r="AJ355" s="55" t="str">
        <f>(W355*0.15)+(X355*0.6)+(Z355*0.25)</f>
        <v>0</v>
      </c>
      <c r="AK355" s="56"/>
      <c r="AL355" s="57" t="str">
        <f>VLOOKUP(AK355,AplicacionesTecnologia2,2,FALSE)</f>
        <v>0</v>
      </c>
      <c r="AM355" s="56"/>
      <c r="AN355" s="58" t="str">
        <f>VLOOKUP(AM355,AproximacionMercado,2,FALSE)</f>
        <v>0</v>
      </c>
      <c r="AO355" s="27"/>
      <c r="AP355" s="27"/>
      <c r="AQ355" s="56"/>
      <c r="AR355" s="57" t="str">
        <f>VLOOKUP(AQ355,ExpansionTecnologia,2,FALSE)</f>
        <v>0</v>
      </c>
      <c r="AS355" s="56"/>
      <c r="AT355" s="57" t="str">
        <f>VLOOKUP(AS355,RegulacionesBarreras,2,FALSE)</f>
        <v>0</v>
      </c>
      <c r="AU355" s="59" t="str">
        <f>AVERAGE(AL355,AN355,AR355,AT355)</f>
        <v>0</v>
      </c>
      <c r="AV355" s="56"/>
      <c r="AW355" s="57" t="str">
        <f>VLOOKUP(AV355,afectacionesArticulosPatentes,2,FALSE)</f>
        <v>0</v>
      </c>
      <c r="AX355" s="56"/>
      <c r="AY355" s="57" t="str">
        <f>VLOOKUP(AX355,afectacionesProductosComerciales,2,FALSE)</f>
        <v>0</v>
      </c>
      <c r="AZ355" s="27"/>
      <c r="BA355" s="45" t="s">
        <v>84</v>
      </c>
      <c r="BB355" s="60" t="str">
        <f>AVERAGE(AW355,AY355)</f>
        <v>0</v>
      </c>
    </row>
    <row r="356" spans="1:92" customHeight="1" ht="36">
      <c r="A356" s="39">
        <v>352</v>
      </c>
      <c r="B356" s="40"/>
      <c r="C356" s="41"/>
      <c r="D356" s="41"/>
      <c r="E356" s="42"/>
      <c r="F356" s="43"/>
      <c r="G356" s="43"/>
      <c r="H356" s="44"/>
      <c r="I356" s="45"/>
      <c r="J356" s="45"/>
      <c r="K356" s="45"/>
      <c r="L356" s="45"/>
      <c r="M356" s="45"/>
      <c r="N356" s="46"/>
      <c r="O356" s="46">
        <v>0</v>
      </c>
      <c r="P356" s="46">
        <v>0</v>
      </c>
      <c r="Q356" s="47">
        <f>SUM(N356:P356)</f>
        <v>0</v>
      </c>
      <c r="R356" s="46"/>
      <c r="S356" s="46"/>
      <c r="T356" s="45"/>
      <c r="U356" s="45"/>
      <c r="V356" s="45"/>
      <c r="W356" s="48" t="str">
        <f>VLOOKUP(M356,tablaPesoTRLActual,2,FALSE)*VLOOKUP((V356-M356),tablaPesoCambioTRL,2,FALSE)</f>
        <v>0</v>
      </c>
      <c r="X356" s="48" t="str">
        <f>VLOOKUP(V356,valoracionMetaTRL,2,FALSE)</f>
        <v>0</v>
      </c>
      <c r="Y356" s="49"/>
      <c r="Z356" s="45" t="str">
        <f>VLOOKUP(Y356,TipoESfuerzo,2,FALSE)</f>
        <v>0</v>
      </c>
      <c r="AA356" s="50"/>
      <c r="AB356" s="51"/>
      <c r="AC356" s="51"/>
      <c r="AD356" s="51"/>
      <c r="AE356" s="52">
        <f>SUM(AA356:AD356)</f>
        <v>0</v>
      </c>
      <c r="AF356" s="53"/>
      <c r="AG356" s="45"/>
      <c r="AH356" s="41"/>
      <c r="AI356" s="54"/>
      <c r="AJ356" s="55" t="str">
        <f>(W356*0.15)+(X356*0.6)+(Z356*0.25)</f>
        <v>0</v>
      </c>
      <c r="AK356" s="56"/>
      <c r="AL356" s="57" t="str">
        <f>VLOOKUP(AK356,AplicacionesTecnologia2,2,FALSE)</f>
        <v>0</v>
      </c>
      <c r="AM356" s="56"/>
      <c r="AN356" s="58" t="str">
        <f>VLOOKUP(AM356,AproximacionMercado,2,FALSE)</f>
        <v>0</v>
      </c>
      <c r="AO356" s="27"/>
      <c r="AP356" s="27"/>
      <c r="AQ356" s="56"/>
      <c r="AR356" s="57" t="str">
        <f>VLOOKUP(AQ356,ExpansionTecnologia,2,FALSE)</f>
        <v>0</v>
      </c>
      <c r="AS356" s="56"/>
      <c r="AT356" s="57" t="str">
        <f>VLOOKUP(AS356,RegulacionesBarreras,2,FALSE)</f>
        <v>0</v>
      </c>
      <c r="AU356" s="59" t="str">
        <f>AVERAGE(AL356,AN356,AR356,AT356)</f>
        <v>0</v>
      </c>
      <c r="AV356" s="56"/>
      <c r="AW356" s="57" t="str">
        <f>VLOOKUP(AV356,afectacionesArticulosPatentes,2,FALSE)</f>
        <v>0</v>
      </c>
      <c r="AX356" s="56"/>
      <c r="AY356" s="57" t="str">
        <f>VLOOKUP(AX356,afectacionesProductosComerciales,2,FALSE)</f>
        <v>0</v>
      </c>
      <c r="AZ356" s="27"/>
      <c r="BA356" s="45" t="s">
        <v>84</v>
      </c>
      <c r="BB356" s="60" t="str">
        <f>AVERAGE(AW356,AY356)</f>
        <v>0</v>
      </c>
    </row>
    <row r="357" spans="1:92" customHeight="1" ht="36">
      <c r="A357" s="39">
        <v>353</v>
      </c>
      <c r="B357" s="40"/>
      <c r="C357" s="41"/>
      <c r="D357" s="41"/>
      <c r="E357" s="42"/>
      <c r="F357" s="43"/>
      <c r="G357" s="43"/>
      <c r="H357" s="44"/>
      <c r="I357" s="45"/>
      <c r="J357" s="45"/>
      <c r="K357" s="45"/>
      <c r="L357" s="45"/>
      <c r="M357" s="45"/>
      <c r="N357" s="46"/>
      <c r="O357" s="46">
        <v>0</v>
      </c>
      <c r="P357" s="46">
        <v>0</v>
      </c>
      <c r="Q357" s="47">
        <f>SUM(N357:P357)</f>
        <v>0</v>
      </c>
      <c r="R357" s="46"/>
      <c r="S357" s="46"/>
      <c r="T357" s="45"/>
      <c r="U357" s="45"/>
      <c r="V357" s="45"/>
      <c r="W357" s="48" t="str">
        <f>VLOOKUP(M357,tablaPesoTRLActual,2,FALSE)*VLOOKUP((V357-M357),tablaPesoCambioTRL,2,FALSE)</f>
        <v>0</v>
      </c>
      <c r="X357" s="48" t="str">
        <f>VLOOKUP(V357,valoracionMetaTRL,2,FALSE)</f>
        <v>0</v>
      </c>
      <c r="Y357" s="49"/>
      <c r="Z357" s="45" t="str">
        <f>VLOOKUP(Y357,TipoESfuerzo,2,FALSE)</f>
        <v>0</v>
      </c>
      <c r="AA357" s="50"/>
      <c r="AB357" s="51"/>
      <c r="AC357" s="51"/>
      <c r="AD357" s="51"/>
      <c r="AE357" s="52">
        <f>SUM(AA357:AD357)</f>
        <v>0</v>
      </c>
      <c r="AF357" s="53"/>
      <c r="AG357" s="45"/>
      <c r="AH357" s="41"/>
      <c r="AI357" s="54"/>
      <c r="AJ357" s="55" t="str">
        <f>(W357*0.15)+(X357*0.6)+(Z357*0.25)</f>
        <v>0</v>
      </c>
      <c r="AK357" s="56"/>
      <c r="AL357" s="57" t="str">
        <f>VLOOKUP(AK357,AplicacionesTecnologia2,2,FALSE)</f>
        <v>0</v>
      </c>
      <c r="AM357" s="56"/>
      <c r="AN357" s="58" t="str">
        <f>VLOOKUP(AM357,AproximacionMercado,2,FALSE)</f>
        <v>0</v>
      </c>
      <c r="AO357" s="27"/>
      <c r="AP357" s="27"/>
      <c r="AQ357" s="56"/>
      <c r="AR357" s="57" t="str">
        <f>VLOOKUP(AQ357,ExpansionTecnologia,2,FALSE)</f>
        <v>0</v>
      </c>
      <c r="AS357" s="56"/>
      <c r="AT357" s="57" t="str">
        <f>VLOOKUP(AS357,RegulacionesBarreras,2,FALSE)</f>
        <v>0</v>
      </c>
      <c r="AU357" s="59" t="str">
        <f>AVERAGE(AL357,AN357,AR357,AT357)</f>
        <v>0</v>
      </c>
      <c r="AV357" s="56"/>
      <c r="AW357" s="57" t="str">
        <f>VLOOKUP(AV357,afectacionesArticulosPatentes,2,FALSE)</f>
        <v>0</v>
      </c>
      <c r="AX357" s="56"/>
      <c r="AY357" s="57" t="str">
        <f>VLOOKUP(AX357,afectacionesProductosComerciales,2,FALSE)</f>
        <v>0</v>
      </c>
      <c r="AZ357" s="27"/>
      <c r="BA357" s="45" t="s">
        <v>84</v>
      </c>
      <c r="BB357" s="60" t="str">
        <f>AVERAGE(AW357,AY357)</f>
        <v>0</v>
      </c>
    </row>
    <row r="358" spans="1:92" customHeight="1" ht="36">
      <c r="A358" s="39">
        <v>354</v>
      </c>
      <c r="B358" s="40"/>
      <c r="C358" s="41"/>
      <c r="D358" s="41"/>
      <c r="E358" s="42"/>
      <c r="F358" s="43"/>
      <c r="G358" s="43"/>
      <c r="H358" s="44"/>
      <c r="I358" s="45"/>
      <c r="J358" s="45"/>
      <c r="K358" s="45"/>
      <c r="L358" s="45"/>
      <c r="M358" s="45"/>
      <c r="N358" s="46"/>
      <c r="O358" s="46">
        <v>0</v>
      </c>
      <c r="P358" s="46">
        <v>0</v>
      </c>
      <c r="Q358" s="47">
        <f>SUM(N358:P358)</f>
        <v>0</v>
      </c>
      <c r="R358" s="46"/>
      <c r="S358" s="46"/>
      <c r="T358" s="45"/>
      <c r="U358" s="45"/>
      <c r="V358" s="45"/>
      <c r="W358" s="48" t="str">
        <f>VLOOKUP(M358,tablaPesoTRLActual,2,FALSE)*VLOOKUP((V358-M358),tablaPesoCambioTRL,2,FALSE)</f>
        <v>0</v>
      </c>
      <c r="X358" s="48" t="str">
        <f>VLOOKUP(V358,valoracionMetaTRL,2,FALSE)</f>
        <v>0</v>
      </c>
      <c r="Y358" s="49"/>
      <c r="Z358" s="45" t="str">
        <f>VLOOKUP(Y358,TipoESfuerzo,2,FALSE)</f>
        <v>0</v>
      </c>
      <c r="AA358" s="50"/>
      <c r="AB358" s="51"/>
      <c r="AC358" s="51"/>
      <c r="AD358" s="51"/>
      <c r="AE358" s="52">
        <f>SUM(AA358:AD358)</f>
        <v>0</v>
      </c>
      <c r="AF358" s="53"/>
      <c r="AG358" s="45"/>
      <c r="AH358" s="41"/>
      <c r="AI358" s="54"/>
      <c r="AJ358" s="55" t="str">
        <f>(W358*0.15)+(X358*0.6)+(Z358*0.25)</f>
        <v>0</v>
      </c>
      <c r="AK358" s="56"/>
      <c r="AL358" s="57" t="str">
        <f>VLOOKUP(AK358,AplicacionesTecnologia2,2,FALSE)</f>
        <v>0</v>
      </c>
      <c r="AM358" s="56"/>
      <c r="AN358" s="58" t="str">
        <f>VLOOKUP(AM358,AproximacionMercado,2,FALSE)</f>
        <v>0</v>
      </c>
      <c r="AO358" s="27"/>
      <c r="AP358" s="27"/>
      <c r="AQ358" s="56"/>
      <c r="AR358" s="57" t="str">
        <f>VLOOKUP(AQ358,ExpansionTecnologia,2,FALSE)</f>
        <v>0</v>
      </c>
      <c r="AS358" s="56"/>
      <c r="AT358" s="57" t="str">
        <f>VLOOKUP(AS358,RegulacionesBarreras,2,FALSE)</f>
        <v>0</v>
      </c>
      <c r="AU358" s="59" t="str">
        <f>AVERAGE(AL358,AN358,AR358,AT358)</f>
        <v>0</v>
      </c>
      <c r="AV358" s="56"/>
      <c r="AW358" s="57" t="str">
        <f>VLOOKUP(AV358,afectacionesArticulosPatentes,2,FALSE)</f>
        <v>0</v>
      </c>
      <c r="AX358" s="56"/>
      <c r="AY358" s="57" t="str">
        <f>VLOOKUP(AX358,afectacionesProductosComerciales,2,FALSE)</f>
        <v>0</v>
      </c>
      <c r="AZ358" s="27"/>
      <c r="BA358" s="45" t="s">
        <v>84</v>
      </c>
      <c r="BB358" s="60" t="str">
        <f>AVERAGE(AW358,AY358)</f>
        <v>0</v>
      </c>
    </row>
    <row r="359" spans="1:92" customHeight="1" ht="36">
      <c r="A359" s="39">
        <v>355</v>
      </c>
      <c r="B359" s="40"/>
      <c r="C359" s="41"/>
      <c r="D359" s="41"/>
      <c r="E359" s="42"/>
      <c r="F359" s="43"/>
      <c r="G359" s="43"/>
      <c r="H359" s="44"/>
      <c r="I359" s="45"/>
      <c r="J359" s="45"/>
      <c r="K359" s="45"/>
      <c r="L359" s="45"/>
      <c r="M359" s="45"/>
      <c r="N359" s="46"/>
      <c r="O359" s="46">
        <v>0</v>
      </c>
      <c r="P359" s="46">
        <v>0</v>
      </c>
      <c r="Q359" s="47">
        <f>SUM(N359:P359)</f>
        <v>0</v>
      </c>
      <c r="R359" s="46"/>
      <c r="S359" s="46"/>
      <c r="T359" s="45"/>
      <c r="U359" s="45"/>
      <c r="V359" s="45"/>
      <c r="W359" s="48" t="str">
        <f>VLOOKUP(M359,tablaPesoTRLActual,2,FALSE)*VLOOKUP((V359-M359),tablaPesoCambioTRL,2,FALSE)</f>
        <v>0</v>
      </c>
      <c r="X359" s="48" t="str">
        <f>VLOOKUP(V359,valoracionMetaTRL,2,FALSE)</f>
        <v>0</v>
      </c>
      <c r="Y359" s="49"/>
      <c r="Z359" s="45" t="str">
        <f>VLOOKUP(Y359,TipoESfuerzo,2,FALSE)</f>
        <v>0</v>
      </c>
      <c r="AA359" s="50"/>
      <c r="AB359" s="51"/>
      <c r="AC359" s="51"/>
      <c r="AD359" s="51"/>
      <c r="AE359" s="52">
        <f>SUM(AA359:AD359)</f>
        <v>0</v>
      </c>
      <c r="AF359" s="53"/>
      <c r="AG359" s="45"/>
      <c r="AH359" s="41"/>
      <c r="AI359" s="54"/>
      <c r="AJ359" s="55" t="str">
        <f>(W359*0.15)+(X359*0.6)+(Z359*0.25)</f>
        <v>0</v>
      </c>
      <c r="AK359" s="56"/>
      <c r="AL359" s="57" t="str">
        <f>VLOOKUP(AK359,AplicacionesTecnologia2,2,FALSE)</f>
        <v>0</v>
      </c>
      <c r="AM359" s="56"/>
      <c r="AN359" s="58" t="str">
        <f>VLOOKUP(AM359,AproximacionMercado,2,FALSE)</f>
        <v>0</v>
      </c>
      <c r="AO359" s="27"/>
      <c r="AP359" s="27"/>
      <c r="AQ359" s="56"/>
      <c r="AR359" s="57" t="str">
        <f>VLOOKUP(AQ359,ExpansionTecnologia,2,FALSE)</f>
        <v>0</v>
      </c>
      <c r="AS359" s="56"/>
      <c r="AT359" s="57" t="str">
        <f>VLOOKUP(AS359,RegulacionesBarreras,2,FALSE)</f>
        <v>0</v>
      </c>
      <c r="AU359" s="59" t="str">
        <f>AVERAGE(AL359,AN359,AR359,AT359)</f>
        <v>0</v>
      </c>
      <c r="AV359" s="56"/>
      <c r="AW359" s="57" t="str">
        <f>VLOOKUP(AV359,afectacionesArticulosPatentes,2,FALSE)</f>
        <v>0</v>
      </c>
      <c r="AX359" s="56"/>
      <c r="AY359" s="57" t="str">
        <f>VLOOKUP(AX359,afectacionesProductosComerciales,2,FALSE)</f>
        <v>0</v>
      </c>
      <c r="AZ359" s="27"/>
      <c r="BA359" s="45" t="s">
        <v>84</v>
      </c>
      <c r="BB359" s="60" t="str">
        <f>AVERAGE(AW359,AY359)</f>
        <v>0</v>
      </c>
    </row>
    <row r="360" spans="1:92" customHeight="1" ht="36">
      <c r="A360" s="39">
        <v>356</v>
      </c>
      <c r="B360" s="40"/>
      <c r="C360" s="41"/>
      <c r="D360" s="41"/>
      <c r="E360" s="42"/>
      <c r="F360" s="43"/>
      <c r="G360" s="43"/>
      <c r="H360" s="44"/>
      <c r="I360" s="45"/>
      <c r="J360" s="45"/>
      <c r="K360" s="45"/>
      <c r="L360" s="45"/>
      <c r="M360" s="45"/>
      <c r="N360" s="46"/>
      <c r="O360" s="46">
        <v>0</v>
      </c>
      <c r="P360" s="46">
        <v>0</v>
      </c>
      <c r="Q360" s="47">
        <f>SUM(N360:P360)</f>
        <v>0</v>
      </c>
      <c r="R360" s="46"/>
      <c r="S360" s="46"/>
      <c r="T360" s="45"/>
      <c r="U360" s="45"/>
      <c r="V360" s="45"/>
      <c r="W360" s="48" t="str">
        <f>VLOOKUP(M360,tablaPesoTRLActual,2,FALSE)*VLOOKUP((V360-M360),tablaPesoCambioTRL,2,FALSE)</f>
        <v>0</v>
      </c>
      <c r="X360" s="48" t="str">
        <f>VLOOKUP(V360,valoracionMetaTRL,2,FALSE)</f>
        <v>0</v>
      </c>
      <c r="Y360" s="49"/>
      <c r="Z360" s="45" t="str">
        <f>VLOOKUP(Y360,TipoESfuerzo,2,FALSE)</f>
        <v>0</v>
      </c>
      <c r="AA360" s="50"/>
      <c r="AB360" s="51"/>
      <c r="AC360" s="51"/>
      <c r="AD360" s="51"/>
      <c r="AE360" s="52">
        <f>SUM(AA360:AD360)</f>
        <v>0</v>
      </c>
      <c r="AF360" s="53"/>
      <c r="AG360" s="45"/>
      <c r="AH360" s="41"/>
      <c r="AI360" s="54"/>
      <c r="AJ360" s="55" t="str">
        <f>(W360*0.15)+(X360*0.6)+(Z360*0.25)</f>
        <v>0</v>
      </c>
      <c r="AK360" s="56"/>
      <c r="AL360" s="57" t="str">
        <f>VLOOKUP(AK360,AplicacionesTecnologia2,2,FALSE)</f>
        <v>0</v>
      </c>
      <c r="AM360" s="56"/>
      <c r="AN360" s="58" t="str">
        <f>VLOOKUP(AM360,AproximacionMercado,2,FALSE)</f>
        <v>0</v>
      </c>
      <c r="AO360" s="27"/>
      <c r="AP360" s="27"/>
      <c r="AQ360" s="56"/>
      <c r="AR360" s="57" t="str">
        <f>VLOOKUP(AQ360,ExpansionTecnologia,2,FALSE)</f>
        <v>0</v>
      </c>
      <c r="AS360" s="56"/>
      <c r="AT360" s="57" t="str">
        <f>VLOOKUP(AS360,RegulacionesBarreras,2,FALSE)</f>
        <v>0</v>
      </c>
      <c r="AU360" s="59" t="str">
        <f>AVERAGE(AL360,AN360,AR360,AT360)</f>
        <v>0</v>
      </c>
      <c r="AV360" s="56"/>
      <c r="AW360" s="57" t="str">
        <f>VLOOKUP(AV360,afectacionesArticulosPatentes,2,FALSE)</f>
        <v>0</v>
      </c>
      <c r="AX360" s="56"/>
      <c r="AY360" s="57" t="str">
        <f>VLOOKUP(AX360,afectacionesProductosComerciales,2,FALSE)</f>
        <v>0</v>
      </c>
      <c r="AZ360" s="27"/>
      <c r="BA360" s="45" t="s">
        <v>84</v>
      </c>
      <c r="BB360" s="60" t="str">
        <f>AVERAGE(AW360,AY360)</f>
        <v>0</v>
      </c>
    </row>
    <row r="361" spans="1:92" customHeight="1" ht="36">
      <c r="A361" s="39">
        <v>357</v>
      </c>
      <c r="B361" s="40"/>
      <c r="C361" s="41"/>
      <c r="D361" s="41"/>
      <c r="E361" s="42"/>
      <c r="F361" s="43"/>
      <c r="G361" s="43"/>
      <c r="H361" s="44"/>
      <c r="I361" s="45"/>
      <c r="J361" s="45"/>
      <c r="K361" s="45"/>
      <c r="L361" s="45"/>
      <c r="M361" s="45"/>
      <c r="N361" s="46"/>
      <c r="O361" s="46">
        <v>0</v>
      </c>
      <c r="P361" s="46">
        <v>0</v>
      </c>
      <c r="Q361" s="47">
        <f>SUM(N361:P361)</f>
        <v>0</v>
      </c>
      <c r="R361" s="46"/>
      <c r="S361" s="46"/>
      <c r="T361" s="45"/>
      <c r="U361" s="45"/>
      <c r="V361" s="45"/>
      <c r="W361" s="48" t="str">
        <f>VLOOKUP(M361,tablaPesoTRLActual,2,FALSE)*VLOOKUP((V361-M361),tablaPesoCambioTRL,2,FALSE)</f>
        <v>0</v>
      </c>
      <c r="X361" s="48" t="str">
        <f>VLOOKUP(V361,valoracionMetaTRL,2,FALSE)</f>
        <v>0</v>
      </c>
      <c r="Y361" s="49"/>
      <c r="Z361" s="45" t="str">
        <f>VLOOKUP(Y361,TipoESfuerzo,2,FALSE)</f>
        <v>0</v>
      </c>
      <c r="AA361" s="50"/>
      <c r="AB361" s="51"/>
      <c r="AC361" s="51"/>
      <c r="AD361" s="51"/>
      <c r="AE361" s="52">
        <f>SUM(AA361:AD361)</f>
        <v>0</v>
      </c>
      <c r="AF361" s="53"/>
      <c r="AG361" s="45"/>
      <c r="AH361" s="41"/>
      <c r="AI361" s="54"/>
      <c r="AJ361" s="55" t="str">
        <f>(W361*0.15)+(X361*0.6)+(Z361*0.25)</f>
        <v>0</v>
      </c>
      <c r="AK361" s="56"/>
      <c r="AL361" s="57" t="str">
        <f>VLOOKUP(AK361,AplicacionesTecnologia2,2,FALSE)</f>
        <v>0</v>
      </c>
      <c r="AM361" s="56"/>
      <c r="AN361" s="58" t="str">
        <f>VLOOKUP(AM361,AproximacionMercado,2,FALSE)</f>
        <v>0</v>
      </c>
      <c r="AO361" s="27"/>
      <c r="AP361" s="27"/>
      <c r="AQ361" s="56"/>
      <c r="AR361" s="57" t="str">
        <f>VLOOKUP(AQ361,ExpansionTecnologia,2,FALSE)</f>
        <v>0</v>
      </c>
      <c r="AS361" s="56"/>
      <c r="AT361" s="57" t="str">
        <f>VLOOKUP(AS361,RegulacionesBarreras,2,FALSE)</f>
        <v>0</v>
      </c>
      <c r="AU361" s="59" t="str">
        <f>AVERAGE(AL361,AN361,AR361,AT361)</f>
        <v>0</v>
      </c>
      <c r="AV361" s="56"/>
      <c r="AW361" s="57" t="str">
        <f>VLOOKUP(AV361,afectacionesArticulosPatentes,2,FALSE)</f>
        <v>0</v>
      </c>
      <c r="AX361" s="56"/>
      <c r="AY361" s="57" t="str">
        <f>VLOOKUP(AX361,afectacionesProductosComerciales,2,FALSE)</f>
        <v>0</v>
      </c>
      <c r="AZ361" s="27"/>
      <c r="BA361" s="45" t="s">
        <v>84</v>
      </c>
      <c r="BB361" s="60" t="str">
        <f>AVERAGE(AW361,AY361)</f>
        <v>0</v>
      </c>
    </row>
    <row r="362" spans="1:92" customHeight="1" ht="36">
      <c r="A362" s="39">
        <v>358</v>
      </c>
      <c r="B362" s="40"/>
      <c r="C362" s="41"/>
      <c r="D362" s="41"/>
      <c r="E362" s="42"/>
      <c r="F362" s="43"/>
      <c r="G362" s="43"/>
      <c r="H362" s="44"/>
      <c r="I362" s="45"/>
      <c r="J362" s="45"/>
      <c r="K362" s="45"/>
      <c r="L362" s="45"/>
      <c r="M362" s="45"/>
      <c r="N362" s="46"/>
      <c r="O362" s="46">
        <v>0</v>
      </c>
      <c r="P362" s="46">
        <v>0</v>
      </c>
      <c r="Q362" s="47">
        <f>SUM(N362:P362)</f>
        <v>0</v>
      </c>
      <c r="R362" s="46"/>
      <c r="S362" s="46"/>
      <c r="T362" s="45"/>
      <c r="U362" s="45"/>
      <c r="V362" s="45"/>
      <c r="W362" s="48" t="str">
        <f>VLOOKUP(M362,tablaPesoTRLActual,2,FALSE)*VLOOKUP((V362-M362),tablaPesoCambioTRL,2,FALSE)</f>
        <v>0</v>
      </c>
      <c r="X362" s="48" t="str">
        <f>VLOOKUP(V362,valoracionMetaTRL,2,FALSE)</f>
        <v>0</v>
      </c>
      <c r="Y362" s="49"/>
      <c r="Z362" s="45" t="str">
        <f>VLOOKUP(Y362,TipoESfuerzo,2,FALSE)</f>
        <v>0</v>
      </c>
      <c r="AA362" s="50"/>
      <c r="AB362" s="51"/>
      <c r="AC362" s="51"/>
      <c r="AD362" s="51"/>
      <c r="AE362" s="52">
        <f>SUM(AA362:AD362)</f>
        <v>0</v>
      </c>
      <c r="AF362" s="53"/>
      <c r="AG362" s="45"/>
      <c r="AH362" s="41"/>
      <c r="AI362" s="54"/>
      <c r="AJ362" s="55" t="str">
        <f>(W362*0.15)+(X362*0.6)+(Z362*0.25)</f>
        <v>0</v>
      </c>
      <c r="AK362" s="56"/>
      <c r="AL362" s="57" t="str">
        <f>VLOOKUP(AK362,AplicacionesTecnologia2,2,FALSE)</f>
        <v>0</v>
      </c>
      <c r="AM362" s="56"/>
      <c r="AN362" s="58" t="str">
        <f>VLOOKUP(AM362,AproximacionMercado,2,FALSE)</f>
        <v>0</v>
      </c>
      <c r="AO362" s="27"/>
      <c r="AP362" s="27"/>
      <c r="AQ362" s="56"/>
      <c r="AR362" s="57" t="str">
        <f>VLOOKUP(AQ362,ExpansionTecnologia,2,FALSE)</f>
        <v>0</v>
      </c>
      <c r="AS362" s="56"/>
      <c r="AT362" s="57" t="str">
        <f>VLOOKUP(AS362,RegulacionesBarreras,2,FALSE)</f>
        <v>0</v>
      </c>
      <c r="AU362" s="59" t="str">
        <f>AVERAGE(AL362,AN362,AR362,AT362)</f>
        <v>0</v>
      </c>
      <c r="AV362" s="56"/>
      <c r="AW362" s="57" t="str">
        <f>VLOOKUP(AV362,afectacionesArticulosPatentes,2,FALSE)</f>
        <v>0</v>
      </c>
      <c r="AX362" s="56"/>
      <c r="AY362" s="57" t="str">
        <f>VLOOKUP(AX362,afectacionesProductosComerciales,2,FALSE)</f>
        <v>0</v>
      </c>
      <c r="AZ362" s="27"/>
      <c r="BA362" s="45" t="s">
        <v>84</v>
      </c>
      <c r="BB362" s="60" t="str">
        <f>AVERAGE(AW362,AY362)</f>
        <v>0</v>
      </c>
    </row>
    <row r="363" spans="1:92" customHeight="1" ht="36">
      <c r="A363" s="39">
        <v>359</v>
      </c>
      <c r="B363" s="40"/>
      <c r="C363" s="41"/>
      <c r="D363" s="41"/>
      <c r="E363" s="42"/>
      <c r="F363" s="43"/>
      <c r="G363" s="43"/>
      <c r="H363" s="44"/>
      <c r="I363" s="45"/>
      <c r="J363" s="45"/>
      <c r="K363" s="45"/>
      <c r="L363" s="45"/>
      <c r="M363" s="45"/>
      <c r="N363" s="46"/>
      <c r="O363" s="46">
        <v>0</v>
      </c>
      <c r="P363" s="46">
        <v>0</v>
      </c>
      <c r="Q363" s="47">
        <f>SUM(N363:P363)</f>
        <v>0</v>
      </c>
      <c r="R363" s="46"/>
      <c r="S363" s="46"/>
      <c r="T363" s="45"/>
      <c r="U363" s="45"/>
      <c r="V363" s="45"/>
      <c r="W363" s="48" t="str">
        <f>VLOOKUP(M363,tablaPesoTRLActual,2,FALSE)*VLOOKUP((V363-M363),tablaPesoCambioTRL,2,FALSE)</f>
        <v>0</v>
      </c>
      <c r="X363" s="48" t="str">
        <f>VLOOKUP(V363,valoracionMetaTRL,2,FALSE)</f>
        <v>0</v>
      </c>
      <c r="Y363" s="49"/>
      <c r="Z363" s="45" t="str">
        <f>VLOOKUP(Y363,TipoESfuerzo,2,FALSE)</f>
        <v>0</v>
      </c>
      <c r="AA363" s="50"/>
      <c r="AB363" s="51"/>
      <c r="AC363" s="51"/>
      <c r="AD363" s="51"/>
      <c r="AE363" s="52">
        <f>SUM(AA363:AD363)</f>
        <v>0</v>
      </c>
      <c r="AF363" s="53"/>
      <c r="AG363" s="45"/>
      <c r="AH363" s="41"/>
      <c r="AI363" s="54"/>
      <c r="AJ363" s="55" t="str">
        <f>(W363*0.15)+(X363*0.6)+(Z363*0.25)</f>
        <v>0</v>
      </c>
      <c r="AK363" s="56"/>
      <c r="AL363" s="57" t="str">
        <f>VLOOKUP(AK363,AplicacionesTecnologia2,2,FALSE)</f>
        <v>0</v>
      </c>
      <c r="AM363" s="56"/>
      <c r="AN363" s="58" t="str">
        <f>VLOOKUP(AM363,AproximacionMercado,2,FALSE)</f>
        <v>0</v>
      </c>
      <c r="AO363" s="27"/>
      <c r="AP363" s="27"/>
      <c r="AQ363" s="56"/>
      <c r="AR363" s="57" t="str">
        <f>VLOOKUP(AQ363,ExpansionTecnologia,2,FALSE)</f>
        <v>0</v>
      </c>
      <c r="AS363" s="56"/>
      <c r="AT363" s="57" t="str">
        <f>VLOOKUP(AS363,RegulacionesBarreras,2,FALSE)</f>
        <v>0</v>
      </c>
      <c r="AU363" s="59" t="str">
        <f>AVERAGE(AL363,AN363,AR363,AT363)</f>
        <v>0</v>
      </c>
      <c r="AV363" s="56"/>
      <c r="AW363" s="57" t="str">
        <f>VLOOKUP(AV363,afectacionesArticulosPatentes,2,FALSE)</f>
        <v>0</v>
      </c>
      <c r="AX363" s="56"/>
      <c r="AY363" s="57" t="str">
        <f>VLOOKUP(AX363,afectacionesProductosComerciales,2,FALSE)</f>
        <v>0</v>
      </c>
      <c r="AZ363" s="27"/>
      <c r="BA363" s="45" t="s">
        <v>84</v>
      </c>
      <c r="BB363" s="60" t="str">
        <f>AVERAGE(AW363,AY363)</f>
        <v>0</v>
      </c>
    </row>
    <row r="364" spans="1:92" customHeight="1" ht="36">
      <c r="A364" s="39">
        <v>360</v>
      </c>
      <c r="B364" s="40"/>
      <c r="C364" s="41"/>
      <c r="D364" s="41"/>
      <c r="E364" s="42"/>
      <c r="F364" s="43"/>
      <c r="G364" s="43"/>
      <c r="H364" s="44"/>
      <c r="I364" s="45"/>
      <c r="J364" s="45"/>
      <c r="K364" s="45"/>
      <c r="L364" s="45"/>
      <c r="M364" s="45"/>
      <c r="N364" s="46"/>
      <c r="O364" s="46">
        <v>0</v>
      </c>
      <c r="P364" s="46">
        <v>0</v>
      </c>
      <c r="Q364" s="47">
        <f>SUM(N364:P364)</f>
        <v>0</v>
      </c>
      <c r="R364" s="46"/>
      <c r="S364" s="46"/>
      <c r="T364" s="45"/>
      <c r="U364" s="45"/>
      <c r="V364" s="45"/>
      <c r="W364" s="48" t="str">
        <f>VLOOKUP(M364,tablaPesoTRLActual,2,FALSE)*VLOOKUP((V364-M364),tablaPesoCambioTRL,2,FALSE)</f>
        <v>0</v>
      </c>
      <c r="X364" s="48" t="str">
        <f>VLOOKUP(V364,valoracionMetaTRL,2,FALSE)</f>
        <v>0</v>
      </c>
      <c r="Y364" s="49"/>
      <c r="Z364" s="45" t="str">
        <f>VLOOKUP(Y364,TipoESfuerzo,2,FALSE)</f>
        <v>0</v>
      </c>
      <c r="AA364" s="50"/>
      <c r="AB364" s="51"/>
      <c r="AC364" s="51"/>
      <c r="AD364" s="51"/>
      <c r="AE364" s="52">
        <f>SUM(AA364:AD364)</f>
        <v>0</v>
      </c>
      <c r="AF364" s="53"/>
      <c r="AG364" s="45"/>
      <c r="AH364" s="41"/>
      <c r="AI364" s="54"/>
      <c r="AJ364" s="55" t="str">
        <f>(W364*0.15)+(X364*0.6)+(Z364*0.25)</f>
        <v>0</v>
      </c>
      <c r="AK364" s="56"/>
      <c r="AL364" s="57" t="str">
        <f>VLOOKUP(AK364,AplicacionesTecnologia2,2,FALSE)</f>
        <v>0</v>
      </c>
      <c r="AM364" s="56"/>
      <c r="AN364" s="58" t="str">
        <f>VLOOKUP(AM364,AproximacionMercado,2,FALSE)</f>
        <v>0</v>
      </c>
      <c r="AO364" s="27"/>
      <c r="AP364" s="27"/>
      <c r="AQ364" s="56"/>
      <c r="AR364" s="57" t="str">
        <f>VLOOKUP(AQ364,ExpansionTecnologia,2,FALSE)</f>
        <v>0</v>
      </c>
      <c r="AS364" s="56"/>
      <c r="AT364" s="57" t="str">
        <f>VLOOKUP(AS364,RegulacionesBarreras,2,FALSE)</f>
        <v>0</v>
      </c>
      <c r="AU364" s="59" t="str">
        <f>AVERAGE(AL364,AN364,AR364,AT364)</f>
        <v>0</v>
      </c>
      <c r="AV364" s="56"/>
      <c r="AW364" s="57" t="str">
        <f>VLOOKUP(AV364,afectacionesArticulosPatentes,2,FALSE)</f>
        <v>0</v>
      </c>
      <c r="AX364" s="56"/>
      <c r="AY364" s="57" t="str">
        <f>VLOOKUP(AX364,afectacionesProductosComerciales,2,FALSE)</f>
        <v>0</v>
      </c>
      <c r="AZ364" s="27"/>
      <c r="BA364" s="45" t="s">
        <v>84</v>
      </c>
      <c r="BB364" s="60" t="str">
        <f>AVERAGE(AW364,AY364)</f>
        <v>0</v>
      </c>
    </row>
    <row r="365" spans="1:92" customHeight="1" ht="36">
      <c r="A365" s="39">
        <v>361</v>
      </c>
      <c r="B365" s="40"/>
      <c r="C365" s="41"/>
      <c r="D365" s="41"/>
      <c r="E365" s="42"/>
      <c r="F365" s="43"/>
      <c r="G365" s="43"/>
      <c r="H365" s="44"/>
      <c r="I365" s="45"/>
      <c r="J365" s="45"/>
      <c r="K365" s="45"/>
      <c r="L365" s="45"/>
      <c r="M365" s="45"/>
      <c r="N365" s="46"/>
      <c r="O365" s="46">
        <v>0</v>
      </c>
      <c r="P365" s="46">
        <v>0</v>
      </c>
      <c r="Q365" s="47">
        <f>SUM(N365:P365)</f>
        <v>0</v>
      </c>
      <c r="R365" s="46"/>
      <c r="S365" s="46"/>
      <c r="T365" s="45"/>
      <c r="U365" s="45"/>
      <c r="V365" s="45"/>
      <c r="W365" s="48" t="str">
        <f>VLOOKUP(M365,tablaPesoTRLActual,2,FALSE)*VLOOKUP((V365-M365),tablaPesoCambioTRL,2,FALSE)</f>
        <v>0</v>
      </c>
      <c r="X365" s="48" t="str">
        <f>VLOOKUP(V365,valoracionMetaTRL,2,FALSE)</f>
        <v>0</v>
      </c>
      <c r="Y365" s="49"/>
      <c r="Z365" s="45" t="str">
        <f>VLOOKUP(Y365,TipoESfuerzo,2,FALSE)</f>
        <v>0</v>
      </c>
      <c r="AA365" s="50"/>
      <c r="AB365" s="51"/>
      <c r="AC365" s="51"/>
      <c r="AD365" s="51"/>
      <c r="AE365" s="52">
        <f>SUM(AA365:AD365)</f>
        <v>0</v>
      </c>
      <c r="AF365" s="53"/>
      <c r="AG365" s="45"/>
      <c r="AH365" s="41"/>
      <c r="AI365" s="54"/>
      <c r="AJ365" s="55" t="str">
        <f>(W365*0.15)+(X365*0.6)+(Z365*0.25)</f>
        <v>0</v>
      </c>
      <c r="AK365" s="56"/>
      <c r="AL365" s="57" t="str">
        <f>VLOOKUP(AK365,AplicacionesTecnologia2,2,FALSE)</f>
        <v>0</v>
      </c>
      <c r="AM365" s="56"/>
      <c r="AN365" s="58" t="str">
        <f>VLOOKUP(AM365,AproximacionMercado,2,FALSE)</f>
        <v>0</v>
      </c>
      <c r="AO365" s="27"/>
      <c r="AP365" s="27"/>
      <c r="AQ365" s="56"/>
      <c r="AR365" s="57" t="str">
        <f>VLOOKUP(AQ365,ExpansionTecnologia,2,FALSE)</f>
        <v>0</v>
      </c>
      <c r="AS365" s="56"/>
      <c r="AT365" s="57" t="str">
        <f>VLOOKUP(AS365,RegulacionesBarreras,2,FALSE)</f>
        <v>0</v>
      </c>
      <c r="AU365" s="59" t="str">
        <f>AVERAGE(AL365,AN365,AR365,AT365)</f>
        <v>0</v>
      </c>
      <c r="AV365" s="56"/>
      <c r="AW365" s="57" t="str">
        <f>VLOOKUP(AV365,afectacionesArticulosPatentes,2,FALSE)</f>
        <v>0</v>
      </c>
      <c r="AX365" s="56"/>
      <c r="AY365" s="57" t="str">
        <f>VLOOKUP(AX365,afectacionesProductosComerciales,2,FALSE)</f>
        <v>0</v>
      </c>
      <c r="AZ365" s="27"/>
      <c r="BA365" s="45" t="s">
        <v>84</v>
      </c>
      <c r="BB365" s="60" t="str">
        <f>AVERAGE(AW365,AY365)</f>
        <v>0</v>
      </c>
    </row>
    <row r="366" spans="1:92" customHeight="1" ht="36">
      <c r="A366" s="39">
        <v>362</v>
      </c>
      <c r="B366" s="40"/>
      <c r="C366" s="41"/>
      <c r="D366" s="41"/>
      <c r="E366" s="42"/>
      <c r="F366" s="43"/>
      <c r="G366" s="43"/>
      <c r="H366" s="44"/>
      <c r="I366" s="45"/>
      <c r="J366" s="45"/>
      <c r="K366" s="45"/>
      <c r="L366" s="45"/>
      <c r="M366" s="45"/>
      <c r="N366" s="46"/>
      <c r="O366" s="46">
        <v>0</v>
      </c>
      <c r="P366" s="46">
        <v>0</v>
      </c>
      <c r="Q366" s="47">
        <f>SUM(N366:P366)</f>
        <v>0</v>
      </c>
      <c r="R366" s="46"/>
      <c r="S366" s="46"/>
      <c r="T366" s="45"/>
      <c r="U366" s="45"/>
      <c r="V366" s="45"/>
      <c r="W366" s="48" t="str">
        <f>VLOOKUP(M366,tablaPesoTRLActual,2,FALSE)*VLOOKUP((V366-M366),tablaPesoCambioTRL,2,FALSE)</f>
        <v>0</v>
      </c>
      <c r="X366" s="48" t="str">
        <f>VLOOKUP(V366,valoracionMetaTRL,2,FALSE)</f>
        <v>0</v>
      </c>
      <c r="Y366" s="49"/>
      <c r="Z366" s="45" t="str">
        <f>VLOOKUP(Y366,TipoESfuerzo,2,FALSE)</f>
        <v>0</v>
      </c>
      <c r="AA366" s="50"/>
      <c r="AB366" s="51"/>
      <c r="AC366" s="51"/>
      <c r="AD366" s="51"/>
      <c r="AE366" s="52">
        <f>SUM(AA366:AD366)</f>
        <v>0</v>
      </c>
      <c r="AF366" s="53"/>
      <c r="AG366" s="45"/>
      <c r="AH366" s="41"/>
      <c r="AI366" s="54"/>
      <c r="AJ366" s="55" t="str">
        <f>(W366*0.15)+(X366*0.6)+(Z366*0.25)</f>
        <v>0</v>
      </c>
      <c r="AK366" s="56"/>
      <c r="AL366" s="57" t="str">
        <f>VLOOKUP(AK366,AplicacionesTecnologia2,2,FALSE)</f>
        <v>0</v>
      </c>
      <c r="AM366" s="56"/>
      <c r="AN366" s="58" t="str">
        <f>VLOOKUP(AM366,AproximacionMercado,2,FALSE)</f>
        <v>0</v>
      </c>
      <c r="AO366" s="27"/>
      <c r="AP366" s="27"/>
      <c r="AQ366" s="56"/>
      <c r="AR366" s="57" t="str">
        <f>VLOOKUP(AQ366,ExpansionTecnologia,2,FALSE)</f>
        <v>0</v>
      </c>
      <c r="AS366" s="56"/>
      <c r="AT366" s="57" t="str">
        <f>VLOOKUP(AS366,RegulacionesBarreras,2,FALSE)</f>
        <v>0</v>
      </c>
      <c r="AU366" s="59" t="str">
        <f>AVERAGE(AL366,AN366,AR366,AT366)</f>
        <v>0</v>
      </c>
      <c r="AV366" s="56"/>
      <c r="AW366" s="57" t="str">
        <f>VLOOKUP(AV366,afectacionesArticulosPatentes,2,FALSE)</f>
        <v>0</v>
      </c>
      <c r="AX366" s="56"/>
      <c r="AY366" s="57" t="str">
        <f>VLOOKUP(AX366,afectacionesProductosComerciales,2,FALSE)</f>
        <v>0</v>
      </c>
      <c r="AZ366" s="27"/>
      <c r="BA366" s="45" t="s">
        <v>84</v>
      </c>
      <c r="BB366" s="60" t="str">
        <f>AVERAGE(AW366,AY366)</f>
        <v>0</v>
      </c>
    </row>
    <row r="367" spans="1:92" customHeight="1" ht="36">
      <c r="A367" s="39">
        <v>363</v>
      </c>
      <c r="B367" s="40"/>
      <c r="C367" s="41"/>
      <c r="D367" s="41"/>
      <c r="E367" s="42"/>
      <c r="F367" s="43"/>
      <c r="G367" s="43"/>
      <c r="H367" s="44"/>
      <c r="I367" s="45"/>
      <c r="J367" s="45"/>
      <c r="K367" s="45"/>
      <c r="L367" s="45"/>
      <c r="M367" s="45"/>
      <c r="N367" s="46"/>
      <c r="O367" s="46">
        <v>0</v>
      </c>
      <c r="P367" s="46">
        <v>0</v>
      </c>
      <c r="Q367" s="47">
        <f>SUM(N367:P367)</f>
        <v>0</v>
      </c>
      <c r="R367" s="46"/>
      <c r="S367" s="46"/>
      <c r="T367" s="45"/>
      <c r="U367" s="45"/>
      <c r="V367" s="45"/>
      <c r="W367" s="48" t="str">
        <f>VLOOKUP(M367,tablaPesoTRLActual,2,FALSE)*VLOOKUP((V367-M367),tablaPesoCambioTRL,2,FALSE)</f>
        <v>0</v>
      </c>
      <c r="X367" s="48" t="str">
        <f>VLOOKUP(V367,valoracionMetaTRL,2,FALSE)</f>
        <v>0</v>
      </c>
      <c r="Y367" s="49"/>
      <c r="Z367" s="45" t="str">
        <f>VLOOKUP(Y367,TipoESfuerzo,2,FALSE)</f>
        <v>0</v>
      </c>
      <c r="AA367" s="50"/>
      <c r="AB367" s="51"/>
      <c r="AC367" s="51"/>
      <c r="AD367" s="51"/>
      <c r="AE367" s="52">
        <f>SUM(AA367:AD367)</f>
        <v>0</v>
      </c>
      <c r="AF367" s="53"/>
      <c r="AG367" s="45"/>
      <c r="AH367" s="41"/>
      <c r="AI367" s="54"/>
      <c r="AJ367" s="55" t="str">
        <f>(W367*0.15)+(X367*0.6)+(Z367*0.25)</f>
        <v>0</v>
      </c>
      <c r="AK367" s="56"/>
      <c r="AL367" s="57" t="str">
        <f>VLOOKUP(AK367,AplicacionesTecnologia2,2,FALSE)</f>
        <v>0</v>
      </c>
      <c r="AM367" s="56"/>
      <c r="AN367" s="58" t="str">
        <f>VLOOKUP(AM367,AproximacionMercado,2,FALSE)</f>
        <v>0</v>
      </c>
      <c r="AO367" s="27"/>
      <c r="AP367" s="27"/>
      <c r="AQ367" s="56"/>
      <c r="AR367" s="57" t="str">
        <f>VLOOKUP(AQ367,ExpansionTecnologia,2,FALSE)</f>
        <v>0</v>
      </c>
      <c r="AS367" s="56"/>
      <c r="AT367" s="57" t="str">
        <f>VLOOKUP(AS367,RegulacionesBarreras,2,FALSE)</f>
        <v>0</v>
      </c>
      <c r="AU367" s="59" t="str">
        <f>AVERAGE(AL367,AN367,AR367,AT367)</f>
        <v>0</v>
      </c>
      <c r="AV367" s="56"/>
      <c r="AW367" s="57" t="str">
        <f>VLOOKUP(AV367,afectacionesArticulosPatentes,2,FALSE)</f>
        <v>0</v>
      </c>
      <c r="AX367" s="56"/>
      <c r="AY367" s="57" t="str">
        <f>VLOOKUP(AX367,afectacionesProductosComerciales,2,FALSE)</f>
        <v>0</v>
      </c>
      <c r="AZ367" s="27"/>
      <c r="BA367" s="45" t="s">
        <v>84</v>
      </c>
      <c r="BB367" s="60" t="str">
        <f>AVERAGE(AW367,AY367)</f>
        <v>0</v>
      </c>
    </row>
    <row r="368" spans="1:92" customHeight="1" ht="36">
      <c r="A368" s="39">
        <v>364</v>
      </c>
      <c r="B368" s="40"/>
      <c r="C368" s="41"/>
      <c r="D368" s="41"/>
      <c r="E368" s="42"/>
      <c r="F368" s="43"/>
      <c r="G368" s="43"/>
      <c r="H368" s="44"/>
      <c r="I368" s="45"/>
      <c r="J368" s="45"/>
      <c r="K368" s="45"/>
      <c r="L368" s="45"/>
      <c r="M368" s="45"/>
      <c r="N368" s="46"/>
      <c r="O368" s="46">
        <v>0</v>
      </c>
      <c r="P368" s="46">
        <v>0</v>
      </c>
      <c r="Q368" s="47">
        <f>SUM(N368:P368)</f>
        <v>0</v>
      </c>
      <c r="R368" s="46"/>
      <c r="S368" s="46"/>
      <c r="T368" s="45"/>
      <c r="U368" s="45"/>
      <c r="V368" s="45"/>
      <c r="W368" s="48" t="str">
        <f>VLOOKUP(M368,tablaPesoTRLActual,2,FALSE)*VLOOKUP((V368-M368),tablaPesoCambioTRL,2,FALSE)</f>
        <v>0</v>
      </c>
      <c r="X368" s="48" t="str">
        <f>VLOOKUP(V368,valoracionMetaTRL,2,FALSE)</f>
        <v>0</v>
      </c>
      <c r="Y368" s="49"/>
      <c r="Z368" s="45" t="str">
        <f>VLOOKUP(Y368,TipoESfuerzo,2,FALSE)</f>
        <v>0</v>
      </c>
      <c r="AA368" s="50"/>
      <c r="AB368" s="51"/>
      <c r="AC368" s="51"/>
      <c r="AD368" s="51"/>
      <c r="AE368" s="52">
        <f>SUM(AA368:AD368)</f>
        <v>0</v>
      </c>
      <c r="AF368" s="53"/>
      <c r="AG368" s="45"/>
      <c r="AH368" s="41"/>
      <c r="AI368" s="54"/>
      <c r="AJ368" s="55" t="str">
        <f>(W368*0.15)+(X368*0.6)+(Z368*0.25)</f>
        <v>0</v>
      </c>
      <c r="AK368" s="56"/>
      <c r="AL368" s="57" t="str">
        <f>VLOOKUP(AK368,AplicacionesTecnologia2,2,FALSE)</f>
        <v>0</v>
      </c>
      <c r="AM368" s="56"/>
      <c r="AN368" s="58" t="str">
        <f>VLOOKUP(AM368,AproximacionMercado,2,FALSE)</f>
        <v>0</v>
      </c>
      <c r="AO368" s="27"/>
      <c r="AP368" s="27"/>
      <c r="AQ368" s="56"/>
      <c r="AR368" s="57" t="str">
        <f>VLOOKUP(AQ368,ExpansionTecnologia,2,FALSE)</f>
        <v>0</v>
      </c>
      <c r="AS368" s="56"/>
      <c r="AT368" s="57" t="str">
        <f>VLOOKUP(AS368,RegulacionesBarreras,2,FALSE)</f>
        <v>0</v>
      </c>
      <c r="AU368" s="59" t="str">
        <f>AVERAGE(AL368,AN368,AR368,AT368)</f>
        <v>0</v>
      </c>
      <c r="AV368" s="56"/>
      <c r="AW368" s="57" t="str">
        <f>VLOOKUP(AV368,afectacionesArticulosPatentes,2,FALSE)</f>
        <v>0</v>
      </c>
      <c r="AX368" s="56"/>
      <c r="AY368" s="57" t="str">
        <f>VLOOKUP(AX368,afectacionesProductosComerciales,2,FALSE)</f>
        <v>0</v>
      </c>
      <c r="AZ368" s="27"/>
      <c r="BA368" s="45" t="s">
        <v>84</v>
      </c>
      <c r="BB368" s="60" t="str">
        <f>AVERAGE(AW368,AY368)</f>
        <v>0</v>
      </c>
    </row>
    <row r="369" spans="1:92" customHeight="1" ht="36">
      <c r="A369" s="39">
        <v>365</v>
      </c>
      <c r="B369" s="40"/>
      <c r="C369" s="41"/>
      <c r="D369" s="41"/>
      <c r="E369" s="42"/>
      <c r="F369" s="43"/>
      <c r="G369" s="43"/>
      <c r="H369" s="44"/>
      <c r="I369" s="45"/>
      <c r="J369" s="45"/>
      <c r="K369" s="45"/>
      <c r="L369" s="45"/>
      <c r="M369" s="45"/>
      <c r="N369" s="46"/>
      <c r="O369" s="46">
        <v>0</v>
      </c>
      <c r="P369" s="46">
        <v>0</v>
      </c>
      <c r="Q369" s="47">
        <f>SUM(N369:P369)</f>
        <v>0</v>
      </c>
      <c r="R369" s="46"/>
      <c r="S369" s="46"/>
      <c r="T369" s="45"/>
      <c r="U369" s="45"/>
      <c r="V369" s="45"/>
      <c r="W369" s="48" t="str">
        <f>VLOOKUP(M369,tablaPesoTRLActual,2,FALSE)*VLOOKUP((V369-M369),tablaPesoCambioTRL,2,FALSE)</f>
        <v>0</v>
      </c>
      <c r="X369" s="48" t="str">
        <f>VLOOKUP(V369,valoracionMetaTRL,2,FALSE)</f>
        <v>0</v>
      </c>
      <c r="Y369" s="49"/>
      <c r="Z369" s="45" t="str">
        <f>VLOOKUP(Y369,TipoESfuerzo,2,FALSE)</f>
        <v>0</v>
      </c>
      <c r="AA369" s="50"/>
      <c r="AB369" s="51"/>
      <c r="AC369" s="51"/>
      <c r="AD369" s="51"/>
      <c r="AE369" s="52">
        <f>SUM(AA369:AD369)</f>
        <v>0</v>
      </c>
      <c r="AF369" s="53"/>
      <c r="AG369" s="45"/>
      <c r="AH369" s="41"/>
      <c r="AI369" s="54"/>
      <c r="AJ369" s="55" t="str">
        <f>(W369*0.15)+(X369*0.6)+(Z369*0.25)</f>
        <v>0</v>
      </c>
      <c r="AK369" s="56"/>
      <c r="AL369" s="57" t="str">
        <f>VLOOKUP(AK369,AplicacionesTecnologia2,2,FALSE)</f>
        <v>0</v>
      </c>
      <c r="AM369" s="56"/>
      <c r="AN369" s="58" t="str">
        <f>VLOOKUP(AM369,AproximacionMercado,2,FALSE)</f>
        <v>0</v>
      </c>
      <c r="AO369" s="27"/>
      <c r="AP369" s="27"/>
      <c r="AQ369" s="56"/>
      <c r="AR369" s="57" t="str">
        <f>VLOOKUP(AQ369,ExpansionTecnologia,2,FALSE)</f>
        <v>0</v>
      </c>
      <c r="AS369" s="56"/>
      <c r="AT369" s="57" t="str">
        <f>VLOOKUP(AS369,RegulacionesBarreras,2,FALSE)</f>
        <v>0</v>
      </c>
      <c r="AU369" s="59" t="str">
        <f>AVERAGE(AL369,AN369,AR369,AT369)</f>
        <v>0</v>
      </c>
      <c r="AV369" s="56"/>
      <c r="AW369" s="57" t="str">
        <f>VLOOKUP(AV369,afectacionesArticulosPatentes,2,FALSE)</f>
        <v>0</v>
      </c>
      <c r="AX369" s="56"/>
      <c r="AY369" s="57" t="str">
        <f>VLOOKUP(AX369,afectacionesProductosComerciales,2,FALSE)</f>
        <v>0</v>
      </c>
      <c r="AZ369" s="27"/>
      <c r="BA369" s="45" t="s">
        <v>84</v>
      </c>
      <c r="BB369" s="60" t="str">
        <f>AVERAGE(AW369,AY369)</f>
        <v>0</v>
      </c>
    </row>
    <row r="370" spans="1:92" customHeight="1" ht="36">
      <c r="A370" s="39">
        <v>366</v>
      </c>
      <c r="B370" s="40"/>
      <c r="C370" s="41"/>
      <c r="D370" s="41"/>
      <c r="E370" s="42"/>
      <c r="F370" s="43"/>
      <c r="G370" s="43"/>
      <c r="H370" s="44"/>
      <c r="I370" s="45"/>
      <c r="J370" s="45"/>
      <c r="K370" s="45"/>
      <c r="L370" s="45"/>
      <c r="M370" s="45"/>
      <c r="N370" s="46"/>
      <c r="O370" s="46">
        <v>0</v>
      </c>
      <c r="P370" s="46">
        <v>0</v>
      </c>
      <c r="Q370" s="47">
        <f>SUM(N370:P370)</f>
        <v>0</v>
      </c>
      <c r="R370" s="46"/>
      <c r="S370" s="46"/>
      <c r="T370" s="45"/>
      <c r="U370" s="45"/>
      <c r="V370" s="45"/>
      <c r="W370" s="48" t="str">
        <f>VLOOKUP(M370,tablaPesoTRLActual,2,FALSE)*VLOOKUP((V370-M370),tablaPesoCambioTRL,2,FALSE)</f>
        <v>0</v>
      </c>
      <c r="X370" s="48" t="str">
        <f>VLOOKUP(V370,valoracionMetaTRL,2,FALSE)</f>
        <v>0</v>
      </c>
      <c r="Y370" s="49"/>
      <c r="Z370" s="45" t="str">
        <f>VLOOKUP(Y370,TipoESfuerzo,2,FALSE)</f>
        <v>0</v>
      </c>
      <c r="AA370" s="50"/>
      <c r="AB370" s="51"/>
      <c r="AC370" s="51"/>
      <c r="AD370" s="51"/>
      <c r="AE370" s="52">
        <f>SUM(AA370:AD370)</f>
        <v>0</v>
      </c>
      <c r="AF370" s="53"/>
      <c r="AG370" s="45"/>
      <c r="AH370" s="41"/>
      <c r="AI370" s="54"/>
      <c r="AJ370" s="55" t="str">
        <f>(W370*0.15)+(X370*0.6)+(Z370*0.25)</f>
        <v>0</v>
      </c>
      <c r="AK370" s="56"/>
      <c r="AL370" s="57" t="str">
        <f>VLOOKUP(AK370,AplicacionesTecnologia2,2,FALSE)</f>
        <v>0</v>
      </c>
      <c r="AM370" s="56"/>
      <c r="AN370" s="58" t="str">
        <f>VLOOKUP(AM370,AproximacionMercado,2,FALSE)</f>
        <v>0</v>
      </c>
      <c r="AO370" s="27"/>
      <c r="AP370" s="27"/>
      <c r="AQ370" s="56"/>
      <c r="AR370" s="57" t="str">
        <f>VLOOKUP(AQ370,ExpansionTecnologia,2,FALSE)</f>
        <v>0</v>
      </c>
      <c r="AS370" s="56"/>
      <c r="AT370" s="57" t="str">
        <f>VLOOKUP(AS370,RegulacionesBarreras,2,FALSE)</f>
        <v>0</v>
      </c>
      <c r="AU370" s="59" t="str">
        <f>AVERAGE(AL370,AN370,AR370,AT370)</f>
        <v>0</v>
      </c>
      <c r="AV370" s="56"/>
      <c r="AW370" s="57" t="str">
        <f>VLOOKUP(AV370,afectacionesArticulosPatentes,2,FALSE)</f>
        <v>0</v>
      </c>
      <c r="AX370" s="56"/>
      <c r="AY370" s="57" t="str">
        <f>VLOOKUP(AX370,afectacionesProductosComerciales,2,FALSE)</f>
        <v>0</v>
      </c>
      <c r="AZ370" s="27"/>
      <c r="BA370" s="45" t="s">
        <v>84</v>
      </c>
      <c r="BB370" s="60" t="str">
        <f>AVERAGE(AW370,AY370)</f>
        <v>0</v>
      </c>
    </row>
    <row r="371" spans="1:92" customHeight="1" ht="36">
      <c r="A371" s="39">
        <v>367</v>
      </c>
      <c r="B371" s="40"/>
      <c r="C371" s="41"/>
      <c r="D371" s="41"/>
      <c r="E371" s="42"/>
      <c r="F371" s="43"/>
      <c r="G371" s="43"/>
      <c r="H371" s="44"/>
      <c r="I371" s="45"/>
      <c r="J371" s="45"/>
      <c r="K371" s="45"/>
      <c r="L371" s="45"/>
      <c r="M371" s="45"/>
      <c r="N371" s="46"/>
      <c r="O371" s="46">
        <v>0</v>
      </c>
      <c r="P371" s="46">
        <v>0</v>
      </c>
      <c r="Q371" s="47">
        <f>SUM(N371:P371)</f>
        <v>0</v>
      </c>
      <c r="R371" s="46"/>
      <c r="S371" s="46"/>
      <c r="T371" s="45"/>
      <c r="U371" s="45"/>
      <c r="V371" s="45"/>
      <c r="W371" s="48" t="str">
        <f>VLOOKUP(M371,tablaPesoTRLActual,2,FALSE)*VLOOKUP((V371-M371),tablaPesoCambioTRL,2,FALSE)</f>
        <v>0</v>
      </c>
      <c r="X371" s="48" t="str">
        <f>VLOOKUP(V371,valoracionMetaTRL,2,FALSE)</f>
        <v>0</v>
      </c>
      <c r="Y371" s="49"/>
      <c r="Z371" s="45" t="str">
        <f>VLOOKUP(Y371,TipoESfuerzo,2,FALSE)</f>
        <v>0</v>
      </c>
      <c r="AA371" s="50"/>
      <c r="AB371" s="51"/>
      <c r="AC371" s="51"/>
      <c r="AD371" s="51"/>
      <c r="AE371" s="52">
        <f>SUM(AA371:AD371)</f>
        <v>0</v>
      </c>
      <c r="AF371" s="53"/>
      <c r="AG371" s="45"/>
      <c r="AH371" s="41"/>
      <c r="AI371" s="54"/>
      <c r="AJ371" s="55" t="str">
        <f>(W371*0.15)+(X371*0.6)+(Z371*0.25)</f>
        <v>0</v>
      </c>
      <c r="AK371" s="56"/>
      <c r="AL371" s="57" t="str">
        <f>VLOOKUP(AK371,AplicacionesTecnologia2,2,FALSE)</f>
        <v>0</v>
      </c>
      <c r="AM371" s="56"/>
      <c r="AN371" s="58" t="str">
        <f>VLOOKUP(AM371,AproximacionMercado,2,FALSE)</f>
        <v>0</v>
      </c>
      <c r="AO371" s="27"/>
      <c r="AP371" s="27"/>
      <c r="AQ371" s="56"/>
      <c r="AR371" s="57" t="str">
        <f>VLOOKUP(AQ371,ExpansionTecnologia,2,FALSE)</f>
        <v>0</v>
      </c>
      <c r="AS371" s="56"/>
      <c r="AT371" s="57" t="str">
        <f>VLOOKUP(AS371,RegulacionesBarreras,2,FALSE)</f>
        <v>0</v>
      </c>
      <c r="AU371" s="59" t="str">
        <f>AVERAGE(AL371,AN371,AR371,AT371)</f>
        <v>0</v>
      </c>
      <c r="AV371" s="56"/>
      <c r="AW371" s="57" t="str">
        <f>VLOOKUP(AV371,afectacionesArticulosPatentes,2,FALSE)</f>
        <v>0</v>
      </c>
      <c r="AX371" s="56"/>
      <c r="AY371" s="57" t="str">
        <f>VLOOKUP(AX371,afectacionesProductosComerciales,2,FALSE)</f>
        <v>0</v>
      </c>
      <c r="AZ371" s="27"/>
      <c r="BA371" s="45" t="s">
        <v>84</v>
      </c>
      <c r="BB371" s="60" t="str">
        <f>AVERAGE(AW371,AY371)</f>
        <v>0</v>
      </c>
    </row>
    <row r="372" spans="1:92" customHeight="1" ht="36">
      <c r="A372" s="39">
        <v>368</v>
      </c>
      <c r="B372" s="40"/>
      <c r="C372" s="41"/>
      <c r="D372" s="41"/>
      <c r="E372" s="42"/>
      <c r="F372" s="43"/>
      <c r="G372" s="43"/>
      <c r="H372" s="44"/>
      <c r="I372" s="45"/>
      <c r="J372" s="45"/>
      <c r="K372" s="45"/>
      <c r="L372" s="45"/>
      <c r="M372" s="45"/>
      <c r="N372" s="46"/>
      <c r="O372" s="46">
        <v>0</v>
      </c>
      <c r="P372" s="46">
        <v>0</v>
      </c>
      <c r="Q372" s="47">
        <f>SUM(N372:P372)</f>
        <v>0</v>
      </c>
      <c r="R372" s="46"/>
      <c r="S372" s="46"/>
      <c r="T372" s="45"/>
      <c r="U372" s="45"/>
      <c r="V372" s="45"/>
      <c r="W372" s="48" t="str">
        <f>VLOOKUP(M372,tablaPesoTRLActual,2,FALSE)*VLOOKUP((V372-M372),tablaPesoCambioTRL,2,FALSE)</f>
        <v>0</v>
      </c>
      <c r="X372" s="48" t="str">
        <f>VLOOKUP(V372,valoracionMetaTRL,2,FALSE)</f>
        <v>0</v>
      </c>
      <c r="Y372" s="49"/>
      <c r="Z372" s="45" t="str">
        <f>VLOOKUP(Y372,TipoESfuerzo,2,FALSE)</f>
        <v>0</v>
      </c>
      <c r="AA372" s="50"/>
      <c r="AB372" s="51"/>
      <c r="AC372" s="51"/>
      <c r="AD372" s="51"/>
      <c r="AE372" s="52">
        <f>SUM(AA372:AD372)</f>
        <v>0</v>
      </c>
      <c r="AF372" s="53"/>
      <c r="AG372" s="45"/>
      <c r="AH372" s="41"/>
      <c r="AI372" s="54"/>
      <c r="AJ372" s="55" t="str">
        <f>(W372*0.15)+(X372*0.6)+(Z372*0.25)</f>
        <v>0</v>
      </c>
      <c r="AK372" s="56"/>
      <c r="AL372" s="57" t="str">
        <f>VLOOKUP(AK372,AplicacionesTecnologia2,2,FALSE)</f>
        <v>0</v>
      </c>
      <c r="AM372" s="56"/>
      <c r="AN372" s="58" t="str">
        <f>VLOOKUP(AM372,AproximacionMercado,2,FALSE)</f>
        <v>0</v>
      </c>
      <c r="AO372" s="27"/>
      <c r="AP372" s="27"/>
      <c r="AQ372" s="56"/>
      <c r="AR372" s="57" t="str">
        <f>VLOOKUP(AQ372,ExpansionTecnologia,2,FALSE)</f>
        <v>0</v>
      </c>
      <c r="AS372" s="56"/>
      <c r="AT372" s="57" t="str">
        <f>VLOOKUP(AS372,RegulacionesBarreras,2,FALSE)</f>
        <v>0</v>
      </c>
      <c r="AU372" s="59" t="str">
        <f>AVERAGE(AL372,AN372,AR372,AT372)</f>
        <v>0</v>
      </c>
      <c r="AV372" s="56"/>
      <c r="AW372" s="57" t="str">
        <f>VLOOKUP(AV372,afectacionesArticulosPatentes,2,FALSE)</f>
        <v>0</v>
      </c>
      <c r="AX372" s="56"/>
      <c r="AY372" s="57" t="str">
        <f>VLOOKUP(AX372,afectacionesProductosComerciales,2,FALSE)</f>
        <v>0</v>
      </c>
      <c r="AZ372" s="27"/>
      <c r="BA372" s="45" t="s">
        <v>84</v>
      </c>
      <c r="BB372" s="60" t="str">
        <f>AVERAGE(AW372,AY372)</f>
        <v>0</v>
      </c>
    </row>
    <row r="373" spans="1:92" customHeight="1" ht="36">
      <c r="A373" s="39">
        <v>369</v>
      </c>
      <c r="B373" s="40"/>
      <c r="C373" s="41"/>
      <c r="D373" s="41"/>
      <c r="E373" s="42"/>
      <c r="F373" s="43"/>
      <c r="G373" s="43"/>
      <c r="H373" s="44"/>
      <c r="I373" s="45"/>
      <c r="J373" s="45"/>
      <c r="K373" s="45"/>
      <c r="L373" s="45"/>
      <c r="M373" s="45"/>
      <c r="N373" s="46"/>
      <c r="O373" s="46">
        <v>0</v>
      </c>
      <c r="P373" s="46">
        <v>0</v>
      </c>
      <c r="Q373" s="47">
        <f>SUM(N373:P373)</f>
        <v>0</v>
      </c>
      <c r="R373" s="46"/>
      <c r="S373" s="46"/>
      <c r="T373" s="45"/>
      <c r="U373" s="45"/>
      <c r="V373" s="45"/>
      <c r="W373" s="48" t="str">
        <f>VLOOKUP(M373,tablaPesoTRLActual,2,FALSE)*VLOOKUP((V373-M373),tablaPesoCambioTRL,2,FALSE)</f>
        <v>0</v>
      </c>
      <c r="X373" s="48" t="str">
        <f>VLOOKUP(V373,valoracionMetaTRL,2,FALSE)</f>
        <v>0</v>
      </c>
      <c r="Y373" s="49"/>
      <c r="Z373" s="45" t="str">
        <f>VLOOKUP(Y373,TipoESfuerzo,2,FALSE)</f>
        <v>0</v>
      </c>
      <c r="AA373" s="50"/>
      <c r="AB373" s="51"/>
      <c r="AC373" s="51"/>
      <c r="AD373" s="51"/>
      <c r="AE373" s="52">
        <f>SUM(AA373:AD373)</f>
        <v>0</v>
      </c>
      <c r="AF373" s="53"/>
      <c r="AG373" s="45"/>
      <c r="AH373" s="41"/>
      <c r="AI373" s="54"/>
      <c r="AJ373" s="55" t="str">
        <f>(W373*0.15)+(X373*0.6)+(Z373*0.25)</f>
        <v>0</v>
      </c>
      <c r="AK373" s="56"/>
      <c r="AL373" s="57" t="str">
        <f>VLOOKUP(AK373,AplicacionesTecnologia2,2,FALSE)</f>
        <v>0</v>
      </c>
      <c r="AM373" s="56"/>
      <c r="AN373" s="58" t="str">
        <f>VLOOKUP(AM373,AproximacionMercado,2,FALSE)</f>
        <v>0</v>
      </c>
      <c r="AO373" s="27"/>
      <c r="AP373" s="27"/>
      <c r="AQ373" s="56"/>
      <c r="AR373" s="57" t="str">
        <f>VLOOKUP(AQ373,ExpansionTecnologia,2,FALSE)</f>
        <v>0</v>
      </c>
      <c r="AS373" s="56"/>
      <c r="AT373" s="57" t="str">
        <f>VLOOKUP(AS373,RegulacionesBarreras,2,FALSE)</f>
        <v>0</v>
      </c>
      <c r="AU373" s="59" t="str">
        <f>AVERAGE(AL373,AN373,AR373,AT373)</f>
        <v>0</v>
      </c>
      <c r="AV373" s="56"/>
      <c r="AW373" s="57" t="str">
        <f>VLOOKUP(AV373,afectacionesArticulosPatentes,2,FALSE)</f>
        <v>0</v>
      </c>
      <c r="AX373" s="56"/>
      <c r="AY373" s="57" t="str">
        <f>VLOOKUP(AX373,afectacionesProductosComerciales,2,FALSE)</f>
        <v>0</v>
      </c>
      <c r="AZ373" s="27"/>
      <c r="BA373" s="45" t="s">
        <v>84</v>
      </c>
      <c r="BB373" s="60" t="str">
        <f>AVERAGE(AW373,AY373)</f>
        <v>0</v>
      </c>
    </row>
    <row r="374" spans="1:92" customHeight="1" ht="36">
      <c r="A374" s="39">
        <v>370</v>
      </c>
      <c r="B374" s="40"/>
      <c r="C374" s="41"/>
      <c r="D374" s="41"/>
      <c r="E374" s="42"/>
      <c r="F374" s="43"/>
      <c r="G374" s="43"/>
      <c r="H374" s="44"/>
      <c r="I374" s="45"/>
      <c r="J374" s="45"/>
      <c r="K374" s="45"/>
      <c r="L374" s="45"/>
      <c r="M374" s="45"/>
      <c r="N374" s="46"/>
      <c r="O374" s="46">
        <v>0</v>
      </c>
      <c r="P374" s="46">
        <v>0</v>
      </c>
      <c r="Q374" s="47">
        <f>SUM(N374:P374)</f>
        <v>0</v>
      </c>
      <c r="R374" s="46"/>
      <c r="S374" s="46"/>
      <c r="T374" s="45"/>
      <c r="U374" s="45"/>
      <c r="V374" s="45"/>
      <c r="W374" s="48" t="str">
        <f>VLOOKUP(M374,tablaPesoTRLActual,2,FALSE)*VLOOKUP((V374-M374),tablaPesoCambioTRL,2,FALSE)</f>
        <v>0</v>
      </c>
      <c r="X374" s="48" t="str">
        <f>VLOOKUP(V374,valoracionMetaTRL,2,FALSE)</f>
        <v>0</v>
      </c>
      <c r="Y374" s="49"/>
      <c r="Z374" s="45" t="str">
        <f>VLOOKUP(Y374,TipoESfuerzo,2,FALSE)</f>
        <v>0</v>
      </c>
      <c r="AA374" s="50"/>
      <c r="AB374" s="51"/>
      <c r="AC374" s="51"/>
      <c r="AD374" s="51"/>
      <c r="AE374" s="52">
        <f>SUM(AA374:AD374)</f>
        <v>0</v>
      </c>
      <c r="AF374" s="53"/>
      <c r="AG374" s="45"/>
      <c r="AH374" s="41"/>
      <c r="AI374" s="54"/>
      <c r="AJ374" s="55" t="str">
        <f>(W374*0.15)+(X374*0.6)+(Z374*0.25)</f>
        <v>0</v>
      </c>
      <c r="AK374" s="56"/>
      <c r="AL374" s="57" t="str">
        <f>VLOOKUP(AK374,AplicacionesTecnologia2,2,FALSE)</f>
        <v>0</v>
      </c>
      <c r="AM374" s="56"/>
      <c r="AN374" s="58" t="str">
        <f>VLOOKUP(AM374,AproximacionMercado,2,FALSE)</f>
        <v>0</v>
      </c>
      <c r="AO374" s="27"/>
      <c r="AP374" s="27"/>
      <c r="AQ374" s="56"/>
      <c r="AR374" s="57" t="str">
        <f>VLOOKUP(AQ374,ExpansionTecnologia,2,FALSE)</f>
        <v>0</v>
      </c>
      <c r="AS374" s="56"/>
      <c r="AT374" s="57" t="str">
        <f>VLOOKUP(AS374,RegulacionesBarreras,2,FALSE)</f>
        <v>0</v>
      </c>
      <c r="AU374" s="59" t="str">
        <f>AVERAGE(AL374,AN374,AR374,AT374)</f>
        <v>0</v>
      </c>
      <c r="AV374" s="56"/>
      <c r="AW374" s="57" t="str">
        <f>VLOOKUP(AV374,afectacionesArticulosPatentes,2,FALSE)</f>
        <v>0</v>
      </c>
      <c r="AX374" s="56"/>
      <c r="AY374" s="57" t="str">
        <f>VLOOKUP(AX374,afectacionesProductosComerciales,2,FALSE)</f>
        <v>0</v>
      </c>
      <c r="AZ374" s="27"/>
      <c r="BA374" s="45" t="s">
        <v>84</v>
      </c>
      <c r="BB374" s="60" t="str">
        <f>AVERAGE(AW374,AY374)</f>
        <v>0</v>
      </c>
    </row>
    <row r="375" spans="1:92" customHeight="1" ht="36">
      <c r="A375" s="39">
        <v>371</v>
      </c>
      <c r="B375" s="40"/>
      <c r="C375" s="41"/>
      <c r="D375" s="41"/>
      <c r="E375" s="42"/>
      <c r="F375" s="43"/>
      <c r="G375" s="43"/>
      <c r="H375" s="44"/>
      <c r="I375" s="45"/>
      <c r="J375" s="45"/>
      <c r="K375" s="45"/>
      <c r="L375" s="45"/>
      <c r="M375" s="45"/>
      <c r="N375" s="46"/>
      <c r="O375" s="46">
        <v>0</v>
      </c>
      <c r="P375" s="46">
        <v>0</v>
      </c>
      <c r="Q375" s="47">
        <f>SUM(N375:P375)</f>
        <v>0</v>
      </c>
      <c r="R375" s="46"/>
      <c r="S375" s="46"/>
      <c r="T375" s="45"/>
      <c r="U375" s="45"/>
      <c r="V375" s="45"/>
      <c r="W375" s="48" t="str">
        <f>VLOOKUP(M375,tablaPesoTRLActual,2,FALSE)*VLOOKUP((V375-M375),tablaPesoCambioTRL,2,FALSE)</f>
        <v>0</v>
      </c>
      <c r="X375" s="48" t="str">
        <f>VLOOKUP(V375,valoracionMetaTRL,2,FALSE)</f>
        <v>0</v>
      </c>
      <c r="Y375" s="49"/>
      <c r="Z375" s="45" t="str">
        <f>VLOOKUP(Y375,TipoESfuerzo,2,FALSE)</f>
        <v>0</v>
      </c>
      <c r="AA375" s="50"/>
      <c r="AB375" s="51"/>
      <c r="AC375" s="51"/>
      <c r="AD375" s="51"/>
      <c r="AE375" s="52">
        <f>SUM(AA375:AD375)</f>
        <v>0</v>
      </c>
      <c r="AF375" s="53"/>
      <c r="AG375" s="45"/>
      <c r="AH375" s="41"/>
      <c r="AI375" s="54"/>
      <c r="AJ375" s="55" t="str">
        <f>(W375*0.15)+(X375*0.6)+(Z375*0.25)</f>
        <v>0</v>
      </c>
      <c r="AK375" s="56"/>
      <c r="AL375" s="57" t="str">
        <f>VLOOKUP(AK375,AplicacionesTecnologia2,2,FALSE)</f>
        <v>0</v>
      </c>
      <c r="AM375" s="56"/>
      <c r="AN375" s="58" t="str">
        <f>VLOOKUP(AM375,AproximacionMercado,2,FALSE)</f>
        <v>0</v>
      </c>
      <c r="AO375" s="27"/>
      <c r="AP375" s="27"/>
      <c r="AQ375" s="56"/>
      <c r="AR375" s="57" t="str">
        <f>VLOOKUP(AQ375,ExpansionTecnologia,2,FALSE)</f>
        <v>0</v>
      </c>
      <c r="AS375" s="56"/>
      <c r="AT375" s="57" t="str">
        <f>VLOOKUP(AS375,RegulacionesBarreras,2,FALSE)</f>
        <v>0</v>
      </c>
      <c r="AU375" s="59" t="str">
        <f>AVERAGE(AL375,AN375,AR375,AT375)</f>
        <v>0</v>
      </c>
      <c r="AV375" s="56"/>
      <c r="AW375" s="57" t="str">
        <f>VLOOKUP(AV375,afectacionesArticulosPatentes,2,FALSE)</f>
        <v>0</v>
      </c>
      <c r="AX375" s="56"/>
      <c r="AY375" s="57" t="str">
        <f>VLOOKUP(AX375,afectacionesProductosComerciales,2,FALSE)</f>
        <v>0</v>
      </c>
      <c r="AZ375" s="27"/>
      <c r="BA375" s="45" t="s">
        <v>84</v>
      </c>
      <c r="BB375" s="60" t="str">
        <f>AVERAGE(AW375,AY375)</f>
        <v>0</v>
      </c>
    </row>
    <row r="376" spans="1:92" customHeight="1" ht="36">
      <c r="A376" s="39">
        <v>372</v>
      </c>
      <c r="B376" s="40"/>
      <c r="C376" s="41"/>
      <c r="D376" s="41"/>
      <c r="E376" s="42"/>
      <c r="F376" s="43"/>
      <c r="G376" s="43"/>
      <c r="H376" s="44"/>
      <c r="I376" s="45"/>
      <c r="J376" s="45"/>
      <c r="K376" s="45"/>
      <c r="L376" s="45"/>
      <c r="M376" s="45"/>
      <c r="N376" s="46"/>
      <c r="O376" s="46">
        <v>0</v>
      </c>
      <c r="P376" s="46">
        <v>0</v>
      </c>
      <c r="Q376" s="47">
        <f>SUM(N376:P376)</f>
        <v>0</v>
      </c>
      <c r="R376" s="46"/>
      <c r="S376" s="46"/>
      <c r="T376" s="45"/>
      <c r="U376" s="45"/>
      <c r="V376" s="45"/>
      <c r="W376" s="48" t="str">
        <f>VLOOKUP(M376,tablaPesoTRLActual,2,FALSE)*VLOOKUP((V376-M376),tablaPesoCambioTRL,2,FALSE)</f>
        <v>0</v>
      </c>
      <c r="X376" s="48" t="str">
        <f>VLOOKUP(V376,valoracionMetaTRL,2,FALSE)</f>
        <v>0</v>
      </c>
      <c r="Y376" s="49"/>
      <c r="Z376" s="45" t="str">
        <f>VLOOKUP(Y376,TipoESfuerzo,2,FALSE)</f>
        <v>0</v>
      </c>
      <c r="AA376" s="50"/>
      <c r="AB376" s="51"/>
      <c r="AC376" s="51"/>
      <c r="AD376" s="51"/>
      <c r="AE376" s="52">
        <f>SUM(AA376:AD376)</f>
        <v>0</v>
      </c>
      <c r="AF376" s="53"/>
      <c r="AG376" s="45"/>
      <c r="AH376" s="41"/>
      <c r="AI376" s="54"/>
      <c r="AJ376" s="55" t="str">
        <f>(W376*0.15)+(X376*0.6)+(Z376*0.25)</f>
        <v>0</v>
      </c>
      <c r="AK376" s="56"/>
      <c r="AL376" s="57" t="str">
        <f>VLOOKUP(AK376,AplicacionesTecnologia2,2,FALSE)</f>
        <v>0</v>
      </c>
      <c r="AM376" s="56"/>
      <c r="AN376" s="58" t="str">
        <f>VLOOKUP(AM376,AproximacionMercado,2,FALSE)</f>
        <v>0</v>
      </c>
      <c r="AO376" s="27"/>
      <c r="AP376" s="27"/>
      <c r="AQ376" s="56"/>
      <c r="AR376" s="57" t="str">
        <f>VLOOKUP(AQ376,ExpansionTecnologia,2,FALSE)</f>
        <v>0</v>
      </c>
      <c r="AS376" s="56"/>
      <c r="AT376" s="57" t="str">
        <f>VLOOKUP(AS376,RegulacionesBarreras,2,FALSE)</f>
        <v>0</v>
      </c>
      <c r="AU376" s="59" t="str">
        <f>AVERAGE(AL376,AN376,AR376,AT376)</f>
        <v>0</v>
      </c>
      <c r="AV376" s="56"/>
      <c r="AW376" s="57" t="str">
        <f>VLOOKUP(AV376,afectacionesArticulosPatentes,2,FALSE)</f>
        <v>0</v>
      </c>
      <c r="AX376" s="56"/>
      <c r="AY376" s="57" t="str">
        <f>VLOOKUP(AX376,afectacionesProductosComerciales,2,FALSE)</f>
        <v>0</v>
      </c>
      <c r="AZ376" s="27"/>
      <c r="BA376" s="45" t="s">
        <v>84</v>
      </c>
      <c r="BB376" s="60" t="str">
        <f>AVERAGE(AW376,AY376)</f>
        <v>0</v>
      </c>
    </row>
    <row r="377" spans="1:92" customHeight="1" ht="36">
      <c r="A377" s="39">
        <v>373</v>
      </c>
      <c r="B377" s="40"/>
      <c r="C377" s="41"/>
      <c r="D377" s="41"/>
      <c r="E377" s="42"/>
      <c r="F377" s="43"/>
      <c r="G377" s="43"/>
      <c r="H377" s="44"/>
      <c r="I377" s="45"/>
      <c r="J377" s="45"/>
      <c r="K377" s="45"/>
      <c r="L377" s="45"/>
      <c r="M377" s="45"/>
      <c r="N377" s="46"/>
      <c r="O377" s="46">
        <v>0</v>
      </c>
      <c r="P377" s="46">
        <v>0</v>
      </c>
      <c r="Q377" s="47">
        <f>SUM(N377:P377)</f>
        <v>0</v>
      </c>
      <c r="R377" s="46"/>
      <c r="S377" s="46"/>
      <c r="T377" s="45"/>
      <c r="U377" s="45"/>
      <c r="V377" s="45"/>
      <c r="W377" s="48" t="str">
        <f>VLOOKUP(M377,tablaPesoTRLActual,2,FALSE)*VLOOKUP((V377-M377),tablaPesoCambioTRL,2,FALSE)</f>
        <v>0</v>
      </c>
      <c r="X377" s="48" t="str">
        <f>VLOOKUP(V377,valoracionMetaTRL,2,FALSE)</f>
        <v>0</v>
      </c>
      <c r="Y377" s="49"/>
      <c r="Z377" s="45" t="str">
        <f>VLOOKUP(Y377,TipoESfuerzo,2,FALSE)</f>
        <v>0</v>
      </c>
      <c r="AA377" s="50"/>
      <c r="AB377" s="51"/>
      <c r="AC377" s="51"/>
      <c r="AD377" s="51"/>
      <c r="AE377" s="52">
        <f>SUM(AA377:AD377)</f>
        <v>0</v>
      </c>
      <c r="AF377" s="53"/>
      <c r="AG377" s="45"/>
      <c r="AH377" s="41"/>
      <c r="AI377" s="54"/>
      <c r="AJ377" s="55" t="str">
        <f>(W377*0.15)+(X377*0.6)+(Z377*0.25)</f>
        <v>0</v>
      </c>
      <c r="AK377" s="56"/>
      <c r="AL377" s="57" t="str">
        <f>VLOOKUP(AK377,AplicacionesTecnologia2,2,FALSE)</f>
        <v>0</v>
      </c>
      <c r="AM377" s="56"/>
      <c r="AN377" s="58" t="str">
        <f>VLOOKUP(AM377,AproximacionMercado,2,FALSE)</f>
        <v>0</v>
      </c>
      <c r="AO377" s="27"/>
      <c r="AP377" s="27"/>
      <c r="AQ377" s="56"/>
      <c r="AR377" s="57" t="str">
        <f>VLOOKUP(AQ377,ExpansionTecnologia,2,FALSE)</f>
        <v>0</v>
      </c>
      <c r="AS377" s="56"/>
      <c r="AT377" s="57" t="str">
        <f>VLOOKUP(AS377,RegulacionesBarreras,2,FALSE)</f>
        <v>0</v>
      </c>
      <c r="AU377" s="59" t="str">
        <f>AVERAGE(AL377,AN377,AR377,AT377)</f>
        <v>0</v>
      </c>
      <c r="AV377" s="56"/>
      <c r="AW377" s="57" t="str">
        <f>VLOOKUP(AV377,afectacionesArticulosPatentes,2,FALSE)</f>
        <v>0</v>
      </c>
      <c r="AX377" s="56"/>
      <c r="AY377" s="57" t="str">
        <f>VLOOKUP(AX377,afectacionesProductosComerciales,2,FALSE)</f>
        <v>0</v>
      </c>
      <c r="AZ377" s="27"/>
      <c r="BA377" s="45" t="s">
        <v>84</v>
      </c>
      <c r="BB377" s="60" t="str">
        <f>AVERAGE(AW377,AY377)</f>
        <v>0</v>
      </c>
    </row>
    <row r="378" spans="1:92" customHeight="1" ht="36">
      <c r="A378" s="39">
        <v>374</v>
      </c>
      <c r="B378" s="40"/>
      <c r="C378" s="41"/>
      <c r="D378" s="41"/>
      <c r="E378" s="42"/>
      <c r="F378" s="43"/>
      <c r="G378" s="43"/>
      <c r="H378" s="44"/>
      <c r="I378" s="45"/>
      <c r="J378" s="45"/>
      <c r="K378" s="45"/>
      <c r="L378" s="45"/>
      <c r="M378" s="45"/>
      <c r="N378" s="46"/>
      <c r="O378" s="46">
        <v>0</v>
      </c>
      <c r="P378" s="46">
        <v>0</v>
      </c>
      <c r="Q378" s="47">
        <f>SUM(N378:P378)</f>
        <v>0</v>
      </c>
      <c r="R378" s="46"/>
      <c r="S378" s="46"/>
      <c r="T378" s="45"/>
      <c r="U378" s="45"/>
      <c r="V378" s="45"/>
      <c r="W378" s="48" t="str">
        <f>VLOOKUP(M378,tablaPesoTRLActual,2,FALSE)*VLOOKUP((V378-M378),tablaPesoCambioTRL,2,FALSE)</f>
        <v>0</v>
      </c>
      <c r="X378" s="48" t="str">
        <f>VLOOKUP(V378,valoracionMetaTRL,2,FALSE)</f>
        <v>0</v>
      </c>
      <c r="Y378" s="49"/>
      <c r="Z378" s="45" t="str">
        <f>VLOOKUP(Y378,TipoESfuerzo,2,FALSE)</f>
        <v>0</v>
      </c>
      <c r="AA378" s="50"/>
      <c r="AB378" s="51"/>
      <c r="AC378" s="51"/>
      <c r="AD378" s="51"/>
      <c r="AE378" s="52">
        <f>SUM(AA378:AD378)</f>
        <v>0</v>
      </c>
      <c r="AF378" s="53"/>
      <c r="AG378" s="45"/>
      <c r="AH378" s="41"/>
      <c r="AI378" s="54"/>
      <c r="AJ378" s="55" t="str">
        <f>(W378*0.15)+(X378*0.6)+(Z378*0.25)</f>
        <v>0</v>
      </c>
      <c r="AK378" s="56"/>
      <c r="AL378" s="57" t="str">
        <f>VLOOKUP(AK378,AplicacionesTecnologia2,2,FALSE)</f>
        <v>0</v>
      </c>
      <c r="AM378" s="56"/>
      <c r="AN378" s="58" t="str">
        <f>VLOOKUP(AM378,AproximacionMercado,2,FALSE)</f>
        <v>0</v>
      </c>
      <c r="AO378" s="27"/>
      <c r="AP378" s="27"/>
      <c r="AQ378" s="56"/>
      <c r="AR378" s="57" t="str">
        <f>VLOOKUP(AQ378,ExpansionTecnologia,2,FALSE)</f>
        <v>0</v>
      </c>
      <c r="AS378" s="56"/>
      <c r="AT378" s="57" t="str">
        <f>VLOOKUP(AS378,RegulacionesBarreras,2,FALSE)</f>
        <v>0</v>
      </c>
      <c r="AU378" s="59" t="str">
        <f>AVERAGE(AL378,AN378,AR378,AT378)</f>
        <v>0</v>
      </c>
      <c r="AV378" s="56"/>
      <c r="AW378" s="57" t="str">
        <f>VLOOKUP(AV378,afectacionesArticulosPatentes,2,FALSE)</f>
        <v>0</v>
      </c>
      <c r="AX378" s="56"/>
      <c r="AY378" s="57" t="str">
        <f>VLOOKUP(AX378,afectacionesProductosComerciales,2,FALSE)</f>
        <v>0</v>
      </c>
      <c r="AZ378" s="27"/>
      <c r="BA378" s="45" t="s">
        <v>84</v>
      </c>
      <c r="BB378" s="60" t="str">
        <f>AVERAGE(AW378,AY378)</f>
        <v>0</v>
      </c>
    </row>
    <row r="379" spans="1:92" customHeight="1" ht="36">
      <c r="A379" s="39">
        <v>375</v>
      </c>
      <c r="B379" s="40"/>
      <c r="C379" s="41"/>
      <c r="D379" s="41"/>
      <c r="E379" s="42"/>
      <c r="F379" s="43"/>
      <c r="G379" s="43"/>
      <c r="H379" s="44"/>
      <c r="I379" s="45"/>
      <c r="J379" s="45"/>
      <c r="K379" s="45"/>
      <c r="L379" s="45"/>
      <c r="M379" s="45"/>
      <c r="N379" s="46"/>
      <c r="O379" s="46">
        <v>0</v>
      </c>
      <c r="P379" s="46">
        <v>0</v>
      </c>
      <c r="Q379" s="47">
        <f>SUM(N379:P379)</f>
        <v>0</v>
      </c>
      <c r="R379" s="46"/>
      <c r="S379" s="46"/>
      <c r="T379" s="45"/>
      <c r="U379" s="45"/>
      <c r="V379" s="45"/>
      <c r="W379" s="48" t="str">
        <f>VLOOKUP(M379,tablaPesoTRLActual,2,FALSE)*VLOOKUP((V379-M379),tablaPesoCambioTRL,2,FALSE)</f>
        <v>0</v>
      </c>
      <c r="X379" s="48" t="str">
        <f>VLOOKUP(V379,valoracionMetaTRL,2,FALSE)</f>
        <v>0</v>
      </c>
      <c r="Y379" s="49"/>
      <c r="Z379" s="45" t="str">
        <f>VLOOKUP(Y379,TipoESfuerzo,2,FALSE)</f>
        <v>0</v>
      </c>
      <c r="AA379" s="50"/>
      <c r="AB379" s="51"/>
      <c r="AC379" s="51"/>
      <c r="AD379" s="51"/>
      <c r="AE379" s="52">
        <f>SUM(AA379:AD379)</f>
        <v>0</v>
      </c>
      <c r="AF379" s="53"/>
      <c r="AG379" s="45"/>
      <c r="AH379" s="41"/>
      <c r="AI379" s="54"/>
      <c r="AJ379" s="55" t="str">
        <f>(W379*0.15)+(X379*0.6)+(Z379*0.25)</f>
        <v>0</v>
      </c>
      <c r="AK379" s="56"/>
      <c r="AL379" s="57" t="str">
        <f>VLOOKUP(AK379,AplicacionesTecnologia2,2,FALSE)</f>
        <v>0</v>
      </c>
      <c r="AM379" s="56"/>
      <c r="AN379" s="58" t="str">
        <f>VLOOKUP(AM379,AproximacionMercado,2,FALSE)</f>
        <v>0</v>
      </c>
      <c r="AO379" s="27"/>
      <c r="AP379" s="27"/>
      <c r="AQ379" s="56"/>
      <c r="AR379" s="57" t="str">
        <f>VLOOKUP(AQ379,ExpansionTecnologia,2,FALSE)</f>
        <v>0</v>
      </c>
      <c r="AS379" s="56"/>
      <c r="AT379" s="57" t="str">
        <f>VLOOKUP(AS379,RegulacionesBarreras,2,FALSE)</f>
        <v>0</v>
      </c>
      <c r="AU379" s="59" t="str">
        <f>AVERAGE(AL379,AN379,AR379,AT379)</f>
        <v>0</v>
      </c>
      <c r="AV379" s="56"/>
      <c r="AW379" s="57" t="str">
        <f>VLOOKUP(AV379,afectacionesArticulosPatentes,2,FALSE)</f>
        <v>0</v>
      </c>
      <c r="AX379" s="56"/>
      <c r="AY379" s="57" t="str">
        <f>VLOOKUP(AX379,afectacionesProductosComerciales,2,FALSE)</f>
        <v>0</v>
      </c>
      <c r="AZ379" s="27"/>
      <c r="BA379" s="45" t="s">
        <v>84</v>
      </c>
      <c r="BB379" s="60" t="str">
        <f>AVERAGE(AW379,AY379)</f>
        <v>0</v>
      </c>
    </row>
    <row r="380" spans="1:92" customHeight="1" ht="36">
      <c r="A380" s="39">
        <v>376</v>
      </c>
      <c r="B380" s="40"/>
      <c r="C380" s="41"/>
      <c r="D380" s="41"/>
      <c r="E380" s="42"/>
      <c r="F380" s="43"/>
      <c r="G380" s="43"/>
      <c r="H380" s="44"/>
      <c r="I380" s="45"/>
      <c r="J380" s="45"/>
      <c r="K380" s="45"/>
      <c r="L380" s="45"/>
      <c r="M380" s="45"/>
      <c r="N380" s="46"/>
      <c r="O380" s="46">
        <v>0</v>
      </c>
      <c r="P380" s="46">
        <v>0</v>
      </c>
      <c r="Q380" s="47">
        <f>SUM(N380:P380)</f>
        <v>0</v>
      </c>
      <c r="R380" s="46"/>
      <c r="S380" s="46"/>
      <c r="T380" s="45"/>
      <c r="U380" s="45"/>
      <c r="V380" s="45"/>
      <c r="W380" s="48" t="str">
        <f>VLOOKUP(M380,tablaPesoTRLActual,2,FALSE)*VLOOKUP((V380-M380),tablaPesoCambioTRL,2,FALSE)</f>
        <v>0</v>
      </c>
      <c r="X380" s="48" t="str">
        <f>VLOOKUP(V380,valoracionMetaTRL,2,FALSE)</f>
        <v>0</v>
      </c>
      <c r="Y380" s="49"/>
      <c r="Z380" s="45" t="str">
        <f>VLOOKUP(Y380,TipoESfuerzo,2,FALSE)</f>
        <v>0</v>
      </c>
      <c r="AA380" s="50"/>
      <c r="AB380" s="51"/>
      <c r="AC380" s="51"/>
      <c r="AD380" s="51"/>
      <c r="AE380" s="52">
        <f>SUM(AA380:AD380)</f>
        <v>0</v>
      </c>
      <c r="AF380" s="53"/>
      <c r="AG380" s="45"/>
      <c r="AH380" s="41"/>
      <c r="AI380" s="54"/>
      <c r="AJ380" s="55" t="str">
        <f>(W380*0.15)+(X380*0.6)+(Z380*0.25)</f>
        <v>0</v>
      </c>
      <c r="AK380" s="56"/>
      <c r="AL380" s="57" t="str">
        <f>VLOOKUP(AK380,AplicacionesTecnologia2,2,FALSE)</f>
        <v>0</v>
      </c>
      <c r="AM380" s="56"/>
      <c r="AN380" s="58" t="str">
        <f>VLOOKUP(AM380,AproximacionMercado,2,FALSE)</f>
        <v>0</v>
      </c>
      <c r="AO380" s="27"/>
      <c r="AP380" s="27"/>
      <c r="AQ380" s="56"/>
      <c r="AR380" s="57" t="str">
        <f>VLOOKUP(AQ380,ExpansionTecnologia,2,FALSE)</f>
        <v>0</v>
      </c>
      <c r="AS380" s="56"/>
      <c r="AT380" s="57" t="str">
        <f>VLOOKUP(AS380,RegulacionesBarreras,2,FALSE)</f>
        <v>0</v>
      </c>
      <c r="AU380" s="59" t="str">
        <f>AVERAGE(AL380,AN380,AR380,AT380)</f>
        <v>0</v>
      </c>
      <c r="AV380" s="56"/>
      <c r="AW380" s="57" t="str">
        <f>VLOOKUP(AV380,afectacionesArticulosPatentes,2,FALSE)</f>
        <v>0</v>
      </c>
      <c r="AX380" s="56"/>
      <c r="AY380" s="57" t="str">
        <f>VLOOKUP(AX380,afectacionesProductosComerciales,2,FALSE)</f>
        <v>0</v>
      </c>
      <c r="AZ380" s="27"/>
      <c r="BA380" s="45" t="s">
        <v>84</v>
      </c>
      <c r="BB380" s="60" t="str">
        <f>AVERAGE(AW380,AY380)</f>
        <v>0</v>
      </c>
    </row>
    <row r="381" spans="1:92" customHeight="1" ht="36">
      <c r="A381" s="39">
        <v>377</v>
      </c>
      <c r="B381" s="40"/>
      <c r="C381" s="41"/>
      <c r="D381" s="41"/>
      <c r="E381" s="42"/>
      <c r="F381" s="43"/>
      <c r="G381" s="43"/>
      <c r="H381" s="44"/>
      <c r="I381" s="45"/>
      <c r="J381" s="45"/>
      <c r="K381" s="45"/>
      <c r="L381" s="45"/>
      <c r="M381" s="45"/>
      <c r="N381" s="46"/>
      <c r="O381" s="46">
        <v>0</v>
      </c>
      <c r="P381" s="46">
        <v>0</v>
      </c>
      <c r="Q381" s="47">
        <f>SUM(N381:P381)</f>
        <v>0</v>
      </c>
      <c r="R381" s="46"/>
      <c r="S381" s="46"/>
      <c r="T381" s="45"/>
      <c r="U381" s="45"/>
      <c r="V381" s="45"/>
      <c r="W381" s="48" t="str">
        <f>VLOOKUP(M381,tablaPesoTRLActual,2,FALSE)*VLOOKUP((V381-M381),tablaPesoCambioTRL,2,FALSE)</f>
        <v>0</v>
      </c>
      <c r="X381" s="48" t="str">
        <f>VLOOKUP(V381,valoracionMetaTRL,2,FALSE)</f>
        <v>0</v>
      </c>
      <c r="Y381" s="49"/>
      <c r="Z381" s="45" t="str">
        <f>VLOOKUP(Y381,TipoESfuerzo,2,FALSE)</f>
        <v>0</v>
      </c>
      <c r="AA381" s="50"/>
      <c r="AB381" s="51"/>
      <c r="AC381" s="51"/>
      <c r="AD381" s="51"/>
      <c r="AE381" s="52">
        <f>SUM(AA381:AD381)</f>
        <v>0</v>
      </c>
      <c r="AF381" s="53"/>
      <c r="AG381" s="45"/>
      <c r="AH381" s="41"/>
      <c r="AI381" s="54"/>
      <c r="AJ381" s="55" t="str">
        <f>(W381*0.15)+(X381*0.6)+(Z381*0.25)</f>
        <v>0</v>
      </c>
      <c r="AK381" s="56"/>
      <c r="AL381" s="57" t="str">
        <f>VLOOKUP(AK381,AplicacionesTecnologia2,2,FALSE)</f>
        <v>0</v>
      </c>
      <c r="AM381" s="56"/>
      <c r="AN381" s="58" t="str">
        <f>VLOOKUP(AM381,AproximacionMercado,2,FALSE)</f>
        <v>0</v>
      </c>
      <c r="AO381" s="27"/>
      <c r="AP381" s="27"/>
      <c r="AQ381" s="56"/>
      <c r="AR381" s="57" t="str">
        <f>VLOOKUP(AQ381,ExpansionTecnologia,2,FALSE)</f>
        <v>0</v>
      </c>
      <c r="AS381" s="56"/>
      <c r="AT381" s="57" t="str">
        <f>VLOOKUP(AS381,RegulacionesBarreras,2,FALSE)</f>
        <v>0</v>
      </c>
      <c r="AU381" s="59" t="str">
        <f>AVERAGE(AL381,AN381,AR381,AT381)</f>
        <v>0</v>
      </c>
      <c r="AV381" s="56"/>
      <c r="AW381" s="57" t="str">
        <f>VLOOKUP(AV381,afectacionesArticulosPatentes,2,FALSE)</f>
        <v>0</v>
      </c>
      <c r="AX381" s="56"/>
      <c r="AY381" s="57" t="str">
        <f>VLOOKUP(AX381,afectacionesProductosComerciales,2,FALSE)</f>
        <v>0</v>
      </c>
      <c r="AZ381" s="27"/>
      <c r="BA381" s="45" t="s">
        <v>84</v>
      </c>
      <c r="BB381" s="60" t="str">
        <f>AVERAGE(AW381,AY381)</f>
        <v>0</v>
      </c>
    </row>
    <row r="382" spans="1:92" customHeight="1" ht="36">
      <c r="A382" s="39">
        <v>378</v>
      </c>
      <c r="B382" s="40"/>
      <c r="C382" s="41"/>
      <c r="D382" s="41"/>
      <c r="E382" s="42"/>
      <c r="F382" s="43"/>
      <c r="G382" s="43"/>
      <c r="H382" s="44"/>
      <c r="I382" s="45"/>
      <c r="J382" s="45"/>
      <c r="K382" s="45"/>
      <c r="L382" s="45"/>
      <c r="M382" s="45"/>
      <c r="N382" s="46"/>
      <c r="O382" s="46">
        <v>0</v>
      </c>
      <c r="P382" s="46">
        <v>0</v>
      </c>
      <c r="Q382" s="47">
        <f>SUM(N382:P382)</f>
        <v>0</v>
      </c>
      <c r="R382" s="46"/>
      <c r="S382" s="46"/>
      <c r="T382" s="45"/>
      <c r="U382" s="45"/>
      <c r="V382" s="45"/>
      <c r="W382" s="48" t="str">
        <f>VLOOKUP(M382,tablaPesoTRLActual,2,FALSE)*VLOOKUP((V382-M382),tablaPesoCambioTRL,2,FALSE)</f>
        <v>0</v>
      </c>
      <c r="X382" s="48" t="str">
        <f>VLOOKUP(V382,valoracionMetaTRL,2,FALSE)</f>
        <v>0</v>
      </c>
      <c r="Y382" s="49"/>
      <c r="Z382" s="45" t="str">
        <f>VLOOKUP(Y382,TipoESfuerzo,2,FALSE)</f>
        <v>0</v>
      </c>
      <c r="AA382" s="50"/>
      <c r="AB382" s="51"/>
      <c r="AC382" s="51"/>
      <c r="AD382" s="51"/>
      <c r="AE382" s="52">
        <f>SUM(AA382:AD382)</f>
        <v>0</v>
      </c>
      <c r="AF382" s="53"/>
      <c r="AG382" s="45"/>
      <c r="AH382" s="41"/>
      <c r="AI382" s="54"/>
      <c r="AJ382" s="55" t="str">
        <f>(W382*0.15)+(X382*0.6)+(Z382*0.25)</f>
        <v>0</v>
      </c>
      <c r="AK382" s="56"/>
      <c r="AL382" s="57" t="str">
        <f>VLOOKUP(AK382,AplicacionesTecnologia2,2,FALSE)</f>
        <v>0</v>
      </c>
      <c r="AM382" s="56"/>
      <c r="AN382" s="58" t="str">
        <f>VLOOKUP(AM382,AproximacionMercado,2,FALSE)</f>
        <v>0</v>
      </c>
      <c r="AO382" s="27"/>
      <c r="AP382" s="27"/>
      <c r="AQ382" s="56"/>
      <c r="AR382" s="57" t="str">
        <f>VLOOKUP(AQ382,ExpansionTecnologia,2,FALSE)</f>
        <v>0</v>
      </c>
      <c r="AS382" s="56"/>
      <c r="AT382" s="57" t="str">
        <f>VLOOKUP(AS382,RegulacionesBarreras,2,FALSE)</f>
        <v>0</v>
      </c>
      <c r="AU382" s="59" t="str">
        <f>AVERAGE(AL382,AN382,AR382,AT382)</f>
        <v>0</v>
      </c>
      <c r="AV382" s="56"/>
      <c r="AW382" s="57" t="str">
        <f>VLOOKUP(AV382,afectacionesArticulosPatentes,2,FALSE)</f>
        <v>0</v>
      </c>
      <c r="AX382" s="56"/>
      <c r="AY382" s="57" t="str">
        <f>VLOOKUP(AX382,afectacionesProductosComerciales,2,FALSE)</f>
        <v>0</v>
      </c>
      <c r="AZ382" s="27"/>
      <c r="BA382" s="45" t="s">
        <v>84</v>
      </c>
      <c r="BB382" s="60" t="str">
        <f>AVERAGE(AW382,AY382)</f>
        <v>0</v>
      </c>
    </row>
    <row r="383" spans="1:92" customHeight="1" ht="36">
      <c r="A383" s="39">
        <v>379</v>
      </c>
      <c r="B383" s="40"/>
      <c r="C383" s="41"/>
      <c r="D383" s="41"/>
      <c r="E383" s="42"/>
      <c r="F383" s="43"/>
      <c r="G383" s="43"/>
      <c r="H383" s="44"/>
      <c r="I383" s="45"/>
      <c r="J383" s="45"/>
      <c r="K383" s="45"/>
      <c r="L383" s="45"/>
      <c r="M383" s="45"/>
      <c r="N383" s="46"/>
      <c r="O383" s="46">
        <v>0</v>
      </c>
      <c r="P383" s="46">
        <v>0</v>
      </c>
      <c r="Q383" s="47">
        <f>SUM(N383:P383)</f>
        <v>0</v>
      </c>
      <c r="R383" s="46"/>
      <c r="S383" s="46"/>
      <c r="T383" s="45"/>
      <c r="U383" s="45"/>
      <c r="V383" s="45"/>
      <c r="W383" s="48" t="str">
        <f>VLOOKUP(M383,tablaPesoTRLActual,2,FALSE)*VLOOKUP((V383-M383),tablaPesoCambioTRL,2,FALSE)</f>
        <v>0</v>
      </c>
      <c r="X383" s="48" t="str">
        <f>VLOOKUP(V383,valoracionMetaTRL,2,FALSE)</f>
        <v>0</v>
      </c>
      <c r="Y383" s="49"/>
      <c r="Z383" s="45" t="str">
        <f>VLOOKUP(Y383,TipoESfuerzo,2,FALSE)</f>
        <v>0</v>
      </c>
      <c r="AA383" s="50"/>
      <c r="AB383" s="51"/>
      <c r="AC383" s="51"/>
      <c r="AD383" s="51"/>
      <c r="AE383" s="52">
        <f>SUM(AA383:AD383)</f>
        <v>0</v>
      </c>
      <c r="AF383" s="53"/>
      <c r="AG383" s="45"/>
      <c r="AH383" s="41"/>
      <c r="AI383" s="54"/>
      <c r="AJ383" s="55" t="str">
        <f>(W383*0.15)+(X383*0.6)+(Z383*0.25)</f>
        <v>0</v>
      </c>
      <c r="AK383" s="56"/>
      <c r="AL383" s="57" t="str">
        <f>VLOOKUP(AK383,AplicacionesTecnologia2,2,FALSE)</f>
        <v>0</v>
      </c>
      <c r="AM383" s="56"/>
      <c r="AN383" s="58" t="str">
        <f>VLOOKUP(AM383,AproximacionMercado,2,FALSE)</f>
        <v>0</v>
      </c>
      <c r="AO383" s="27"/>
      <c r="AP383" s="27"/>
      <c r="AQ383" s="56"/>
      <c r="AR383" s="57" t="str">
        <f>VLOOKUP(AQ383,ExpansionTecnologia,2,FALSE)</f>
        <v>0</v>
      </c>
      <c r="AS383" s="56"/>
      <c r="AT383" s="57" t="str">
        <f>VLOOKUP(AS383,RegulacionesBarreras,2,FALSE)</f>
        <v>0</v>
      </c>
      <c r="AU383" s="59" t="str">
        <f>AVERAGE(AL383,AN383,AR383,AT383)</f>
        <v>0</v>
      </c>
      <c r="AV383" s="56"/>
      <c r="AW383" s="57" t="str">
        <f>VLOOKUP(AV383,afectacionesArticulosPatentes,2,FALSE)</f>
        <v>0</v>
      </c>
      <c r="AX383" s="56"/>
      <c r="AY383" s="57" t="str">
        <f>VLOOKUP(AX383,afectacionesProductosComerciales,2,FALSE)</f>
        <v>0</v>
      </c>
      <c r="AZ383" s="27"/>
      <c r="BA383" s="45" t="s">
        <v>84</v>
      </c>
      <c r="BB383" s="60" t="str">
        <f>AVERAGE(AW383,AY383)</f>
        <v>0</v>
      </c>
    </row>
    <row r="384" spans="1:92" customHeight="1" ht="36">
      <c r="A384" s="39">
        <v>380</v>
      </c>
      <c r="B384" s="40"/>
      <c r="C384" s="41"/>
      <c r="D384" s="41"/>
      <c r="E384" s="42"/>
      <c r="F384" s="43"/>
      <c r="G384" s="43"/>
      <c r="H384" s="44"/>
      <c r="I384" s="45"/>
      <c r="J384" s="45"/>
      <c r="K384" s="45"/>
      <c r="L384" s="45"/>
      <c r="M384" s="45"/>
      <c r="N384" s="46"/>
      <c r="O384" s="46">
        <v>0</v>
      </c>
      <c r="P384" s="46">
        <v>0</v>
      </c>
      <c r="Q384" s="47">
        <f>SUM(N384:P384)</f>
        <v>0</v>
      </c>
      <c r="R384" s="46"/>
      <c r="S384" s="46"/>
      <c r="T384" s="45"/>
      <c r="U384" s="45"/>
      <c r="V384" s="45"/>
      <c r="W384" s="48" t="str">
        <f>VLOOKUP(M384,tablaPesoTRLActual,2,FALSE)*VLOOKUP((V384-M384),tablaPesoCambioTRL,2,FALSE)</f>
        <v>0</v>
      </c>
      <c r="X384" s="48" t="str">
        <f>VLOOKUP(V384,valoracionMetaTRL,2,FALSE)</f>
        <v>0</v>
      </c>
      <c r="Y384" s="49"/>
      <c r="Z384" s="45" t="str">
        <f>VLOOKUP(Y384,TipoESfuerzo,2,FALSE)</f>
        <v>0</v>
      </c>
      <c r="AA384" s="50"/>
      <c r="AB384" s="51"/>
      <c r="AC384" s="51"/>
      <c r="AD384" s="51"/>
      <c r="AE384" s="52">
        <f>SUM(AA384:AD384)</f>
        <v>0</v>
      </c>
      <c r="AF384" s="53"/>
      <c r="AG384" s="45"/>
      <c r="AH384" s="41"/>
      <c r="AI384" s="54"/>
      <c r="AJ384" s="55" t="str">
        <f>(W384*0.15)+(X384*0.6)+(Z384*0.25)</f>
        <v>0</v>
      </c>
      <c r="AK384" s="56"/>
      <c r="AL384" s="57" t="str">
        <f>VLOOKUP(AK384,AplicacionesTecnologia2,2,FALSE)</f>
        <v>0</v>
      </c>
      <c r="AM384" s="56"/>
      <c r="AN384" s="58" t="str">
        <f>VLOOKUP(AM384,AproximacionMercado,2,FALSE)</f>
        <v>0</v>
      </c>
      <c r="AO384" s="27"/>
      <c r="AP384" s="27"/>
      <c r="AQ384" s="56"/>
      <c r="AR384" s="57" t="str">
        <f>VLOOKUP(AQ384,ExpansionTecnologia,2,FALSE)</f>
        <v>0</v>
      </c>
      <c r="AS384" s="56"/>
      <c r="AT384" s="57" t="str">
        <f>VLOOKUP(AS384,RegulacionesBarreras,2,FALSE)</f>
        <v>0</v>
      </c>
      <c r="AU384" s="59" t="str">
        <f>AVERAGE(AL384,AN384,AR384,AT384)</f>
        <v>0</v>
      </c>
      <c r="AV384" s="56"/>
      <c r="AW384" s="57" t="str">
        <f>VLOOKUP(AV384,afectacionesArticulosPatentes,2,FALSE)</f>
        <v>0</v>
      </c>
      <c r="AX384" s="56"/>
      <c r="AY384" s="57" t="str">
        <f>VLOOKUP(AX384,afectacionesProductosComerciales,2,FALSE)</f>
        <v>0</v>
      </c>
      <c r="AZ384" s="27"/>
      <c r="BA384" s="45" t="s">
        <v>84</v>
      </c>
      <c r="BB384" s="60" t="str">
        <f>AVERAGE(AW384,AY384)</f>
        <v>0</v>
      </c>
    </row>
    <row r="385" spans="1:92" customHeight="1" ht="36">
      <c r="A385" s="39">
        <v>381</v>
      </c>
      <c r="B385" s="40"/>
      <c r="C385" s="41"/>
      <c r="D385" s="41"/>
      <c r="E385" s="42"/>
      <c r="F385" s="43"/>
      <c r="G385" s="43"/>
      <c r="H385" s="44"/>
      <c r="I385" s="45"/>
      <c r="J385" s="45"/>
      <c r="K385" s="45"/>
      <c r="L385" s="45"/>
      <c r="M385" s="45"/>
      <c r="N385" s="46"/>
      <c r="O385" s="46">
        <v>0</v>
      </c>
      <c r="P385" s="46">
        <v>0</v>
      </c>
      <c r="Q385" s="47">
        <f>SUM(N385:P385)</f>
        <v>0</v>
      </c>
      <c r="R385" s="46"/>
      <c r="S385" s="46"/>
      <c r="T385" s="45"/>
      <c r="U385" s="45"/>
      <c r="V385" s="45"/>
      <c r="W385" s="48" t="str">
        <f>VLOOKUP(M385,tablaPesoTRLActual,2,FALSE)*VLOOKUP((V385-M385),tablaPesoCambioTRL,2,FALSE)</f>
        <v>0</v>
      </c>
      <c r="X385" s="48" t="str">
        <f>VLOOKUP(V385,valoracionMetaTRL,2,FALSE)</f>
        <v>0</v>
      </c>
      <c r="Y385" s="49"/>
      <c r="Z385" s="45" t="str">
        <f>VLOOKUP(Y385,TipoESfuerzo,2,FALSE)</f>
        <v>0</v>
      </c>
      <c r="AA385" s="50"/>
      <c r="AB385" s="51"/>
      <c r="AC385" s="51"/>
      <c r="AD385" s="51"/>
      <c r="AE385" s="52">
        <f>SUM(AA385:AD385)</f>
        <v>0</v>
      </c>
      <c r="AF385" s="53"/>
      <c r="AG385" s="45"/>
      <c r="AH385" s="41"/>
      <c r="AI385" s="54"/>
      <c r="AJ385" s="55" t="str">
        <f>(W385*0.15)+(X385*0.6)+(Z385*0.25)</f>
        <v>0</v>
      </c>
      <c r="AK385" s="56"/>
      <c r="AL385" s="57" t="str">
        <f>VLOOKUP(AK385,AplicacionesTecnologia2,2,FALSE)</f>
        <v>0</v>
      </c>
      <c r="AM385" s="56"/>
      <c r="AN385" s="58" t="str">
        <f>VLOOKUP(AM385,AproximacionMercado,2,FALSE)</f>
        <v>0</v>
      </c>
      <c r="AO385" s="27"/>
      <c r="AP385" s="27"/>
      <c r="AQ385" s="56"/>
      <c r="AR385" s="57" t="str">
        <f>VLOOKUP(AQ385,ExpansionTecnologia,2,FALSE)</f>
        <v>0</v>
      </c>
      <c r="AS385" s="56"/>
      <c r="AT385" s="57" t="str">
        <f>VLOOKUP(AS385,RegulacionesBarreras,2,FALSE)</f>
        <v>0</v>
      </c>
      <c r="AU385" s="59" t="str">
        <f>AVERAGE(AL385,AN385,AR385,AT385)</f>
        <v>0</v>
      </c>
      <c r="AV385" s="56"/>
      <c r="AW385" s="57" t="str">
        <f>VLOOKUP(AV385,afectacionesArticulosPatentes,2,FALSE)</f>
        <v>0</v>
      </c>
      <c r="AX385" s="56"/>
      <c r="AY385" s="57" t="str">
        <f>VLOOKUP(AX385,afectacionesProductosComerciales,2,FALSE)</f>
        <v>0</v>
      </c>
      <c r="AZ385" s="27"/>
      <c r="BA385" s="45" t="s">
        <v>84</v>
      </c>
      <c r="BB385" s="60" t="str">
        <f>AVERAGE(AW385,AY385)</f>
        <v>0</v>
      </c>
    </row>
    <row r="386" spans="1:92" customHeight="1" ht="36">
      <c r="A386" s="39">
        <v>382</v>
      </c>
      <c r="B386" s="40"/>
      <c r="C386" s="41"/>
      <c r="D386" s="41"/>
      <c r="E386" s="42"/>
      <c r="F386" s="43"/>
      <c r="G386" s="43"/>
      <c r="H386" s="44"/>
      <c r="I386" s="45"/>
      <c r="J386" s="45"/>
      <c r="K386" s="45"/>
      <c r="L386" s="45"/>
      <c r="M386" s="45"/>
      <c r="N386" s="46"/>
      <c r="O386" s="46">
        <v>0</v>
      </c>
      <c r="P386" s="46">
        <v>0</v>
      </c>
      <c r="Q386" s="47">
        <f>SUM(N386:P386)</f>
        <v>0</v>
      </c>
      <c r="R386" s="46"/>
      <c r="S386" s="46"/>
      <c r="T386" s="45"/>
      <c r="U386" s="45"/>
      <c r="V386" s="45"/>
      <c r="W386" s="48" t="str">
        <f>VLOOKUP(M386,tablaPesoTRLActual,2,FALSE)*VLOOKUP((V386-M386),tablaPesoCambioTRL,2,FALSE)</f>
        <v>0</v>
      </c>
      <c r="X386" s="48" t="str">
        <f>VLOOKUP(V386,valoracionMetaTRL,2,FALSE)</f>
        <v>0</v>
      </c>
      <c r="Y386" s="49"/>
      <c r="Z386" s="45" t="str">
        <f>VLOOKUP(Y386,TipoESfuerzo,2,FALSE)</f>
        <v>0</v>
      </c>
      <c r="AA386" s="50"/>
      <c r="AB386" s="51"/>
      <c r="AC386" s="51"/>
      <c r="AD386" s="51"/>
      <c r="AE386" s="52">
        <f>SUM(AA386:AD386)</f>
        <v>0</v>
      </c>
      <c r="AF386" s="53"/>
      <c r="AG386" s="45"/>
      <c r="AH386" s="41"/>
      <c r="AI386" s="54"/>
      <c r="AJ386" s="55" t="str">
        <f>(W386*0.15)+(X386*0.6)+(Z386*0.25)</f>
        <v>0</v>
      </c>
      <c r="AK386" s="56"/>
      <c r="AL386" s="57" t="str">
        <f>VLOOKUP(AK386,AplicacionesTecnologia2,2,FALSE)</f>
        <v>0</v>
      </c>
      <c r="AM386" s="56"/>
      <c r="AN386" s="58" t="str">
        <f>VLOOKUP(AM386,AproximacionMercado,2,FALSE)</f>
        <v>0</v>
      </c>
      <c r="AO386" s="27"/>
      <c r="AP386" s="27"/>
      <c r="AQ386" s="56"/>
      <c r="AR386" s="57" t="str">
        <f>VLOOKUP(AQ386,ExpansionTecnologia,2,FALSE)</f>
        <v>0</v>
      </c>
      <c r="AS386" s="56"/>
      <c r="AT386" s="57" t="str">
        <f>VLOOKUP(AS386,RegulacionesBarreras,2,FALSE)</f>
        <v>0</v>
      </c>
      <c r="AU386" s="59" t="str">
        <f>AVERAGE(AL386,AN386,AR386,AT386)</f>
        <v>0</v>
      </c>
      <c r="AV386" s="56"/>
      <c r="AW386" s="57" t="str">
        <f>VLOOKUP(AV386,afectacionesArticulosPatentes,2,FALSE)</f>
        <v>0</v>
      </c>
      <c r="AX386" s="56"/>
      <c r="AY386" s="57" t="str">
        <f>VLOOKUP(AX386,afectacionesProductosComerciales,2,FALSE)</f>
        <v>0</v>
      </c>
      <c r="AZ386" s="27"/>
      <c r="BA386" s="45" t="s">
        <v>84</v>
      </c>
      <c r="BB386" s="60" t="str">
        <f>AVERAGE(AW386,AY386)</f>
        <v>0</v>
      </c>
    </row>
    <row r="387" spans="1:92" customHeight="1" ht="36">
      <c r="A387" s="39">
        <v>383</v>
      </c>
      <c r="B387" s="40"/>
      <c r="C387" s="41"/>
      <c r="D387" s="41"/>
      <c r="E387" s="42"/>
      <c r="F387" s="43"/>
      <c r="G387" s="43"/>
      <c r="H387" s="44"/>
      <c r="I387" s="45"/>
      <c r="J387" s="45"/>
      <c r="K387" s="45"/>
      <c r="L387" s="45"/>
      <c r="M387" s="45"/>
      <c r="N387" s="46"/>
      <c r="O387" s="46">
        <v>0</v>
      </c>
      <c r="P387" s="46">
        <v>0</v>
      </c>
      <c r="Q387" s="47">
        <f>SUM(N387:P387)</f>
        <v>0</v>
      </c>
      <c r="R387" s="46"/>
      <c r="S387" s="46"/>
      <c r="T387" s="45"/>
      <c r="U387" s="45"/>
      <c r="V387" s="45"/>
      <c r="W387" s="48" t="str">
        <f>VLOOKUP(M387,tablaPesoTRLActual,2,FALSE)*VLOOKUP((V387-M387),tablaPesoCambioTRL,2,FALSE)</f>
        <v>0</v>
      </c>
      <c r="X387" s="48" t="str">
        <f>VLOOKUP(V387,valoracionMetaTRL,2,FALSE)</f>
        <v>0</v>
      </c>
      <c r="Y387" s="49"/>
      <c r="Z387" s="45" t="str">
        <f>VLOOKUP(Y387,TipoESfuerzo,2,FALSE)</f>
        <v>0</v>
      </c>
      <c r="AA387" s="50"/>
      <c r="AB387" s="51"/>
      <c r="AC387" s="51"/>
      <c r="AD387" s="51"/>
      <c r="AE387" s="52">
        <f>SUM(AA387:AD387)</f>
        <v>0</v>
      </c>
      <c r="AF387" s="53"/>
      <c r="AG387" s="45"/>
      <c r="AH387" s="41"/>
      <c r="AI387" s="54"/>
      <c r="AJ387" s="55" t="str">
        <f>(W387*0.15)+(X387*0.6)+(Z387*0.25)</f>
        <v>0</v>
      </c>
      <c r="AK387" s="56"/>
      <c r="AL387" s="57" t="str">
        <f>VLOOKUP(AK387,AplicacionesTecnologia2,2,FALSE)</f>
        <v>0</v>
      </c>
      <c r="AM387" s="56"/>
      <c r="AN387" s="58" t="str">
        <f>VLOOKUP(AM387,AproximacionMercado,2,FALSE)</f>
        <v>0</v>
      </c>
      <c r="AO387" s="27"/>
      <c r="AP387" s="27"/>
      <c r="AQ387" s="56"/>
      <c r="AR387" s="57" t="str">
        <f>VLOOKUP(AQ387,ExpansionTecnologia,2,FALSE)</f>
        <v>0</v>
      </c>
      <c r="AS387" s="56"/>
      <c r="AT387" s="57" t="str">
        <f>VLOOKUP(AS387,RegulacionesBarreras,2,FALSE)</f>
        <v>0</v>
      </c>
      <c r="AU387" s="59" t="str">
        <f>AVERAGE(AL387,AN387,AR387,AT387)</f>
        <v>0</v>
      </c>
      <c r="AV387" s="56"/>
      <c r="AW387" s="57" t="str">
        <f>VLOOKUP(AV387,afectacionesArticulosPatentes,2,FALSE)</f>
        <v>0</v>
      </c>
      <c r="AX387" s="56"/>
      <c r="AY387" s="57" t="str">
        <f>VLOOKUP(AX387,afectacionesProductosComerciales,2,FALSE)</f>
        <v>0</v>
      </c>
      <c r="AZ387" s="27"/>
      <c r="BA387" s="45" t="s">
        <v>84</v>
      </c>
      <c r="BB387" s="60" t="str">
        <f>AVERAGE(AW387,AY387)</f>
        <v>0</v>
      </c>
    </row>
    <row r="388" spans="1:92" customHeight="1" ht="36">
      <c r="A388" s="39">
        <v>384</v>
      </c>
      <c r="B388" s="40"/>
      <c r="C388" s="41"/>
      <c r="D388" s="41"/>
      <c r="E388" s="42"/>
      <c r="F388" s="43"/>
      <c r="G388" s="43"/>
      <c r="H388" s="44"/>
      <c r="I388" s="45"/>
      <c r="J388" s="45"/>
      <c r="K388" s="45"/>
      <c r="L388" s="45"/>
      <c r="M388" s="45"/>
      <c r="N388" s="46"/>
      <c r="O388" s="46">
        <v>0</v>
      </c>
      <c r="P388" s="46">
        <v>0</v>
      </c>
      <c r="Q388" s="47">
        <f>SUM(N388:P388)</f>
        <v>0</v>
      </c>
      <c r="R388" s="46"/>
      <c r="S388" s="46"/>
      <c r="T388" s="45"/>
      <c r="U388" s="45"/>
      <c r="V388" s="45"/>
      <c r="W388" s="48" t="str">
        <f>VLOOKUP(M388,tablaPesoTRLActual,2,FALSE)*VLOOKUP((V388-M388),tablaPesoCambioTRL,2,FALSE)</f>
        <v>0</v>
      </c>
      <c r="X388" s="48" t="str">
        <f>VLOOKUP(V388,valoracionMetaTRL,2,FALSE)</f>
        <v>0</v>
      </c>
      <c r="Y388" s="49"/>
      <c r="Z388" s="45" t="str">
        <f>VLOOKUP(Y388,TipoESfuerzo,2,FALSE)</f>
        <v>0</v>
      </c>
      <c r="AA388" s="50"/>
      <c r="AB388" s="51"/>
      <c r="AC388" s="51"/>
      <c r="AD388" s="51"/>
      <c r="AE388" s="52">
        <f>SUM(AA388:AD388)</f>
        <v>0</v>
      </c>
      <c r="AF388" s="53"/>
      <c r="AG388" s="45"/>
      <c r="AH388" s="41"/>
      <c r="AI388" s="54"/>
      <c r="AJ388" s="55" t="str">
        <f>(W388*0.15)+(X388*0.6)+(Z388*0.25)</f>
        <v>0</v>
      </c>
      <c r="AK388" s="56"/>
      <c r="AL388" s="57" t="str">
        <f>VLOOKUP(AK388,AplicacionesTecnologia2,2,FALSE)</f>
        <v>0</v>
      </c>
      <c r="AM388" s="56"/>
      <c r="AN388" s="58" t="str">
        <f>VLOOKUP(AM388,AproximacionMercado,2,FALSE)</f>
        <v>0</v>
      </c>
      <c r="AO388" s="27"/>
      <c r="AP388" s="27"/>
      <c r="AQ388" s="56"/>
      <c r="AR388" s="57" t="str">
        <f>VLOOKUP(AQ388,ExpansionTecnologia,2,FALSE)</f>
        <v>0</v>
      </c>
      <c r="AS388" s="56"/>
      <c r="AT388" s="57" t="str">
        <f>VLOOKUP(AS388,RegulacionesBarreras,2,FALSE)</f>
        <v>0</v>
      </c>
      <c r="AU388" s="59" t="str">
        <f>AVERAGE(AL388,AN388,AR388,AT388)</f>
        <v>0</v>
      </c>
      <c r="AV388" s="56"/>
      <c r="AW388" s="57" t="str">
        <f>VLOOKUP(AV388,afectacionesArticulosPatentes,2,FALSE)</f>
        <v>0</v>
      </c>
      <c r="AX388" s="56"/>
      <c r="AY388" s="57" t="str">
        <f>VLOOKUP(AX388,afectacionesProductosComerciales,2,FALSE)</f>
        <v>0</v>
      </c>
      <c r="AZ388" s="27"/>
      <c r="BA388" s="45" t="s">
        <v>84</v>
      </c>
      <c r="BB388" s="60" t="str">
        <f>AVERAGE(AW388,AY388)</f>
        <v>0</v>
      </c>
    </row>
    <row r="389" spans="1:92" customHeight="1" ht="36">
      <c r="A389" s="39">
        <v>385</v>
      </c>
      <c r="B389" s="40"/>
      <c r="C389" s="41"/>
      <c r="D389" s="41"/>
      <c r="E389" s="42"/>
      <c r="F389" s="43"/>
      <c r="G389" s="43"/>
      <c r="H389" s="44"/>
      <c r="I389" s="45"/>
      <c r="J389" s="45"/>
      <c r="K389" s="45"/>
      <c r="L389" s="45"/>
      <c r="M389" s="45"/>
      <c r="N389" s="46"/>
      <c r="O389" s="46">
        <v>0</v>
      </c>
      <c r="P389" s="46">
        <v>0</v>
      </c>
      <c r="Q389" s="47">
        <f>SUM(N389:P389)</f>
        <v>0</v>
      </c>
      <c r="R389" s="46"/>
      <c r="S389" s="46"/>
      <c r="T389" s="45"/>
      <c r="U389" s="45"/>
      <c r="V389" s="45"/>
      <c r="W389" s="48" t="str">
        <f>VLOOKUP(M389,tablaPesoTRLActual,2,FALSE)*VLOOKUP((V389-M389),tablaPesoCambioTRL,2,FALSE)</f>
        <v>0</v>
      </c>
      <c r="X389" s="48" t="str">
        <f>VLOOKUP(V389,valoracionMetaTRL,2,FALSE)</f>
        <v>0</v>
      </c>
      <c r="Y389" s="49"/>
      <c r="Z389" s="45" t="str">
        <f>VLOOKUP(Y389,TipoESfuerzo,2,FALSE)</f>
        <v>0</v>
      </c>
      <c r="AA389" s="50"/>
      <c r="AB389" s="51"/>
      <c r="AC389" s="51"/>
      <c r="AD389" s="51"/>
      <c r="AE389" s="52">
        <f>SUM(AA389:AD389)</f>
        <v>0</v>
      </c>
      <c r="AF389" s="53"/>
      <c r="AG389" s="45"/>
      <c r="AH389" s="41"/>
      <c r="AI389" s="54"/>
      <c r="AJ389" s="55" t="str">
        <f>(W389*0.15)+(X389*0.6)+(Z389*0.25)</f>
        <v>0</v>
      </c>
      <c r="AK389" s="56"/>
      <c r="AL389" s="57" t="str">
        <f>VLOOKUP(AK389,AplicacionesTecnologia2,2,FALSE)</f>
        <v>0</v>
      </c>
      <c r="AM389" s="56"/>
      <c r="AN389" s="58" t="str">
        <f>VLOOKUP(AM389,AproximacionMercado,2,FALSE)</f>
        <v>0</v>
      </c>
      <c r="AO389" s="27"/>
      <c r="AP389" s="27"/>
      <c r="AQ389" s="56"/>
      <c r="AR389" s="57" t="str">
        <f>VLOOKUP(AQ389,ExpansionTecnologia,2,FALSE)</f>
        <v>0</v>
      </c>
      <c r="AS389" s="56"/>
      <c r="AT389" s="57" t="str">
        <f>VLOOKUP(AS389,RegulacionesBarreras,2,FALSE)</f>
        <v>0</v>
      </c>
      <c r="AU389" s="59" t="str">
        <f>AVERAGE(AL389,AN389,AR389,AT389)</f>
        <v>0</v>
      </c>
      <c r="AV389" s="56"/>
      <c r="AW389" s="57" t="str">
        <f>VLOOKUP(AV389,afectacionesArticulosPatentes,2,FALSE)</f>
        <v>0</v>
      </c>
      <c r="AX389" s="56"/>
      <c r="AY389" s="57" t="str">
        <f>VLOOKUP(AX389,afectacionesProductosComerciales,2,FALSE)</f>
        <v>0</v>
      </c>
      <c r="AZ389" s="27"/>
      <c r="BA389" s="45" t="s">
        <v>84</v>
      </c>
      <c r="BB389" s="60" t="str">
        <f>AVERAGE(AW389,AY389)</f>
        <v>0</v>
      </c>
    </row>
    <row r="390" spans="1:92" customHeight="1" ht="36">
      <c r="A390" s="39">
        <v>386</v>
      </c>
      <c r="B390" s="40"/>
      <c r="C390" s="41"/>
      <c r="D390" s="41"/>
      <c r="E390" s="42"/>
      <c r="F390" s="43"/>
      <c r="G390" s="43"/>
      <c r="H390" s="44"/>
      <c r="I390" s="45"/>
      <c r="J390" s="45"/>
      <c r="K390" s="45"/>
      <c r="L390" s="45"/>
      <c r="M390" s="45"/>
      <c r="N390" s="46"/>
      <c r="O390" s="46">
        <v>0</v>
      </c>
      <c r="P390" s="46">
        <v>0</v>
      </c>
      <c r="Q390" s="47">
        <f>SUM(N390:P390)</f>
        <v>0</v>
      </c>
      <c r="R390" s="46"/>
      <c r="S390" s="46"/>
      <c r="T390" s="45"/>
      <c r="U390" s="45"/>
      <c r="V390" s="45"/>
      <c r="W390" s="48" t="str">
        <f>VLOOKUP(M390,tablaPesoTRLActual,2,FALSE)*VLOOKUP((V390-M390),tablaPesoCambioTRL,2,FALSE)</f>
        <v>0</v>
      </c>
      <c r="X390" s="48" t="str">
        <f>VLOOKUP(V390,valoracionMetaTRL,2,FALSE)</f>
        <v>0</v>
      </c>
      <c r="Y390" s="49"/>
      <c r="Z390" s="45" t="str">
        <f>VLOOKUP(Y390,TipoESfuerzo,2,FALSE)</f>
        <v>0</v>
      </c>
      <c r="AA390" s="50"/>
      <c r="AB390" s="51"/>
      <c r="AC390" s="51"/>
      <c r="AD390" s="51"/>
      <c r="AE390" s="52">
        <f>SUM(AA390:AD390)</f>
        <v>0</v>
      </c>
      <c r="AF390" s="53"/>
      <c r="AG390" s="45"/>
      <c r="AH390" s="41"/>
      <c r="AI390" s="54"/>
      <c r="AJ390" s="55" t="str">
        <f>(W390*0.15)+(X390*0.6)+(Z390*0.25)</f>
        <v>0</v>
      </c>
      <c r="AK390" s="56"/>
      <c r="AL390" s="57" t="str">
        <f>VLOOKUP(AK390,AplicacionesTecnologia2,2,FALSE)</f>
        <v>0</v>
      </c>
      <c r="AM390" s="56"/>
      <c r="AN390" s="58" t="str">
        <f>VLOOKUP(AM390,AproximacionMercado,2,FALSE)</f>
        <v>0</v>
      </c>
      <c r="AO390" s="27"/>
      <c r="AP390" s="27"/>
      <c r="AQ390" s="56"/>
      <c r="AR390" s="57" t="str">
        <f>VLOOKUP(AQ390,ExpansionTecnologia,2,FALSE)</f>
        <v>0</v>
      </c>
      <c r="AS390" s="56"/>
      <c r="AT390" s="57" t="str">
        <f>VLOOKUP(AS390,RegulacionesBarreras,2,FALSE)</f>
        <v>0</v>
      </c>
      <c r="AU390" s="59" t="str">
        <f>AVERAGE(AL390,AN390,AR390,AT390)</f>
        <v>0</v>
      </c>
      <c r="AV390" s="56"/>
      <c r="AW390" s="57" t="str">
        <f>VLOOKUP(AV390,afectacionesArticulosPatentes,2,FALSE)</f>
        <v>0</v>
      </c>
      <c r="AX390" s="56"/>
      <c r="AY390" s="57" t="str">
        <f>VLOOKUP(AX390,afectacionesProductosComerciales,2,FALSE)</f>
        <v>0</v>
      </c>
      <c r="AZ390" s="27"/>
      <c r="BA390" s="45" t="s">
        <v>84</v>
      </c>
      <c r="BB390" s="60" t="str">
        <f>AVERAGE(AW390,AY390)</f>
        <v>0</v>
      </c>
    </row>
    <row r="391" spans="1:92" customHeight="1" ht="36">
      <c r="A391" s="39">
        <v>387</v>
      </c>
      <c r="B391" s="40"/>
      <c r="C391" s="41"/>
      <c r="D391" s="41"/>
      <c r="E391" s="42"/>
      <c r="F391" s="43"/>
      <c r="G391" s="43"/>
      <c r="H391" s="44"/>
      <c r="I391" s="45"/>
      <c r="J391" s="45"/>
      <c r="K391" s="45"/>
      <c r="L391" s="45"/>
      <c r="M391" s="45"/>
      <c r="N391" s="46"/>
      <c r="O391" s="46">
        <v>0</v>
      </c>
      <c r="P391" s="46">
        <v>0</v>
      </c>
      <c r="Q391" s="47">
        <f>SUM(N391:P391)</f>
        <v>0</v>
      </c>
      <c r="R391" s="46"/>
      <c r="S391" s="46"/>
      <c r="T391" s="45"/>
      <c r="U391" s="45"/>
      <c r="V391" s="45"/>
      <c r="W391" s="48" t="str">
        <f>VLOOKUP(M391,tablaPesoTRLActual,2,FALSE)*VLOOKUP((V391-M391),tablaPesoCambioTRL,2,FALSE)</f>
        <v>0</v>
      </c>
      <c r="X391" s="48" t="str">
        <f>VLOOKUP(V391,valoracionMetaTRL,2,FALSE)</f>
        <v>0</v>
      </c>
      <c r="Y391" s="49"/>
      <c r="Z391" s="45" t="str">
        <f>VLOOKUP(Y391,TipoESfuerzo,2,FALSE)</f>
        <v>0</v>
      </c>
      <c r="AA391" s="50"/>
      <c r="AB391" s="51"/>
      <c r="AC391" s="51"/>
      <c r="AD391" s="51"/>
      <c r="AE391" s="52">
        <f>SUM(AA391:AD391)</f>
        <v>0</v>
      </c>
      <c r="AF391" s="53"/>
      <c r="AG391" s="45"/>
      <c r="AH391" s="41"/>
      <c r="AI391" s="54"/>
      <c r="AJ391" s="55" t="str">
        <f>(W391*0.15)+(X391*0.6)+(Z391*0.25)</f>
        <v>0</v>
      </c>
      <c r="AK391" s="56"/>
      <c r="AL391" s="57" t="str">
        <f>VLOOKUP(AK391,AplicacionesTecnologia2,2,FALSE)</f>
        <v>0</v>
      </c>
      <c r="AM391" s="56"/>
      <c r="AN391" s="58" t="str">
        <f>VLOOKUP(AM391,AproximacionMercado,2,FALSE)</f>
        <v>0</v>
      </c>
      <c r="AO391" s="27"/>
      <c r="AP391" s="27"/>
      <c r="AQ391" s="56"/>
      <c r="AR391" s="57" t="str">
        <f>VLOOKUP(AQ391,ExpansionTecnologia,2,FALSE)</f>
        <v>0</v>
      </c>
      <c r="AS391" s="56"/>
      <c r="AT391" s="57" t="str">
        <f>VLOOKUP(AS391,RegulacionesBarreras,2,FALSE)</f>
        <v>0</v>
      </c>
      <c r="AU391" s="59" t="str">
        <f>AVERAGE(AL391,AN391,AR391,AT391)</f>
        <v>0</v>
      </c>
      <c r="AV391" s="56"/>
      <c r="AW391" s="57" t="str">
        <f>VLOOKUP(AV391,afectacionesArticulosPatentes,2,FALSE)</f>
        <v>0</v>
      </c>
      <c r="AX391" s="56"/>
      <c r="AY391" s="57" t="str">
        <f>VLOOKUP(AX391,afectacionesProductosComerciales,2,FALSE)</f>
        <v>0</v>
      </c>
      <c r="AZ391" s="27"/>
      <c r="BA391" s="45" t="s">
        <v>84</v>
      </c>
      <c r="BB391" s="60" t="str">
        <f>AVERAGE(AW391,AY391)</f>
        <v>0</v>
      </c>
    </row>
    <row r="392" spans="1:92" customHeight="1" ht="36">
      <c r="A392" s="39">
        <v>388</v>
      </c>
      <c r="B392" s="40"/>
      <c r="C392" s="41"/>
      <c r="D392" s="41"/>
      <c r="E392" s="42"/>
      <c r="F392" s="43"/>
      <c r="G392" s="43"/>
      <c r="H392" s="44"/>
      <c r="I392" s="45"/>
      <c r="J392" s="45"/>
      <c r="K392" s="45"/>
      <c r="L392" s="45"/>
      <c r="M392" s="45"/>
      <c r="N392" s="46"/>
      <c r="O392" s="46">
        <v>0</v>
      </c>
      <c r="P392" s="46">
        <v>0</v>
      </c>
      <c r="Q392" s="47">
        <f>SUM(N392:P392)</f>
        <v>0</v>
      </c>
      <c r="R392" s="46"/>
      <c r="S392" s="46"/>
      <c r="T392" s="45"/>
      <c r="U392" s="45"/>
      <c r="V392" s="45"/>
      <c r="W392" s="48" t="str">
        <f>VLOOKUP(M392,tablaPesoTRLActual,2,FALSE)*VLOOKUP((V392-M392),tablaPesoCambioTRL,2,FALSE)</f>
        <v>0</v>
      </c>
      <c r="X392" s="48" t="str">
        <f>VLOOKUP(V392,valoracionMetaTRL,2,FALSE)</f>
        <v>0</v>
      </c>
      <c r="Y392" s="49"/>
      <c r="Z392" s="45" t="str">
        <f>VLOOKUP(Y392,TipoESfuerzo,2,FALSE)</f>
        <v>0</v>
      </c>
      <c r="AA392" s="50"/>
      <c r="AB392" s="51"/>
      <c r="AC392" s="51"/>
      <c r="AD392" s="51"/>
      <c r="AE392" s="52">
        <f>SUM(AA392:AD392)</f>
        <v>0</v>
      </c>
      <c r="AF392" s="53"/>
      <c r="AG392" s="45"/>
      <c r="AH392" s="41"/>
      <c r="AI392" s="54"/>
      <c r="AJ392" s="55" t="str">
        <f>(W392*0.15)+(X392*0.6)+(Z392*0.25)</f>
        <v>0</v>
      </c>
      <c r="AK392" s="56"/>
      <c r="AL392" s="57" t="str">
        <f>VLOOKUP(AK392,AplicacionesTecnologia2,2,FALSE)</f>
        <v>0</v>
      </c>
      <c r="AM392" s="56"/>
      <c r="AN392" s="58" t="str">
        <f>VLOOKUP(AM392,AproximacionMercado,2,FALSE)</f>
        <v>0</v>
      </c>
      <c r="AO392" s="27"/>
      <c r="AP392" s="27"/>
      <c r="AQ392" s="56"/>
      <c r="AR392" s="57" t="str">
        <f>VLOOKUP(AQ392,ExpansionTecnologia,2,FALSE)</f>
        <v>0</v>
      </c>
      <c r="AS392" s="56"/>
      <c r="AT392" s="57" t="str">
        <f>VLOOKUP(AS392,RegulacionesBarreras,2,FALSE)</f>
        <v>0</v>
      </c>
      <c r="AU392" s="59" t="str">
        <f>AVERAGE(AL392,AN392,AR392,AT392)</f>
        <v>0</v>
      </c>
      <c r="AV392" s="56"/>
      <c r="AW392" s="57" t="str">
        <f>VLOOKUP(AV392,afectacionesArticulosPatentes,2,FALSE)</f>
        <v>0</v>
      </c>
      <c r="AX392" s="56"/>
      <c r="AY392" s="57" t="str">
        <f>VLOOKUP(AX392,afectacionesProductosComerciales,2,FALSE)</f>
        <v>0</v>
      </c>
      <c r="AZ392" s="27"/>
      <c r="BA392" s="45" t="s">
        <v>84</v>
      </c>
      <c r="BB392" s="60" t="str">
        <f>AVERAGE(AW392,AY392)</f>
        <v>0</v>
      </c>
    </row>
    <row r="393" spans="1:92" customHeight="1" ht="36">
      <c r="A393" s="39">
        <v>389</v>
      </c>
      <c r="B393" s="40"/>
      <c r="C393" s="41"/>
      <c r="D393" s="41"/>
      <c r="E393" s="42"/>
      <c r="F393" s="43"/>
      <c r="G393" s="43"/>
      <c r="H393" s="44"/>
      <c r="I393" s="45"/>
      <c r="J393" s="45"/>
      <c r="K393" s="45"/>
      <c r="L393" s="45"/>
      <c r="M393" s="45"/>
      <c r="N393" s="46"/>
      <c r="O393" s="46">
        <v>0</v>
      </c>
      <c r="P393" s="46">
        <v>0</v>
      </c>
      <c r="Q393" s="47">
        <f>SUM(N393:P393)</f>
        <v>0</v>
      </c>
      <c r="R393" s="46"/>
      <c r="S393" s="46"/>
      <c r="T393" s="45"/>
      <c r="U393" s="45"/>
      <c r="V393" s="45"/>
      <c r="W393" s="48" t="str">
        <f>VLOOKUP(M393,tablaPesoTRLActual,2,FALSE)*VLOOKUP((V393-M393),tablaPesoCambioTRL,2,FALSE)</f>
        <v>0</v>
      </c>
      <c r="X393" s="48" t="str">
        <f>VLOOKUP(V393,valoracionMetaTRL,2,FALSE)</f>
        <v>0</v>
      </c>
      <c r="Y393" s="49"/>
      <c r="Z393" s="45" t="str">
        <f>VLOOKUP(Y393,TipoESfuerzo,2,FALSE)</f>
        <v>0</v>
      </c>
      <c r="AA393" s="50"/>
      <c r="AB393" s="51"/>
      <c r="AC393" s="51"/>
      <c r="AD393" s="51"/>
      <c r="AE393" s="52">
        <f>SUM(AA393:AD393)</f>
        <v>0</v>
      </c>
      <c r="AF393" s="53"/>
      <c r="AG393" s="45"/>
      <c r="AH393" s="41"/>
      <c r="AI393" s="54"/>
      <c r="AJ393" s="55" t="str">
        <f>(W393*0.15)+(X393*0.6)+(Z393*0.25)</f>
        <v>0</v>
      </c>
      <c r="AK393" s="56"/>
      <c r="AL393" s="57" t="str">
        <f>VLOOKUP(AK393,AplicacionesTecnologia2,2,FALSE)</f>
        <v>0</v>
      </c>
      <c r="AM393" s="56"/>
      <c r="AN393" s="58" t="str">
        <f>VLOOKUP(AM393,AproximacionMercado,2,FALSE)</f>
        <v>0</v>
      </c>
      <c r="AO393" s="27"/>
      <c r="AP393" s="27"/>
      <c r="AQ393" s="56"/>
      <c r="AR393" s="57" t="str">
        <f>VLOOKUP(AQ393,ExpansionTecnologia,2,FALSE)</f>
        <v>0</v>
      </c>
      <c r="AS393" s="56"/>
      <c r="AT393" s="57" t="str">
        <f>VLOOKUP(AS393,RegulacionesBarreras,2,FALSE)</f>
        <v>0</v>
      </c>
      <c r="AU393" s="59" t="str">
        <f>AVERAGE(AL393,AN393,AR393,AT393)</f>
        <v>0</v>
      </c>
      <c r="AV393" s="56"/>
      <c r="AW393" s="57" t="str">
        <f>VLOOKUP(AV393,afectacionesArticulosPatentes,2,FALSE)</f>
        <v>0</v>
      </c>
      <c r="AX393" s="56"/>
      <c r="AY393" s="57" t="str">
        <f>VLOOKUP(AX393,afectacionesProductosComerciales,2,FALSE)</f>
        <v>0</v>
      </c>
      <c r="AZ393" s="27"/>
      <c r="BA393" s="45" t="s">
        <v>84</v>
      </c>
      <c r="BB393" s="60" t="str">
        <f>AVERAGE(AW393,AY393)</f>
        <v>0</v>
      </c>
    </row>
    <row r="394" spans="1:92" customHeight="1" ht="36">
      <c r="A394" s="39">
        <v>390</v>
      </c>
      <c r="B394" s="40"/>
      <c r="C394" s="41"/>
      <c r="D394" s="41"/>
      <c r="E394" s="42"/>
      <c r="F394" s="43"/>
      <c r="G394" s="43"/>
      <c r="H394" s="44"/>
      <c r="I394" s="45"/>
      <c r="J394" s="45"/>
      <c r="K394" s="45"/>
      <c r="L394" s="45"/>
      <c r="M394" s="45"/>
      <c r="N394" s="46"/>
      <c r="O394" s="46">
        <v>0</v>
      </c>
      <c r="P394" s="46">
        <v>0</v>
      </c>
      <c r="Q394" s="47">
        <f>SUM(N394:P394)</f>
        <v>0</v>
      </c>
      <c r="R394" s="46"/>
      <c r="S394" s="46"/>
      <c r="T394" s="45"/>
      <c r="U394" s="45"/>
      <c r="V394" s="45"/>
      <c r="W394" s="48" t="str">
        <f>VLOOKUP(M394,tablaPesoTRLActual,2,FALSE)*VLOOKUP((V394-M394),tablaPesoCambioTRL,2,FALSE)</f>
        <v>0</v>
      </c>
      <c r="X394" s="48" t="str">
        <f>VLOOKUP(V394,valoracionMetaTRL,2,FALSE)</f>
        <v>0</v>
      </c>
      <c r="Y394" s="49"/>
      <c r="Z394" s="45" t="str">
        <f>VLOOKUP(Y394,TipoESfuerzo,2,FALSE)</f>
        <v>0</v>
      </c>
      <c r="AA394" s="50"/>
      <c r="AB394" s="51"/>
      <c r="AC394" s="51"/>
      <c r="AD394" s="51"/>
      <c r="AE394" s="52">
        <f>SUM(AA394:AD394)</f>
        <v>0</v>
      </c>
      <c r="AF394" s="53"/>
      <c r="AG394" s="45"/>
      <c r="AH394" s="41"/>
      <c r="AI394" s="54"/>
      <c r="AJ394" s="55" t="str">
        <f>(W394*0.15)+(X394*0.6)+(Z394*0.25)</f>
        <v>0</v>
      </c>
      <c r="AK394" s="56"/>
      <c r="AL394" s="57" t="str">
        <f>VLOOKUP(AK394,AplicacionesTecnologia2,2,FALSE)</f>
        <v>0</v>
      </c>
      <c r="AM394" s="56"/>
      <c r="AN394" s="58" t="str">
        <f>VLOOKUP(AM394,AproximacionMercado,2,FALSE)</f>
        <v>0</v>
      </c>
      <c r="AO394" s="27"/>
      <c r="AP394" s="27"/>
      <c r="AQ394" s="56"/>
      <c r="AR394" s="57" t="str">
        <f>VLOOKUP(AQ394,ExpansionTecnologia,2,FALSE)</f>
        <v>0</v>
      </c>
      <c r="AS394" s="56"/>
      <c r="AT394" s="57" t="str">
        <f>VLOOKUP(AS394,RegulacionesBarreras,2,FALSE)</f>
        <v>0</v>
      </c>
      <c r="AU394" s="59" t="str">
        <f>AVERAGE(AL394,AN394,AR394,AT394)</f>
        <v>0</v>
      </c>
      <c r="AV394" s="56"/>
      <c r="AW394" s="57" t="str">
        <f>VLOOKUP(AV394,afectacionesArticulosPatentes,2,FALSE)</f>
        <v>0</v>
      </c>
      <c r="AX394" s="56"/>
      <c r="AY394" s="57" t="str">
        <f>VLOOKUP(AX394,afectacionesProductosComerciales,2,FALSE)</f>
        <v>0</v>
      </c>
      <c r="AZ394" s="27"/>
      <c r="BA394" s="45" t="s">
        <v>84</v>
      </c>
      <c r="BB394" s="60" t="str">
        <f>AVERAGE(AW394,AY394)</f>
        <v>0</v>
      </c>
    </row>
    <row r="395" spans="1:92" customHeight="1" ht="36">
      <c r="A395" s="39">
        <v>391</v>
      </c>
      <c r="B395" s="40"/>
      <c r="C395" s="41"/>
      <c r="D395" s="41"/>
      <c r="E395" s="42"/>
      <c r="F395" s="43"/>
      <c r="G395" s="43"/>
      <c r="H395" s="44"/>
      <c r="I395" s="45"/>
      <c r="J395" s="45"/>
      <c r="K395" s="45"/>
      <c r="L395" s="45"/>
      <c r="M395" s="45"/>
      <c r="N395" s="46"/>
      <c r="O395" s="46">
        <v>0</v>
      </c>
      <c r="P395" s="46">
        <v>0</v>
      </c>
      <c r="Q395" s="47">
        <f>SUM(N395:P395)</f>
        <v>0</v>
      </c>
      <c r="R395" s="46"/>
      <c r="S395" s="46"/>
      <c r="T395" s="45"/>
      <c r="U395" s="45"/>
      <c r="V395" s="45"/>
      <c r="W395" s="48" t="str">
        <f>VLOOKUP(M395,tablaPesoTRLActual,2,FALSE)*VLOOKUP((V395-M395),tablaPesoCambioTRL,2,FALSE)</f>
        <v>0</v>
      </c>
      <c r="X395" s="48" t="str">
        <f>VLOOKUP(V395,valoracionMetaTRL,2,FALSE)</f>
        <v>0</v>
      </c>
      <c r="Y395" s="49"/>
      <c r="Z395" s="45" t="str">
        <f>VLOOKUP(Y395,TipoESfuerzo,2,FALSE)</f>
        <v>0</v>
      </c>
      <c r="AA395" s="50"/>
      <c r="AB395" s="51"/>
      <c r="AC395" s="51"/>
      <c r="AD395" s="51"/>
      <c r="AE395" s="52">
        <f>SUM(AA395:AD395)</f>
        <v>0</v>
      </c>
      <c r="AF395" s="53"/>
      <c r="AG395" s="45"/>
      <c r="AH395" s="41"/>
      <c r="AI395" s="54"/>
      <c r="AJ395" s="55" t="str">
        <f>(W395*0.15)+(X395*0.6)+(Z395*0.25)</f>
        <v>0</v>
      </c>
      <c r="AK395" s="56"/>
      <c r="AL395" s="57" t="str">
        <f>VLOOKUP(AK395,AplicacionesTecnologia2,2,FALSE)</f>
        <v>0</v>
      </c>
      <c r="AM395" s="56"/>
      <c r="AN395" s="58" t="str">
        <f>VLOOKUP(AM395,AproximacionMercado,2,FALSE)</f>
        <v>0</v>
      </c>
      <c r="AO395" s="27"/>
      <c r="AP395" s="27"/>
      <c r="AQ395" s="56"/>
      <c r="AR395" s="57" t="str">
        <f>VLOOKUP(AQ395,ExpansionTecnologia,2,FALSE)</f>
        <v>0</v>
      </c>
      <c r="AS395" s="56"/>
      <c r="AT395" s="57" t="str">
        <f>VLOOKUP(AS395,RegulacionesBarreras,2,FALSE)</f>
        <v>0</v>
      </c>
      <c r="AU395" s="59" t="str">
        <f>AVERAGE(AL395,AN395,AR395,AT395)</f>
        <v>0</v>
      </c>
      <c r="AV395" s="56"/>
      <c r="AW395" s="57" t="str">
        <f>VLOOKUP(AV395,afectacionesArticulosPatentes,2,FALSE)</f>
        <v>0</v>
      </c>
      <c r="AX395" s="56"/>
      <c r="AY395" s="57" t="str">
        <f>VLOOKUP(AX395,afectacionesProductosComerciales,2,FALSE)</f>
        <v>0</v>
      </c>
      <c r="AZ395" s="27"/>
      <c r="BA395" s="45" t="s">
        <v>84</v>
      </c>
      <c r="BB395" s="60" t="str">
        <f>AVERAGE(AW395,AY395)</f>
        <v>0</v>
      </c>
    </row>
    <row r="396" spans="1:92" customHeight="1" ht="36">
      <c r="A396" s="39">
        <v>392</v>
      </c>
      <c r="B396" s="40"/>
      <c r="C396" s="41"/>
      <c r="D396" s="41"/>
      <c r="E396" s="42"/>
      <c r="F396" s="43"/>
      <c r="G396" s="43"/>
      <c r="H396" s="44"/>
      <c r="I396" s="45"/>
      <c r="J396" s="45"/>
      <c r="K396" s="45"/>
      <c r="L396" s="45"/>
      <c r="M396" s="45"/>
      <c r="N396" s="46"/>
      <c r="O396" s="46">
        <v>0</v>
      </c>
      <c r="P396" s="46">
        <v>0</v>
      </c>
      <c r="Q396" s="47">
        <f>SUM(N396:P396)</f>
        <v>0</v>
      </c>
      <c r="R396" s="46"/>
      <c r="S396" s="46"/>
      <c r="T396" s="45"/>
      <c r="U396" s="45"/>
      <c r="V396" s="45"/>
      <c r="W396" s="48" t="str">
        <f>VLOOKUP(M396,tablaPesoTRLActual,2,FALSE)*VLOOKUP((V396-M396),tablaPesoCambioTRL,2,FALSE)</f>
        <v>0</v>
      </c>
      <c r="X396" s="48" t="str">
        <f>VLOOKUP(V396,valoracionMetaTRL,2,FALSE)</f>
        <v>0</v>
      </c>
      <c r="Y396" s="49"/>
      <c r="Z396" s="45" t="str">
        <f>VLOOKUP(Y396,TipoESfuerzo,2,FALSE)</f>
        <v>0</v>
      </c>
      <c r="AA396" s="50"/>
      <c r="AB396" s="51"/>
      <c r="AC396" s="51"/>
      <c r="AD396" s="51"/>
      <c r="AE396" s="52">
        <f>SUM(AA396:AD396)</f>
        <v>0</v>
      </c>
      <c r="AF396" s="53"/>
      <c r="AG396" s="45"/>
      <c r="AH396" s="41"/>
      <c r="AI396" s="54"/>
      <c r="AJ396" s="55" t="str">
        <f>(W396*0.15)+(X396*0.6)+(Z396*0.25)</f>
        <v>0</v>
      </c>
      <c r="AK396" s="56"/>
      <c r="AL396" s="57" t="str">
        <f>VLOOKUP(AK396,AplicacionesTecnologia2,2,FALSE)</f>
        <v>0</v>
      </c>
      <c r="AM396" s="56"/>
      <c r="AN396" s="58" t="str">
        <f>VLOOKUP(AM396,AproximacionMercado,2,FALSE)</f>
        <v>0</v>
      </c>
      <c r="AO396" s="27"/>
      <c r="AP396" s="27"/>
      <c r="AQ396" s="56"/>
      <c r="AR396" s="57" t="str">
        <f>VLOOKUP(AQ396,ExpansionTecnologia,2,FALSE)</f>
        <v>0</v>
      </c>
      <c r="AS396" s="56"/>
      <c r="AT396" s="57" t="str">
        <f>VLOOKUP(AS396,RegulacionesBarreras,2,FALSE)</f>
        <v>0</v>
      </c>
      <c r="AU396" s="59" t="str">
        <f>AVERAGE(AL396,AN396,AR396,AT396)</f>
        <v>0</v>
      </c>
      <c r="AV396" s="56"/>
      <c r="AW396" s="57" t="str">
        <f>VLOOKUP(AV396,afectacionesArticulosPatentes,2,FALSE)</f>
        <v>0</v>
      </c>
      <c r="AX396" s="56"/>
      <c r="AY396" s="57" t="str">
        <f>VLOOKUP(AX396,afectacionesProductosComerciales,2,FALSE)</f>
        <v>0</v>
      </c>
      <c r="AZ396" s="27"/>
      <c r="BA396" s="45" t="s">
        <v>84</v>
      </c>
      <c r="BB396" s="60" t="str">
        <f>AVERAGE(AW396,AY396)</f>
        <v>0</v>
      </c>
    </row>
    <row r="397" spans="1:92" customHeight="1" ht="36">
      <c r="A397" s="39">
        <v>393</v>
      </c>
      <c r="B397" s="40"/>
      <c r="C397" s="41"/>
      <c r="D397" s="41"/>
      <c r="E397" s="42"/>
      <c r="F397" s="43"/>
      <c r="G397" s="43"/>
      <c r="H397" s="44"/>
      <c r="I397" s="45"/>
      <c r="J397" s="45"/>
      <c r="K397" s="45"/>
      <c r="L397" s="45"/>
      <c r="M397" s="45"/>
      <c r="N397" s="46"/>
      <c r="O397" s="46">
        <v>0</v>
      </c>
      <c r="P397" s="46">
        <v>0</v>
      </c>
      <c r="Q397" s="47">
        <f>SUM(N397:P397)</f>
        <v>0</v>
      </c>
      <c r="R397" s="46"/>
      <c r="S397" s="46"/>
      <c r="T397" s="45"/>
      <c r="U397" s="45"/>
      <c r="V397" s="45"/>
      <c r="W397" s="48" t="str">
        <f>VLOOKUP(M397,tablaPesoTRLActual,2,FALSE)*VLOOKUP((V397-M397),tablaPesoCambioTRL,2,FALSE)</f>
        <v>0</v>
      </c>
      <c r="X397" s="48" t="str">
        <f>VLOOKUP(V397,valoracionMetaTRL,2,FALSE)</f>
        <v>0</v>
      </c>
      <c r="Y397" s="49"/>
      <c r="Z397" s="45" t="str">
        <f>VLOOKUP(Y397,TipoESfuerzo,2,FALSE)</f>
        <v>0</v>
      </c>
      <c r="AA397" s="50"/>
      <c r="AB397" s="51"/>
      <c r="AC397" s="51"/>
      <c r="AD397" s="51"/>
      <c r="AE397" s="52">
        <f>SUM(AA397:AD397)</f>
        <v>0</v>
      </c>
      <c r="AF397" s="53"/>
      <c r="AG397" s="45"/>
      <c r="AH397" s="41"/>
      <c r="AI397" s="54"/>
      <c r="AJ397" s="55" t="str">
        <f>(W397*0.15)+(X397*0.6)+(Z397*0.25)</f>
        <v>0</v>
      </c>
      <c r="AK397" s="56"/>
      <c r="AL397" s="57" t="str">
        <f>VLOOKUP(AK397,AplicacionesTecnologia2,2,FALSE)</f>
        <v>0</v>
      </c>
      <c r="AM397" s="56"/>
      <c r="AN397" s="58" t="str">
        <f>VLOOKUP(AM397,AproximacionMercado,2,FALSE)</f>
        <v>0</v>
      </c>
      <c r="AO397" s="27"/>
      <c r="AP397" s="27"/>
      <c r="AQ397" s="56"/>
      <c r="AR397" s="57" t="str">
        <f>VLOOKUP(AQ397,ExpansionTecnologia,2,FALSE)</f>
        <v>0</v>
      </c>
      <c r="AS397" s="56"/>
      <c r="AT397" s="57" t="str">
        <f>VLOOKUP(AS397,RegulacionesBarreras,2,FALSE)</f>
        <v>0</v>
      </c>
      <c r="AU397" s="59" t="str">
        <f>AVERAGE(AL397,AN397,AR397,AT397)</f>
        <v>0</v>
      </c>
      <c r="AV397" s="56"/>
      <c r="AW397" s="57" t="str">
        <f>VLOOKUP(AV397,afectacionesArticulosPatentes,2,FALSE)</f>
        <v>0</v>
      </c>
      <c r="AX397" s="56"/>
      <c r="AY397" s="57" t="str">
        <f>VLOOKUP(AX397,afectacionesProductosComerciales,2,FALSE)</f>
        <v>0</v>
      </c>
      <c r="AZ397" s="27"/>
      <c r="BA397" s="45" t="s">
        <v>84</v>
      </c>
      <c r="BB397" s="60" t="str">
        <f>AVERAGE(AW397,AY397)</f>
        <v>0</v>
      </c>
    </row>
    <row r="398" spans="1:92" customHeight="1" ht="36">
      <c r="A398" s="39">
        <v>394</v>
      </c>
      <c r="B398" s="40"/>
      <c r="C398" s="41"/>
      <c r="D398" s="41"/>
      <c r="E398" s="42"/>
      <c r="F398" s="43"/>
      <c r="G398" s="43"/>
      <c r="H398" s="44"/>
      <c r="I398" s="45"/>
      <c r="J398" s="45"/>
      <c r="K398" s="45"/>
      <c r="L398" s="45"/>
      <c r="M398" s="45"/>
      <c r="N398" s="46"/>
      <c r="O398" s="46">
        <v>0</v>
      </c>
      <c r="P398" s="46">
        <v>0</v>
      </c>
      <c r="Q398" s="47">
        <f>SUM(N398:P398)</f>
        <v>0</v>
      </c>
      <c r="R398" s="46"/>
      <c r="S398" s="46"/>
      <c r="T398" s="45"/>
      <c r="U398" s="45"/>
      <c r="V398" s="45"/>
      <c r="W398" s="48" t="str">
        <f>VLOOKUP(M398,tablaPesoTRLActual,2,FALSE)*VLOOKUP((V398-M398),tablaPesoCambioTRL,2,FALSE)</f>
        <v>0</v>
      </c>
      <c r="X398" s="48" t="str">
        <f>VLOOKUP(V398,valoracionMetaTRL,2,FALSE)</f>
        <v>0</v>
      </c>
      <c r="Y398" s="49"/>
      <c r="Z398" s="45" t="str">
        <f>VLOOKUP(Y398,TipoESfuerzo,2,FALSE)</f>
        <v>0</v>
      </c>
      <c r="AA398" s="50"/>
      <c r="AB398" s="51"/>
      <c r="AC398" s="51"/>
      <c r="AD398" s="51"/>
      <c r="AE398" s="52">
        <f>SUM(AA398:AD398)</f>
        <v>0</v>
      </c>
      <c r="AF398" s="53"/>
      <c r="AG398" s="45"/>
      <c r="AH398" s="41"/>
      <c r="AI398" s="54"/>
      <c r="AJ398" s="55" t="str">
        <f>(W398*0.15)+(X398*0.6)+(Z398*0.25)</f>
        <v>0</v>
      </c>
      <c r="AK398" s="56"/>
      <c r="AL398" s="57" t="str">
        <f>VLOOKUP(AK398,AplicacionesTecnologia2,2,FALSE)</f>
        <v>0</v>
      </c>
      <c r="AM398" s="56"/>
      <c r="AN398" s="58" t="str">
        <f>VLOOKUP(AM398,AproximacionMercado,2,FALSE)</f>
        <v>0</v>
      </c>
      <c r="AO398" s="27"/>
      <c r="AP398" s="27"/>
      <c r="AQ398" s="56"/>
      <c r="AR398" s="57" t="str">
        <f>VLOOKUP(AQ398,ExpansionTecnologia,2,FALSE)</f>
        <v>0</v>
      </c>
      <c r="AS398" s="56"/>
      <c r="AT398" s="57" t="str">
        <f>VLOOKUP(AS398,RegulacionesBarreras,2,FALSE)</f>
        <v>0</v>
      </c>
      <c r="AU398" s="59" t="str">
        <f>AVERAGE(AL398,AN398,AR398,AT398)</f>
        <v>0</v>
      </c>
      <c r="AV398" s="56"/>
      <c r="AW398" s="57" t="str">
        <f>VLOOKUP(AV398,afectacionesArticulosPatentes,2,FALSE)</f>
        <v>0</v>
      </c>
      <c r="AX398" s="56"/>
      <c r="AY398" s="57" t="str">
        <f>VLOOKUP(AX398,afectacionesProductosComerciales,2,FALSE)</f>
        <v>0</v>
      </c>
      <c r="AZ398" s="27"/>
      <c r="BA398" s="45" t="s">
        <v>84</v>
      </c>
      <c r="BB398" s="60" t="str">
        <f>AVERAGE(AW398,AY398)</f>
        <v>0</v>
      </c>
    </row>
    <row r="399" spans="1:92" customHeight="1" ht="36">
      <c r="A399" s="39">
        <v>395</v>
      </c>
      <c r="B399" s="40"/>
      <c r="C399" s="41"/>
      <c r="D399" s="41"/>
      <c r="E399" s="42"/>
      <c r="F399" s="43"/>
      <c r="G399" s="43"/>
      <c r="H399" s="44"/>
      <c r="I399" s="45"/>
      <c r="J399" s="45"/>
      <c r="K399" s="45"/>
      <c r="L399" s="45"/>
      <c r="M399" s="45"/>
      <c r="N399" s="46"/>
      <c r="O399" s="46">
        <v>0</v>
      </c>
      <c r="P399" s="46">
        <v>0</v>
      </c>
      <c r="Q399" s="47">
        <f>SUM(N399:P399)</f>
        <v>0</v>
      </c>
      <c r="R399" s="46"/>
      <c r="S399" s="46"/>
      <c r="T399" s="45"/>
      <c r="U399" s="45"/>
      <c r="V399" s="45"/>
      <c r="W399" s="48" t="str">
        <f>VLOOKUP(M399,tablaPesoTRLActual,2,FALSE)*VLOOKUP((V399-M399),tablaPesoCambioTRL,2,FALSE)</f>
        <v>0</v>
      </c>
      <c r="X399" s="48" t="str">
        <f>VLOOKUP(V399,valoracionMetaTRL,2,FALSE)</f>
        <v>0</v>
      </c>
      <c r="Y399" s="49"/>
      <c r="Z399" s="45" t="str">
        <f>VLOOKUP(Y399,TipoESfuerzo,2,FALSE)</f>
        <v>0</v>
      </c>
      <c r="AA399" s="50"/>
      <c r="AB399" s="51"/>
      <c r="AC399" s="51"/>
      <c r="AD399" s="51"/>
      <c r="AE399" s="52">
        <f>SUM(AA399:AD399)</f>
        <v>0</v>
      </c>
      <c r="AF399" s="53"/>
      <c r="AG399" s="45"/>
      <c r="AH399" s="41"/>
      <c r="AI399" s="54"/>
      <c r="AJ399" s="55" t="str">
        <f>(W399*0.15)+(X399*0.6)+(Z399*0.25)</f>
        <v>0</v>
      </c>
      <c r="AK399" s="56"/>
      <c r="AL399" s="57" t="str">
        <f>VLOOKUP(AK399,AplicacionesTecnologia2,2,FALSE)</f>
        <v>0</v>
      </c>
      <c r="AM399" s="56"/>
      <c r="AN399" s="58" t="str">
        <f>VLOOKUP(AM399,AproximacionMercado,2,FALSE)</f>
        <v>0</v>
      </c>
      <c r="AO399" s="27"/>
      <c r="AP399" s="27"/>
      <c r="AQ399" s="56"/>
      <c r="AR399" s="57" t="str">
        <f>VLOOKUP(AQ399,ExpansionTecnologia,2,FALSE)</f>
        <v>0</v>
      </c>
      <c r="AS399" s="56"/>
      <c r="AT399" s="57" t="str">
        <f>VLOOKUP(AS399,RegulacionesBarreras,2,FALSE)</f>
        <v>0</v>
      </c>
      <c r="AU399" s="59" t="str">
        <f>AVERAGE(AL399,AN399,AR399,AT399)</f>
        <v>0</v>
      </c>
      <c r="AV399" s="56"/>
      <c r="AW399" s="57" t="str">
        <f>VLOOKUP(AV399,afectacionesArticulosPatentes,2,FALSE)</f>
        <v>0</v>
      </c>
      <c r="AX399" s="56"/>
      <c r="AY399" s="57" t="str">
        <f>VLOOKUP(AX399,afectacionesProductosComerciales,2,FALSE)</f>
        <v>0</v>
      </c>
      <c r="AZ399" s="27"/>
      <c r="BA399" s="45" t="s">
        <v>84</v>
      </c>
      <c r="BB399" s="60" t="str">
        <f>AVERAGE(AW399,AY399)</f>
        <v>0</v>
      </c>
    </row>
    <row r="400" spans="1:92" customHeight="1" ht="36">
      <c r="A400" s="39">
        <v>396</v>
      </c>
      <c r="B400" s="40"/>
      <c r="C400" s="41"/>
      <c r="D400" s="41"/>
      <c r="E400" s="42"/>
      <c r="F400" s="43"/>
      <c r="G400" s="43"/>
      <c r="H400" s="44"/>
      <c r="I400" s="45"/>
      <c r="J400" s="45"/>
      <c r="K400" s="45"/>
      <c r="L400" s="45"/>
      <c r="M400" s="45"/>
      <c r="N400" s="46"/>
      <c r="O400" s="46">
        <v>0</v>
      </c>
      <c r="P400" s="46">
        <v>0</v>
      </c>
      <c r="Q400" s="47">
        <f>SUM(N400:P400)</f>
        <v>0</v>
      </c>
      <c r="R400" s="46"/>
      <c r="S400" s="46"/>
      <c r="T400" s="45"/>
      <c r="U400" s="45"/>
      <c r="V400" s="45"/>
      <c r="W400" s="48" t="str">
        <f>VLOOKUP(M400,tablaPesoTRLActual,2,FALSE)*VLOOKUP((V400-M400),tablaPesoCambioTRL,2,FALSE)</f>
        <v>0</v>
      </c>
      <c r="X400" s="48" t="str">
        <f>VLOOKUP(V400,valoracionMetaTRL,2,FALSE)</f>
        <v>0</v>
      </c>
      <c r="Y400" s="49"/>
      <c r="Z400" s="45" t="str">
        <f>VLOOKUP(Y400,TipoESfuerzo,2,FALSE)</f>
        <v>0</v>
      </c>
      <c r="AA400" s="50"/>
      <c r="AB400" s="51"/>
      <c r="AC400" s="51"/>
      <c r="AD400" s="51"/>
      <c r="AE400" s="52">
        <f>SUM(AA400:AD400)</f>
        <v>0</v>
      </c>
      <c r="AF400" s="53"/>
      <c r="AG400" s="45"/>
      <c r="AH400" s="41"/>
      <c r="AI400" s="54"/>
      <c r="AJ400" s="55" t="str">
        <f>(W400*0.15)+(X400*0.6)+(Z400*0.25)</f>
        <v>0</v>
      </c>
      <c r="AK400" s="56"/>
      <c r="AL400" s="57" t="str">
        <f>VLOOKUP(AK400,AplicacionesTecnologia2,2,FALSE)</f>
        <v>0</v>
      </c>
      <c r="AM400" s="56"/>
      <c r="AN400" s="58" t="str">
        <f>VLOOKUP(AM400,AproximacionMercado,2,FALSE)</f>
        <v>0</v>
      </c>
      <c r="AO400" s="27"/>
      <c r="AP400" s="27"/>
      <c r="AQ400" s="56"/>
      <c r="AR400" s="57" t="str">
        <f>VLOOKUP(AQ400,ExpansionTecnologia,2,FALSE)</f>
        <v>0</v>
      </c>
      <c r="AS400" s="56"/>
      <c r="AT400" s="57" t="str">
        <f>VLOOKUP(AS400,RegulacionesBarreras,2,FALSE)</f>
        <v>0</v>
      </c>
      <c r="AU400" s="59" t="str">
        <f>AVERAGE(AL400,AN400,AR400,AT400)</f>
        <v>0</v>
      </c>
      <c r="AV400" s="56"/>
      <c r="AW400" s="57" t="str">
        <f>VLOOKUP(AV400,afectacionesArticulosPatentes,2,FALSE)</f>
        <v>0</v>
      </c>
      <c r="AX400" s="56"/>
      <c r="AY400" s="57" t="str">
        <f>VLOOKUP(AX400,afectacionesProductosComerciales,2,FALSE)</f>
        <v>0</v>
      </c>
      <c r="AZ400" s="27"/>
      <c r="BA400" s="45" t="s">
        <v>84</v>
      </c>
      <c r="BB400" s="60" t="str">
        <f>AVERAGE(AW400,AY400)</f>
        <v>0</v>
      </c>
    </row>
    <row r="401" spans="1:92" customHeight="1" ht="36">
      <c r="A401" s="39">
        <v>397</v>
      </c>
      <c r="B401" s="40"/>
      <c r="C401" s="41"/>
      <c r="D401" s="41"/>
      <c r="E401" s="42"/>
      <c r="F401" s="43"/>
      <c r="G401" s="43"/>
      <c r="H401" s="44"/>
      <c r="I401" s="45"/>
      <c r="J401" s="45"/>
      <c r="K401" s="45"/>
      <c r="L401" s="45"/>
      <c r="M401" s="45"/>
      <c r="N401" s="46"/>
      <c r="O401" s="46">
        <v>0</v>
      </c>
      <c r="P401" s="46">
        <v>0</v>
      </c>
      <c r="Q401" s="47">
        <f>SUM(N401:P401)</f>
        <v>0</v>
      </c>
      <c r="R401" s="46"/>
      <c r="S401" s="46"/>
      <c r="T401" s="45"/>
      <c r="U401" s="45"/>
      <c r="V401" s="45"/>
      <c r="W401" s="48" t="str">
        <f>VLOOKUP(M401,tablaPesoTRLActual,2,FALSE)*VLOOKUP((V401-M401),tablaPesoCambioTRL,2,FALSE)</f>
        <v>0</v>
      </c>
      <c r="X401" s="48" t="str">
        <f>VLOOKUP(V401,valoracionMetaTRL,2,FALSE)</f>
        <v>0</v>
      </c>
      <c r="Y401" s="49"/>
      <c r="Z401" s="45" t="str">
        <f>VLOOKUP(Y401,TipoESfuerzo,2,FALSE)</f>
        <v>0</v>
      </c>
      <c r="AA401" s="50"/>
      <c r="AB401" s="51"/>
      <c r="AC401" s="51"/>
      <c r="AD401" s="51"/>
      <c r="AE401" s="52">
        <f>SUM(AA401:AD401)</f>
        <v>0</v>
      </c>
      <c r="AF401" s="53"/>
      <c r="AG401" s="45"/>
      <c r="AH401" s="41"/>
      <c r="AI401" s="54"/>
      <c r="AJ401" s="55" t="str">
        <f>(W401*0.15)+(X401*0.6)+(Z401*0.25)</f>
        <v>0</v>
      </c>
      <c r="AK401" s="56"/>
      <c r="AL401" s="57" t="str">
        <f>VLOOKUP(AK401,AplicacionesTecnologia2,2,FALSE)</f>
        <v>0</v>
      </c>
      <c r="AM401" s="56"/>
      <c r="AN401" s="58" t="str">
        <f>VLOOKUP(AM401,AproximacionMercado,2,FALSE)</f>
        <v>0</v>
      </c>
      <c r="AO401" s="27"/>
      <c r="AP401" s="27"/>
      <c r="AQ401" s="56"/>
      <c r="AR401" s="57" t="str">
        <f>VLOOKUP(AQ401,ExpansionTecnologia,2,FALSE)</f>
        <v>0</v>
      </c>
      <c r="AS401" s="56"/>
      <c r="AT401" s="57" t="str">
        <f>VLOOKUP(AS401,RegulacionesBarreras,2,FALSE)</f>
        <v>0</v>
      </c>
      <c r="AU401" s="59" t="str">
        <f>AVERAGE(AL401,AN401,AR401,AT401)</f>
        <v>0</v>
      </c>
      <c r="AV401" s="56"/>
      <c r="AW401" s="57" t="str">
        <f>VLOOKUP(AV401,afectacionesArticulosPatentes,2,FALSE)</f>
        <v>0</v>
      </c>
      <c r="AX401" s="56"/>
      <c r="AY401" s="57" t="str">
        <f>VLOOKUP(AX401,afectacionesProductosComerciales,2,FALSE)</f>
        <v>0</v>
      </c>
      <c r="AZ401" s="27"/>
      <c r="BA401" s="45" t="s">
        <v>84</v>
      </c>
      <c r="BB401" s="60" t="str">
        <f>AVERAGE(AW401,AY401)</f>
        <v>0</v>
      </c>
    </row>
    <row r="402" spans="1:92" customHeight="1" ht="36">
      <c r="A402" s="39">
        <v>398</v>
      </c>
      <c r="B402" s="40"/>
      <c r="C402" s="41"/>
      <c r="D402" s="41"/>
      <c r="E402" s="42"/>
      <c r="F402" s="43"/>
      <c r="G402" s="43"/>
      <c r="H402" s="44"/>
      <c r="I402" s="45"/>
      <c r="J402" s="45"/>
      <c r="K402" s="45"/>
      <c r="L402" s="45"/>
      <c r="M402" s="45"/>
      <c r="N402" s="46"/>
      <c r="O402" s="46">
        <v>0</v>
      </c>
      <c r="P402" s="46">
        <v>0</v>
      </c>
      <c r="Q402" s="47">
        <f>SUM(N402:P402)</f>
        <v>0</v>
      </c>
      <c r="R402" s="46"/>
      <c r="S402" s="46"/>
      <c r="T402" s="45"/>
      <c r="U402" s="45"/>
      <c r="V402" s="45"/>
      <c r="W402" s="48" t="str">
        <f>VLOOKUP(M402,tablaPesoTRLActual,2,FALSE)*VLOOKUP((V402-M402),tablaPesoCambioTRL,2,FALSE)</f>
        <v>0</v>
      </c>
      <c r="X402" s="48" t="str">
        <f>VLOOKUP(V402,valoracionMetaTRL,2,FALSE)</f>
        <v>0</v>
      </c>
      <c r="Y402" s="49"/>
      <c r="Z402" s="45" t="str">
        <f>VLOOKUP(Y402,TipoESfuerzo,2,FALSE)</f>
        <v>0</v>
      </c>
      <c r="AA402" s="50"/>
      <c r="AB402" s="51"/>
      <c r="AC402" s="51"/>
      <c r="AD402" s="51"/>
      <c r="AE402" s="52">
        <f>SUM(AA402:AD402)</f>
        <v>0</v>
      </c>
      <c r="AF402" s="53"/>
      <c r="AG402" s="45"/>
      <c r="AH402" s="41"/>
      <c r="AI402" s="54"/>
      <c r="AJ402" s="55" t="str">
        <f>(W402*0.15)+(X402*0.6)+(Z402*0.25)</f>
        <v>0</v>
      </c>
      <c r="AK402" s="56"/>
      <c r="AL402" s="57" t="str">
        <f>VLOOKUP(AK402,AplicacionesTecnologia2,2,FALSE)</f>
        <v>0</v>
      </c>
      <c r="AM402" s="56"/>
      <c r="AN402" s="58" t="str">
        <f>VLOOKUP(AM402,AproximacionMercado,2,FALSE)</f>
        <v>0</v>
      </c>
      <c r="AO402" s="27"/>
      <c r="AP402" s="27"/>
      <c r="AQ402" s="56"/>
      <c r="AR402" s="57" t="str">
        <f>VLOOKUP(AQ402,ExpansionTecnologia,2,FALSE)</f>
        <v>0</v>
      </c>
      <c r="AS402" s="56"/>
      <c r="AT402" s="57" t="str">
        <f>VLOOKUP(AS402,RegulacionesBarreras,2,FALSE)</f>
        <v>0</v>
      </c>
      <c r="AU402" s="59" t="str">
        <f>AVERAGE(AL402,AN402,AR402,AT402)</f>
        <v>0</v>
      </c>
      <c r="AV402" s="56"/>
      <c r="AW402" s="57" t="str">
        <f>VLOOKUP(AV402,afectacionesArticulosPatentes,2,FALSE)</f>
        <v>0</v>
      </c>
      <c r="AX402" s="56"/>
      <c r="AY402" s="57" t="str">
        <f>VLOOKUP(AX402,afectacionesProductosComerciales,2,FALSE)</f>
        <v>0</v>
      </c>
      <c r="AZ402" s="27"/>
      <c r="BA402" s="45" t="s">
        <v>84</v>
      </c>
      <c r="BB402" s="60" t="str">
        <f>AVERAGE(AW402,AY402)</f>
        <v>0</v>
      </c>
    </row>
    <row r="403" spans="1:92" customHeight="1" ht="36">
      <c r="A403" s="39">
        <v>399</v>
      </c>
      <c r="B403" s="40"/>
      <c r="C403" s="41"/>
      <c r="D403" s="41"/>
      <c r="E403" s="42"/>
      <c r="F403" s="43"/>
      <c r="G403" s="43"/>
      <c r="H403" s="44"/>
      <c r="I403" s="45"/>
      <c r="J403" s="45"/>
      <c r="K403" s="45"/>
      <c r="L403" s="45"/>
      <c r="M403" s="45"/>
      <c r="N403" s="46"/>
      <c r="O403" s="46">
        <v>0</v>
      </c>
      <c r="P403" s="46">
        <v>0</v>
      </c>
      <c r="Q403" s="47">
        <f>SUM(N403:P403)</f>
        <v>0</v>
      </c>
      <c r="R403" s="46"/>
      <c r="S403" s="46"/>
      <c r="T403" s="45"/>
      <c r="U403" s="45"/>
      <c r="V403" s="45"/>
      <c r="W403" s="48" t="str">
        <f>VLOOKUP(M403,tablaPesoTRLActual,2,FALSE)*VLOOKUP((V403-M403),tablaPesoCambioTRL,2,FALSE)</f>
        <v>0</v>
      </c>
      <c r="X403" s="48" t="str">
        <f>VLOOKUP(V403,valoracionMetaTRL,2,FALSE)</f>
        <v>0</v>
      </c>
      <c r="Y403" s="49"/>
      <c r="Z403" s="45" t="str">
        <f>VLOOKUP(Y403,TipoESfuerzo,2,FALSE)</f>
        <v>0</v>
      </c>
      <c r="AA403" s="50"/>
      <c r="AB403" s="51"/>
      <c r="AC403" s="51"/>
      <c r="AD403" s="51"/>
      <c r="AE403" s="52">
        <f>SUM(AA403:AD403)</f>
        <v>0</v>
      </c>
      <c r="AF403" s="53"/>
      <c r="AG403" s="45"/>
      <c r="AH403" s="41"/>
      <c r="AI403" s="54"/>
      <c r="AJ403" s="55" t="str">
        <f>(W403*0.15)+(X403*0.6)+(Z403*0.25)</f>
        <v>0</v>
      </c>
      <c r="AK403" s="56"/>
      <c r="AL403" s="57" t="str">
        <f>VLOOKUP(AK403,AplicacionesTecnologia2,2,FALSE)</f>
        <v>0</v>
      </c>
      <c r="AM403" s="56"/>
      <c r="AN403" s="58" t="str">
        <f>VLOOKUP(AM403,AproximacionMercado,2,FALSE)</f>
        <v>0</v>
      </c>
      <c r="AO403" s="27"/>
      <c r="AP403" s="27"/>
      <c r="AQ403" s="56"/>
      <c r="AR403" s="57" t="str">
        <f>VLOOKUP(AQ403,ExpansionTecnologia,2,FALSE)</f>
        <v>0</v>
      </c>
      <c r="AS403" s="56"/>
      <c r="AT403" s="57" t="str">
        <f>VLOOKUP(AS403,RegulacionesBarreras,2,FALSE)</f>
        <v>0</v>
      </c>
      <c r="AU403" s="59" t="str">
        <f>AVERAGE(AL403,AN403,AR403,AT403)</f>
        <v>0</v>
      </c>
      <c r="AV403" s="56"/>
      <c r="AW403" s="57" t="str">
        <f>VLOOKUP(AV403,afectacionesArticulosPatentes,2,FALSE)</f>
        <v>0</v>
      </c>
      <c r="AX403" s="56"/>
      <c r="AY403" s="57" t="str">
        <f>VLOOKUP(AX403,afectacionesProductosComerciales,2,FALSE)</f>
        <v>0</v>
      </c>
      <c r="AZ403" s="27"/>
      <c r="BA403" s="45" t="s">
        <v>84</v>
      </c>
      <c r="BB403" s="60" t="str">
        <f>AVERAGE(AW403,AY403)</f>
        <v>0</v>
      </c>
    </row>
    <row r="404" spans="1:92" customHeight="1" ht="36">
      <c r="A404" s="39">
        <v>400</v>
      </c>
      <c r="B404" s="40"/>
      <c r="C404" s="41"/>
      <c r="D404" s="41"/>
      <c r="E404" s="42"/>
      <c r="F404" s="43"/>
      <c r="G404" s="43"/>
      <c r="H404" s="44"/>
      <c r="I404" s="45"/>
      <c r="J404" s="45"/>
      <c r="K404" s="45"/>
      <c r="L404" s="45"/>
      <c r="M404" s="45"/>
      <c r="N404" s="46"/>
      <c r="O404" s="46">
        <v>0</v>
      </c>
      <c r="P404" s="46">
        <v>0</v>
      </c>
      <c r="Q404" s="47">
        <f>SUM(N404:P404)</f>
        <v>0</v>
      </c>
      <c r="R404" s="46"/>
      <c r="S404" s="46"/>
      <c r="T404" s="45"/>
      <c r="U404" s="45"/>
      <c r="V404" s="45"/>
      <c r="W404" s="48" t="str">
        <f>VLOOKUP(M404,tablaPesoTRLActual,2,FALSE)*VLOOKUP((V404-M404),tablaPesoCambioTRL,2,FALSE)</f>
        <v>0</v>
      </c>
      <c r="X404" s="48" t="str">
        <f>VLOOKUP(V404,valoracionMetaTRL,2,FALSE)</f>
        <v>0</v>
      </c>
      <c r="Y404" s="49"/>
      <c r="Z404" s="45" t="str">
        <f>VLOOKUP(Y404,TipoESfuerzo,2,FALSE)</f>
        <v>0</v>
      </c>
      <c r="AA404" s="50"/>
      <c r="AB404" s="51"/>
      <c r="AC404" s="51"/>
      <c r="AD404" s="51"/>
      <c r="AE404" s="52">
        <f>SUM(AA404:AD404)</f>
        <v>0</v>
      </c>
      <c r="AF404" s="53"/>
      <c r="AG404" s="45"/>
      <c r="AH404" s="41"/>
      <c r="AI404" s="54"/>
      <c r="AJ404" s="55" t="str">
        <f>(W404*0.15)+(X404*0.6)+(Z404*0.25)</f>
        <v>0</v>
      </c>
      <c r="AK404" s="56"/>
      <c r="AL404" s="57" t="str">
        <f>VLOOKUP(AK404,AplicacionesTecnologia2,2,FALSE)</f>
        <v>0</v>
      </c>
      <c r="AM404" s="56"/>
      <c r="AN404" s="58" t="str">
        <f>VLOOKUP(AM404,AproximacionMercado,2,FALSE)</f>
        <v>0</v>
      </c>
      <c r="AO404" s="27"/>
      <c r="AP404" s="27"/>
      <c r="AQ404" s="56"/>
      <c r="AR404" s="57" t="str">
        <f>VLOOKUP(AQ404,ExpansionTecnologia,2,FALSE)</f>
        <v>0</v>
      </c>
      <c r="AS404" s="56"/>
      <c r="AT404" s="57" t="str">
        <f>VLOOKUP(AS404,RegulacionesBarreras,2,FALSE)</f>
        <v>0</v>
      </c>
      <c r="AU404" s="59" t="str">
        <f>AVERAGE(AL404,AN404,AR404,AT404)</f>
        <v>0</v>
      </c>
      <c r="AV404" s="56"/>
      <c r="AW404" s="57" t="str">
        <f>VLOOKUP(AV404,afectacionesArticulosPatentes,2,FALSE)</f>
        <v>0</v>
      </c>
      <c r="AX404" s="56"/>
      <c r="AY404" s="57" t="str">
        <f>VLOOKUP(AX404,afectacionesProductosComerciales,2,FALSE)</f>
        <v>0</v>
      </c>
      <c r="AZ404" s="27"/>
      <c r="BA404" s="45" t="s">
        <v>84</v>
      </c>
      <c r="BB404" s="60" t="str">
        <f>AVERAGE(AW404,AY404)</f>
        <v>0</v>
      </c>
    </row>
    <row r="405" spans="1:92" customHeight="1" ht="36">
      <c r="A405" s="39">
        <v>401</v>
      </c>
      <c r="B405" s="40"/>
      <c r="C405" s="41"/>
      <c r="D405" s="41"/>
      <c r="E405" s="42"/>
      <c r="F405" s="43"/>
      <c r="G405" s="43"/>
      <c r="H405" s="44"/>
      <c r="I405" s="45"/>
      <c r="J405" s="45"/>
      <c r="K405" s="45"/>
      <c r="L405" s="45"/>
      <c r="M405" s="45"/>
      <c r="N405" s="46"/>
      <c r="O405" s="46">
        <v>0</v>
      </c>
      <c r="P405" s="46">
        <v>0</v>
      </c>
      <c r="Q405" s="47">
        <f>SUM(N405:P405)</f>
        <v>0</v>
      </c>
      <c r="R405" s="46"/>
      <c r="S405" s="46"/>
      <c r="T405" s="45"/>
      <c r="U405" s="45"/>
      <c r="V405" s="45"/>
      <c r="W405" s="48" t="str">
        <f>VLOOKUP(M405,tablaPesoTRLActual,2,FALSE)*VLOOKUP((V405-M405),tablaPesoCambioTRL,2,FALSE)</f>
        <v>0</v>
      </c>
      <c r="X405" s="48" t="str">
        <f>VLOOKUP(V405,valoracionMetaTRL,2,FALSE)</f>
        <v>0</v>
      </c>
      <c r="Y405" s="49"/>
      <c r="Z405" s="45" t="str">
        <f>VLOOKUP(Y405,TipoESfuerzo,2,FALSE)</f>
        <v>0</v>
      </c>
      <c r="AA405" s="50"/>
      <c r="AB405" s="51"/>
      <c r="AC405" s="51"/>
      <c r="AD405" s="51"/>
      <c r="AE405" s="52">
        <f>SUM(AA405:AD405)</f>
        <v>0</v>
      </c>
      <c r="AF405" s="53"/>
      <c r="AG405" s="45"/>
      <c r="AH405" s="41"/>
      <c r="AI405" s="54"/>
      <c r="AJ405" s="55" t="str">
        <f>(W405*0.15)+(X405*0.6)+(Z405*0.25)</f>
        <v>0</v>
      </c>
      <c r="AK405" s="56"/>
      <c r="AL405" s="57" t="str">
        <f>VLOOKUP(AK405,AplicacionesTecnologia2,2,FALSE)</f>
        <v>0</v>
      </c>
      <c r="AM405" s="56"/>
      <c r="AN405" s="58" t="str">
        <f>VLOOKUP(AM405,AproximacionMercado,2,FALSE)</f>
        <v>0</v>
      </c>
      <c r="AO405" s="27"/>
      <c r="AP405" s="27"/>
      <c r="AQ405" s="56"/>
      <c r="AR405" s="57" t="str">
        <f>VLOOKUP(AQ405,ExpansionTecnologia,2,FALSE)</f>
        <v>0</v>
      </c>
      <c r="AS405" s="56"/>
      <c r="AT405" s="57" t="str">
        <f>VLOOKUP(AS405,RegulacionesBarreras,2,FALSE)</f>
        <v>0</v>
      </c>
      <c r="AU405" s="59" t="str">
        <f>AVERAGE(AL405,AN405,AR405,AT405)</f>
        <v>0</v>
      </c>
      <c r="AV405" s="56"/>
      <c r="AW405" s="57" t="str">
        <f>VLOOKUP(AV405,afectacionesArticulosPatentes,2,FALSE)</f>
        <v>0</v>
      </c>
      <c r="AX405" s="56"/>
      <c r="AY405" s="57" t="str">
        <f>VLOOKUP(AX405,afectacionesProductosComerciales,2,FALSE)</f>
        <v>0</v>
      </c>
      <c r="AZ405" s="27"/>
      <c r="BA405" s="45" t="s">
        <v>84</v>
      </c>
      <c r="BB405" s="60" t="str">
        <f>AVERAGE(AW405,AY405)</f>
        <v>0</v>
      </c>
    </row>
    <row r="406" spans="1:92" customHeight="1" ht="36">
      <c r="A406" s="39">
        <v>402</v>
      </c>
      <c r="B406" s="40"/>
      <c r="C406" s="41"/>
      <c r="D406" s="41"/>
      <c r="E406" s="42"/>
      <c r="F406" s="43"/>
      <c r="G406" s="43"/>
      <c r="H406" s="44"/>
      <c r="I406" s="45"/>
      <c r="J406" s="45"/>
      <c r="K406" s="45"/>
      <c r="L406" s="45"/>
      <c r="M406" s="45"/>
      <c r="N406" s="46"/>
      <c r="O406" s="46">
        <v>0</v>
      </c>
      <c r="P406" s="46">
        <v>0</v>
      </c>
      <c r="Q406" s="47">
        <f>SUM(N406:P406)</f>
        <v>0</v>
      </c>
      <c r="R406" s="46"/>
      <c r="S406" s="46"/>
      <c r="T406" s="45"/>
      <c r="U406" s="45"/>
      <c r="V406" s="45"/>
      <c r="W406" s="48" t="str">
        <f>VLOOKUP(M406,tablaPesoTRLActual,2,FALSE)*VLOOKUP((V406-M406),tablaPesoCambioTRL,2,FALSE)</f>
        <v>0</v>
      </c>
      <c r="X406" s="48" t="str">
        <f>VLOOKUP(V406,valoracionMetaTRL,2,FALSE)</f>
        <v>0</v>
      </c>
      <c r="Y406" s="49"/>
      <c r="Z406" s="45" t="str">
        <f>VLOOKUP(Y406,TipoESfuerzo,2,FALSE)</f>
        <v>0</v>
      </c>
      <c r="AA406" s="50"/>
      <c r="AB406" s="51"/>
      <c r="AC406" s="51"/>
      <c r="AD406" s="51"/>
      <c r="AE406" s="52">
        <f>SUM(AA406:AD406)</f>
        <v>0</v>
      </c>
      <c r="AF406" s="53"/>
      <c r="AG406" s="45"/>
      <c r="AH406" s="41"/>
      <c r="AI406" s="54"/>
      <c r="AJ406" s="55" t="str">
        <f>(W406*0.15)+(X406*0.6)+(Z406*0.25)</f>
        <v>0</v>
      </c>
      <c r="AK406" s="56"/>
      <c r="AL406" s="57" t="str">
        <f>VLOOKUP(AK406,AplicacionesTecnologia2,2,FALSE)</f>
        <v>0</v>
      </c>
      <c r="AM406" s="56"/>
      <c r="AN406" s="58" t="str">
        <f>VLOOKUP(AM406,AproximacionMercado,2,FALSE)</f>
        <v>0</v>
      </c>
      <c r="AO406" s="27"/>
      <c r="AP406" s="27"/>
      <c r="AQ406" s="56"/>
      <c r="AR406" s="57" t="str">
        <f>VLOOKUP(AQ406,ExpansionTecnologia,2,FALSE)</f>
        <v>0</v>
      </c>
      <c r="AS406" s="56"/>
      <c r="AT406" s="57" t="str">
        <f>VLOOKUP(AS406,RegulacionesBarreras,2,FALSE)</f>
        <v>0</v>
      </c>
      <c r="AU406" s="59" t="str">
        <f>AVERAGE(AL406,AN406,AR406,AT406)</f>
        <v>0</v>
      </c>
      <c r="AV406" s="56"/>
      <c r="AW406" s="57" t="str">
        <f>VLOOKUP(AV406,afectacionesArticulosPatentes,2,FALSE)</f>
        <v>0</v>
      </c>
      <c r="AX406" s="56"/>
      <c r="AY406" s="57" t="str">
        <f>VLOOKUP(AX406,afectacionesProductosComerciales,2,FALSE)</f>
        <v>0</v>
      </c>
      <c r="AZ406" s="27"/>
      <c r="BA406" s="45" t="s">
        <v>84</v>
      </c>
      <c r="BB406" s="60" t="str">
        <f>AVERAGE(AW406,AY406)</f>
        <v>0</v>
      </c>
    </row>
    <row r="407" spans="1:92" customHeight="1" ht="36">
      <c r="A407" s="39">
        <v>403</v>
      </c>
      <c r="B407" s="40"/>
      <c r="C407" s="41"/>
      <c r="D407" s="41"/>
      <c r="E407" s="42"/>
      <c r="F407" s="43"/>
      <c r="G407" s="43"/>
      <c r="H407" s="44"/>
      <c r="I407" s="45"/>
      <c r="J407" s="45"/>
      <c r="K407" s="45"/>
      <c r="L407" s="45"/>
      <c r="M407" s="45"/>
      <c r="N407" s="46"/>
      <c r="O407" s="46">
        <v>0</v>
      </c>
      <c r="P407" s="46">
        <v>0</v>
      </c>
      <c r="Q407" s="47">
        <f>SUM(N407:P407)</f>
        <v>0</v>
      </c>
      <c r="R407" s="46"/>
      <c r="S407" s="46"/>
      <c r="T407" s="45"/>
      <c r="U407" s="45"/>
      <c r="V407" s="45"/>
      <c r="W407" s="48" t="str">
        <f>VLOOKUP(M407,tablaPesoTRLActual,2,FALSE)*VLOOKUP((V407-M407),tablaPesoCambioTRL,2,FALSE)</f>
        <v>0</v>
      </c>
      <c r="X407" s="48" t="str">
        <f>VLOOKUP(V407,valoracionMetaTRL,2,FALSE)</f>
        <v>0</v>
      </c>
      <c r="Y407" s="49"/>
      <c r="Z407" s="45" t="str">
        <f>VLOOKUP(Y407,TipoESfuerzo,2,FALSE)</f>
        <v>0</v>
      </c>
      <c r="AA407" s="50"/>
      <c r="AB407" s="51"/>
      <c r="AC407" s="51"/>
      <c r="AD407" s="51"/>
      <c r="AE407" s="52">
        <f>SUM(AA407:AD407)</f>
        <v>0</v>
      </c>
      <c r="AF407" s="53"/>
      <c r="AG407" s="45"/>
      <c r="AH407" s="41"/>
      <c r="AI407" s="54"/>
      <c r="AJ407" s="55" t="str">
        <f>(W407*0.15)+(X407*0.6)+(Z407*0.25)</f>
        <v>0</v>
      </c>
      <c r="AK407" s="56"/>
      <c r="AL407" s="57" t="str">
        <f>VLOOKUP(AK407,AplicacionesTecnologia2,2,FALSE)</f>
        <v>0</v>
      </c>
      <c r="AM407" s="56"/>
      <c r="AN407" s="58" t="str">
        <f>VLOOKUP(AM407,AproximacionMercado,2,FALSE)</f>
        <v>0</v>
      </c>
      <c r="AO407" s="27"/>
      <c r="AP407" s="27"/>
      <c r="AQ407" s="56"/>
      <c r="AR407" s="57" t="str">
        <f>VLOOKUP(AQ407,ExpansionTecnologia,2,FALSE)</f>
        <v>0</v>
      </c>
      <c r="AS407" s="56"/>
      <c r="AT407" s="57" t="str">
        <f>VLOOKUP(AS407,RegulacionesBarreras,2,FALSE)</f>
        <v>0</v>
      </c>
      <c r="AU407" s="59" t="str">
        <f>AVERAGE(AL407,AN407,AR407,AT407)</f>
        <v>0</v>
      </c>
      <c r="AV407" s="56"/>
      <c r="AW407" s="57" t="str">
        <f>VLOOKUP(AV407,afectacionesArticulosPatentes,2,FALSE)</f>
        <v>0</v>
      </c>
      <c r="AX407" s="56"/>
      <c r="AY407" s="57" t="str">
        <f>VLOOKUP(AX407,afectacionesProductosComerciales,2,FALSE)</f>
        <v>0</v>
      </c>
      <c r="AZ407" s="27"/>
      <c r="BA407" s="45" t="s">
        <v>84</v>
      </c>
      <c r="BB407" s="60" t="str">
        <f>AVERAGE(AW407,AY407)</f>
        <v>0</v>
      </c>
    </row>
    <row r="408" spans="1:92" customHeight="1" ht="36">
      <c r="A408" s="39">
        <v>404</v>
      </c>
      <c r="B408" s="40"/>
      <c r="C408" s="41"/>
      <c r="D408" s="41"/>
      <c r="E408" s="42"/>
      <c r="F408" s="43"/>
      <c r="G408" s="43"/>
      <c r="H408" s="44"/>
      <c r="I408" s="45"/>
      <c r="J408" s="45"/>
      <c r="K408" s="45"/>
      <c r="L408" s="45"/>
      <c r="M408" s="45"/>
      <c r="N408" s="46"/>
      <c r="O408" s="46">
        <v>0</v>
      </c>
      <c r="P408" s="46">
        <v>0</v>
      </c>
      <c r="Q408" s="47">
        <f>SUM(N408:P408)</f>
        <v>0</v>
      </c>
      <c r="R408" s="46"/>
      <c r="S408" s="46"/>
      <c r="T408" s="45"/>
      <c r="U408" s="45"/>
      <c r="V408" s="45"/>
      <c r="W408" s="48" t="str">
        <f>VLOOKUP(M408,tablaPesoTRLActual,2,FALSE)*VLOOKUP((V408-M408),tablaPesoCambioTRL,2,FALSE)</f>
        <v>0</v>
      </c>
      <c r="X408" s="48" t="str">
        <f>VLOOKUP(V408,valoracionMetaTRL,2,FALSE)</f>
        <v>0</v>
      </c>
      <c r="Y408" s="49"/>
      <c r="Z408" s="45" t="str">
        <f>VLOOKUP(Y408,TipoESfuerzo,2,FALSE)</f>
        <v>0</v>
      </c>
      <c r="AA408" s="50"/>
      <c r="AB408" s="51"/>
      <c r="AC408" s="51"/>
      <c r="AD408" s="51"/>
      <c r="AE408" s="52">
        <f>SUM(AA408:AD408)</f>
        <v>0</v>
      </c>
      <c r="AF408" s="53"/>
      <c r="AG408" s="45"/>
      <c r="AH408" s="41"/>
      <c r="AI408" s="54"/>
      <c r="AJ408" s="55" t="str">
        <f>(W408*0.15)+(X408*0.6)+(Z408*0.25)</f>
        <v>0</v>
      </c>
      <c r="AK408" s="56"/>
      <c r="AL408" s="57" t="str">
        <f>VLOOKUP(AK408,AplicacionesTecnologia2,2,FALSE)</f>
        <v>0</v>
      </c>
      <c r="AM408" s="56"/>
      <c r="AN408" s="58" t="str">
        <f>VLOOKUP(AM408,AproximacionMercado,2,FALSE)</f>
        <v>0</v>
      </c>
      <c r="AO408" s="27"/>
      <c r="AP408" s="27"/>
      <c r="AQ408" s="56"/>
      <c r="AR408" s="57" t="str">
        <f>VLOOKUP(AQ408,ExpansionTecnologia,2,FALSE)</f>
        <v>0</v>
      </c>
      <c r="AS408" s="56"/>
      <c r="AT408" s="57" t="str">
        <f>VLOOKUP(AS408,RegulacionesBarreras,2,FALSE)</f>
        <v>0</v>
      </c>
      <c r="AU408" s="59" t="str">
        <f>AVERAGE(AL408,AN408,AR408,AT408)</f>
        <v>0</v>
      </c>
      <c r="AV408" s="56"/>
      <c r="AW408" s="57" t="str">
        <f>VLOOKUP(AV408,afectacionesArticulosPatentes,2,FALSE)</f>
        <v>0</v>
      </c>
      <c r="AX408" s="56"/>
      <c r="AY408" s="57" t="str">
        <f>VLOOKUP(AX408,afectacionesProductosComerciales,2,FALSE)</f>
        <v>0</v>
      </c>
      <c r="AZ408" s="27"/>
      <c r="BA408" s="45" t="s">
        <v>84</v>
      </c>
      <c r="BB408" s="60" t="str">
        <f>AVERAGE(AW408,AY408)</f>
        <v>0</v>
      </c>
    </row>
    <row r="409" spans="1:92" customHeight="1" ht="36">
      <c r="A409" s="39">
        <v>405</v>
      </c>
      <c r="B409" s="40"/>
      <c r="C409" s="41"/>
      <c r="D409" s="41"/>
      <c r="E409" s="42"/>
      <c r="F409" s="43"/>
      <c r="G409" s="43"/>
      <c r="H409" s="44"/>
      <c r="I409" s="45"/>
      <c r="J409" s="45"/>
      <c r="K409" s="45"/>
      <c r="L409" s="45"/>
      <c r="M409" s="45"/>
      <c r="N409" s="46"/>
      <c r="O409" s="46">
        <v>0</v>
      </c>
      <c r="P409" s="46">
        <v>0</v>
      </c>
      <c r="Q409" s="47">
        <f>SUM(N409:P409)</f>
        <v>0</v>
      </c>
      <c r="R409" s="46"/>
      <c r="S409" s="46"/>
      <c r="T409" s="45"/>
      <c r="U409" s="45"/>
      <c r="V409" s="45"/>
      <c r="W409" s="48" t="str">
        <f>VLOOKUP(M409,tablaPesoTRLActual,2,FALSE)*VLOOKUP((V409-M409),tablaPesoCambioTRL,2,FALSE)</f>
        <v>0</v>
      </c>
      <c r="X409" s="48" t="str">
        <f>VLOOKUP(V409,valoracionMetaTRL,2,FALSE)</f>
        <v>0</v>
      </c>
      <c r="Y409" s="49"/>
      <c r="Z409" s="45" t="str">
        <f>VLOOKUP(Y409,TipoESfuerzo,2,FALSE)</f>
        <v>0</v>
      </c>
      <c r="AA409" s="50"/>
      <c r="AB409" s="51"/>
      <c r="AC409" s="51"/>
      <c r="AD409" s="51"/>
      <c r="AE409" s="52">
        <f>SUM(AA409:AD409)</f>
        <v>0</v>
      </c>
      <c r="AF409" s="53"/>
      <c r="AG409" s="45"/>
      <c r="AH409" s="41"/>
      <c r="AI409" s="54"/>
      <c r="AJ409" s="55" t="str">
        <f>(W409*0.15)+(X409*0.6)+(Z409*0.25)</f>
        <v>0</v>
      </c>
      <c r="AK409" s="56"/>
      <c r="AL409" s="57" t="str">
        <f>VLOOKUP(AK409,AplicacionesTecnologia2,2,FALSE)</f>
        <v>0</v>
      </c>
      <c r="AM409" s="56"/>
      <c r="AN409" s="58" t="str">
        <f>VLOOKUP(AM409,AproximacionMercado,2,FALSE)</f>
        <v>0</v>
      </c>
      <c r="AO409" s="27"/>
      <c r="AP409" s="27"/>
      <c r="AQ409" s="56"/>
      <c r="AR409" s="57" t="str">
        <f>VLOOKUP(AQ409,ExpansionTecnologia,2,FALSE)</f>
        <v>0</v>
      </c>
      <c r="AS409" s="56"/>
      <c r="AT409" s="57" t="str">
        <f>VLOOKUP(AS409,RegulacionesBarreras,2,FALSE)</f>
        <v>0</v>
      </c>
      <c r="AU409" s="59" t="str">
        <f>AVERAGE(AL409,AN409,AR409,AT409)</f>
        <v>0</v>
      </c>
      <c r="AV409" s="56"/>
      <c r="AW409" s="57" t="str">
        <f>VLOOKUP(AV409,afectacionesArticulosPatentes,2,FALSE)</f>
        <v>0</v>
      </c>
      <c r="AX409" s="56"/>
      <c r="AY409" s="57" t="str">
        <f>VLOOKUP(AX409,afectacionesProductosComerciales,2,FALSE)</f>
        <v>0</v>
      </c>
      <c r="AZ409" s="27"/>
      <c r="BA409" s="45" t="s">
        <v>84</v>
      </c>
      <c r="BB409" s="60" t="str">
        <f>AVERAGE(AW409,AY409)</f>
        <v>0</v>
      </c>
    </row>
    <row r="410" spans="1:92" customHeight="1" ht="36">
      <c r="A410" s="39">
        <v>406</v>
      </c>
      <c r="B410" s="40"/>
      <c r="C410" s="41"/>
      <c r="D410" s="41"/>
      <c r="E410" s="42"/>
      <c r="F410" s="43"/>
      <c r="G410" s="43"/>
      <c r="H410" s="44"/>
      <c r="I410" s="45"/>
      <c r="J410" s="45"/>
      <c r="K410" s="45"/>
      <c r="L410" s="45"/>
      <c r="M410" s="45"/>
      <c r="N410" s="46"/>
      <c r="O410" s="46">
        <v>0</v>
      </c>
      <c r="P410" s="46">
        <v>0</v>
      </c>
      <c r="Q410" s="47">
        <f>SUM(N410:P410)</f>
        <v>0</v>
      </c>
      <c r="R410" s="46"/>
      <c r="S410" s="46"/>
      <c r="T410" s="45"/>
      <c r="U410" s="45"/>
      <c r="V410" s="45"/>
      <c r="W410" s="48" t="str">
        <f>VLOOKUP(M410,tablaPesoTRLActual,2,FALSE)*VLOOKUP((V410-M410),tablaPesoCambioTRL,2,FALSE)</f>
        <v>0</v>
      </c>
      <c r="X410" s="48" t="str">
        <f>VLOOKUP(V410,valoracionMetaTRL,2,FALSE)</f>
        <v>0</v>
      </c>
      <c r="Y410" s="49"/>
      <c r="Z410" s="45" t="str">
        <f>VLOOKUP(Y410,TipoESfuerzo,2,FALSE)</f>
        <v>0</v>
      </c>
      <c r="AA410" s="50"/>
      <c r="AB410" s="51"/>
      <c r="AC410" s="51"/>
      <c r="AD410" s="51"/>
      <c r="AE410" s="52">
        <f>SUM(AA410:AD410)</f>
        <v>0</v>
      </c>
      <c r="AF410" s="53"/>
      <c r="AG410" s="45"/>
      <c r="AH410" s="41"/>
      <c r="AI410" s="54"/>
      <c r="AJ410" s="55" t="str">
        <f>(W410*0.15)+(X410*0.6)+(Z410*0.25)</f>
        <v>0</v>
      </c>
      <c r="AK410" s="56"/>
      <c r="AL410" s="57" t="str">
        <f>VLOOKUP(AK410,AplicacionesTecnologia2,2,FALSE)</f>
        <v>0</v>
      </c>
      <c r="AM410" s="56"/>
      <c r="AN410" s="58" t="str">
        <f>VLOOKUP(AM410,AproximacionMercado,2,FALSE)</f>
        <v>0</v>
      </c>
      <c r="AO410" s="27"/>
      <c r="AP410" s="27"/>
      <c r="AQ410" s="56"/>
      <c r="AR410" s="57" t="str">
        <f>VLOOKUP(AQ410,ExpansionTecnologia,2,FALSE)</f>
        <v>0</v>
      </c>
      <c r="AS410" s="56"/>
      <c r="AT410" s="57" t="str">
        <f>VLOOKUP(AS410,RegulacionesBarreras,2,FALSE)</f>
        <v>0</v>
      </c>
      <c r="AU410" s="59" t="str">
        <f>AVERAGE(AL410,AN410,AR410,AT410)</f>
        <v>0</v>
      </c>
      <c r="AV410" s="56"/>
      <c r="AW410" s="57" t="str">
        <f>VLOOKUP(AV410,afectacionesArticulosPatentes,2,FALSE)</f>
        <v>0</v>
      </c>
      <c r="AX410" s="56"/>
      <c r="AY410" s="57" t="str">
        <f>VLOOKUP(AX410,afectacionesProductosComerciales,2,FALSE)</f>
        <v>0</v>
      </c>
      <c r="AZ410" s="27"/>
      <c r="BA410" s="45" t="s">
        <v>84</v>
      </c>
      <c r="BB410" s="60" t="str">
        <f>AVERAGE(AW410,AY410)</f>
        <v>0</v>
      </c>
    </row>
    <row r="411" spans="1:92" customHeight="1" ht="36">
      <c r="A411" s="39">
        <v>407</v>
      </c>
      <c r="B411" s="40"/>
      <c r="C411" s="41"/>
      <c r="D411" s="41"/>
      <c r="E411" s="42"/>
      <c r="F411" s="43"/>
      <c r="G411" s="43"/>
      <c r="H411" s="44"/>
      <c r="I411" s="45"/>
      <c r="J411" s="45"/>
      <c r="K411" s="45"/>
      <c r="L411" s="45"/>
      <c r="M411" s="45"/>
      <c r="N411" s="46"/>
      <c r="O411" s="46">
        <v>0</v>
      </c>
      <c r="P411" s="46">
        <v>0</v>
      </c>
      <c r="Q411" s="47">
        <f>SUM(N411:P411)</f>
        <v>0</v>
      </c>
      <c r="R411" s="46"/>
      <c r="S411" s="46"/>
      <c r="T411" s="45"/>
      <c r="U411" s="45"/>
      <c r="V411" s="45"/>
      <c r="W411" s="48" t="str">
        <f>VLOOKUP(M411,tablaPesoTRLActual,2,FALSE)*VLOOKUP((V411-M411),tablaPesoCambioTRL,2,FALSE)</f>
        <v>0</v>
      </c>
      <c r="X411" s="48" t="str">
        <f>VLOOKUP(V411,valoracionMetaTRL,2,FALSE)</f>
        <v>0</v>
      </c>
      <c r="Y411" s="49"/>
      <c r="Z411" s="45" t="str">
        <f>VLOOKUP(Y411,TipoESfuerzo,2,FALSE)</f>
        <v>0</v>
      </c>
      <c r="AA411" s="50"/>
      <c r="AB411" s="51"/>
      <c r="AC411" s="51"/>
      <c r="AD411" s="51"/>
      <c r="AE411" s="52">
        <f>SUM(AA411:AD411)</f>
        <v>0</v>
      </c>
      <c r="AF411" s="53"/>
      <c r="AG411" s="45"/>
      <c r="AH411" s="41"/>
      <c r="AI411" s="54"/>
      <c r="AJ411" s="55" t="str">
        <f>(W411*0.15)+(X411*0.6)+(Z411*0.25)</f>
        <v>0</v>
      </c>
      <c r="AK411" s="56"/>
      <c r="AL411" s="57" t="str">
        <f>VLOOKUP(AK411,AplicacionesTecnologia2,2,FALSE)</f>
        <v>0</v>
      </c>
      <c r="AM411" s="56"/>
      <c r="AN411" s="58" t="str">
        <f>VLOOKUP(AM411,AproximacionMercado,2,FALSE)</f>
        <v>0</v>
      </c>
      <c r="AO411" s="27"/>
      <c r="AP411" s="27"/>
      <c r="AQ411" s="56"/>
      <c r="AR411" s="57" t="str">
        <f>VLOOKUP(AQ411,ExpansionTecnologia,2,FALSE)</f>
        <v>0</v>
      </c>
      <c r="AS411" s="56"/>
      <c r="AT411" s="57" t="str">
        <f>VLOOKUP(AS411,RegulacionesBarreras,2,FALSE)</f>
        <v>0</v>
      </c>
      <c r="AU411" s="59" t="str">
        <f>AVERAGE(AL411,AN411,AR411,AT411)</f>
        <v>0</v>
      </c>
      <c r="AV411" s="56"/>
      <c r="AW411" s="57" t="str">
        <f>VLOOKUP(AV411,afectacionesArticulosPatentes,2,FALSE)</f>
        <v>0</v>
      </c>
      <c r="AX411" s="56"/>
      <c r="AY411" s="57" t="str">
        <f>VLOOKUP(AX411,afectacionesProductosComerciales,2,FALSE)</f>
        <v>0</v>
      </c>
      <c r="AZ411" s="27"/>
      <c r="BA411" s="45" t="s">
        <v>84</v>
      </c>
      <c r="BB411" s="60" t="str">
        <f>AVERAGE(AW411,AY411)</f>
        <v>0</v>
      </c>
    </row>
    <row r="412" spans="1:92" customHeight="1" ht="36">
      <c r="A412" s="39">
        <v>408</v>
      </c>
      <c r="B412" s="40"/>
      <c r="C412" s="41"/>
      <c r="D412" s="41"/>
      <c r="E412" s="42"/>
      <c r="F412" s="43"/>
      <c r="G412" s="43"/>
      <c r="H412" s="44"/>
      <c r="I412" s="45"/>
      <c r="J412" s="45"/>
      <c r="K412" s="45"/>
      <c r="L412" s="45"/>
      <c r="M412" s="45"/>
      <c r="N412" s="46"/>
      <c r="O412" s="46">
        <v>0</v>
      </c>
      <c r="P412" s="46">
        <v>0</v>
      </c>
      <c r="Q412" s="47">
        <f>SUM(N412:P412)</f>
        <v>0</v>
      </c>
      <c r="R412" s="46"/>
      <c r="S412" s="46"/>
      <c r="T412" s="45"/>
      <c r="U412" s="45"/>
      <c r="V412" s="45"/>
      <c r="W412" s="48" t="str">
        <f>VLOOKUP(M412,tablaPesoTRLActual,2,FALSE)*VLOOKUP((V412-M412),tablaPesoCambioTRL,2,FALSE)</f>
        <v>0</v>
      </c>
      <c r="X412" s="48" t="str">
        <f>VLOOKUP(V412,valoracionMetaTRL,2,FALSE)</f>
        <v>0</v>
      </c>
      <c r="Y412" s="49"/>
      <c r="Z412" s="45" t="str">
        <f>VLOOKUP(Y412,TipoESfuerzo,2,FALSE)</f>
        <v>0</v>
      </c>
      <c r="AA412" s="50"/>
      <c r="AB412" s="51"/>
      <c r="AC412" s="51"/>
      <c r="AD412" s="51"/>
      <c r="AE412" s="52">
        <f>SUM(AA412:AD412)</f>
        <v>0</v>
      </c>
      <c r="AF412" s="53"/>
      <c r="AG412" s="45"/>
      <c r="AH412" s="41"/>
      <c r="AI412" s="54"/>
      <c r="AJ412" s="55" t="str">
        <f>(W412*0.15)+(X412*0.6)+(Z412*0.25)</f>
        <v>0</v>
      </c>
      <c r="AK412" s="56"/>
      <c r="AL412" s="57" t="str">
        <f>VLOOKUP(AK412,AplicacionesTecnologia2,2,FALSE)</f>
        <v>0</v>
      </c>
      <c r="AM412" s="56"/>
      <c r="AN412" s="58" t="str">
        <f>VLOOKUP(AM412,AproximacionMercado,2,FALSE)</f>
        <v>0</v>
      </c>
      <c r="AO412" s="27"/>
      <c r="AP412" s="27"/>
      <c r="AQ412" s="56"/>
      <c r="AR412" s="57" t="str">
        <f>VLOOKUP(AQ412,ExpansionTecnologia,2,FALSE)</f>
        <v>0</v>
      </c>
      <c r="AS412" s="56"/>
      <c r="AT412" s="57" t="str">
        <f>VLOOKUP(AS412,RegulacionesBarreras,2,FALSE)</f>
        <v>0</v>
      </c>
      <c r="AU412" s="59" t="str">
        <f>AVERAGE(AL412,AN412,AR412,AT412)</f>
        <v>0</v>
      </c>
      <c r="AV412" s="56"/>
      <c r="AW412" s="57" t="str">
        <f>VLOOKUP(AV412,afectacionesArticulosPatentes,2,FALSE)</f>
        <v>0</v>
      </c>
      <c r="AX412" s="56"/>
      <c r="AY412" s="57" t="str">
        <f>VLOOKUP(AX412,afectacionesProductosComerciales,2,FALSE)</f>
        <v>0</v>
      </c>
      <c r="AZ412" s="27"/>
      <c r="BA412" s="45" t="s">
        <v>84</v>
      </c>
      <c r="BB412" s="60" t="str">
        <f>AVERAGE(AW412,AY412)</f>
        <v>0</v>
      </c>
    </row>
    <row r="413" spans="1:92" customHeight="1" ht="36">
      <c r="A413" s="39">
        <v>409</v>
      </c>
      <c r="B413" s="40"/>
      <c r="C413" s="41"/>
      <c r="D413" s="41"/>
      <c r="E413" s="42"/>
      <c r="F413" s="43"/>
      <c r="G413" s="43"/>
      <c r="H413" s="44"/>
      <c r="I413" s="45"/>
      <c r="J413" s="45"/>
      <c r="K413" s="45"/>
      <c r="L413" s="45"/>
      <c r="M413" s="45"/>
      <c r="N413" s="46"/>
      <c r="O413" s="46">
        <v>0</v>
      </c>
      <c r="P413" s="46">
        <v>0</v>
      </c>
      <c r="Q413" s="47">
        <f>SUM(N413:P413)</f>
        <v>0</v>
      </c>
      <c r="R413" s="46"/>
      <c r="S413" s="46"/>
      <c r="T413" s="45"/>
      <c r="U413" s="45"/>
      <c r="V413" s="45"/>
      <c r="W413" s="48" t="str">
        <f>VLOOKUP(M413,tablaPesoTRLActual,2,FALSE)*VLOOKUP((V413-M413),tablaPesoCambioTRL,2,FALSE)</f>
        <v>0</v>
      </c>
      <c r="X413" s="48" t="str">
        <f>VLOOKUP(V413,valoracionMetaTRL,2,FALSE)</f>
        <v>0</v>
      </c>
      <c r="Y413" s="49"/>
      <c r="Z413" s="45" t="str">
        <f>VLOOKUP(Y413,TipoESfuerzo,2,FALSE)</f>
        <v>0</v>
      </c>
      <c r="AA413" s="50"/>
      <c r="AB413" s="51"/>
      <c r="AC413" s="51"/>
      <c r="AD413" s="51"/>
      <c r="AE413" s="52">
        <f>SUM(AA413:AD413)</f>
        <v>0</v>
      </c>
      <c r="AF413" s="53"/>
      <c r="AG413" s="45"/>
      <c r="AH413" s="41"/>
      <c r="AI413" s="54"/>
      <c r="AJ413" s="55" t="str">
        <f>(W413*0.15)+(X413*0.6)+(Z413*0.25)</f>
        <v>0</v>
      </c>
      <c r="AK413" s="56"/>
      <c r="AL413" s="57" t="str">
        <f>VLOOKUP(AK413,AplicacionesTecnologia2,2,FALSE)</f>
        <v>0</v>
      </c>
      <c r="AM413" s="56"/>
      <c r="AN413" s="58" t="str">
        <f>VLOOKUP(AM413,AproximacionMercado,2,FALSE)</f>
        <v>0</v>
      </c>
      <c r="AO413" s="27"/>
      <c r="AP413" s="27"/>
      <c r="AQ413" s="56"/>
      <c r="AR413" s="57" t="str">
        <f>VLOOKUP(AQ413,ExpansionTecnologia,2,FALSE)</f>
        <v>0</v>
      </c>
      <c r="AS413" s="56"/>
      <c r="AT413" s="57" t="str">
        <f>VLOOKUP(AS413,RegulacionesBarreras,2,FALSE)</f>
        <v>0</v>
      </c>
      <c r="AU413" s="59" t="str">
        <f>AVERAGE(AL413,AN413,AR413,AT413)</f>
        <v>0</v>
      </c>
      <c r="AV413" s="56"/>
      <c r="AW413" s="57" t="str">
        <f>VLOOKUP(AV413,afectacionesArticulosPatentes,2,FALSE)</f>
        <v>0</v>
      </c>
      <c r="AX413" s="56"/>
      <c r="AY413" s="57" t="str">
        <f>VLOOKUP(AX413,afectacionesProductosComerciales,2,FALSE)</f>
        <v>0</v>
      </c>
      <c r="AZ413" s="27"/>
      <c r="BA413" s="45" t="s">
        <v>84</v>
      </c>
      <c r="BB413" s="60" t="str">
        <f>AVERAGE(AW413,AY413)</f>
        <v>0</v>
      </c>
    </row>
    <row r="414" spans="1:92" customHeight="1" ht="36">
      <c r="A414" s="39">
        <v>410</v>
      </c>
      <c r="B414" s="40"/>
      <c r="C414" s="41"/>
      <c r="D414" s="41"/>
      <c r="E414" s="42"/>
      <c r="F414" s="43"/>
      <c r="G414" s="43"/>
      <c r="H414" s="44"/>
      <c r="I414" s="45"/>
      <c r="J414" s="45"/>
      <c r="K414" s="45"/>
      <c r="L414" s="45"/>
      <c r="M414" s="45"/>
      <c r="N414" s="46"/>
      <c r="O414" s="46">
        <v>0</v>
      </c>
      <c r="P414" s="46">
        <v>0</v>
      </c>
      <c r="Q414" s="47">
        <f>SUM(N414:P414)</f>
        <v>0</v>
      </c>
      <c r="R414" s="46"/>
      <c r="S414" s="46"/>
      <c r="T414" s="45"/>
      <c r="U414" s="45"/>
      <c r="V414" s="45"/>
      <c r="W414" s="48" t="str">
        <f>VLOOKUP(M414,tablaPesoTRLActual,2,FALSE)*VLOOKUP((V414-M414),tablaPesoCambioTRL,2,FALSE)</f>
        <v>0</v>
      </c>
      <c r="X414" s="48" t="str">
        <f>VLOOKUP(V414,valoracionMetaTRL,2,FALSE)</f>
        <v>0</v>
      </c>
      <c r="Y414" s="49"/>
      <c r="Z414" s="45" t="str">
        <f>VLOOKUP(Y414,TipoESfuerzo,2,FALSE)</f>
        <v>0</v>
      </c>
      <c r="AA414" s="50"/>
      <c r="AB414" s="51"/>
      <c r="AC414" s="51"/>
      <c r="AD414" s="51"/>
      <c r="AE414" s="52">
        <f>SUM(AA414:AD414)</f>
        <v>0</v>
      </c>
      <c r="AF414" s="53"/>
      <c r="AG414" s="45"/>
      <c r="AH414" s="41"/>
      <c r="AI414" s="54"/>
      <c r="AJ414" s="55" t="str">
        <f>(W414*0.15)+(X414*0.6)+(Z414*0.25)</f>
        <v>0</v>
      </c>
      <c r="AK414" s="56"/>
      <c r="AL414" s="57" t="str">
        <f>VLOOKUP(AK414,AplicacionesTecnologia2,2,FALSE)</f>
        <v>0</v>
      </c>
      <c r="AM414" s="56"/>
      <c r="AN414" s="58" t="str">
        <f>VLOOKUP(AM414,AproximacionMercado,2,FALSE)</f>
        <v>0</v>
      </c>
      <c r="AO414" s="27"/>
      <c r="AP414" s="27"/>
      <c r="AQ414" s="56"/>
      <c r="AR414" s="57" t="str">
        <f>VLOOKUP(AQ414,ExpansionTecnologia,2,FALSE)</f>
        <v>0</v>
      </c>
      <c r="AS414" s="56"/>
      <c r="AT414" s="57" t="str">
        <f>VLOOKUP(AS414,RegulacionesBarreras,2,FALSE)</f>
        <v>0</v>
      </c>
      <c r="AU414" s="59" t="str">
        <f>AVERAGE(AL414,AN414,AR414,AT414)</f>
        <v>0</v>
      </c>
      <c r="AV414" s="56"/>
      <c r="AW414" s="57" t="str">
        <f>VLOOKUP(AV414,afectacionesArticulosPatentes,2,FALSE)</f>
        <v>0</v>
      </c>
      <c r="AX414" s="56"/>
      <c r="AY414" s="57" t="str">
        <f>VLOOKUP(AX414,afectacionesProductosComerciales,2,FALSE)</f>
        <v>0</v>
      </c>
      <c r="AZ414" s="27"/>
      <c r="BA414" s="45" t="s">
        <v>84</v>
      </c>
      <c r="BB414" s="60" t="str">
        <f>AVERAGE(AW414,AY414)</f>
        <v>0</v>
      </c>
    </row>
    <row r="415" spans="1:92" customHeight="1" ht="36">
      <c r="A415" s="39">
        <v>411</v>
      </c>
      <c r="B415" s="40"/>
      <c r="C415" s="41"/>
      <c r="D415" s="41"/>
      <c r="E415" s="42"/>
      <c r="F415" s="43"/>
      <c r="G415" s="43"/>
      <c r="H415" s="44"/>
      <c r="I415" s="45"/>
      <c r="J415" s="45"/>
      <c r="K415" s="45"/>
      <c r="L415" s="45"/>
      <c r="M415" s="45"/>
      <c r="N415" s="46"/>
      <c r="O415" s="46">
        <v>0</v>
      </c>
      <c r="P415" s="46">
        <v>0</v>
      </c>
      <c r="Q415" s="47">
        <f>SUM(N415:P415)</f>
        <v>0</v>
      </c>
      <c r="R415" s="46"/>
      <c r="S415" s="46"/>
      <c r="T415" s="45"/>
      <c r="U415" s="45"/>
      <c r="V415" s="45"/>
      <c r="W415" s="48" t="str">
        <f>VLOOKUP(M415,tablaPesoTRLActual,2,FALSE)*VLOOKUP((V415-M415),tablaPesoCambioTRL,2,FALSE)</f>
        <v>0</v>
      </c>
      <c r="X415" s="48" t="str">
        <f>VLOOKUP(V415,valoracionMetaTRL,2,FALSE)</f>
        <v>0</v>
      </c>
      <c r="Y415" s="49"/>
      <c r="Z415" s="45" t="str">
        <f>VLOOKUP(Y415,TipoESfuerzo,2,FALSE)</f>
        <v>0</v>
      </c>
      <c r="AA415" s="50"/>
      <c r="AB415" s="51"/>
      <c r="AC415" s="51"/>
      <c r="AD415" s="51"/>
      <c r="AE415" s="52">
        <f>SUM(AA415:AD415)</f>
        <v>0</v>
      </c>
      <c r="AF415" s="53"/>
      <c r="AG415" s="45"/>
      <c r="AH415" s="41"/>
      <c r="AI415" s="54"/>
      <c r="AJ415" s="55" t="str">
        <f>(W415*0.15)+(X415*0.6)+(Z415*0.25)</f>
        <v>0</v>
      </c>
      <c r="AK415" s="56"/>
      <c r="AL415" s="57" t="str">
        <f>VLOOKUP(AK415,AplicacionesTecnologia2,2,FALSE)</f>
        <v>0</v>
      </c>
      <c r="AM415" s="56"/>
      <c r="AN415" s="58" t="str">
        <f>VLOOKUP(AM415,AproximacionMercado,2,FALSE)</f>
        <v>0</v>
      </c>
      <c r="AO415" s="27"/>
      <c r="AP415" s="27"/>
      <c r="AQ415" s="56"/>
      <c r="AR415" s="57" t="str">
        <f>VLOOKUP(AQ415,ExpansionTecnologia,2,FALSE)</f>
        <v>0</v>
      </c>
      <c r="AS415" s="56"/>
      <c r="AT415" s="57" t="str">
        <f>VLOOKUP(AS415,RegulacionesBarreras,2,FALSE)</f>
        <v>0</v>
      </c>
      <c r="AU415" s="59" t="str">
        <f>AVERAGE(AL415,AN415,AR415,AT415)</f>
        <v>0</v>
      </c>
      <c r="AV415" s="56"/>
      <c r="AW415" s="57" t="str">
        <f>VLOOKUP(AV415,afectacionesArticulosPatentes,2,FALSE)</f>
        <v>0</v>
      </c>
      <c r="AX415" s="56"/>
      <c r="AY415" s="57" t="str">
        <f>VLOOKUP(AX415,afectacionesProductosComerciales,2,FALSE)</f>
        <v>0</v>
      </c>
      <c r="AZ415" s="27"/>
      <c r="BA415" s="45" t="s">
        <v>84</v>
      </c>
      <c r="BB415" s="60" t="str">
        <f>AVERAGE(AW415,AY415)</f>
        <v>0</v>
      </c>
    </row>
    <row r="416" spans="1:92" customHeight="1" ht="36">
      <c r="A416" s="39">
        <v>412</v>
      </c>
      <c r="B416" s="40"/>
      <c r="C416" s="41"/>
      <c r="D416" s="41"/>
      <c r="E416" s="42"/>
      <c r="F416" s="43"/>
      <c r="G416" s="43"/>
      <c r="H416" s="44"/>
      <c r="I416" s="45"/>
      <c r="J416" s="45"/>
      <c r="K416" s="45"/>
      <c r="L416" s="45"/>
      <c r="M416" s="45"/>
      <c r="N416" s="46"/>
      <c r="O416" s="46">
        <v>0</v>
      </c>
      <c r="P416" s="46">
        <v>0</v>
      </c>
      <c r="Q416" s="47">
        <f>SUM(N416:P416)</f>
        <v>0</v>
      </c>
      <c r="R416" s="46"/>
      <c r="S416" s="46"/>
      <c r="T416" s="45"/>
      <c r="U416" s="45"/>
      <c r="V416" s="45"/>
      <c r="W416" s="48" t="str">
        <f>VLOOKUP(M416,tablaPesoTRLActual,2,FALSE)*VLOOKUP((V416-M416),tablaPesoCambioTRL,2,FALSE)</f>
        <v>0</v>
      </c>
      <c r="X416" s="48" t="str">
        <f>VLOOKUP(V416,valoracionMetaTRL,2,FALSE)</f>
        <v>0</v>
      </c>
      <c r="Y416" s="49"/>
      <c r="Z416" s="45" t="str">
        <f>VLOOKUP(Y416,TipoESfuerzo,2,FALSE)</f>
        <v>0</v>
      </c>
      <c r="AA416" s="50"/>
      <c r="AB416" s="51"/>
      <c r="AC416" s="51"/>
      <c r="AD416" s="51"/>
      <c r="AE416" s="52">
        <f>SUM(AA416:AD416)</f>
        <v>0</v>
      </c>
      <c r="AF416" s="53"/>
      <c r="AG416" s="45"/>
      <c r="AH416" s="41"/>
      <c r="AI416" s="54"/>
      <c r="AJ416" s="55" t="str">
        <f>(W416*0.15)+(X416*0.6)+(Z416*0.25)</f>
        <v>0</v>
      </c>
      <c r="AK416" s="56"/>
      <c r="AL416" s="57" t="str">
        <f>VLOOKUP(AK416,AplicacionesTecnologia2,2,FALSE)</f>
        <v>0</v>
      </c>
      <c r="AM416" s="56"/>
      <c r="AN416" s="58" t="str">
        <f>VLOOKUP(AM416,AproximacionMercado,2,FALSE)</f>
        <v>0</v>
      </c>
      <c r="AO416" s="27"/>
      <c r="AP416" s="27"/>
      <c r="AQ416" s="56"/>
      <c r="AR416" s="57" t="str">
        <f>VLOOKUP(AQ416,ExpansionTecnologia,2,FALSE)</f>
        <v>0</v>
      </c>
      <c r="AS416" s="56"/>
      <c r="AT416" s="57" t="str">
        <f>VLOOKUP(AS416,RegulacionesBarreras,2,FALSE)</f>
        <v>0</v>
      </c>
      <c r="AU416" s="59" t="str">
        <f>AVERAGE(AL416,AN416,AR416,AT416)</f>
        <v>0</v>
      </c>
      <c r="AV416" s="56"/>
      <c r="AW416" s="57" t="str">
        <f>VLOOKUP(AV416,afectacionesArticulosPatentes,2,FALSE)</f>
        <v>0</v>
      </c>
      <c r="AX416" s="56"/>
      <c r="AY416" s="57" t="str">
        <f>VLOOKUP(AX416,afectacionesProductosComerciales,2,FALSE)</f>
        <v>0</v>
      </c>
      <c r="AZ416" s="27"/>
      <c r="BA416" s="45" t="s">
        <v>84</v>
      </c>
      <c r="BB416" s="60" t="str">
        <f>AVERAGE(AW416,AY416)</f>
        <v>0</v>
      </c>
    </row>
    <row r="417" spans="1:92" customHeight="1" ht="36">
      <c r="A417" s="39">
        <v>413</v>
      </c>
      <c r="B417" s="40"/>
      <c r="C417" s="41"/>
      <c r="D417" s="41"/>
      <c r="E417" s="42"/>
      <c r="F417" s="43"/>
      <c r="G417" s="43"/>
      <c r="H417" s="44"/>
      <c r="I417" s="45"/>
      <c r="J417" s="45"/>
      <c r="K417" s="45"/>
      <c r="L417" s="45"/>
      <c r="M417" s="45"/>
      <c r="N417" s="46"/>
      <c r="O417" s="46">
        <v>0</v>
      </c>
      <c r="P417" s="46">
        <v>0</v>
      </c>
      <c r="Q417" s="47">
        <f>SUM(N417:P417)</f>
        <v>0</v>
      </c>
      <c r="R417" s="46"/>
      <c r="S417" s="46"/>
      <c r="T417" s="45"/>
      <c r="U417" s="45"/>
      <c r="V417" s="45"/>
      <c r="W417" s="48" t="str">
        <f>VLOOKUP(M417,tablaPesoTRLActual,2,FALSE)*VLOOKUP((V417-M417),tablaPesoCambioTRL,2,FALSE)</f>
        <v>0</v>
      </c>
      <c r="X417" s="48" t="str">
        <f>VLOOKUP(V417,valoracionMetaTRL,2,FALSE)</f>
        <v>0</v>
      </c>
      <c r="Y417" s="49"/>
      <c r="Z417" s="45" t="str">
        <f>VLOOKUP(Y417,TipoESfuerzo,2,FALSE)</f>
        <v>0</v>
      </c>
      <c r="AA417" s="50"/>
      <c r="AB417" s="51"/>
      <c r="AC417" s="51"/>
      <c r="AD417" s="51"/>
      <c r="AE417" s="52">
        <f>SUM(AA417:AD417)</f>
        <v>0</v>
      </c>
      <c r="AF417" s="53"/>
      <c r="AG417" s="45"/>
      <c r="AH417" s="41"/>
      <c r="AI417" s="54"/>
      <c r="AJ417" s="55" t="str">
        <f>(W417*0.15)+(X417*0.6)+(Z417*0.25)</f>
        <v>0</v>
      </c>
      <c r="AK417" s="56"/>
      <c r="AL417" s="57" t="str">
        <f>VLOOKUP(AK417,AplicacionesTecnologia2,2,FALSE)</f>
        <v>0</v>
      </c>
      <c r="AM417" s="56"/>
      <c r="AN417" s="58" t="str">
        <f>VLOOKUP(AM417,AproximacionMercado,2,FALSE)</f>
        <v>0</v>
      </c>
      <c r="AO417" s="27"/>
      <c r="AP417" s="27"/>
      <c r="AQ417" s="56"/>
      <c r="AR417" s="57" t="str">
        <f>VLOOKUP(AQ417,ExpansionTecnologia,2,FALSE)</f>
        <v>0</v>
      </c>
      <c r="AS417" s="56"/>
      <c r="AT417" s="57" t="str">
        <f>VLOOKUP(AS417,RegulacionesBarreras,2,FALSE)</f>
        <v>0</v>
      </c>
      <c r="AU417" s="59" t="str">
        <f>AVERAGE(AL417,AN417,AR417,AT417)</f>
        <v>0</v>
      </c>
      <c r="AV417" s="56"/>
      <c r="AW417" s="57" t="str">
        <f>VLOOKUP(AV417,afectacionesArticulosPatentes,2,FALSE)</f>
        <v>0</v>
      </c>
      <c r="AX417" s="56"/>
      <c r="AY417" s="57" t="str">
        <f>VLOOKUP(AX417,afectacionesProductosComerciales,2,FALSE)</f>
        <v>0</v>
      </c>
      <c r="AZ417" s="27"/>
      <c r="BA417" s="45" t="s">
        <v>84</v>
      </c>
      <c r="BB417" s="60" t="str">
        <f>AVERAGE(AW417,AY417)</f>
        <v>0</v>
      </c>
    </row>
    <row r="418" spans="1:92" customHeight="1" ht="36">
      <c r="A418" s="39">
        <v>414</v>
      </c>
      <c r="B418" s="40"/>
      <c r="C418" s="41"/>
      <c r="D418" s="41"/>
      <c r="E418" s="42"/>
      <c r="F418" s="43"/>
      <c r="G418" s="43"/>
      <c r="H418" s="44"/>
      <c r="I418" s="45"/>
      <c r="J418" s="45"/>
      <c r="K418" s="45"/>
      <c r="L418" s="45"/>
      <c r="M418" s="45"/>
      <c r="N418" s="46"/>
      <c r="O418" s="46">
        <v>0</v>
      </c>
      <c r="P418" s="46">
        <v>0</v>
      </c>
      <c r="Q418" s="47">
        <f>SUM(N418:P418)</f>
        <v>0</v>
      </c>
      <c r="R418" s="46"/>
      <c r="S418" s="46"/>
      <c r="T418" s="45"/>
      <c r="U418" s="45"/>
      <c r="V418" s="45"/>
      <c r="W418" s="48" t="str">
        <f>VLOOKUP(M418,tablaPesoTRLActual,2,FALSE)*VLOOKUP((V418-M418),tablaPesoCambioTRL,2,FALSE)</f>
        <v>0</v>
      </c>
      <c r="X418" s="48" t="str">
        <f>VLOOKUP(V418,valoracionMetaTRL,2,FALSE)</f>
        <v>0</v>
      </c>
      <c r="Y418" s="49"/>
      <c r="Z418" s="45" t="str">
        <f>VLOOKUP(Y418,TipoESfuerzo,2,FALSE)</f>
        <v>0</v>
      </c>
      <c r="AA418" s="50"/>
      <c r="AB418" s="51"/>
      <c r="AC418" s="51"/>
      <c r="AD418" s="51"/>
      <c r="AE418" s="52">
        <f>SUM(AA418:AD418)</f>
        <v>0</v>
      </c>
      <c r="AF418" s="53"/>
      <c r="AG418" s="45"/>
      <c r="AH418" s="41"/>
      <c r="AI418" s="54"/>
      <c r="AJ418" s="55" t="str">
        <f>(W418*0.15)+(X418*0.6)+(Z418*0.25)</f>
        <v>0</v>
      </c>
      <c r="AK418" s="56"/>
      <c r="AL418" s="57" t="str">
        <f>VLOOKUP(AK418,AplicacionesTecnologia2,2,FALSE)</f>
        <v>0</v>
      </c>
      <c r="AM418" s="56"/>
      <c r="AN418" s="58" t="str">
        <f>VLOOKUP(AM418,AproximacionMercado,2,FALSE)</f>
        <v>0</v>
      </c>
      <c r="AO418" s="27"/>
      <c r="AP418" s="27"/>
      <c r="AQ418" s="56"/>
      <c r="AR418" s="57" t="str">
        <f>VLOOKUP(AQ418,ExpansionTecnologia,2,FALSE)</f>
        <v>0</v>
      </c>
      <c r="AS418" s="56"/>
      <c r="AT418" s="57" t="str">
        <f>VLOOKUP(AS418,RegulacionesBarreras,2,FALSE)</f>
        <v>0</v>
      </c>
      <c r="AU418" s="59" t="str">
        <f>AVERAGE(AL418,AN418,AR418,AT418)</f>
        <v>0</v>
      </c>
      <c r="AV418" s="56"/>
      <c r="AW418" s="57" t="str">
        <f>VLOOKUP(AV418,afectacionesArticulosPatentes,2,FALSE)</f>
        <v>0</v>
      </c>
      <c r="AX418" s="56"/>
      <c r="AY418" s="57" t="str">
        <f>VLOOKUP(AX418,afectacionesProductosComerciales,2,FALSE)</f>
        <v>0</v>
      </c>
      <c r="AZ418" s="27"/>
      <c r="BA418" s="45" t="s">
        <v>84</v>
      </c>
      <c r="BB418" s="60" t="str">
        <f>AVERAGE(AW418,AY418)</f>
        <v>0</v>
      </c>
    </row>
    <row r="419" spans="1:92" customHeight="1" ht="36">
      <c r="A419" s="39">
        <v>415</v>
      </c>
      <c r="B419" s="40"/>
      <c r="C419" s="41"/>
      <c r="D419" s="41"/>
      <c r="E419" s="42"/>
      <c r="F419" s="43"/>
      <c r="G419" s="43"/>
      <c r="H419" s="44"/>
      <c r="I419" s="45"/>
      <c r="J419" s="45"/>
      <c r="K419" s="45"/>
      <c r="L419" s="45"/>
      <c r="M419" s="45"/>
      <c r="N419" s="46"/>
      <c r="O419" s="46">
        <v>0</v>
      </c>
      <c r="P419" s="46">
        <v>0</v>
      </c>
      <c r="Q419" s="47">
        <f>SUM(N419:P419)</f>
        <v>0</v>
      </c>
      <c r="R419" s="46"/>
      <c r="S419" s="46"/>
      <c r="T419" s="45"/>
      <c r="U419" s="45"/>
      <c r="V419" s="45"/>
      <c r="W419" s="48" t="str">
        <f>VLOOKUP(M419,tablaPesoTRLActual,2,FALSE)*VLOOKUP((V419-M419),tablaPesoCambioTRL,2,FALSE)</f>
        <v>0</v>
      </c>
      <c r="X419" s="48" t="str">
        <f>VLOOKUP(V419,valoracionMetaTRL,2,FALSE)</f>
        <v>0</v>
      </c>
      <c r="Y419" s="49"/>
      <c r="Z419" s="45" t="str">
        <f>VLOOKUP(Y419,TipoESfuerzo,2,FALSE)</f>
        <v>0</v>
      </c>
      <c r="AA419" s="50"/>
      <c r="AB419" s="51"/>
      <c r="AC419" s="51"/>
      <c r="AD419" s="51"/>
      <c r="AE419" s="52">
        <f>SUM(AA419:AD419)</f>
        <v>0</v>
      </c>
      <c r="AF419" s="53"/>
      <c r="AG419" s="45"/>
      <c r="AH419" s="41"/>
      <c r="AI419" s="54"/>
      <c r="AJ419" s="55" t="str">
        <f>(W419*0.15)+(X419*0.6)+(Z419*0.25)</f>
        <v>0</v>
      </c>
      <c r="AK419" s="56"/>
      <c r="AL419" s="57" t="str">
        <f>VLOOKUP(AK419,AplicacionesTecnologia2,2,FALSE)</f>
        <v>0</v>
      </c>
      <c r="AM419" s="56"/>
      <c r="AN419" s="58" t="str">
        <f>VLOOKUP(AM419,AproximacionMercado,2,FALSE)</f>
        <v>0</v>
      </c>
      <c r="AO419" s="27"/>
      <c r="AP419" s="27"/>
      <c r="AQ419" s="56"/>
      <c r="AR419" s="57" t="str">
        <f>VLOOKUP(AQ419,ExpansionTecnologia,2,FALSE)</f>
        <v>0</v>
      </c>
      <c r="AS419" s="56"/>
      <c r="AT419" s="57" t="str">
        <f>VLOOKUP(AS419,RegulacionesBarreras,2,FALSE)</f>
        <v>0</v>
      </c>
      <c r="AU419" s="59" t="str">
        <f>AVERAGE(AL419,AN419,AR419,AT419)</f>
        <v>0</v>
      </c>
      <c r="AV419" s="56"/>
      <c r="AW419" s="57" t="str">
        <f>VLOOKUP(AV419,afectacionesArticulosPatentes,2,FALSE)</f>
        <v>0</v>
      </c>
      <c r="AX419" s="56"/>
      <c r="AY419" s="57" t="str">
        <f>VLOOKUP(AX419,afectacionesProductosComerciales,2,FALSE)</f>
        <v>0</v>
      </c>
      <c r="AZ419" s="27"/>
      <c r="BA419" s="45" t="s">
        <v>84</v>
      </c>
      <c r="BB419" s="60" t="str">
        <f>AVERAGE(AW419,AY419)</f>
        <v>0</v>
      </c>
    </row>
    <row r="420" spans="1:92" customHeight="1" ht="36">
      <c r="A420" s="39">
        <v>416</v>
      </c>
      <c r="B420" s="40"/>
      <c r="C420" s="41"/>
      <c r="D420" s="41"/>
      <c r="E420" s="42"/>
      <c r="F420" s="43"/>
      <c r="G420" s="43"/>
      <c r="H420" s="44"/>
      <c r="I420" s="45"/>
      <c r="J420" s="45"/>
      <c r="K420" s="45"/>
      <c r="L420" s="45"/>
      <c r="M420" s="45"/>
      <c r="N420" s="46"/>
      <c r="O420" s="46">
        <v>0</v>
      </c>
      <c r="P420" s="46">
        <v>0</v>
      </c>
      <c r="Q420" s="47">
        <f>SUM(N420:P420)</f>
        <v>0</v>
      </c>
      <c r="R420" s="46"/>
      <c r="S420" s="46"/>
      <c r="T420" s="45"/>
      <c r="U420" s="45"/>
      <c r="V420" s="45"/>
      <c r="W420" s="48" t="str">
        <f>VLOOKUP(M420,tablaPesoTRLActual,2,FALSE)*VLOOKUP((V420-M420),tablaPesoCambioTRL,2,FALSE)</f>
        <v>0</v>
      </c>
      <c r="X420" s="48" t="str">
        <f>VLOOKUP(V420,valoracionMetaTRL,2,FALSE)</f>
        <v>0</v>
      </c>
      <c r="Y420" s="49"/>
      <c r="Z420" s="45" t="str">
        <f>VLOOKUP(Y420,TipoESfuerzo,2,FALSE)</f>
        <v>0</v>
      </c>
      <c r="AA420" s="50"/>
      <c r="AB420" s="51"/>
      <c r="AC420" s="51"/>
      <c r="AD420" s="51"/>
      <c r="AE420" s="52">
        <f>SUM(AA420:AD420)</f>
        <v>0</v>
      </c>
      <c r="AF420" s="53"/>
      <c r="AG420" s="45"/>
      <c r="AH420" s="41"/>
      <c r="AI420" s="54"/>
      <c r="AJ420" s="55" t="str">
        <f>(W420*0.15)+(X420*0.6)+(Z420*0.25)</f>
        <v>0</v>
      </c>
      <c r="AK420" s="56"/>
      <c r="AL420" s="57" t="str">
        <f>VLOOKUP(AK420,AplicacionesTecnologia2,2,FALSE)</f>
        <v>0</v>
      </c>
      <c r="AM420" s="56"/>
      <c r="AN420" s="58" t="str">
        <f>VLOOKUP(AM420,AproximacionMercado,2,FALSE)</f>
        <v>0</v>
      </c>
      <c r="AO420" s="27"/>
      <c r="AP420" s="27"/>
      <c r="AQ420" s="56"/>
      <c r="AR420" s="57" t="str">
        <f>VLOOKUP(AQ420,ExpansionTecnologia,2,FALSE)</f>
        <v>0</v>
      </c>
      <c r="AS420" s="56"/>
      <c r="AT420" s="57" t="str">
        <f>VLOOKUP(AS420,RegulacionesBarreras,2,FALSE)</f>
        <v>0</v>
      </c>
      <c r="AU420" s="59" t="str">
        <f>AVERAGE(AL420,AN420,AR420,AT420)</f>
        <v>0</v>
      </c>
      <c r="AV420" s="56"/>
      <c r="AW420" s="57" t="str">
        <f>VLOOKUP(AV420,afectacionesArticulosPatentes,2,FALSE)</f>
        <v>0</v>
      </c>
      <c r="AX420" s="56"/>
      <c r="AY420" s="57" t="str">
        <f>VLOOKUP(AX420,afectacionesProductosComerciales,2,FALSE)</f>
        <v>0</v>
      </c>
      <c r="AZ420" s="27"/>
      <c r="BA420" s="45" t="s">
        <v>84</v>
      </c>
      <c r="BB420" s="60" t="str">
        <f>AVERAGE(AW420,AY420)</f>
        <v>0</v>
      </c>
    </row>
    <row r="421" spans="1:92" customHeight="1" ht="36">
      <c r="A421" s="39">
        <v>417</v>
      </c>
      <c r="B421" s="40"/>
      <c r="C421" s="41"/>
      <c r="D421" s="41"/>
      <c r="E421" s="42"/>
      <c r="F421" s="43"/>
      <c r="G421" s="43"/>
      <c r="H421" s="44"/>
      <c r="I421" s="45"/>
      <c r="J421" s="45"/>
      <c r="K421" s="45"/>
      <c r="L421" s="45"/>
      <c r="M421" s="45"/>
      <c r="N421" s="46"/>
      <c r="O421" s="46">
        <v>0</v>
      </c>
      <c r="P421" s="46">
        <v>0</v>
      </c>
      <c r="Q421" s="47">
        <f>SUM(N421:P421)</f>
        <v>0</v>
      </c>
      <c r="R421" s="46"/>
      <c r="S421" s="46"/>
      <c r="T421" s="45"/>
      <c r="U421" s="45"/>
      <c r="V421" s="45"/>
      <c r="W421" s="48" t="str">
        <f>VLOOKUP(M421,tablaPesoTRLActual,2,FALSE)*VLOOKUP((V421-M421),tablaPesoCambioTRL,2,FALSE)</f>
        <v>0</v>
      </c>
      <c r="X421" s="48" t="str">
        <f>VLOOKUP(V421,valoracionMetaTRL,2,FALSE)</f>
        <v>0</v>
      </c>
      <c r="Y421" s="49"/>
      <c r="Z421" s="45" t="str">
        <f>VLOOKUP(Y421,TipoESfuerzo,2,FALSE)</f>
        <v>0</v>
      </c>
      <c r="AA421" s="50"/>
      <c r="AB421" s="51"/>
      <c r="AC421" s="51"/>
      <c r="AD421" s="51"/>
      <c r="AE421" s="52">
        <f>SUM(AA421:AD421)</f>
        <v>0</v>
      </c>
      <c r="AF421" s="53"/>
      <c r="AG421" s="45"/>
      <c r="AH421" s="41"/>
      <c r="AI421" s="54"/>
      <c r="AJ421" s="55" t="str">
        <f>(W421*0.15)+(X421*0.6)+(Z421*0.25)</f>
        <v>0</v>
      </c>
      <c r="AK421" s="56"/>
      <c r="AL421" s="57" t="str">
        <f>VLOOKUP(AK421,AplicacionesTecnologia2,2,FALSE)</f>
        <v>0</v>
      </c>
      <c r="AM421" s="56"/>
      <c r="AN421" s="58" t="str">
        <f>VLOOKUP(AM421,AproximacionMercado,2,FALSE)</f>
        <v>0</v>
      </c>
      <c r="AO421" s="27"/>
      <c r="AP421" s="27"/>
      <c r="AQ421" s="56"/>
      <c r="AR421" s="57" t="str">
        <f>VLOOKUP(AQ421,ExpansionTecnologia,2,FALSE)</f>
        <v>0</v>
      </c>
      <c r="AS421" s="56"/>
      <c r="AT421" s="57" t="str">
        <f>VLOOKUP(AS421,RegulacionesBarreras,2,FALSE)</f>
        <v>0</v>
      </c>
      <c r="AU421" s="59" t="str">
        <f>AVERAGE(AL421,AN421,AR421,AT421)</f>
        <v>0</v>
      </c>
      <c r="AV421" s="56"/>
      <c r="AW421" s="57" t="str">
        <f>VLOOKUP(AV421,afectacionesArticulosPatentes,2,FALSE)</f>
        <v>0</v>
      </c>
      <c r="AX421" s="56"/>
      <c r="AY421" s="57" t="str">
        <f>VLOOKUP(AX421,afectacionesProductosComerciales,2,FALSE)</f>
        <v>0</v>
      </c>
      <c r="AZ421" s="27"/>
      <c r="BA421" s="45" t="s">
        <v>84</v>
      </c>
      <c r="BB421" s="60" t="str">
        <f>AVERAGE(AW421,AY421)</f>
        <v>0</v>
      </c>
    </row>
    <row r="422" spans="1:92" customHeight="1" ht="36">
      <c r="A422" s="39">
        <v>418</v>
      </c>
      <c r="B422" s="40"/>
      <c r="C422" s="41"/>
      <c r="D422" s="41"/>
      <c r="E422" s="42"/>
      <c r="F422" s="43"/>
      <c r="G422" s="43"/>
      <c r="H422" s="44"/>
      <c r="I422" s="45"/>
      <c r="J422" s="45"/>
      <c r="K422" s="45"/>
      <c r="L422" s="45"/>
      <c r="M422" s="45"/>
      <c r="N422" s="46"/>
      <c r="O422" s="46">
        <v>0</v>
      </c>
      <c r="P422" s="46">
        <v>0</v>
      </c>
      <c r="Q422" s="47">
        <f>SUM(N422:P422)</f>
        <v>0</v>
      </c>
      <c r="R422" s="46"/>
      <c r="S422" s="46"/>
      <c r="T422" s="45"/>
      <c r="U422" s="45"/>
      <c r="V422" s="45"/>
      <c r="W422" s="48" t="str">
        <f>VLOOKUP(M422,tablaPesoTRLActual,2,FALSE)*VLOOKUP((V422-M422),tablaPesoCambioTRL,2,FALSE)</f>
        <v>0</v>
      </c>
      <c r="X422" s="48" t="str">
        <f>VLOOKUP(V422,valoracionMetaTRL,2,FALSE)</f>
        <v>0</v>
      </c>
      <c r="Y422" s="49"/>
      <c r="Z422" s="45" t="str">
        <f>VLOOKUP(Y422,TipoESfuerzo,2,FALSE)</f>
        <v>0</v>
      </c>
      <c r="AA422" s="50"/>
      <c r="AB422" s="51"/>
      <c r="AC422" s="51"/>
      <c r="AD422" s="51"/>
      <c r="AE422" s="52">
        <f>SUM(AA422:AD422)</f>
        <v>0</v>
      </c>
      <c r="AF422" s="53"/>
      <c r="AG422" s="45"/>
      <c r="AH422" s="41"/>
      <c r="AI422" s="54"/>
      <c r="AJ422" s="55" t="str">
        <f>(W422*0.15)+(X422*0.6)+(Z422*0.25)</f>
        <v>0</v>
      </c>
      <c r="AK422" s="56"/>
      <c r="AL422" s="57" t="str">
        <f>VLOOKUP(AK422,AplicacionesTecnologia2,2,FALSE)</f>
        <v>0</v>
      </c>
      <c r="AM422" s="56"/>
      <c r="AN422" s="58" t="str">
        <f>VLOOKUP(AM422,AproximacionMercado,2,FALSE)</f>
        <v>0</v>
      </c>
      <c r="AO422" s="27"/>
      <c r="AP422" s="27"/>
      <c r="AQ422" s="56"/>
      <c r="AR422" s="57" t="str">
        <f>VLOOKUP(AQ422,ExpansionTecnologia,2,FALSE)</f>
        <v>0</v>
      </c>
      <c r="AS422" s="56"/>
      <c r="AT422" s="57" t="str">
        <f>VLOOKUP(AS422,RegulacionesBarreras,2,FALSE)</f>
        <v>0</v>
      </c>
      <c r="AU422" s="59" t="str">
        <f>AVERAGE(AL422,AN422,AR422,AT422)</f>
        <v>0</v>
      </c>
      <c r="AV422" s="56"/>
      <c r="AW422" s="57" t="str">
        <f>VLOOKUP(AV422,afectacionesArticulosPatentes,2,FALSE)</f>
        <v>0</v>
      </c>
      <c r="AX422" s="56"/>
      <c r="AY422" s="57" t="str">
        <f>VLOOKUP(AX422,afectacionesProductosComerciales,2,FALSE)</f>
        <v>0</v>
      </c>
      <c r="AZ422" s="27"/>
      <c r="BA422" s="45" t="s">
        <v>84</v>
      </c>
      <c r="BB422" s="60" t="str">
        <f>AVERAGE(AW422,AY422)</f>
        <v>0</v>
      </c>
    </row>
    <row r="423" spans="1:92" customHeight="1" ht="36">
      <c r="A423" s="39">
        <v>419</v>
      </c>
      <c r="B423" s="40"/>
      <c r="C423" s="41"/>
      <c r="D423" s="41"/>
      <c r="E423" s="42"/>
      <c r="F423" s="43"/>
      <c r="G423" s="43"/>
      <c r="H423" s="44"/>
      <c r="I423" s="45"/>
      <c r="J423" s="45"/>
      <c r="K423" s="45"/>
      <c r="L423" s="45"/>
      <c r="M423" s="45"/>
      <c r="N423" s="46"/>
      <c r="O423" s="46">
        <v>0</v>
      </c>
      <c r="P423" s="46">
        <v>0</v>
      </c>
      <c r="Q423" s="47">
        <f>SUM(N423:P423)</f>
        <v>0</v>
      </c>
      <c r="R423" s="46"/>
      <c r="S423" s="46"/>
      <c r="T423" s="45"/>
      <c r="U423" s="45"/>
      <c r="V423" s="45"/>
      <c r="W423" s="48" t="str">
        <f>VLOOKUP(M423,tablaPesoTRLActual,2,FALSE)*VLOOKUP((V423-M423),tablaPesoCambioTRL,2,FALSE)</f>
        <v>0</v>
      </c>
      <c r="X423" s="48" t="str">
        <f>VLOOKUP(V423,valoracionMetaTRL,2,FALSE)</f>
        <v>0</v>
      </c>
      <c r="Y423" s="49"/>
      <c r="Z423" s="45" t="str">
        <f>VLOOKUP(Y423,TipoESfuerzo,2,FALSE)</f>
        <v>0</v>
      </c>
      <c r="AA423" s="50"/>
      <c r="AB423" s="51"/>
      <c r="AC423" s="51"/>
      <c r="AD423" s="51"/>
      <c r="AE423" s="52">
        <f>SUM(AA423:AD423)</f>
        <v>0</v>
      </c>
      <c r="AF423" s="53"/>
      <c r="AG423" s="45"/>
      <c r="AH423" s="41"/>
      <c r="AI423" s="54"/>
      <c r="AJ423" s="55" t="str">
        <f>(W423*0.15)+(X423*0.6)+(Z423*0.25)</f>
        <v>0</v>
      </c>
      <c r="AK423" s="56"/>
      <c r="AL423" s="57" t="str">
        <f>VLOOKUP(AK423,AplicacionesTecnologia2,2,FALSE)</f>
        <v>0</v>
      </c>
      <c r="AM423" s="56"/>
      <c r="AN423" s="58" t="str">
        <f>VLOOKUP(AM423,AproximacionMercado,2,FALSE)</f>
        <v>0</v>
      </c>
      <c r="AO423" s="27"/>
      <c r="AP423" s="27"/>
      <c r="AQ423" s="56"/>
      <c r="AR423" s="57" t="str">
        <f>VLOOKUP(AQ423,ExpansionTecnologia,2,FALSE)</f>
        <v>0</v>
      </c>
      <c r="AS423" s="56"/>
      <c r="AT423" s="57" t="str">
        <f>VLOOKUP(AS423,RegulacionesBarreras,2,FALSE)</f>
        <v>0</v>
      </c>
      <c r="AU423" s="59" t="str">
        <f>AVERAGE(AL423,AN423,AR423,AT423)</f>
        <v>0</v>
      </c>
      <c r="AV423" s="56"/>
      <c r="AW423" s="57" t="str">
        <f>VLOOKUP(AV423,afectacionesArticulosPatentes,2,FALSE)</f>
        <v>0</v>
      </c>
      <c r="AX423" s="56"/>
      <c r="AY423" s="57" t="str">
        <f>VLOOKUP(AX423,afectacionesProductosComerciales,2,FALSE)</f>
        <v>0</v>
      </c>
      <c r="AZ423" s="27"/>
      <c r="BA423" s="45" t="s">
        <v>84</v>
      </c>
      <c r="BB423" s="60" t="str">
        <f>AVERAGE(AW423,AY423)</f>
        <v>0</v>
      </c>
    </row>
    <row r="424" spans="1:92" customHeight="1" ht="36">
      <c r="A424" s="39">
        <v>420</v>
      </c>
      <c r="B424" s="40"/>
      <c r="C424" s="41"/>
      <c r="D424" s="41"/>
      <c r="E424" s="42"/>
      <c r="F424" s="43"/>
      <c r="G424" s="43"/>
      <c r="H424" s="44"/>
      <c r="I424" s="45"/>
      <c r="J424" s="45"/>
      <c r="K424" s="45"/>
      <c r="L424" s="45"/>
      <c r="M424" s="45"/>
      <c r="N424" s="46"/>
      <c r="O424" s="46">
        <v>0</v>
      </c>
      <c r="P424" s="46">
        <v>0</v>
      </c>
      <c r="Q424" s="47">
        <f>SUM(N424:P424)</f>
        <v>0</v>
      </c>
      <c r="R424" s="46"/>
      <c r="S424" s="46"/>
      <c r="T424" s="45"/>
      <c r="U424" s="45"/>
      <c r="V424" s="45"/>
      <c r="W424" s="48" t="str">
        <f>VLOOKUP(M424,tablaPesoTRLActual,2,FALSE)*VLOOKUP((V424-M424),tablaPesoCambioTRL,2,FALSE)</f>
        <v>0</v>
      </c>
      <c r="X424" s="48" t="str">
        <f>VLOOKUP(V424,valoracionMetaTRL,2,FALSE)</f>
        <v>0</v>
      </c>
      <c r="Y424" s="49"/>
      <c r="Z424" s="45" t="str">
        <f>VLOOKUP(Y424,TipoESfuerzo,2,FALSE)</f>
        <v>0</v>
      </c>
      <c r="AA424" s="50"/>
      <c r="AB424" s="51"/>
      <c r="AC424" s="51"/>
      <c r="AD424" s="51"/>
      <c r="AE424" s="52">
        <f>SUM(AA424:AD424)</f>
        <v>0</v>
      </c>
      <c r="AF424" s="53"/>
      <c r="AG424" s="45"/>
      <c r="AH424" s="41"/>
      <c r="AI424" s="54"/>
      <c r="AJ424" s="55" t="str">
        <f>(W424*0.15)+(X424*0.6)+(Z424*0.25)</f>
        <v>0</v>
      </c>
      <c r="AK424" s="56"/>
      <c r="AL424" s="57" t="str">
        <f>VLOOKUP(AK424,AplicacionesTecnologia2,2,FALSE)</f>
        <v>0</v>
      </c>
      <c r="AM424" s="56"/>
      <c r="AN424" s="58" t="str">
        <f>VLOOKUP(AM424,AproximacionMercado,2,FALSE)</f>
        <v>0</v>
      </c>
      <c r="AO424" s="27"/>
      <c r="AP424" s="27"/>
      <c r="AQ424" s="56"/>
      <c r="AR424" s="57" t="str">
        <f>VLOOKUP(AQ424,ExpansionTecnologia,2,FALSE)</f>
        <v>0</v>
      </c>
      <c r="AS424" s="56"/>
      <c r="AT424" s="57" t="str">
        <f>VLOOKUP(AS424,RegulacionesBarreras,2,FALSE)</f>
        <v>0</v>
      </c>
      <c r="AU424" s="59" t="str">
        <f>AVERAGE(AL424,AN424,AR424,AT424)</f>
        <v>0</v>
      </c>
      <c r="AV424" s="56"/>
      <c r="AW424" s="57" t="str">
        <f>VLOOKUP(AV424,afectacionesArticulosPatentes,2,FALSE)</f>
        <v>0</v>
      </c>
      <c r="AX424" s="56"/>
      <c r="AY424" s="57" t="str">
        <f>VLOOKUP(AX424,afectacionesProductosComerciales,2,FALSE)</f>
        <v>0</v>
      </c>
      <c r="AZ424" s="27"/>
      <c r="BA424" s="45" t="s">
        <v>84</v>
      </c>
      <c r="BB424" s="60" t="str">
        <f>AVERAGE(AW424,AY424)</f>
        <v>0</v>
      </c>
    </row>
    <row r="425" spans="1:92" customHeight="1" ht="36">
      <c r="A425" s="39">
        <v>421</v>
      </c>
      <c r="B425" s="40"/>
      <c r="C425" s="41"/>
      <c r="D425" s="41"/>
      <c r="E425" s="42"/>
      <c r="F425" s="43"/>
      <c r="G425" s="43"/>
      <c r="H425" s="44"/>
      <c r="I425" s="45"/>
      <c r="J425" s="45"/>
      <c r="K425" s="45"/>
      <c r="L425" s="45"/>
      <c r="M425" s="45"/>
      <c r="N425" s="46"/>
      <c r="O425" s="46">
        <v>0</v>
      </c>
      <c r="P425" s="46">
        <v>0</v>
      </c>
      <c r="Q425" s="47">
        <f>SUM(N425:P425)</f>
        <v>0</v>
      </c>
      <c r="R425" s="46"/>
      <c r="S425" s="46"/>
      <c r="T425" s="45"/>
      <c r="U425" s="45"/>
      <c r="V425" s="45"/>
      <c r="W425" s="48" t="str">
        <f>VLOOKUP(M425,tablaPesoTRLActual,2,FALSE)*VLOOKUP((V425-M425),tablaPesoCambioTRL,2,FALSE)</f>
        <v>0</v>
      </c>
      <c r="X425" s="48" t="str">
        <f>VLOOKUP(V425,valoracionMetaTRL,2,FALSE)</f>
        <v>0</v>
      </c>
      <c r="Y425" s="49"/>
      <c r="Z425" s="45" t="str">
        <f>VLOOKUP(Y425,TipoESfuerzo,2,FALSE)</f>
        <v>0</v>
      </c>
      <c r="AA425" s="50"/>
      <c r="AB425" s="51"/>
      <c r="AC425" s="51"/>
      <c r="AD425" s="51"/>
      <c r="AE425" s="52">
        <f>SUM(AA425:AD425)</f>
        <v>0</v>
      </c>
      <c r="AF425" s="53"/>
      <c r="AG425" s="45"/>
      <c r="AH425" s="41"/>
      <c r="AI425" s="54"/>
      <c r="AJ425" s="55" t="str">
        <f>(W425*0.15)+(X425*0.6)+(Z425*0.25)</f>
        <v>0</v>
      </c>
      <c r="AK425" s="56"/>
      <c r="AL425" s="57" t="str">
        <f>VLOOKUP(AK425,AplicacionesTecnologia2,2,FALSE)</f>
        <v>0</v>
      </c>
      <c r="AM425" s="56"/>
      <c r="AN425" s="58" t="str">
        <f>VLOOKUP(AM425,AproximacionMercado,2,FALSE)</f>
        <v>0</v>
      </c>
      <c r="AO425" s="27"/>
      <c r="AP425" s="27"/>
      <c r="AQ425" s="56"/>
      <c r="AR425" s="57" t="str">
        <f>VLOOKUP(AQ425,ExpansionTecnologia,2,FALSE)</f>
        <v>0</v>
      </c>
      <c r="AS425" s="56"/>
      <c r="AT425" s="57" t="str">
        <f>VLOOKUP(AS425,RegulacionesBarreras,2,FALSE)</f>
        <v>0</v>
      </c>
      <c r="AU425" s="59" t="str">
        <f>AVERAGE(AL425,AN425,AR425,AT425)</f>
        <v>0</v>
      </c>
      <c r="AV425" s="56"/>
      <c r="AW425" s="57" t="str">
        <f>VLOOKUP(AV425,afectacionesArticulosPatentes,2,FALSE)</f>
        <v>0</v>
      </c>
      <c r="AX425" s="56"/>
      <c r="AY425" s="57" t="str">
        <f>VLOOKUP(AX425,afectacionesProductosComerciales,2,FALSE)</f>
        <v>0</v>
      </c>
      <c r="AZ425" s="27"/>
      <c r="BA425" s="45" t="s">
        <v>84</v>
      </c>
      <c r="BB425" s="60" t="str">
        <f>AVERAGE(AW425,AY425)</f>
        <v>0</v>
      </c>
    </row>
    <row r="426" spans="1:92" customHeight="1" ht="36">
      <c r="A426" s="39">
        <v>422</v>
      </c>
      <c r="B426" s="40"/>
      <c r="C426" s="41"/>
      <c r="D426" s="41"/>
      <c r="E426" s="42"/>
      <c r="F426" s="43"/>
      <c r="G426" s="43"/>
      <c r="H426" s="44"/>
      <c r="I426" s="45"/>
      <c r="J426" s="45"/>
      <c r="K426" s="45"/>
      <c r="L426" s="45"/>
      <c r="M426" s="45"/>
      <c r="N426" s="46"/>
      <c r="O426" s="46">
        <v>0</v>
      </c>
      <c r="P426" s="46">
        <v>0</v>
      </c>
      <c r="Q426" s="47">
        <f>SUM(N426:P426)</f>
        <v>0</v>
      </c>
      <c r="R426" s="46"/>
      <c r="S426" s="46"/>
      <c r="T426" s="45"/>
      <c r="U426" s="45"/>
      <c r="V426" s="45"/>
      <c r="W426" s="48" t="str">
        <f>VLOOKUP(M426,tablaPesoTRLActual,2,FALSE)*VLOOKUP((V426-M426),tablaPesoCambioTRL,2,FALSE)</f>
        <v>0</v>
      </c>
      <c r="X426" s="48" t="str">
        <f>VLOOKUP(V426,valoracionMetaTRL,2,FALSE)</f>
        <v>0</v>
      </c>
      <c r="Y426" s="49"/>
      <c r="Z426" s="45" t="str">
        <f>VLOOKUP(Y426,TipoESfuerzo,2,FALSE)</f>
        <v>0</v>
      </c>
      <c r="AA426" s="50"/>
      <c r="AB426" s="51"/>
      <c r="AC426" s="51"/>
      <c r="AD426" s="51"/>
      <c r="AE426" s="52">
        <f>SUM(AA426:AD426)</f>
        <v>0</v>
      </c>
      <c r="AF426" s="53"/>
      <c r="AG426" s="45"/>
      <c r="AH426" s="41"/>
      <c r="AI426" s="54"/>
      <c r="AJ426" s="55" t="str">
        <f>(W426*0.15)+(X426*0.6)+(Z426*0.25)</f>
        <v>0</v>
      </c>
      <c r="AK426" s="56"/>
      <c r="AL426" s="57" t="str">
        <f>VLOOKUP(AK426,AplicacionesTecnologia2,2,FALSE)</f>
        <v>0</v>
      </c>
      <c r="AM426" s="56"/>
      <c r="AN426" s="58" t="str">
        <f>VLOOKUP(AM426,AproximacionMercado,2,FALSE)</f>
        <v>0</v>
      </c>
      <c r="AO426" s="27"/>
      <c r="AP426" s="27"/>
      <c r="AQ426" s="56"/>
      <c r="AR426" s="57" t="str">
        <f>VLOOKUP(AQ426,ExpansionTecnologia,2,FALSE)</f>
        <v>0</v>
      </c>
      <c r="AS426" s="56"/>
      <c r="AT426" s="57" t="str">
        <f>VLOOKUP(AS426,RegulacionesBarreras,2,FALSE)</f>
        <v>0</v>
      </c>
      <c r="AU426" s="59" t="str">
        <f>AVERAGE(AL426,AN426,AR426,AT426)</f>
        <v>0</v>
      </c>
      <c r="AV426" s="56"/>
      <c r="AW426" s="57" t="str">
        <f>VLOOKUP(AV426,afectacionesArticulosPatentes,2,FALSE)</f>
        <v>0</v>
      </c>
      <c r="AX426" s="56"/>
      <c r="AY426" s="57" t="str">
        <f>VLOOKUP(AX426,afectacionesProductosComerciales,2,FALSE)</f>
        <v>0</v>
      </c>
      <c r="AZ426" s="27"/>
      <c r="BA426" s="45" t="s">
        <v>84</v>
      </c>
      <c r="BB426" s="60" t="str">
        <f>AVERAGE(AW426,AY426)</f>
        <v>0</v>
      </c>
    </row>
    <row r="427" spans="1:92" customHeight="1" ht="36">
      <c r="A427" s="39">
        <v>423</v>
      </c>
      <c r="B427" s="40"/>
      <c r="C427" s="41"/>
      <c r="D427" s="41"/>
      <c r="E427" s="42"/>
      <c r="F427" s="43"/>
      <c r="G427" s="43"/>
      <c r="H427" s="44"/>
      <c r="I427" s="45"/>
      <c r="J427" s="45"/>
      <c r="K427" s="45"/>
      <c r="L427" s="45"/>
      <c r="M427" s="45"/>
      <c r="N427" s="46"/>
      <c r="O427" s="46">
        <v>0</v>
      </c>
      <c r="P427" s="46">
        <v>0</v>
      </c>
      <c r="Q427" s="47">
        <f>SUM(N427:P427)</f>
        <v>0</v>
      </c>
      <c r="R427" s="46"/>
      <c r="S427" s="46"/>
      <c r="T427" s="45"/>
      <c r="U427" s="45"/>
      <c r="V427" s="45"/>
      <c r="W427" s="48" t="str">
        <f>VLOOKUP(M427,tablaPesoTRLActual,2,FALSE)*VLOOKUP((V427-M427),tablaPesoCambioTRL,2,FALSE)</f>
        <v>0</v>
      </c>
      <c r="X427" s="48" t="str">
        <f>VLOOKUP(V427,valoracionMetaTRL,2,FALSE)</f>
        <v>0</v>
      </c>
      <c r="Y427" s="49"/>
      <c r="Z427" s="45" t="str">
        <f>VLOOKUP(Y427,TipoESfuerzo,2,FALSE)</f>
        <v>0</v>
      </c>
      <c r="AA427" s="50"/>
      <c r="AB427" s="51"/>
      <c r="AC427" s="51"/>
      <c r="AD427" s="51"/>
      <c r="AE427" s="52">
        <f>SUM(AA427:AD427)</f>
        <v>0</v>
      </c>
      <c r="AF427" s="53"/>
      <c r="AG427" s="45"/>
      <c r="AH427" s="41"/>
      <c r="AI427" s="54"/>
      <c r="AJ427" s="55" t="str">
        <f>(W427*0.15)+(X427*0.6)+(Z427*0.25)</f>
        <v>0</v>
      </c>
      <c r="AK427" s="56"/>
      <c r="AL427" s="57" t="str">
        <f>VLOOKUP(AK427,AplicacionesTecnologia2,2,FALSE)</f>
        <v>0</v>
      </c>
      <c r="AM427" s="56"/>
      <c r="AN427" s="58" t="str">
        <f>VLOOKUP(AM427,AproximacionMercado,2,FALSE)</f>
        <v>0</v>
      </c>
      <c r="AO427" s="27"/>
      <c r="AP427" s="27"/>
      <c r="AQ427" s="56"/>
      <c r="AR427" s="57" t="str">
        <f>VLOOKUP(AQ427,ExpansionTecnologia,2,FALSE)</f>
        <v>0</v>
      </c>
      <c r="AS427" s="56"/>
      <c r="AT427" s="57" t="str">
        <f>VLOOKUP(AS427,RegulacionesBarreras,2,FALSE)</f>
        <v>0</v>
      </c>
      <c r="AU427" s="59" t="str">
        <f>AVERAGE(AL427,AN427,AR427,AT427)</f>
        <v>0</v>
      </c>
      <c r="AV427" s="56"/>
      <c r="AW427" s="57" t="str">
        <f>VLOOKUP(AV427,afectacionesArticulosPatentes,2,FALSE)</f>
        <v>0</v>
      </c>
      <c r="AX427" s="56"/>
      <c r="AY427" s="57" t="str">
        <f>VLOOKUP(AX427,afectacionesProductosComerciales,2,FALSE)</f>
        <v>0</v>
      </c>
      <c r="AZ427" s="27"/>
      <c r="BA427" s="45" t="s">
        <v>84</v>
      </c>
      <c r="BB427" s="60" t="str">
        <f>AVERAGE(AW427,AY427)</f>
        <v>0</v>
      </c>
    </row>
    <row r="428" spans="1:92" customHeight="1" ht="36">
      <c r="A428" s="39">
        <v>424</v>
      </c>
      <c r="B428" s="40"/>
      <c r="C428" s="41"/>
      <c r="D428" s="41"/>
      <c r="E428" s="42"/>
      <c r="F428" s="43"/>
      <c r="G428" s="43"/>
      <c r="H428" s="44"/>
      <c r="I428" s="45"/>
      <c r="J428" s="45"/>
      <c r="K428" s="45"/>
      <c r="L428" s="45"/>
      <c r="M428" s="45"/>
      <c r="N428" s="46"/>
      <c r="O428" s="46">
        <v>0</v>
      </c>
      <c r="P428" s="46">
        <v>0</v>
      </c>
      <c r="Q428" s="47">
        <f>SUM(N428:P428)</f>
        <v>0</v>
      </c>
      <c r="R428" s="46"/>
      <c r="S428" s="46"/>
      <c r="T428" s="45"/>
      <c r="U428" s="45"/>
      <c r="V428" s="45"/>
      <c r="W428" s="48" t="str">
        <f>VLOOKUP(M428,tablaPesoTRLActual,2,FALSE)*VLOOKUP((V428-M428),tablaPesoCambioTRL,2,FALSE)</f>
        <v>0</v>
      </c>
      <c r="X428" s="48" t="str">
        <f>VLOOKUP(V428,valoracionMetaTRL,2,FALSE)</f>
        <v>0</v>
      </c>
      <c r="Y428" s="49"/>
      <c r="Z428" s="45" t="str">
        <f>VLOOKUP(Y428,TipoESfuerzo,2,FALSE)</f>
        <v>0</v>
      </c>
      <c r="AA428" s="50"/>
      <c r="AB428" s="51"/>
      <c r="AC428" s="51"/>
      <c r="AD428" s="51"/>
      <c r="AE428" s="52">
        <f>SUM(AA428:AD428)</f>
        <v>0</v>
      </c>
      <c r="AF428" s="53"/>
      <c r="AG428" s="45"/>
      <c r="AH428" s="41"/>
      <c r="AI428" s="54"/>
      <c r="AJ428" s="55" t="str">
        <f>(W428*0.15)+(X428*0.6)+(Z428*0.25)</f>
        <v>0</v>
      </c>
      <c r="AK428" s="56"/>
      <c r="AL428" s="57" t="str">
        <f>VLOOKUP(AK428,AplicacionesTecnologia2,2,FALSE)</f>
        <v>0</v>
      </c>
      <c r="AM428" s="56"/>
      <c r="AN428" s="58" t="str">
        <f>VLOOKUP(AM428,AproximacionMercado,2,FALSE)</f>
        <v>0</v>
      </c>
      <c r="AO428" s="27"/>
      <c r="AP428" s="27"/>
      <c r="AQ428" s="56"/>
      <c r="AR428" s="57" t="str">
        <f>VLOOKUP(AQ428,ExpansionTecnologia,2,FALSE)</f>
        <v>0</v>
      </c>
      <c r="AS428" s="56"/>
      <c r="AT428" s="57" t="str">
        <f>VLOOKUP(AS428,RegulacionesBarreras,2,FALSE)</f>
        <v>0</v>
      </c>
      <c r="AU428" s="59" t="str">
        <f>AVERAGE(AL428,AN428,AR428,AT428)</f>
        <v>0</v>
      </c>
      <c r="AV428" s="56"/>
      <c r="AW428" s="57" t="str">
        <f>VLOOKUP(AV428,afectacionesArticulosPatentes,2,FALSE)</f>
        <v>0</v>
      </c>
      <c r="AX428" s="56"/>
      <c r="AY428" s="57" t="str">
        <f>VLOOKUP(AX428,afectacionesProductosComerciales,2,FALSE)</f>
        <v>0</v>
      </c>
      <c r="AZ428" s="27"/>
      <c r="BA428" s="45" t="s">
        <v>84</v>
      </c>
      <c r="BB428" s="60" t="str">
        <f>AVERAGE(AW428,AY428)</f>
        <v>0</v>
      </c>
    </row>
    <row r="429" spans="1:92" customHeight="1" ht="36">
      <c r="A429" s="39">
        <v>425</v>
      </c>
      <c r="B429" s="40"/>
      <c r="C429" s="41"/>
      <c r="D429" s="41"/>
      <c r="E429" s="42"/>
      <c r="F429" s="43"/>
      <c r="G429" s="43"/>
      <c r="H429" s="44"/>
      <c r="I429" s="45"/>
      <c r="J429" s="45"/>
      <c r="K429" s="45"/>
      <c r="L429" s="45"/>
      <c r="M429" s="45"/>
      <c r="N429" s="46"/>
      <c r="O429" s="46">
        <v>0</v>
      </c>
      <c r="P429" s="46">
        <v>0</v>
      </c>
      <c r="Q429" s="47">
        <f>SUM(N429:P429)</f>
        <v>0</v>
      </c>
      <c r="R429" s="46"/>
      <c r="S429" s="46"/>
      <c r="T429" s="45"/>
      <c r="U429" s="45"/>
      <c r="V429" s="45"/>
      <c r="W429" s="48" t="str">
        <f>VLOOKUP(M429,tablaPesoTRLActual,2,FALSE)*VLOOKUP((V429-M429),tablaPesoCambioTRL,2,FALSE)</f>
        <v>0</v>
      </c>
      <c r="X429" s="48" t="str">
        <f>VLOOKUP(V429,valoracionMetaTRL,2,FALSE)</f>
        <v>0</v>
      </c>
      <c r="Y429" s="49"/>
      <c r="Z429" s="45" t="str">
        <f>VLOOKUP(Y429,TipoESfuerzo,2,FALSE)</f>
        <v>0</v>
      </c>
      <c r="AA429" s="50"/>
      <c r="AB429" s="51"/>
      <c r="AC429" s="51"/>
      <c r="AD429" s="51"/>
      <c r="AE429" s="52">
        <f>SUM(AA429:AD429)</f>
        <v>0</v>
      </c>
      <c r="AF429" s="53"/>
      <c r="AG429" s="45"/>
      <c r="AH429" s="41"/>
      <c r="AI429" s="54"/>
      <c r="AJ429" s="55" t="str">
        <f>(W429*0.15)+(X429*0.6)+(Z429*0.25)</f>
        <v>0</v>
      </c>
      <c r="AK429" s="56"/>
      <c r="AL429" s="57" t="str">
        <f>VLOOKUP(AK429,AplicacionesTecnologia2,2,FALSE)</f>
        <v>0</v>
      </c>
      <c r="AM429" s="56"/>
      <c r="AN429" s="58" t="str">
        <f>VLOOKUP(AM429,AproximacionMercado,2,FALSE)</f>
        <v>0</v>
      </c>
      <c r="AO429" s="27"/>
      <c r="AP429" s="27"/>
      <c r="AQ429" s="56"/>
      <c r="AR429" s="57" t="str">
        <f>VLOOKUP(AQ429,ExpansionTecnologia,2,FALSE)</f>
        <v>0</v>
      </c>
      <c r="AS429" s="56"/>
      <c r="AT429" s="57" t="str">
        <f>VLOOKUP(AS429,RegulacionesBarreras,2,FALSE)</f>
        <v>0</v>
      </c>
      <c r="AU429" s="59" t="str">
        <f>AVERAGE(AL429,AN429,AR429,AT429)</f>
        <v>0</v>
      </c>
      <c r="AV429" s="56"/>
      <c r="AW429" s="57" t="str">
        <f>VLOOKUP(AV429,afectacionesArticulosPatentes,2,FALSE)</f>
        <v>0</v>
      </c>
      <c r="AX429" s="56"/>
      <c r="AY429" s="57" t="str">
        <f>VLOOKUP(AX429,afectacionesProductosComerciales,2,FALSE)</f>
        <v>0</v>
      </c>
      <c r="AZ429" s="27"/>
      <c r="BA429" s="45" t="s">
        <v>84</v>
      </c>
      <c r="BB429" s="60" t="str">
        <f>AVERAGE(AW429,AY429)</f>
        <v>0</v>
      </c>
    </row>
    <row r="430" spans="1:92" customHeight="1" ht="36">
      <c r="A430" s="39">
        <v>426</v>
      </c>
      <c r="B430" s="40"/>
      <c r="C430" s="41"/>
      <c r="D430" s="41"/>
      <c r="E430" s="42"/>
      <c r="F430" s="43"/>
      <c r="G430" s="43"/>
      <c r="H430" s="44"/>
      <c r="I430" s="45"/>
      <c r="J430" s="45"/>
      <c r="K430" s="45"/>
      <c r="L430" s="45"/>
      <c r="M430" s="45"/>
      <c r="N430" s="46"/>
      <c r="O430" s="46">
        <v>0</v>
      </c>
      <c r="P430" s="46">
        <v>0</v>
      </c>
      <c r="Q430" s="47">
        <f>SUM(N430:P430)</f>
        <v>0</v>
      </c>
      <c r="R430" s="46"/>
      <c r="S430" s="46"/>
      <c r="T430" s="45"/>
      <c r="U430" s="45"/>
      <c r="V430" s="45"/>
      <c r="W430" s="48" t="str">
        <f>VLOOKUP(M430,tablaPesoTRLActual,2,FALSE)*VLOOKUP((V430-M430),tablaPesoCambioTRL,2,FALSE)</f>
        <v>0</v>
      </c>
      <c r="X430" s="48" t="str">
        <f>VLOOKUP(V430,valoracionMetaTRL,2,FALSE)</f>
        <v>0</v>
      </c>
      <c r="Y430" s="49"/>
      <c r="Z430" s="45" t="str">
        <f>VLOOKUP(Y430,TipoESfuerzo,2,FALSE)</f>
        <v>0</v>
      </c>
      <c r="AA430" s="50"/>
      <c r="AB430" s="51"/>
      <c r="AC430" s="51"/>
      <c r="AD430" s="51"/>
      <c r="AE430" s="52">
        <f>SUM(AA430:AD430)</f>
        <v>0</v>
      </c>
      <c r="AF430" s="53"/>
      <c r="AG430" s="45"/>
      <c r="AH430" s="41"/>
      <c r="AI430" s="54"/>
      <c r="AJ430" s="55" t="str">
        <f>(W430*0.15)+(X430*0.6)+(Z430*0.25)</f>
        <v>0</v>
      </c>
      <c r="AK430" s="56"/>
      <c r="AL430" s="57" t="str">
        <f>VLOOKUP(AK430,AplicacionesTecnologia2,2,FALSE)</f>
        <v>0</v>
      </c>
      <c r="AM430" s="56"/>
      <c r="AN430" s="58" t="str">
        <f>VLOOKUP(AM430,AproximacionMercado,2,FALSE)</f>
        <v>0</v>
      </c>
      <c r="AO430" s="27"/>
      <c r="AP430" s="27"/>
      <c r="AQ430" s="56"/>
      <c r="AR430" s="57" t="str">
        <f>VLOOKUP(AQ430,ExpansionTecnologia,2,FALSE)</f>
        <v>0</v>
      </c>
      <c r="AS430" s="56"/>
      <c r="AT430" s="57" t="str">
        <f>VLOOKUP(AS430,RegulacionesBarreras,2,FALSE)</f>
        <v>0</v>
      </c>
      <c r="AU430" s="59" t="str">
        <f>AVERAGE(AL430,AN430,AR430,AT430)</f>
        <v>0</v>
      </c>
      <c r="AV430" s="56"/>
      <c r="AW430" s="57" t="str">
        <f>VLOOKUP(AV430,afectacionesArticulosPatentes,2,FALSE)</f>
        <v>0</v>
      </c>
      <c r="AX430" s="56"/>
      <c r="AY430" s="57" t="str">
        <f>VLOOKUP(AX430,afectacionesProductosComerciales,2,FALSE)</f>
        <v>0</v>
      </c>
      <c r="AZ430" s="27"/>
      <c r="BA430" s="45" t="s">
        <v>84</v>
      </c>
      <c r="BB430" s="60" t="str">
        <f>AVERAGE(AW430,AY430)</f>
        <v>0</v>
      </c>
    </row>
    <row r="431" spans="1:92" customHeight="1" ht="36">
      <c r="A431" s="39">
        <v>427</v>
      </c>
      <c r="B431" s="40"/>
      <c r="C431" s="41"/>
      <c r="D431" s="41"/>
      <c r="E431" s="42"/>
      <c r="F431" s="43"/>
      <c r="G431" s="43"/>
      <c r="H431" s="44"/>
      <c r="I431" s="45"/>
      <c r="J431" s="45"/>
      <c r="K431" s="45"/>
      <c r="L431" s="45"/>
      <c r="M431" s="45"/>
      <c r="N431" s="46"/>
      <c r="O431" s="46">
        <v>0</v>
      </c>
      <c r="P431" s="46">
        <v>0</v>
      </c>
      <c r="Q431" s="47">
        <f>SUM(N431:P431)</f>
        <v>0</v>
      </c>
      <c r="R431" s="46"/>
      <c r="S431" s="46"/>
      <c r="T431" s="45"/>
      <c r="U431" s="45"/>
      <c r="V431" s="45"/>
      <c r="W431" s="48" t="str">
        <f>VLOOKUP(M431,tablaPesoTRLActual,2,FALSE)*VLOOKUP((V431-M431),tablaPesoCambioTRL,2,FALSE)</f>
        <v>0</v>
      </c>
      <c r="X431" s="48" t="str">
        <f>VLOOKUP(V431,valoracionMetaTRL,2,FALSE)</f>
        <v>0</v>
      </c>
      <c r="Y431" s="49"/>
      <c r="Z431" s="45" t="str">
        <f>VLOOKUP(Y431,TipoESfuerzo,2,FALSE)</f>
        <v>0</v>
      </c>
      <c r="AA431" s="50"/>
      <c r="AB431" s="51"/>
      <c r="AC431" s="51"/>
      <c r="AD431" s="51"/>
      <c r="AE431" s="52">
        <f>SUM(AA431:AD431)</f>
        <v>0</v>
      </c>
      <c r="AF431" s="53"/>
      <c r="AG431" s="45"/>
      <c r="AH431" s="41"/>
      <c r="AI431" s="54"/>
      <c r="AJ431" s="55" t="str">
        <f>(W431*0.15)+(X431*0.6)+(Z431*0.25)</f>
        <v>0</v>
      </c>
      <c r="AK431" s="56"/>
      <c r="AL431" s="57" t="str">
        <f>VLOOKUP(AK431,AplicacionesTecnologia2,2,FALSE)</f>
        <v>0</v>
      </c>
      <c r="AM431" s="56"/>
      <c r="AN431" s="58" t="str">
        <f>VLOOKUP(AM431,AproximacionMercado,2,FALSE)</f>
        <v>0</v>
      </c>
      <c r="AO431" s="27"/>
      <c r="AP431" s="27"/>
      <c r="AQ431" s="56"/>
      <c r="AR431" s="57" t="str">
        <f>VLOOKUP(AQ431,ExpansionTecnologia,2,FALSE)</f>
        <v>0</v>
      </c>
      <c r="AS431" s="56"/>
      <c r="AT431" s="57" t="str">
        <f>VLOOKUP(AS431,RegulacionesBarreras,2,FALSE)</f>
        <v>0</v>
      </c>
      <c r="AU431" s="59" t="str">
        <f>AVERAGE(AL431,AN431,AR431,AT431)</f>
        <v>0</v>
      </c>
      <c r="AV431" s="56"/>
      <c r="AW431" s="57" t="str">
        <f>VLOOKUP(AV431,afectacionesArticulosPatentes,2,FALSE)</f>
        <v>0</v>
      </c>
      <c r="AX431" s="56"/>
      <c r="AY431" s="57" t="str">
        <f>VLOOKUP(AX431,afectacionesProductosComerciales,2,FALSE)</f>
        <v>0</v>
      </c>
      <c r="AZ431" s="27"/>
      <c r="BA431" s="45" t="s">
        <v>84</v>
      </c>
      <c r="BB431" s="60" t="str">
        <f>AVERAGE(AW431,AY431)</f>
        <v>0</v>
      </c>
    </row>
    <row r="432" spans="1:92" customHeight="1" ht="36">
      <c r="A432" s="39">
        <v>428</v>
      </c>
      <c r="B432" s="40"/>
      <c r="C432" s="41"/>
      <c r="D432" s="41"/>
      <c r="E432" s="42"/>
      <c r="F432" s="43"/>
      <c r="G432" s="43"/>
      <c r="H432" s="44"/>
      <c r="I432" s="45"/>
      <c r="J432" s="45"/>
      <c r="K432" s="45"/>
      <c r="L432" s="45"/>
      <c r="M432" s="45"/>
      <c r="N432" s="46"/>
      <c r="O432" s="46">
        <v>0</v>
      </c>
      <c r="P432" s="46">
        <v>0</v>
      </c>
      <c r="Q432" s="47">
        <f>SUM(N432:P432)</f>
        <v>0</v>
      </c>
      <c r="R432" s="46"/>
      <c r="S432" s="46"/>
      <c r="T432" s="45"/>
      <c r="U432" s="45"/>
      <c r="V432" s="45"/>
      <c r="W432" s="48" t="str">
        <f>VLOOKUP(M432,tablaPesoTRLActual,2,FALSE)*VLOOKUP((V432-M432),tablaPesoCambioTRL,2,FALSE)</f>
        <v>0</v>
      </c>
      <c r="X432" s="48" t="str">
        <f>VLOOKUP(V432,valoracionMetaTRL,2,FALSE)</f>
        <v>0</v>
      </c>
      <c r="Y432" s="49"/>
      <c r="Z432" s="45" t="str">
        <f>VLOOKUP(Y432,TipoESfuerzo,2,FALSE)</f>
        <v>0</v>
      </c>
      <c r="AA432" s="50"/>
      <c r="AB432" s="51"/>
      <c r="AC432" s="51"/>
      <c r="AD432" s="51"/>
      <c r="AE432" s="52">
        <f>SUM(AA432:AD432)</f>
        <v>0</v>
      </c>
      <c r="AF432" s="53"/>
      <c r="AG432" s="45"/>
      <c r="AH432" s="41"/>
      <c r="AI432" s="54"/>
      <c r="AJ432" s="55" t="str">
        <f>(W432*0.15)+(X432*0.6)+(Z432*0.25)</f>
        <v>0</v>
      </c>
      <c r="AK432" s="56"/>
      <c r="AL432" s="57" t="str">
        <f>VLOOKUP(AK432,AplicacionesTecnologia2,2,FALSE)</f>
        <v>0</v>
      </c>
      <c r="AM432" s="56"/>
      <c r="AN432" s="58" t="str">
        <f>VLOOKUP(AM432,AproximacionMercado,2,FALSE)</f>
        <v>0</v>
      </c>
      <c r="AO432" s="27"/>
      <c r="AP432" s="27"/>
      <c r="AQ432" s="56"/>
      <c r="AR432" s="57" t="str">
        <f>VLOOKUP(AQ432,ExpansionTecnologia,2,FALSE)</f>
        <v>0</v>
      </c>
      <c r="AS432" s="56"/>
      <c r="AT432" s="57" t="str">
        <f>VLOOKUP(AS432,RegulacionesBarreras,2,FALSE)</f>
        <v>0</v>
      </c>
      <c r="AU432" s="59" t="str">
        <f>AVERAGE(AL432,AN432,AR432,AT432)</f>
        <v>0</v>
      </c>
      <c r="AV432" s="56"/>
      <c r="AW432" s="57" t="str">
        <f>VLOOKUP(AV432,afectacionesArticulosPatentes,2,FALSE)</f>
        <v>0</v>
      </c>
      <c r="AX432" s="56"/>
      <c r="AY432" s="57" t="str">
        <f>VLOOKUP(AX432,afectacionesProductosComerciales,2,FALSE)</f>
        <v>0</v>
      </c>
      <c r="AZ432" s="27"/>
      <c r="BA432" s="45" t="s">
        <v>84</v>
      </c>
      <c r="BB432" s="60" t="str">
        <f>AVERAGE(AW432,AY432)</f>
        <v>0</v>
      </c>
    </row>
    <row r="433" spans="1:92" customHeight="1" ht="36">
      <c r="A433" s="39">
        <v>429</v>
      </c>
      <c r="B433" s="40"/>
      <c r="C433" s="41"/>
      <c r="D433" s="41"/>
      <c r="E433" s="42"/>
      <c r="F433" s="43"/>
      <c r="G433" s="43"/>
      <c r="H433" s="44"/>
      <c r="I433" s="45"/>
      <c r="J433" s="45"/>
      <c r="K433" s="45"/>
      <c r="L433" s="45"/>
      <c r="M433" s="45"/>
      <c r="N433" s="46"/>
      <c r="O433" s="46">
        <v>0</v>
      </c>
      <c r="P433" s="46">
        <v>0</v>
      </c>
      <c r="Q433" s="47">
        <f>SUM(N433:P433)</f>
        <v>0</v>
      </c>
      <c r="R433" s="46"/>
      <c r="S433" s="46"/>
      <c r="T433" s="45"/>
      <c r="U433" s="45"/>
      <c r="V433" s="45"/>
      <c r="W433" s="48" t="str">
        <f>VLOOKUP(M433,tablaPesoTRLActual,2,FALSE)*VLOOKUP((V433-M433),tablaPesoCambioTRL,2,FALSE)</f>
        <v>0</v>
      </c>
      <c r="X433" s="48" t="str">
        <f>VLOOKUP(V433,valoracionMetaTRL,2,FALSE)</f>
        <v>0</v>
      </c>
      <c r="Y433" s="49"/>
      <c r="Z433" s="45" t="str">
        <f>VLOOKUP(Y433,TipoESfuerzo,2,FALSE)</f>
        <v>0</v>
      </c>
      <c r="AA433" s="50"/>
      <c r="AB433" s="51"/>
      <c r="AC433" s="51"/>
      <c r="AD433" s="51"/>
      <c r="AE433" s="52">
        <f>SUM(AA433:AD433)</f>
        <v>0</v>
      </c>
      <c r="AF433" s="53"/>
      <c r="AG433" s="45"/>
      <c r="AH433" s="41"/>
      <c r="AI433" s="54"/>
      <c r="AJ433" s="55" t="str">
        <f>(W433*0.15)+(X433*0.6)+(Z433*0.25)</f>
        <v>0</v>
      </c>
      <c r="AK433" s="56"/>
      <c r="AL433" s="57" t="str">
        <f>VLOOKUP(AK433,AplicacionesTecnologia2,2,FALSE)</f>
        <v>0</v>
      </c>
      <c r="AM433" s="56"/>
      <c r="AN433" s="58" t="str">
        <f>VLOOKUP(AM433,AproximacionMercado,2,FALSE)</f>
        <v>0</v>
      </c>
      <c r="AO433" s="27"/>
      <c r="AP433" s="27"/>
      <c r="AQ433" s="56"/>
      <c r="AR433" s="57" t="str">
        <f>VLOOKUP(AQ433,ExpansionTecnologia,2,FALSE)</f>
        <v>0</v>
      </c>
      <c r="AS433" s="56"/>
      <c r="AT433" s="57" t="str">
        <f>VLOOKUP(AS433,RegulacionesBarreras,2,FALSE)</f>
        <v>0</v>
      </c>
      <c r="AU433" s="59" t="str">
        <f>AVERAGE(AL433,AN433,AR433,AT433)</f>
        <v>0</v>
      </c>
      <c r="AV433" s="56"/>
      <c r="AW433" s="57" t="str">
        <f>VLOOKUP(AV433,afectacionesArticulosPatentes,2,FALSE)</f>
        <v>0</v>
      </c>
      <c r="AX433" s="56"/>
      <c r="AY433" s="57" t="str">
        <f>VLOOKUP(AX433,afectacionesProductosComerciales,2,FALSE)</f>
        <v>0</v>
      </c>
      <c r="AZ433" s="27"/>
      <c r="BA433" s="45" t="s">
        <v>84</v>
      </c>
      <c r="BB433" s="60" t="str">
        <f>AVERAGE(AW433,AY433)</f>
        <v>0</v>
      </c>
    </row>
    <row r="434" spans="1:92" customHeight="1" ht="36">
      <c r="A434" s="39">
        <v>430</v>
      </c>
      <c r="B434" s="40"/>
      <c r="C434" s="41"/>
      <c r="D434" s="41"/>
      <c r="E434" s="42"/>
      <c r="F434" s="43"/>
      <c r="G434" s="43"/>
      <c r="H434" s="44"/>
      <c r="I434" s="45"/>
      <c r="J434" s="45"/>
      <c r="K434" s="45"/>
      <c r="L434" s="45"/>
      <c r="M434" s="45"/>
      <c r="N434" s="46"/>
      <c r="O434" s="46">
        <v>0</v>
      </c>
      <c r="P434" s="46">
        <v>0</v>
      </c>
      <c r="Q434" s="47">
        <f>SUM(N434:P434)</f>
        <v>0</v>
      </c>
      <c r="R434" s="46"/>
      <c r="S434" s="46"/>
      <c r="T434" s="45"/>
      <c r="U434" s="45"/>
      <c r="V434" s="45"/>
      <c r="W434" s="48" t="str">
        <f>VLOOKUP(M434,tablaPesoTRLActual,2,FALSE)*VLOOKUP((V434-M434),tablaPesoCambioTRL,2,FALSE)</f>
        <v>0</v>
      </c>
      <c r="X434" s="48" t="str">
        <f>VLOOKUP(V434,valoracionMetaTRL,2,FALSE)</f>
        <v>0</v>
      </c>
      <c r="Y434" s="49"/>
      <c r="Z434" s="45" t="str">
        <f>VLOOKUP(Y434,TipoESfuerzo,2,FALSE)</f>
        <v>0</v>
      </c>
      <c r="AA434" s="50"/>
      <c r="AB434" s="51"/>
      <c r="AC434" s="51"/>
      <c r="AD434" s="51"/>
      <c r="AE434" s="52">
        <f>SUM(AA434:AD434)</f>
        <v>0</v>
      </c>
      <c r="AF434" s="53"/>
      <c r="AG434" s="45"/>
      <c r="AH434" s="41"/>
      <c r="AI434" s="54"/>
      <c r="AJ434" s="55" t="str">
        <f>(W434*0.15)+(X434*0.6)+(Z434*0.25)</f>
        <v>0</v>
      </c>
      <c r="AK434" s="56"/>
      <c r="AL434" s="57" t="str">
        <f>VLOOKUP(AK434,AplicacionesTecnologia2,2,FALSE)</f>
        <v>0</v>
      </c>
      <c r="AM434" s="56"/>
      <c r="AN434" s="58" t="str">
        <f>VLOOKUP(AM434,AproximacionMercado,2,FALSE)</f>
        <v>0</v>
      </c>
      <c r="AO434" s="27"/>
      <c r="AP434" s="27"/>
      <c r="AQ434" s="56"/>
      <c r="AR434" s="57" t="str">
        <f>VLOOKUP(AQ434,ExpansionTecnologia,2,FALSE)</f>
        <v>0</v>
      </c>
      <c r="AS434" s="56"/>
      <c r="AT434" s="57" t="str">
        <f>VLOOKUP(AS434,RegulacionesBarreras,2,FALSE)</f>
        <v>0</v>
      </c>
      <c r="AU434" s="59" t="str">
        <f>AVERAGE(AL434,AN434,AR434,AT434)</f>
        <v>0</v>
      </c>
      <c r="AV434" s="56"/>
      <c r="AW434" s="57" t="str">
        <f>VLOOKUP(AV434,afectacionesArticulosPatentes,2,FALSE)</f>
        <v>0</v>
      </c>
      <c r="AX434" s="56"/>
      <c r="AY434" s="57" t="str">
        <f>VLOOKUP(AX434,afectacionesProductosComerciales,2,FALSE)</f>
        <v>0</v>
      </c>
      <c r="AZ434" s="27"/>
      <c r="BA434" s="45" t="s">
        <v>84</v>
      </c>
      <c r="BB434" s="60" t="str">
        <f>AVERAGE(AW434,AY434)</f>
        <v>0</v>
      </c>
    </row>
    <row r="435" spans="1:92" customHeight="1" ht="36">
      <c r="A435" s="39">
        <v>431</v>
      </c>
      <c r="B435" s="40"/>
      <c r="C435" s="41"/>
      <c r="D435" s="41"/>
      <c r="E435" s="42"/>
      <c r="F435" s="43"/>
      <c r="G435" s="43"/>
      <c r="H435" s="44"/>
      <c r="I435" s="45"/>
      <c r="J435" s="45"/>
      <c r="K435" s="45"/>
      <c r="L435" s="45"/>
      <c r="M435" s="45"/>
      <c r="N435" s="46"/>
      <c r="O435" s="46">
        <v>0</v>
      </c>
      <c r="P435" s="46">
        <v>0</v>
      </c>
      <c r="Q435" s="47">
        <f>SUM(N435:P435)</f>
        <v>0</v>
      </c>
      <c r="R435" s="46"/>
      <c r="S435" s="46"/>
      <c r="T435" s="45"/>
      <c r="U435" s="45"/>
      <c r="V435" s="45"/>
      <c r="W435" s="48" t="str">
        <f>VLOOKUP(M435,tablaPesoTRLActual,2,FALSE)*VLOOKUP((V435-M435),tablaPesoCambioTRL,2,FALSE)</f>
        <v>0</v>
      </c>
      <c r="X435" s="48" t="str">
        <f>VLOOKUP(V435,valoracionMetaTRL,2,FALSE)</f>
        <v>0</v>
      </c>
      <c r="Y435" s="49"/>
      <c r="Z435" s="45" t="str">
        <f>VLOOKUP(Y435,TipoESfuerzo,2,FALSE)</f>
        <v>0</v>
      </c>
      <c r="AA435" s="50"/>
      <c r="AB435" s="51"/>
      <c r="AC435" s="51"/>
      <c r="AD435" s="51"/>
      <c r="AE435" s="52">
        <f>SUM(AA435:AD435)</f>
        <v>0</v>
      </c>
      <c r="AF435" s="53"/>
      <c r="AG435" s="45"/>
      <c r="AH435" s="41"/>
      <c r="AI435" s="54"/>
      <c r="AJ435" s="55" t="str">
        <f>(W435*0.15)+(X435*0.6)+(Z435*0.25)</f>
        <v>0</v>
      </c>
      <c r="AK435" s="56"/>
      <c r="AL435" s="57" t="str">
        <f>VLOOKUP(AK435,AplicacionesTecnologia2,2,FALSE)</f>
        <v>0</v>
      </c>
      <c r="AM435" s="56"/>
      <c r="AN435" s="58" t="str">
        <f>VLOOKUP(AM435,AproximacionMercado,2,FALSE)</f>
        <v>0</v>
      </c>
      <c r="AO435" s="27"/>
      <c r="AP435" s="27"/>
      <c r="AQ435" s="56"/>
      <c r="AR435" s="57" t="str">
        <f>VLOOKUP(AQ435,ExpansionTecnologia,2,FALSE)</f>
        <v>0</v>
      </c>
      <c r="AS435" s="56"/>
      <c r="AT435" s="57" t="str">
        <f>VLOOKUP(AS435,RegulacionesBarreras,2,FALSE)</f>
        <v>0</v>
      </c>
      <c r="AU435" s="59" t="str">
        <f>AVERAGE(AL435,AN435,AR435,AT435)</f>
        <v>0</v>
      </c>
      <c r="AV435" s="56"/>
      <c r="AW435" s="57" t="str">
        <f>VLOOKUP(AV435,afectacionesArticulosPatentes,2,FALSE)</f>
        <v>0</v>
      </c>
      <c r="AX435" s="56"/>
      <c r="AY435" s="57" t="str">
        <f>VLOOKUP(AX435,afectacionesProductosComerciales,2,FALSE)</f>
        <v>0</v>
      </c>
      <c r="AZ435" s="27"/>
      <c r="BA435" s="45" t="s">
        <v>84</v>
      </c>
      <c r="BB435" s="60" t="str">
        <f>AVERAGE(AW435,AY435)</f>
        <v>0</v>
      </c>
    </row>
    <row r="436" spans="1:92" customHeight="1" ht="36">
      <c r="A436" s="39">
        <v>432</v>
      </c>
      <c r="B436" s="40"/>
      <c r="C436" s="41"/>
      <c r="D436" s="41"/>
      <c r="E436" s="42"/>
      <c r="F436" s="43"/>
      <c r="G436" s="43"/>
      <c r="H436" s="44"/>
      <c r="I436" s="45"/>
      <c r="J436" s="45"/>
      <c r="K436" s="45"/>
      <c r="L436" s="45"/>
      <c r="M436" s="45"/>
      <c r="N436" s="46"/>
      <c r="O436" s="46">
        <v>0</v>
      </c>
      <c r="P436" s="46">
        <v>0</v>
      </c>
      <c r="Q436" s="47">
        <f>SUM(N436:P436)</f>
        <v>0</v>
      </c>
      <c r="R436" s="46"/>
      <c r="S436" s="46"/>
      <c r="T436" s="45"/>
      <c r="U436" s="45"/>
      <c r="V436" s="45"/>
      <c r="W436" s="48" t="str">
        <f>VLOOKUP(M436,tablaPesoTRLActual,2,FALSE)*VLOOKUP((V436-M436),tablaPesoCambioTRL,2,FALSE)</f>
        <v>0</v>
      </c>
      <c r="X436" s="48" t="str">
        <f>VLOOKUP(V436,valoracionMetaTRL,2,FALSE)</f>
        <v>0</v>
      </c>
      <c r="Y436" s="49"/>
      <c r="Z436" s="45" t="str">
        <f>VLOOKUP(Y436,TipoESfuerzo,2,FALSE)</f>
        <v>0</v>
      </c>
      <c r="AA436" s="50"/>
      <c r="AB436" s="51"/>
      <c r="AC436" s="51"/>
      <c r="AD436" s="51"/>
      <c r="AE436" s="52">
        <f>SUM(AA436:AD436)</f>
        <v>0</v>
      </c>
      <c r="AF436" s="53"/>
      <c r="AG436" s="45"/>
      <c r="AH436" s="41"/>
      <c r="AI436" s="54"/>
      <c r="AJ436" s="55" t="str">
        <f>(W436*0.15)+(X436*0.6)+(Z436*0.25)</f>
        <v>0</v>
      </c>
      <c r="AK436" s="56"/>
      <c r="AL436" s="57" t="str">
        <f>VLOOKUP(AK436,AplicacionesTecnologia2,2,FALSE)</f>
        <v>0</v>
      </c>
      <c r="AM436" s="56"/>
      <c r="AN436" s="58" t="str">
        <f>VLOOKUP(AM436,AproximacionMercado,2,FALSE)</f>
        <v>0</v>
      </c>
      <c r="AO436" s="27"/>
      <c r="AP436" s="27"/>
      <c r="AQ436" s="56"/>
      <c r="AR436" s="57" t="str">
        <f>VLOOKUP(AQ436,ExpansionTecnologia,2,FALSE)</f>
        <v>0</v>
      </c>
      <c r="AS436" s="56"/>
      <c r="AT436" s="57" t="str">
        <f>VLOOKUP(AS436,RegulacionesBarreras,2,FALSE)</f>
        <v>0</v>
      </c>
      <c r="AU436" s="59" t="str">
        <f>AVERAGE(AL436,AN436,AR436,AT436)</f>
        <v>0</v>
      </c>
      <c r="AV436" s="56"/>
      <c r="AW436" s="57" t="str">
        <f>VLOOKUP(AV436,afectacionesArticulosPatentes,2,FALSE)</f>
        <v>0</v>
      </c>
      <c r="AX436" s="56"/>
      <c r="AY436" s="57" t="str">
        <f>VLOOKUP(AX436,afectacionesProductosComerciales,2,FALSE)</f>
        <v>0</v>
      </c>
      <c r="AZ436" s="27"/>
      <c r="BA436" s="45" t="s">
        <v>84</v>
      </c>
      <c r="BB436" s="60" t="str">
        <f>AVERAGE(AW436,AY436)</f>
        <v>0</v>
      </c>
    </row>
    <row r="437" spans="1:92" customHeight="1" ht="36">
      <c r="A437" s="39">
        <v>433</v>
      </c>
      <c r="B437" s="40"/>
      <c r="C437" s="41"/>
      <c r="D437" s="41"/>
      <c r="E437" s="42"/>
      <c r="F437" s="43"/>
      <c r="G437" s="43"/>
      <c r="H437" s="44"/>
      <c r="I437" s="45"/>
      <c r="J437" s="45"/>
      <c r="K437" s="45"/>
      <c r="L437" s="45"/>
      <c r="M437" s="45"/>
      <c r="N437" s="46"/>
      <c r="O437" s="46">
        <v>0</v>
      </c>
      <c r="P437" s="46">
        <v>0</v>
      </c>
      <c r="Q437" s="47">
        <f>SUM(N437:P437)</f>
        <v>0</v>
      </c>
      <c r="R437" s="46"/>
      <c r="S437" s="46"/>
      <c r="T437" s="45"/>
      <c r="U437" s="45"/>
      <c r="V437" s="45"/>
      <c r="W437" s="48" t="str">
        <f>VLOOKUP(M437,tablaPesoTRLActual,2,FALSE)*VLOOKUP((V437-M437),tablaPesoCambioTRL,2,FALSE)</f>
        <v>0</v>
      </c>
      <c r="X437" s="48" t="str">
        <f>VLOOKUP(V437,valoracionMetaTRL,2,FALSE)</f>
        <v>0</v>
      </c>
      <c r="Y437" s="49"/>
      <c r="Z437" s="45" t="str">
        <f>VLOOKUP(Y437,TipoESfuerzo,2,FALSE)</f>
        <v>0</v>
      </c>
      <c r="AA437" s="50"/>
      <c r="AB437" s="51"/>
      <c r="AC437" s="51"/>
      <c r="AD437" s="51"/>
      <c r="AE437" s="52">
        <f>SUM(AA437:AD437)</f>
        <v>0</v>
      </c>
      <c r="AF437" s="53"/>
      <c r="AG437" s="45"/>
      <c r="AH437" s="41"/>
      <c r="AI437" s="54"/>
      <c r="AJ437" s="55" t="str">
        <f>(W437*0.15)+(X437*0.6)+(Z437*0.25)</f>
        <v>0</v>
      </c>
      <c r="AK437" s="56"/>
      <c r="AL437" s="57" t="str">
        <f>VLOOKUP(AK437,AplicacionesTecnologia2,2,FALSE)</f>
        <v>0</v>
      </c>
      <c r="AM437" s="56"/>
      <c r="AN437" s="58" t="str">
        <f>VLOOKUP(AM437,AproximacionMercado,2,FALSE)</f>
        <v>0</v>
      </c>
      <c r="AO437" s="27"/>
      <c r="AP437" s="27"/>
      <c r="AQ437" s="56"/>
      <c r="AR437" s="57" t="str">
        <f>VLOOKUP(AQ437,ExpansionTecnologia,2,FALSE)</f>
        <v>0</v>
      </c>
      <c r="AS437" s="56"/>
      <c r="AT437" s="57" t="str">
        <f>VLOOKUP(AS437,RegulacionesBarreras,2,FALSE)</f>
        <v>0</v>
      </c>
      <c r="AU437" s="59" t="str">
        <f>AVERAGE(AL437,AN437,AR437,AT437)</f>
        <v>0</v>
      </c>
      <c r="AV437" s="56"/>
      <c r="AW437" s="57" t="str">
        <f>VLOOKUP(AV437,afectacionesArticulosPatentes,2,FALSE)</f>
        <v>0</v>
      </c>
      <c r="AX437" s="56"/>
      <c r="AY437" s="57" t="str">
        <f>VLOOKUP(AX437,afectacionesProductosComerciales,2,FALSE)</f>
        <v>0</v>
      </c>
      <c r="AZ437" s="27"/>
      <c r="BA437" s="45" t="s">
        <v>84</v>
      </c>
      <c r="BB437" s="60" t="str">
        <f>AVERAGE(AW437,AY437)</f>
        <v>0</v>
      </c>
    </row>
    <row r="438" spans="1:92" customHeight="1" ht="36">
      <c r="A438" s="39">
        <v>434</v>
      </c>
      <c r="B438" s="40"/>
      <c r="C438" s="41"/>
      <c r="D438" s="41"/>
      <c r="E438" s="42"/>
      <c r="F438" s="43"/>
      <c r="G438" s="43"/>
      <c r="H438" s="44"/>
      <c r="I438" s="45"/>
      <c r="J438" s="45"/>
      <c r="K438" s="45"/>
      <c r="L438" s="45"/>
      <c r="M438" s="45"/>
      <c r="N438" s="46"/>
      <c r="O438" s="46">
        <v>0</v>
      </c>
      <c r="P438" s="46">
        <v>0</v>
      </c>
      <c r="Q438" s="47">
        <f>SUM(N438:P438)</f>
        <v>0</v>
      </c>
      <c r="R438" s="46"/>
      <c r="S438" s="46"/>
      <c r="T438" s="45"/>
      <c r="U438" s="45"/>
      <c r="V438" s="45"/>
      <c r="W438" s="48" t="str">
        <f>VLOOKUP(M438,tablaPesoTRLActual,2,FALSE)*VLOOKUP((V438-M438),tablaPesoCambioTRL,2,FALSE)</f>
        <v>0</v>
      </c>
      <c r="X438" s="48" t="str">
        <f>VLOOKUP(V438,valoracionMetaTRL,2,FALSE)</f>
        <v>0</v>
      </c>
      <c r="Y438" s="49"/>
      <c r="Z438" s="45" t="str">
        <f>VLOOKUP(Y438,TipoESfuerzo,2,FALSE)</f>
        <v>0</v>
      </c>
      <c r="AA438" s="50"/>
      <c r="AB438" s="51"/>
      <c r="AC438" s="51"/>
      <c r="AD438" s="51"/>
      <c r="AE438" s="52">
        <f>SUM(AA438:AD438)</f>
        <v>0</v>
      </c>
      <c r="AF438" s="53"/>
      <c r="AG438" s="45"/>
      <c r="AH438" s="41"/>
      <c r="AI438" s="54"/>
      <c r="AJ438" s="55" t="str">
        <f>(W438*0.15)+(X438*0.6)+(Z438*0.25)</f>
        <v>0</v>
      </c>
      <c r="AK438" s="56"/>
      <c r="AL438" s="57" t="str">
        <f>VLOOKUP(AK438,AplicacionesTecnologia2,2,FALSE)</f>
        <v>0</v>
      </c>
      <c r="AM438" s="56"/>
      <c r="AN438" s="58" t="str">
        <f>VLOOKUP(AM438,AproximacionMercado,2,FALSE)</f>
        <v>0</v>
      </c>
      <c r="AO438" s="27"/>
      <c r="AP438" s="27"/>
      <c r="AQ438" s="56"/>
      <c r="AR438" s="57" t="str">
        <f>VLOOKUP(AQ438,ExpansionTecnologia,2,FALSE)</f>
        <v>0</v>
      </c>
      <c r="AS438" s="56"/>
      <c r="AT438" s="57" t="str">
        <f>VLOOKUP(AS438,RegulacionesBarreras,2,FALSE)</f>
        <v>0</v>
      </c>
      <c r="AU438" s="59" t="str">
        <f>AVERAGE(AL438,AN438,AR438,AT438)</f>
        <v>0</v>
      </c>
      <c r="AV438" s="56"/>
      <c r="AW438" s="57" t="str">
        <f>VLOOKUP(AV438,afectacionesArticulosPatentes,2,FALSE)</f>
        <v>0</v>
      </c>
      <c r="AX438" s="56"/>
      <c r="AY438" s="57" t="str">
        <f>VLOOKUP(AX438,afectacionesProductosComerciales,2,FALSE)</f>
        <v>0</v>
      </c>
      <c r="AZ438" s="27"/>
      <c r="BA438" s="45" t="s">
        <v>84</v>
      </c>
      <c r="BB438" s="60" t="str">
        <f>AVERAGE(AW438,AY438)</f>
        <v>0</v>
      </c>
    </row>
    <row r="439" spans="1:92" customHeight="1" ht="36">
      <c r="A439" s="39">
        <v>435</v>
      </c>
      <c r="B439" s="40"/>
      <c r="C439" s="41"/>
      <c r="D439" s="41"/>
      <c r="E439" s="42"/>
      <c r="F439" s="43"/>
      <c r="G439" s="43"/>
      <c r="H439" s="44"/>
      <c r="I439" s="45"/>
      <c r="J439" s="45"/>
      <c r="K439" s="45"/>
      <c r="L439" s="45"/>
      <c r="M439" s="45"/>
      <c r="N439" s="46"/>
      <c r="O439" s="46">
        <v>0</v>
      </c>
      <c r="P439" s="46">
        <v>0</v>
      </c>
      <c r="Q439" s="47">
        <f>SUM(N439:P439)</f>
        <v>0</v>
      </c>
      <c r="R439" s="46"/>
      <c r="S439" s="46"/>
      <c r="T439" s="45"/>
      <c r="U439" s="45"/>
      <c r="V439" s="45"/>
      <c r="W439" s="48" t="str">
        <f>VLOOKUP(M439,tablaPesoTRLActual,2,FALSE)*VLOOKUP((V439-M439),tablaPesoCambioTRL,2,FALSE)</f>
        <v>0</v>
      </c>
      <c r="X439" s="48" t="str">
        <f>VLOOKUP(V439,valoracionMetaTRL,2,FALSE)</f>
        <v>0</v>
      </c>
      <c r="Y439" s="49"/>
      <c r="Z439" s="45" t="str">
        <f>VLOOKUP(Y439,TipoESfuerzo,2,FALSE)</f>
        <v>0</v>
      </c>
      <c r="AA439" s="50"/>
      <c r="AB439" s="51"/>
      <c r="AC439" s="51"/>
      <c r="AD439" s="51"/>
      <c r="AE439" s="52">
        <f>SUM(AA439:AD439)</f>
        <v>0</v>
      </c>
      <c r="AF439" s="53"/>
      <c r="AG439" s="45"/>
      <c r="AH439" s="41"/>
      <c r="AI439" s="54"/>
      <c r="AJ439" s="55" t="str">
        <f>(W439*0.15)+(X439*0.6)+(Z439*0.25)</f>
        <v>0</v>
      </c>
      <c r="AK439" s="56"/>
      <c r="AL439" s="57" t="str">
        <f>VLOOKUP(AK439,AplicacionesTecnologia2,2,FALSE)</f>
        <v>0</v>
      </c>
      <c r="AM439" s="56"/>
      <c r="AN439" s="58" t="str">
        <f>VLOOKUP(AM439,AproximacionMercado,2,FALSE)</f>
        <v>0</v>
      </c>
      <c r="AO439" s="27"/>
      <c r="AP439" s="27"/>
      <c r="AQ439" s="56"/>
      <c r="AR439" s="57" t="str">
        <f>VLOOKUP(AQ439,ExpansionTecnologia,2,FALSE)</f>
        <v>0</v>
      </c>
      <c r="AS439" s="56"/>
      <c r="AT439" s="57" t="str">
        <f>VLOOKUP(AS439,RegulacionesBarreras,2,FALSE)</f>
        <v>0</v>
      </c>
      <c r="AU439" s="59" t="str">
        <f>AVERAGE(AL439,AN439,AR439,AT439)</f>
        <v>0</v>
      </c>
      <c r="AV439" s="56"/>
      <c r="AW439" s="57" t="str">
        <f>VLOOKUP(AV439,afectacionesArticulosPatentes,2,FALSE)</f>
        <v>0</v>
      </c>
      <c r="AX439" s="56"/>
      <c r="AY439" s="57" t="str">
        <f>VLOOKUP(AX439,afectacionesProductosComerciales,2,FALSE)</f>
        <v>0</v>
      </c>
      <c r="AZ439" s="27"/>
      <c r="BA439" s="45" t="s">
        <v>84</v>
      </c>
      <c r="BB439" s="60" t="str">
        <f>AVERAGE(AW439,AY439)</f>
        <v>0</v>
      </c>
    </row>
    <row r="440" spans="1:92" customHeight="1" ht="36">
      <c r="A440" s="39">
        <v>436</v>
      </c>
      <c r="B440" s="40"/>
      <c r="C440" s="41"/>
      <c r="D440" s="41"/>
      <c r="E440" s="42"/>
      <c r="F440" s="43"/>
      <c r="G440" s="43"/>
      <c r="H440" s="44"/>
      <c r="I440" s="45"/>
      <c r="J440" s="45"/>
      <c r="K440" s="45"/>
      <c r="L440" s="45"/>
      <c r="M440" s="45"/>
      <c r="N440" s="46"/>
      <c r="O440" s="46">
        <v>0</v>
      </c>
      <c r="P440" s="46">
        <v>0</v>
      </c>
      <c r="Q440" s="47">
        <f>SUM(N440:P440)</f>
        <v>0</v>
      </c>
      <c r="R440" s="46"/>
      <c r="S440" s="46"/>
      <c r="T440" s="45"/>
      <c r="U440" s="45"/>
      <c r="V440" s="45"/>
      <c r="W440" s="48" t="str">
        <f>VLOOKUP(M440,tablaPesoTRLActual,2,FALSE)*VLOOKUP((V440-M440),tablaPesoCambioTRL,2,FALSE)</f>
        <v>0</v>
      </c>
      <c r="X440" s="48" t="str">
        <f>VLOOKUP(V440,valoracionMetaTRL,2,FALSE)</f>
        <v>0</v>
      </c>
      <c r="Y440" s="49"/>
      <c r="Z440" s="45" t="str">
        <f>VLOOKUP(Y440,TipoESfuerzo,2,FALSE)</f>
        <v>0</v>
      </c>
      <c r="AA440" s="50"/>
      <c r="AB440" s="51"/>
      <c r="AC440" s="51"/>
      <c r="AD440" s="51"/>
      <c r="AE440" s="52">
        <f>SUM(AA440:AD440)</f>
        <v>0</v>
      </c>
      <c r="AF440" s="53"/>
      <c r="AG440" s="45"/>
      <c r="AH440" s="41"/>
      <c r="AI440" s="54"/>
      <c r="AJ440" s="55" t="str">
        <f>(W440*0.15)+(X440*0.6)+(Z440*0.25)</f>
        <v>0</v>
      </c>
      <c r="AK440" s="56"/>
      <c r="AL440" s="57" t="str">
        <f>VLOOKUP(AK440,AplicacionesTecnologia2,2,FALSE)</f>
        <v>0</v>
      </c>
      <c r="AM440" s="56"/>
      <c r="AN440" s="58" t="str">
        <f>VLOOKUP(AM440,AproximacionMercado,2,FALSE)</f>
        <v>0</v>
      </c>
      <c r="AO440" s="27"/>
      <c r="AP440" s="27"/>
      <c r="AQ440" s="56"/>
      <c r="AR440" s="57" t="str">
        <f>VLOOKUP(AQ440,ExpansionTecnologia,2,FALSE)</f>
        <v>0</v>
      </c>
      <c r="AS440" s="56"/>
      <c r="AT440" s="57" t="str">
        <f>VLOOKUP(AS440,RegulacionesBarreras,2,FALSE)</f>
        <v>0</v>
      </c>
      <c r="AU440" s="59" t="str">
        <f>AVERAGE(AL440,AN440,AR440,AT440)</f>
        <v>0</v>
      </c>
      <c r="AV440" s="56"/>
      <c r="AW440" s="57" t="str">
        <f>VLOOKUP(AV440,afectacionesArticulosPatentes,2,FALSE)</f>
        <v>0</v>
      </c>
      <c r="AX440" s="56"/>
      <c r="AY440" s="57" t="str">
        <f>VLOOKUP(AX440,afectacionesProductosComerciales,2,FALSE)</f>
        <v>0</v>
      </c>
      <c r="AZ440" s="27"/>
      <c r="BA440" s="45" t="s">
        <v>84</v>
      </c>
      <c r="BB440" s="60" t="str">
        <f>AVERAGE(AW440,AY440)</f>
        <v>0</v>
      </c>
    </row>
    <row r="441" spans="1:92" customHeight="1" ht="36">
      <c r="A441" s="39">
        <v>437</v>
      </c>
      <c r="B441" s="40"/>
      <c r="C441" s="41"/>
      <c r="D441" s="41"/>
      <c r="E441" s="42"/>
      <c r="F441" s="43"/>
      <c r="G441" s="43"/>
      <c r="H441" s="44"/>
      <c r="I441" s="45"/>
      <c r="J441" s="45"/>
      <c r="K441" s="45"/>
      <c r="L441" s="45"/>
      <c r="M441" s="45"/>
      <c r="N441" s="46"/>
      <c r="O441" s="46">
        <v>0</v>
      </c>
      <c r="P441" s="46">
        <v>0</v>
      </c>
      <c r="Q441" s="47">
        <f>SUM(N441:P441)</f>
        <v>0</v>
      </c>
      <c r="R441" s="46"/>
      <c r="S441" s="46"/>
      <c r="T441" s="45"/>
      <c r="U441" s="45"/>
      <c r="V441" s="45"/>
      <c r="W441" s="48" t="str">
        <f>VLOOKUP(M441,tablaPesoTRLActual,2,FALSE)*VLOOKUP((V441-M441),tablaPesoCambioTRL,2,FALSE)</f>
        <v>0</v>
      </c>
      <c r="X441" s="48" t="str">
        <f>VLOOKUP(V441,valoracionMetaTRL,2,FALSE)</f>
        <v>0</v>
      </c>
      <c r="Y441" s="49"/>
      <c r="Z441" s="45" t="str">
        <f>VLOOKUP(Y441,TipoESfuerzo,2,FALSE)</f>
        <v>0</v>
      </c>
      <c r="AA441" s="50"/>
      <c r="AB441" s="51"/>
      <c r="AC441" s="51"/>
      <c r="AD441" s="51"/>
      <c r="AE441" s="52">
        <f>SUM(AA441:AD441)</f>
        <v>0</v>
      </c>
      <c r="AF441" s="53"/>
      <c r="AG441" s="45"/>
      <c r="AH441" s="41"/>
      <c r="AI441" s="54"/>
      <c r="AJ441" s="55" t="str">
        <f>(W441*0.15)+(X441*0.6)+(Z441*0.25)</f>
        <v>0</v>
      </c>
      <c r="AK441" s="56"/>
      <c r="AL441" s="57" t="str">
        <f>VLOOKUP(AK441,AplicacionesTecnologia2,2,FALSE)</f>
        <v>0</v>
      </c>
      <c r="AM441" s="56"/>
      <c r="AN441" s="58" t="str">
        <f>VLOOKUP(AM441,AproximacionMercado,2,FALSE)</f>
        <v>0</v>
      </c>
      <c r="AO441" s="27"/>
      <c r="AP441" s="27"/>
      <c r="AQ441" s="56"/>
      <c r="AR441" s="57" t="str">
        <f>VLOOKUP(AQ441,ExpansionTecnologia,2,FALSE)</f>
        <v>0</v>
      </c>
      <c r="AS441" s="56"/>
      <c r="AT441" s="57" t="str">
        <f>VLOOKUP(AS441,RegulacionesBarreras,2,FALSE)</f>
        <v>0</v>
      </c>
      <c r="AU441" s="59" t="str">
        <f>AVERAGE(AL441,AN441,AR441,AT441)</f>
        <v>0</v>
      </c>
      <c r="AV441" s="56"/>
      <c r="AW441" s="57" t="str">
        <f>VLOOKUP(AV441,afectacionesArticulosPatentes,2,FALSE)</f>
        <v>0</v>
      </c>
      <c r="AX441" s="56"/>
      <c r="AY441" s="57" t="str">
        <f>VLOOKUP(AX441,afectacionesProductosComerciales,2,FALSE)</f>
        <v>0</v>
      </c>
      <c r="AZ441" s="27"/>
      <c r="BA441" s="45" t="s">
        <v>84</v>
      </c>
      <c r="BB441" s="60" t="str">
        <f>AVERAGE(AW441,AY441)</f>
        <v>0</v>
      </c>
    </row>
    <row r="442" spans="1:92" customHeight="1" ht="36">
      <c r="A442" s="39">
        <v>438</v>
      </c>
      <c r="B442" s="40"/>
      <c r="C442" s="41"/>
      <c r="D442" s="41"/>
      <c r="E442" s="42"/>
      <c r="F442" s="43"/>
      <c r="G442" s="43"/>
      <c r="H442" s="44"/>
      <c r="I442" s="45"/>
      <c r="J442" s="45"/>
      <c r="K442" s="45"/>
      <c r="L442" s="45"/>
      <c r="M442" s="45"/>
      <c r="N442" s="46"/>
      <c r="O442" s="46">
        <v>0</v>
      </c>
      <c r="P442" s="46">
        <v>0</v>
      </c>
      <c r="Q442" s="47">
        <f>SUM(N442:P442)</f>
        <v>0</v>
      </c>
      <c r="R442" s="46"/>
      <c r="S442" s="46"/>
      <c r="T442" s="45"/>
      <c r="U442" s="45"/>
      <c r="V442" s="45"/>
      <c r="W442" s="48" t="str">
        <f>VLOOKUP(M442,tablaPesoTRLActual,2,FALSE)*VLOOKUP((V442-M442),tablaPesoCambioTRL,2,FALSE)</f>
        <v>0</v>
      </c>
      <c r="X442" s="48" t="str">
        <f>VLOOKUP(V442,valoracionMetaTRL,2,FALSE)</f>
        <v>0</v>
      </c>
      <c r="Y442" s="49"/>
      <c r="Z442" s="45" t="str">
        <f>VLOOKUP(Y442,TipoESfuerzo,2,FALSE)</f>
        <v>0</v>
      </c>
      <c r="AA442" s="50"/>
      <c r="AB442" s="51"/>
      <c r="AC442" s="51"/>
      <c r="AD442" s="51"/>
      <c r="AE442" s="52">
        <f>SUM(AA442:AD442)</f>
        <v>0</v>
      </c>
      <c r="AF442" s="53"/>
      <c r="AG442" s="45"/>
      <c r="AH442" s="41"/>
      <c r="AI442" s="54"/>
      <c r="AJ442" s="55" t="str">
        <f>(W442*0.15)+(X442*0.6)+(Z442*0.25)</f>
        <v>0</v>
      </c>
      <c r="AK442" s="56"/>
      <c r="AL442" s="57" t="str">
        <f>VLOOKUP(AK442,AplicacionesTecnologia2,2,FALSE)</f>
        <v>0</v>
      </c>
      <c r="AM442" s="56"/>
      <c r="AN442" s="58" t="str">
        <f>VLOOKUP(AM442,AproximacionMercado,2,FALSE)</f>
        <v>0</v>
      </c>
      <c r="AO442" s="27"/>
      <c r="AP442" s="27"/>
      <c r="AQ442" s="56"/>
      <c r="AR442" s="57" t="str">
        <f>VLOOKUP(AQ442,ExpansionTecnologia,2,FALSE)</f>
        <v>0</v>
      </c>
      <c r="AS442" s="56"/>
      <c r="AT442" s="57" t="str">
        <f>VLOOKUP(AS442,RegulacionesBarreras,2,FALSE)</f>
        <v>0</v>
      </c>
      <c r="AU442" s="59" t="str">
        <f>AVERAGE(AL442,AN442,AR442,AT442)</f>
        <v>0</v>
      </c>
      <c r="AV442" s="56"/>
      <c r="AW442" s="57" t="str">
        <f>VLOOKUP(AV442,afectacionesArticulosPatentes,2,FALSE)</f>
        <v>0</v>
      </c>
      <c r="AX442" s="56"/>
      <c r="AY442" s="57" t="str">
        <f>VLOOKUP(AX442,afectacionesProductosComerciales,2,FALSE)</f>
        <v>0</v>
      </c>
      <c r="AZ442" s="27"/>
      <c r="BA442" s="45" t="s">
        <v>84</v>
      </c>
      <c r="BB442" s="60" t="str">
        <f>AVERAGE(AW442,AY442)</f>
        <v>0</v>
      </c>
    </row>
    <row r="443" spans="1:92" customHeight="1" ht="36">
      <c r="A443" s="39">
        <v>439</v>
      </c>
      <c r="B443" s="40"/>
      <c r="C443" s="41"/>
      <c r="D443" s="41"/>
      <c r="E443" s="42"/>
      <c r="F443" s="43"/>
      <c r="G443" s="43"/>
      <c r="H443" s="44"/>
      <c r="I443" s="45"/>
      <c r="J443" s="45"/>
      <c r="K443" s="45"/>
      <c r="L443" s="45"/>
      <c r="M443" s="45"/>
      <c r="N443" s="46"/>
      <c r="O443" s="46">
        <v>0</v>
      </c>
      <c r="P443" s="46">
        <v>0</v>
      </c>
      <c r="Q443" s="47">
        <f>SUM(N443:P443)</f>
        <v>0</v>
      </c>
      <c r="R443" s="46"/>
      <c r="S443" s="46"/>
      <c r="T443" s="45"/>
      <c r="U443" s="45"/>
      <c r="V443" s="45"/>
      <c r="W443" s="48" t="str">
        <f>VLOOKUP(M443,tablaPesoTRLActual,2,FALSE)*VLOOKUP((V443-M443),tablaPesoCambioTRL,2,FALSE)</f>
        <v>0</v>
      </c>
      <c r="X443" s="48" t="str">
        <f>VLOOKUP(V443,valoracionMetaTRL,2,FALSE)</f>
        <v>0</v>
      </c>
      <c r="Y443" s="49"/>
      <c r="Z443" s="45" t="str">
        <f>VLOOKUP(Y443,TipoESfuerzo,2,FALSE)</f>
        <v>0</v>
      </c>
      <c r="AA443" s="50"/>
      <c r="AB443" s="51"/>
      <c r="AC443" s="51"/>
      <c r="AD443" s="51"/>
      <c r="AE443" s="52">
        <f>SUM(AA443:AD443)</f>
        <v>0</v>
      </c>
      <c r="AF443" s="53"/>
      <c r="AG443" s="45"/>
      <c r="AH443" s="41"/>
      <c r="AI443" s="54"/>
      <c r="AJ443" s="55" t="str">
        <f>(W443*0.15)+(X443*0.6)+(Z443*0.25)</f>
        <v>0</v>
      </c>
      <c r="AK443" s="56"/>
      <c r="AL443" s="57" t="str">
        <f>VLOOKUP(AK443,AplicacionesTecnologia2,2,FALSE)</f>
        <v>0</v>
      </c>
      <c r="AM443" s="56"/>
      <c r="AN443" s="58" t="str">
        <f>VLOOKUP(AM443,AproximacionMercado,2,FALSE)</f>
        <v>0</v>
      </c>
      <c r="AO443" s="27"/>
      <c r="AP443" s="27"/>
      <c r="AQ443" s="56"/>
      <c r="AR443" s="57" t="str">
        <f>VLOOKUP(AQ443,ExpansionTecnologia,2,FALSE)</f>
        <v>0</v>
      </c>
      <c r="AS443" s="56"/>
      <c r="AT443" s="57" t="str">
        <f>VLOOKUP(AS443,RegulacionesBarreras,2,FALSE)</f>
        <v>0</v>
      </c>
      <c r="AU443" s="59" t="str">
        <f>AVERAGE(AL443,AN443,AR443,AT443)</f>
        <v>0</v>
      </c>
      <c r="AV443" s="56"/>
      <c r="AW443" s="57" t="str">
        <f>VLOOKUP(AV443,afectacionesArticulosPatentes,2,FALSE)</f>
        <v>0</v>
      </c>
      <c r="AX443" s="56"/>
      <c r="AY443" s="57" t="str">
        <f>VLOOKUP(AX443,afectacionesProductosComerciales,2,FALSE)</f>
        <v>0</v>
      </c>
      <c r="AZ443" s="27"/>
      <c r="BA443" s="45" t="s">
        <v>84</v>
      </c>
      <c r="BB443" s="60" t="str">
        <f>AVERAGE(AW443,AY443)</f>
        <v>0</v>
      </c>
    </row>
    <row r="444" spans="1:92" customHeight="1" ht="36">
      <c r="A444" s="39">
        <v>440</v>
      </c>
      <c r="B444" s="40"/>
      <c r="C444" s="41"/>
      <c r="D444" s="41"/>
      <c r="E444" s="42"/>
      <c r="F444" s="43"/>
      <c r="G444" s="43"/>
      <c r="H444" s="44"/>
      <c r="I444" s="45"/>
      <c r="J444" s="45"/>
      <c r="K444" s="45"/>
      <c r="L444" s="45"/>
      <c r="M444" s="45"/>
      <c r="N444" s="46"/>
      <c r="O444" s="46">
        <v>0</v>
      </c>
      <c r="P444" s="46">
        <v>0</v>
      </c>
      <c r="Q444" s="47">
        <f>SUM(N444:P444)</f>
        <v>0</v>
      </c>
      <c r="R444" s="46"/>
      <c r="S444" s="46"/>
      <c r="T444" s="45"/>
      <c r="U444" s="45"/>
      <c r="V444" s="45"/>
      <c r="W444" s="48" t="str">
        <f>VLOOKUP(M444,tablaPesoTRLActual,2,FALSE)*VLOOKUP((V444-M444),tablaPesoCambioTRL,2,FALSE)</f>
        <v>0</v>
      </c>
      <c r="X444" s="48" t="str">
        <f>VLOOKUP(V444,valoracionMetaTRL,2,FALSE)</f>
        <v>0</v>
      </c>
      <c r="Y444" s="49"/>
      <c r="Z444" s="45" t="str">
        <f>VLOOKUP(Y444,TipoESfuerzo,2,FALSE)</f>
        <v>0</v>
      </c>
      <c r="AA444" s="50"/>
      <c r="AB444" s="51"/>
      <c r="AC444" s="51"/>
      <c r="AD444" s="51"/>
      <c r="AE444" s="52">
        <f>SUM(AA444:AD444)</f>
        <v>0</v>
      </c>
      <c r="AF444" s="53"/>
      <c r="AG444" s="45"/>
      <c r="AH444" s="41"/>
      <c r="AI444" s="54"/>
      <c r="AJ444" s="55" t="str">
        <f>(W444*0.15)+(X444*0.6)+(Z444*0.25)</f>
        <v>0</v>
      </c>
      <c r="AK444" s="56"/>
      <c r="AL444" s="57" t="str">
        <f>VLOOKUP(AK444,AplicacionesTecnologia2,2,FALSE)</f>
        <v>0</v>
      </c>
      <c r="AM444" s="56"/>
      <c r="AN444" s="58" t="str">
        <f>VLOOKUP(AM444,AproximacionMercado,2,FALSE)</f>
        <v>0</v>
      </c>
      <c r="AO444" s="27"/>
      <c r="AP444" s="27"/>
      <c r="AQ444" s="56"/>
      <c r="AR444" s="57" t="str">
        <f>VLOOKUP(AQ444,ExpansionTecnologia,2,FALSE)</f>
        <v>0</v>
      </c>
      <c r="AS444" s="56"/>
      <c r="AT444" s="57" t="str">
        <f>VLOOKUP(AS444,RegulacionesBarreras,2,FALSE)</f>
        <v>0</v>
      </c>
      <c r="AU444" s="59" t="str">
        <f>AVERAGE(AL444,AN444,AR444,AT444)</f>
        <v>0</v>
      </c>
      <c r="AV444" s="56"/>
      <c r="AW444" s="57" t="str">
        <f>VLOOKUP(AV444,afectacionesArticulosPatentes,2,FALSE)</f>
        <v>0</v>
      </c>
      <c r="AX444" s="56"/>
      <c r="AY444" s="57" t="str">
        <f>VLOOKUP(AX444,afectacionesProductosComerciales,2,FALSE)</f>
        <v>0</v>
      </c>
      <c r="AZ444" s="27"/>
      <c r="BA444" s="45" t="s">
        <v>84</v>
      </c>
      <c r="BB444" s="60" t="str">
        <f>AVERAGE(AW444,AY444)</f>
        <v>0</v>
      </c>
    </row>
    <row r="445" spans="1:92" customHeight="1" ht="36">
      <c r="A445" s="39">
        <v>441</v>
      </c>
      <c r="B445" s="40"/>
      <c r="C445" s="41"/>
      <c r="D445" s="41"/>
      <c r="E445" s="42"/>
      <c r="F445" s="43"/>
      <c r="G445" s="43"/>
      <c r="H445" s="44"/>
      <c r="I445" s="45"/>
      <c r="J445" s="45"/>
      <c r="K445" s="45"/>
      <c r="L445" s="45"/>
      <c r="M445" s="45"/>
      <c r="N445" s="46"/>
      <c r="O445" s="46">
        <v>0</v>
      </c>
      <c r="P445" s="46">
        <v>0</v>
      </c>
      <c r="Q445" s="47">
        <f>SUM(N445:P445)</f>
        <v>0</v>
      </c>
      <c r="R445" s="46"/>
      <c r="S445" s="46"/>
      <c r="T445" s="45"/>
      <c r="U445" s="45"/>
      <c r="V445" s="45"/>
      <c r="W445" s="48" t="str">
        <f>VLOOKUP(M445,tablaPesoTRLActual,2,FALSE)*VLOOKUP((V445-M445),tablaPesoCambioTRL,2,FALSE)</f>
        <v>0</v>
      </c>
      <c r="X445" s="48" t="str">
        <f>VLOOKUP(V445,valoracionMetaTRL,2,FALSE)</f>
        <v>0</v>
      </c>
      <c r="Y445" s="49"/>
      <c r="Z445" s="45" t="str">
        <f>VLOOKUP(Y445,TipoESfuerzo,2,FALSE)</f>
        <v>0</v>
      </c>
      <c r="AA445" s="50"/>
      <c r="AB445" s="51"/>
      <c r="AC445" s="51"/>
      <c r="AD445" s="51"/>
      <c r="AE445" s="52">
        <f>SUM(AA445:AD445)</f>
        <v>0</v>
      </c>
      <c r="AF445" s="53"/>
      <c r="AG445" s="45"/>
      <c r="AH445" s="41"/>
      <c r="AI445" s="54"/>
      <c r="AJ445" s="55" t="str">
        <f>(W445*0.15)+(X445*0.6)+(Z445*0.25)</f>
        <v>0</v>
      </c>
      <c r="AK445" s="56"/>
      <c r="AL445" s="57" t="str">
        <f>VLOOKUP(AK445,AplicacionesTecnologia2,2,FALSE)</f>
        <v>0</v>
      </c>
      <c r="AM445" s="56"/>
      <c r="AN445" s="58" t="str">
        <f>VLOOKUP(AM445,AproximacionMercado,2,FALSE)</f>
        <v>0</v>
      </c>
      <c r="AO445" s="27"/>
      <c r="AP445" s="27"/>
      <c r="AQ445" s="56"/>
      <c r="AR445" s="57" t="str">
        <f>VLOOKUP(AQ445,ExpansionTecnologia,2,FALSE)</f>
        <v>0</v>
      </c>
      <c r="AS445" s="56"/>
      <c r="AT445" s="57" t="str">
        <f>VLOOKUP(AS445,RegulacionesBarreras,2,FALSE)</f>
        <v>0</v>
      </c>
      <c r="AU445" s="59" t="str">
        <f>AVERAGE(AL445,AN445,AR445,AT445)</f>
        <v>0</v>
      </c>
      <c r="AV445" s="56"/>
      <c r="AW445" s="57" t="str">
        <f>VLOOKUP(AV445,afectacionesArticulosPatentes,2,FALSE)</f>
        <v>0</v>
      </c>
      <c r="AX445" s="56"/>
      <c r="AY445" s="57" t="str">
        <f>VLOOKUP(AX445,afectacionesProductosComerciales,2,FALSE)</f>
        <v>0</v>
      </c>
      <c r="AZ445" s="27"/>
      <c r="BA445" s="45" t="s">
        <v>84</v>
      </c>
      <c r="BB445" s="60" t="str">
        <f>AVERAGE(AW445,AY445)</f>
        <v>0</v>
      </c>
    </row>
    <row r="446" spans="1:92" customHeight="1" ht="36">
      <c r="A446" s="39">
        <v>442</v>
      </c>
      <c r="B446" s="40"/>
      <c r="C446" s="41"/>
      <c r="D446" s="41"/>
      <c r="E446" s="42"/>
      <c r="F446" s="43"/>
      <c r="G446" s="43"/>
      <c r="H446" s="44"/>
      <c r="I446" s="45"/>
      <c r="J446" s="45"/>
      <c r="K446" s="45"/>
      <c r="L446" s="45"/>
      <c r="M446" s="45"/>
      <c r="N446" s="46"/>
      <c r="O446" s="46">
        <v>0</v>
      </c>
      <c r="P446" s="46">
        <v>0</v>
      </c>
      <c r="Q446" s="47">
        <f>SUM(N446:P446)</f>
        <v>0</v>
      </c>
      <c r="R446" s="46"/>
      <c r="S446" s="46"/>
      <c r="T446" s="45"/>
      <c r="U446" s="45"/>
      <c r="V446" s="45"/>
      <c r="W446" s="48" t="str">
        <f>VLOOKUP(M446,tablaPesoTRLActual,2,FALSE)*VLOOKUP((V446-M446),tablaPesoCambioTRL,2,FALSE)</f>
        <v>0</v>
      </c>
      <c r="X446" s="48" t="str">
        <f>VLOOKUP(V446,valoracionMetaTRL,2,FALSE)</f>
        <v>0</v>
      </c>
      <c r="Y446" s="49"/>
      <c r="Z446" s="45" t="str">
        <f>VLOOKUP(Y446,TipoESfuerzo,2,FALSE)</f>
        <v>0</v>
      </c>
      <c r="AA446" s="50"/>
      <c r="AB446" s="51"/>
      <c r="AC446" s="51"/>
      <c r="AD446" s="51"/>
      <c r="AE446" s="52">
        <f>SUM(AA446:AD446)</f>
        <v>0</v>
      </c>
      <c r="AF446" s="53"/>
      <c r="AG446" s="45"/>
      <c r="AH446" s="41"/>
      <c r="AI446" s="54"/>
      <c r="AJ446" s="55" t="str">
        <f>(W446*0.15)+(X446*0.6)+(Z446*0.25)</f>
        <v>0</v>
      </c>
      <c r="AK446" s="56"/>
      <c r="AL446" s="57" t="str">
        <f>VLOOKUP(AK446,AplicacionesTecnologia2,2,FALSE)</f>
        <v>0</v>
      </c>
      <c r="AM446" s="56"/>
      <c r="AN446" s="58" t="str">
        <f>VLOOKUP(AM446,AproximacionMercado,2,FALSE)</f>
        <v>0</v>
      </c>
      <c r="AO446" s="27"/>
      <c r="AP446" s="27"/>
      <c r="AQ446" s="56"/>
      <c r="AR446" s="57" t="str">
        <f>VLOOKUP(AQ446,ExpansionTecnologia,2,FALSE)</f>
        <v>0</v>
      </c>
      <c r="AS446" s="56"/>
      <c r="AT446" s="57" t="str">
        <f>VLOOKUP(AS446,RegulacionesBarreras,2,FALSE)</f>
        <v>0</v>
      </c>
      <c r="AU446" s="59" t="str">
        <f>AVERAGE(AL446,AN446,AR446,AT446)</f>
        <v>0</v>
      </c>
      <c r="AV446" s="56"/>
      <c r="AW446" s="57" t="str">
        <f>VLOOKUP(AV446,afectacionesArticulosPatentes,2,FALSE)</f>
        <v>0</v>
      </c>
      <c r="AX446" s="56"/>
      <c r="AY446" s="57" t="str">
        <f>VLOOKUP(AX446,afectacionesProductosComerciales,2,FALSE)</f>
        <v>0</v>
      </c>
      <c r="AZ446" s="27"/>
      <c r="BA446" s="45" t="s">
        <v>84</v>
      </c>
      <c r="BB446" s="60" t="str">
        <f>AVERAGE(AW446,AY446)</f>
        <v>0</v>
      </c>
    </row>
    <row r="447" spans="1:92" customHeight="1" ht="36">
      <c r="A447" s="39">
        <v>443</v>
      </c>
      <c r="B447" s="40"/>
      <c r="C447" s="41"/>
      <c r="D447" s="41"/>
      <c r="E447" s="42"/>
      <c r="F447" s="43"/>
      <c r="G447" s="43"/>
      <c r="H447" s="44"/>
      <c r="I447" s="45"/>
      <c r="J447" s="45"/>
      <c r="K447" s="45"/>
      <c r="L447" s="45"/>
      <c r="M447" s="45"/>
      <c r="N447" s="46"/>
      <c r="O447" s="46">
        <v>0</v>
      </c>
      <c r="P447" s="46">
        <v>0</v>
      </c>
      <c r="Q447" s="47">
        <f>SUM(N447:P447)</f>
        <v>0</v>
      </c>
      <c r="R447" s="46"/>
      <c r="S447" s="46"/>
      <c r="T447" s="45"/>
      <c r="U447" s="45"/>
      <c r="V447" s="45"/>
      <c r="W447" s="48" t="str">
        <f>VLOOKUP(M447,tablaPesoTRLActual,2,FALSE)*VLOOKUP((V447-M447),tablaPesoCambioTRL,2,FALSE)</f>
        <v>0</v>
      </c>
      <c r="X447" s="48" t="str">
        <f>VLOOKUP(V447,valoracionMetaTRL,2,FALSE)</f>
        <v>0</v>
      </c>
      <c r="Y447" s="49"/>
      <c r="Z447" s="45" t="str">
        <f>VLOOKUP(Y447,TipoESfuerzo,2,FALSE)</f>
        <v>0</v>
      </c>
      <c r="AA447" s="50"/>
      <c r="AB447" s="51"/>
      <c r="AC447" s="51"/>
      <c r="AD447" s="51"/>
      <c r="AE447" s="52">
        <f>SUM(AA447:AD447)</f>
        <v>0</v>
      </c>
      <c r="AF447" s="53"/>
      <c r="AG447" s="45"/>
      <c r="AH447" s="41"/>
      <c r="AI447" s="54"/>
      <c r="AJ447" s="55" t="str">
        <f>(W447*0.15)+(X447*0.6)+(Z447*0.25)</f>
        <v>0</v>
      </c>
      <c r="AK447" s="56"/>
      <c r="AL447" s="57" t="str">
        <f>VLOOKUP(AK447,AplicacionesTecnologia2,2,FALSE)</f>
        <v>0</v>
      </c>
      <c r="AM447" s="56"/>
      <c r="AN447" s="58" t="str">
        <f>VLOOKUP(AM447,AproximacionMercado,2,FALSE)</f>
        <v>0</v>
      </c>
      <c r="AO447" s="27"/>
      <c r="AP447" s="27"/>
      <c r="AQ447" s="56"/>
      <c r="AR447" s="57" t="str">
        <f>VLOOKUP(AQ447,ExpansionTecnologia,2,FALSE)</f>
        <v>0</v>
      </c>
      <c r="AS447" s="56"/>
      <c r="AT447" s="57" t="str">
        <f>VLOOKUP(AS447,RegulacionesBarreras,2,FALSE)</f>
        <v>0</v>
      </c>
      <c r="AU447" s="59" t="str">
        <f>AVERAGE(AL447,AN447,AR447,AT447)</f>
        <v>0</v>
      </c>
      <c r="AV447" s="56"/>
      <c r="AW447" s="57" t="str">
        <f>VLOOKUP(AV447,afectacionesArticulosPatentes,2,FALSE)</f>
        <v>0</v>
      </c>
      <c r="AX447" s="56"/>
      <c r="AY447" s="57" t="str">
        <f>VLOOKUP(AX447,afectacionesProductosComerciales,2,FALSE)</f>
        <v>0</v>
      </c>
      <c r="AZ447" s="27"/>
      <c r="BA447" s="45" t="s">
        <v>84</v>
      </c>
      <c r="BB447" s="60" t="str">
        <f>AVERAGE(AW447,AY447)</f>
        <v>0</v>
      </c>
    </row>
    <row r="448" spans="1:92" customHeight="1" ht="36">
      <c r="A448" s="39">
        <v>444</v>
      </c>
      <c r="B448" s="40"/>
      <c r="C448" s="41"/>
      <c r="D448" s="41"/>
      <c r="E448" s="42"/>
      <c r="F448" s="43"/>
      <c r="G448" s="43"/>
      <c r="H448" s="44"/>
      <c r="I448" s="45"/>
      <c r="J448" s="45"/>
      <c r="K448" s="45"/>
      <c r="L448" s="45"/>
      <c r="M448" s="45"/>
      <c r="N448" s="46"/>
      <c r="O448" s="46">
        <v>0</v>
      </c>
      <c r="P448" s="46">
        <v>0</v>
      </c>
      <c r="Q448" s="47">
        <f>SUM(N448:P448)</f>
        <v>0</v>
      </c>
      <c r="R448" s="46"/>
      <c r="S448" s="46"/>
      <c r="T448" s="45"/>
      <c r="U448" s="45"/>
      <c r="V448" s="45"/>
      <c r="W448" s="48" t="str">
        <f>VLOOKUP(M448,tablaPesoTRLActual,2,FALSE)*VLOOKUP((V448-M448),tablaPesoCambioTRL,2,FALSE)</f>
        <v>0</v>
      </c>
      <c r="X448" s="48" t="str">
        <f>VLOOKUP(V448,valoracionMetaTRL,2,FALSE)</f>
        <v>0</v>
      </c>
      <c r="Y448" s="49"/>
      <c r="Z448" s="45" t="str">
        <f>VLOOKUP(Y448,TipoESfuerzo,2,FALSE)</f>
        <v>0</v>
      </c>
      <c r="AA448" s="50"/>
      <c r="AB448" s="51"/>
      <c r="AC448" s="51"/>
      <c r="AD448" s="51"/>
      <c r="AE448" s="52">
        <f>SUM(AA448:AD448)</f>
        <v>0</v>
      </c>
      <c r="AF448" s="53"/>
      <c r="AG448" s="45"/>
      <c r="AH448" s="41"/>
      <c r="AI448" s="54"/>
      <c r="AJ448" s="55" t="str">
        <f>(W448*0.15)+(X448*0.6)+(Z448*0.25)</f>
        <v>0</v>
      </c>
      <c r="AK448" s="56"/>
      <c r="AL448" s="57" t="str">
        <f>VLOOKUP(AK448,AplicacionesTecnologia2,2,FALSE)</f>
        <v>0</v>
      </c>
      <c r="AM448" s="56"/>
      <c r="AN448" s="58" t="str">
        <f>VLOOKUP(AM448,AproximacionMercado,2,FALSE)</f>
        <v>0</v>
      </c>
      <c r="AO448" s="27"/>
      <c r="AP448" s="27"/>
      <c r="AQ448" s="56"/>
      <c r="AR448" s="57" t="str">
        <f>VLOOKUP(AQ448,ExpansionTecnologia,2,FALSE)</f>
        <v>0</v>
      </c>
      <c r="AS448" s="56"/>
      <c r="AT448" s="57" t="str">
        <f>VLOOKUP(AS448,RegulacionesBarreras,2,FALSE)</f>
        <v>0</v>
      </c>
      <c r="AU448" s="59" t="str">
        <f>AVERAGE(AL448,AN448,AR448,AT448)</f>
        <v>0</v>
      </c>
      <c r="AV448" s="56"/>
      <c r="AW448" s="57" t="str">
        <f>VLOOKUP(AV448,afectacionesArticulosPatentes,2,FALSE)</f>
        <v>0</v>
      </c>
      <c r="AX448" s="56"/>
      <c r="AY448" s="57" t="str">
        <f>VLOOKUP(AX448,afectacionesProductosComerciales,2,FALSE)</f>
        <v>0</v>
      </c>
      <c r="AZ448" s="27"/>
      <c r="BA448" s="45" t="s">
        <v>84</v>
      </c>
      <c r="BB448" s="60" t="str">
        <f>AVERAGE(AW448,AY448)</f>
        <v>0</v>
      </c>
    </row>
    <row r="449" spans="1:92" customHeight="1" ht="36">
      <c r="A449" s="39">
        <v>445</v>
      </c>
      <c r="B449" s="40"/>
      <c r="C449" s="41"/>
      <c r="D449" s="41"/>
      <c r="E449" s="42"/>
      <c r="F449" s="43"/>
      <c r="G449" s="43"/>
      <c r="H449" s="44"/>
      <c r="I449" s="45"/>
      <c r="J449" s="45"/>
      <c r="K449" s="45"/>
      <c r="L449" s="45"/>
      <c r="M449" s="45"/>
      <c r="N449" s="46"/>
      <c r="O449" s="46">
        <v>0</v>
      </c>
      <c r="P449" s="46">
        <v>0</v>
      </c>
      <c r="Q449" s="47">
        <f>SUM(N449:P449)</f>
        <v>0</v>
      </c>
      <c r="R449" s="46"/>
      <c r="S449" s="46"/>
      <c r="T449" s="45"/>
      <c r="U449" s="45"/>
      <c r="V449" s="45"/>
      <c r="W449" s="48" t="str">
        <f>VLOOKUP(M449,tablaPesoTRLActual,2,FALSE)*VLOOKUP((V449-M449),tablaPesoCambioTRL,2,FALSE)</f>
        <v>0</v>
      </c>
      <c r="X449" s="48" t="str">
        <f>VLOOKUP(V449,valoracionMetaTRL,2,FALSE)</f>
        <v>0</v>
      </c>
      <c r="Y449" s="49"/>
      <c r="Z449" s="45" t="str">
        <f>VLOOKUP(Y449,TipoESfuerzo,2,FALSE)</f>
        <v>0</v>
      </c>
      <c r="AA449" s="50"/>
      <c r="AB449" s="51"/>
      <c r="AC449" s="51"/>
      <c r="AD449" s="51"/>
      <c r="AE449" s="52">
        <f>SUM(AA449:AD449)</f>
        <v>0</v>
      </c>
      <c r="AF449" s="53"/>
      <c r="AG449" s="45"/>
      <c r="AH449" s="41"/>
      <c r="AI449" s="54"/>
      <c r="AJ449" s="55" t="str">
        <f>(W449*0.15)+(X449*0.6)+(Z449*0.25)</f>
        <v>0</v>
      </c>
      <c r="AK449" s="56"/>
      <c r="AL449" s="57" t="str">
        <f>VLOOKUP(AK449,AplicacionesTecnologia2,2,FALSE)</f>
        <v>0</v>
      </c>
      <c r="AM449" s="56"/>
      <c r="AN449" s="58" t="str">
        <f>VLOOKUP(AM449,AproximacionMercado,2,FALSE)</f>
        <v>0</v>
      </c>
      <c r="AO449" s="27"/>
      <c r="AP449" s="27"/>
      <c r="AQ449" s="56"/>
      <c r="AR449" s="57" t="str">
        <f>VLOOKUP(AQ449,ExpansionTecnologia,2,FALSE)</f>
        <v>0</v>
      </c>
      <c r="AS449" s="56"/>
      <c r="AT449" s="57" t="str">
        <f>VLOOKUP(AS449,RegulacionesBarreras,2,FALSE)</f>
        <v>0</v>
      </c>
      <c r="AU449" s="59" t="str">
        <f>AVERAGE(AL449,AN449,AR449,AT449)</f>
        <v>0</v>
      </c>
      <c r="AV449" s="56"/>
      <c r="AW449" s="57" t="str">
        <f>VLOOKUP(AV449,afectacionesArticulosPatentes,2,FALSE)</f>
        <v>0</v>
      </c>
      <c r="AX449" s="56"/>
      <c r="AY449" s="57" t="str">
        <f>VLOOKUP(AX449,afectacionesProductosComerciales,2,FALSE)</f>
        <v>0</v>
      </c>
      <c r="AZ449" s="27"/>
      <c r="BA449" s="45" t="s">
        <v>84</v>
      </c>
      <c r="BB449" s="60" t="str">
        <f>AVERAGE(AW449,AY449)</f>
        <v>0</v>
      </c>
    </row>
    <row r="450" spans="1:92" customHeight="1" ht="36">
      <c r="A450" s="39">
        <v>446</v>
      </c>
      <c r="B450" s="40"/>
      <c r="C450" s="41"/>
      <c r="D450" s="41"/>
      <c r="E450" s="42"/>
      <c r="F450" s="43"/>
      <c r="G450" s="43"/>
      <c r="H450" s="44"/>
      <c r="I450" s="45"/>
      <c r="J450" s="45"/>
      <c r="K450" s="45"/>
      <c r="L450" s="45"/>
      <c r="M450" s="45"/>
      <c r="N450" s="46"/>
      <c r="O450" s="46">
        <v>0</v>
      </c>
      <c r="P450" s="46">
        <v>0</v>
      </c>
      <c r="Q450" s="47">
        <f>SUM(N450:P450)</f>
        <v>0</v>
      </c>
      <c r="R450" s="46"/>
      <c r="S450" s="46"/>
      <c r="T450" s="45"/>
      <c r="U450" s="45"/>
      <c r="V450" s="45"/>
      <c r="W450" s="48" t="str">
        <f>VLOOKUP(M450,tablaPesoTRLActual,2,FALSE)*VLOOKUP((V450-M450),tablaPesoCambioTRL,2,FALSE)</f>
        <v>0</v>
      </c>
      <c r="X450" s="48" t="str">
        <f>VLOOKUP(V450,valoracionMetaTRL,2,FALSE)</f>
        <v>0</v>
      </c>
      <c r="Y450" s="49"/>
      <c r="Z450" s="45" t="str">
        <f>VLOOKUP(Y450,TipoESfuerzo,2,FALSE)</f>
        <v>0</v>
      </c>
      <c r="AA450" s="50"/>
      <c r="AB450" s="51"/>
      <c r="AC450" s="51"/>
      <c r="AD450" s="51"/>
      <c r="AE450" s="52">
        <f>SUM(AA450:AD450)</f>
        <v>0</v>
      </c>
      <c r="AF450" s="53"/>
      <c r="AG450" s="45"/>
      <c r="AH450" s="41"/>
      <c r="AI450" s="54"/>
      <c r="AJ450" s="55" t="str">
        <f>(W450*0.15)+(X450*0.6)+(Z450*0.25)</f>
        <v>0</v>
      </c>
      <c r="AK450" s="56"/>
      <c r="AL450" s="57" t="str">
        <f>VLOOKUP(AK450,AplicacionesTecnologia2,2,FALSE)</f>
        <v>0</v>
      </c>
      <c r="AM450" s="56"/>
      <c r="AN450" s="58" t="str">
        <f>VLOOKUP(AM450,AproximacionMercado,2,FALSE)</f>
        <v>0</v>
      </c>
      <c r="AO450" s="27"/>
      <c r="AP450" s="27"/>
      <c r="AQ450" s="56"/>
      <c r="AR450" s="57" t="str">
        <f>VLOOKUP(AQ450,ExpansionTecnologia,2,FALSE)</f>
        <v>0</v>
      </c>
      <c r="AS450" s="56"/>
      <c r="AT450" s="57" t="str">
        <f>VLOOKUP(AS450,RegulacionesBarreras,2,FALSE)</f>
        <v>0</v>
      </c>
      <c r="AU450" s="59" t="str">
        <f>AVERAGE(AL450,AN450,AR450,AT450)</f>
        <v>0</v>
      </c>
      <c r="AV450" s="56"/>
      <c r="AW450" s="57" t="str">
        <f>VLOOKUP(AV450,afectacionesArticulosPatentes,2,FALSE)</f>
        <v>0</v>
      </c>
      <c r="AX450" s="56"/>
      <c r="AY450" s="57" t="str">
        <f>VLOOKUP(AX450,afectacionesProductosComerciales,2,FALSE)</f>
        <v>0</v>
      </c>
      <c r="AZ450" s="27"/>
      <c r="BA450" s="45" t="s">
        <v>84</v>
      </c>
      <c r="BB450" s="60" t="str">
        <f>AVERAGE(AW450,AY450)</f>
        <v>0</v>
      </c>
    </row>
    <row r="451" spans="1:92" customHeight="1" ht="36">
      <c r="A451" s="39">
        <v>447</v>
      </c>
      <c r="B451" s="40"/>
      <c r="C451" s="41"/>
      <c r="D451" s="41"/>
      <c r="E451" s="42"/>
      <c r="F451" s="43"/>
      <c r="G451" s="43"/>
      <c r="H451" s="44"/>
      <c r="I451" s="45"/>
      <c r="J451" s="45"/>
      <c r="K451" s="45"/>
      <c r="L451" s="45"/>
      <c r="M451" s="45"/>
      <c r="N451" s="46"/>
      <c r="O451" s="46">
        <v>0</v>
      </c>
      <c r="P451" s="46">
        <v>0</v>
      </c>
      <c r="Q451" s="47">
        <f>SUM(N451:P451)</f>
        <v>0</v>
      </c>
      <c r="R451" s="46"/>
      <c r="S451" s="46"/>
      <c r="T451" s="45"/>
      <c r="U451" s="45"/>
      <c r="V451" s="45"/>
      <c r="W451" s="48" t="str">
        <f>VLOOKUP(M451,tablaPesoTRLActual,2,FALSE)*VLOOKUP((V451-M451),tablaPesoCambioTRL,2,FALSE)</f>
        <v>0</v>
      </c>
      <c r="X451" s="48" t="str">
        <f>VLOOKUP(V451,valoracionMetaTRL,2,FALSE)</f>
        <v>0</v>
      </c>
      <c r="Y451" s="49"/>
      <c r="Z451" s="45" t="str">
        <f>VLOOKUP(Y451,TipoESfuerzo,2,FALSE)</f>
        <v>0</v>
      </c>
      <c r="AA451" s="50"/>
      <c r="AB451" s="51"/>
      <c r="AC451" s="51"/>
      <c r="AD451" s="51"/>
      <c r="AE451" s="52">
        <f>SUM(AA451:AD451)</f>
        <v>0</v>
      </c>
      <c r="AF451" s="53"/>
      <c r="AG451" s="45"/>
      <c r="AH451" s="41"/>
      <c r="AI451" s="54"/>
      <c r="AJ451" s="55" t="str">
        <f>(W451*0.15)+(X451*0.6)+(Z451*0.25)</f>
        <v>0</v>
      </c>
      <c r="AK451" s="56"/>
      <c r="AL451" s="57" t="str">
        <f>VLOOKUP(AK451,AplicacionesTecnologia2,2,FALSE)</f>
        <v>0</v>
      </c>
      <c r="AM451" s="56"/>
      <c r="AN451" s="58" t="str">
        <f>VLOOKUP(AM451,AproximacionMercado,2,FALSE)</f>
        <v>0</v>
      </c>
      <c r="AO451" s="27"/>
      <c r="AP451" s="27"/>
      <c r="AQ451" s="56"/>
      <c r="AR451" s="57" t="str">
        <f>VLOOKUP(AQ451,ExpansionTecnologia,2,FALSE)</f>
        <v>0</v>
      </c>
      <c r="AS451" s="56"/>
      <c r="AT451" s="57" t="str">
        <f>VLOOKUP(AS451,RegulacionesBarreras,2,FALSE)</f>
        <v>0</v>
      </c>
      <c r="AU451" s="59" t="str">
        <f>AVERAGE(AL451,AN451,AR451,AT451)</f>
        <v>0</v>
      </c>
      <c r="AV451" s="56"/>
      <c r="AW451" s="57" t="str">
        <f>VLOOKUP(AV451,afectacionesArticulosPatentes,2,FALSE)</f>
        <v>0</v>
      </c>
      <c r="AX451" s="56"/>
      <c r="AY451" s="57" t="str">
        <f>VLOOKUP(AX451,afectacionesProductosComerciales,2,FALSE)</f>
        <v>0</v>
      </c>
      <c r="AZ451" s="27"/>
      <c r="BA451" s="45" t="s">
        <v>84</v>
      </c>
      <c r="BB451" s="60" t="str">
        <f>AVERAGE(AW451,AY451)</f>
        <v>0</v>
      </c>
    </row>
    <row r="452" spans="1:92" customHeight="1" ht="36">
      <c r="A452" s="39">
        <v>448</v>
      </c>
      <c r="B452" s="40"/>
      <c r="C452" s="41"/>
      <c r="D452" s="41"/>
      <c r="E452" s="42"/>
      <c r="F452" s="43"/>
      <c r="G452" s="43"/>
      <c r="H452" s="44"/>
      <c r="I452" s="45"/>
      <c r="J452" s="45"/>
      <c r="K452" s="45"/>
      <c r="L452" s="45"/>
      <c r="M452" s="45"/>
      <c r="N452" s="46"/>
      <c r="O452" s="46">
        <v>0</v>
      </c>
      <c r="P452" s="46">
        <v>0</v>
      </c>
      <c r="Q452" s="47">
        <f>SUM(N452:P452)</f>
        <v>0</v>
      </c>
      <c r="R452" s="46"/>
      <c r="S452" s="46"/>
      <c r="T452" s="45"/>
      <c r="U452" s="45"/>
      <c r="V452" s="45"/>
      <c r="W452" s="48" t="str">
        <f>VLOOKUP(M452,tablaPesoTRLActual,2,FALSE)*VLOOKUP((V452-M452),tablaPesoCambioTRL,2,FALSE)</f>
        <v>0</v>
      </c>
      <c r="X452" s="48" t="str">
        <f>VLOOKUP(V452,valoracionMetaTRL,2,FALSE)</f>
        <v>0</v>
      </c>
      <c r="Y452" s="49"/>
      <c r="Z452" s="45" t="str">
        <f>VLOOKUP(Y452,TipoESfuerzo,2,FALSE)</f>
        <v>0</v>
      </c>
      <c r="AA452" s="50"/>
      <c r="AB452" s="51"/>
      <c r="AC452" s="51"/>
      <c r="AD452" s="51"/>
      <c r="AE452" s="52">
        <f>SUM(AA452:AD452)</f>
        <v>0</v>
      </c>
      <c r="AF452" s="53"/>
      <c r="AG452" s="45"/>
      <c r="AH452" s="41"/>
      <c r="AI452" s="54"/>
      <c r="AJ452" s="55" t="str">
        <f>(W452*0.15)+(X452*0.6)+(Z452*0.25)</f>
        <v>0</v>
      </c>
      <c r="AK452" s="56"/>
      <c r="AL452" s="57" t="str">
        <f>VLOOKUP(AK452,AplicacionesTecnologia2,2,FALSE)</f>
        <v>0</v>
      </c>
      <c r="AM452" s="56"/>
      <c r="AN452" s="58" t="str">
        <f>VLOOKUP(AM452,AproximacionMercado,2,FALSE)</f>
        <v>0</v>
      </c>
      <c r="AO452" s="27"/>
      <c r="AP452" s="27"/>
      <c r="AQ452" s="56"/>
      <c r="AR452" s="57" t="str">
        <f>VLOOKUP(AQ452,ExpansionTecnologia,2,FALSE)</f>
        <v>0</v>
      </c>
      <c r="AS452" s="56"/>
      <c r="AT452" s="57" t="str">
        <f>VLOOKUP(AS452,RegulacionesBarreras,2,FALSE)</f>
        <v>0</v>
      </c>
      <c r="AU452" s="59" t="str">
        <f>AVERAGE(AL452,AN452,AR452,AT452)</f>
        <v>0</v>
      </c>
      <c r="AV452" s="56"/>
      <c r="AW452" s="57" t="str">
        <f>VLOOKUP(AV452,afectacionesArticulosPatentes,2,FALSE)</f>
        <v>0</v>
      </c>
      <c r="AX452" s="56"/>
      <c r="AY452" s="57" t="str">
        <f>VLOOKUP(AX452,afectacionesProductosComerciales,2,FALSE)</f>
        <v>0</v>
      </c>
      <c r="AZ452" s="27"/>
      <c r="BA452" s="45" t="s">
        <v>84</v>
      </c>
      <c r="BB452" s="60" t="str">
        <f>AVERAGE(AW452,AY452)</f>
        <v>0</v>
      </c>
    </row>
    <row r="453" spans="1:92" customHeight="1" ht="36">
      <c r="A453" s="39">
        <v>449</v>
      </c>
      <c r="B453" s="40"/>
      <c r="C453" s="41"/>
      <c r="D453" s="41"/>
      <c r="E453" s="42"/>
      <c r="F453" s="43"/>
      <c r="G453" s="43"/>
      <c r="H453" s="44"/>
      <c r="I453" s="45"/>
      <c r="J453" s="45"/>
      <c r="K453" s="45"/>
      <c r="L453" s="45"/>
      <c r="M453" s="45"/>
      <c r="N453" s="46"/>
      <c r="O453" s="46">
        <v>0</v>
      </c>
      <c r="P453" s="46">
        <v>0</v>
      </c>
      <c r="Q453" s="47">
        <f>SUM(N453:P453)</f>
        <v>0</v>
      </c>
      <c r="R453" s="46"/>
      <c r="S453" s="46"/>
      <c r="T453" s="45"/>
      <c r="U453" s="45"/>
      <c r="V453" s="45"/>
      <c r="W453" s="48" t="str">
        <f>VLOOKUP(M453,tablaPesoTRLActual,2,FALSE)*VLOOKUP((V453-M453),tablaPesoCambioTRL,2,FALSE)</f>
        <v>0</v>
      </c>
      <c r="X453" s="48" t="str">
        <f>VLOOKUP(V453,valoracionMetaTRL,2,FALSE)</f>
        <v>0</v>
      </c>
      <c r="Y453" s="49"/>
      <c r="Z453" s="45" t="str">
        <f>VLOOKUP(Y453,TipoESfuerzo,2,FALSE)</f>
        <v>0</v>
      </c>
      <c r="AA453" s="50"/>
      <c r="AB453" s="51"/>
      <c r="AC453" s="51"/>
      <c r="AD453" s="51"/>
      <c r="AE453" s="52">
        <f>SUM(AA453:AD453)</f>
        <v>0</v>
      </c>
      <c r="AF453" s="53"/>
      <c r="AG453" s="45"/>
      <c r="AH453" s="41"/>
      <c r="AI453" s="54"/>
      <c r="AJ453" s="55" t="str">
        <f>(W453*0.15)+(X453*0.6)+(Z453*0.25)</f>
        <v>0</v>
      </c>
      <c r="AK453" s="56"/>
      <c r="AL453" s="57" t="str">
        <f>VLOOKUP(AK453,AplicacionesTecnologia2,2,FALSE)</f>
        <v>0</v>
      </c>
      <c r="AM453" s="56"/>
      <c r="AN453" s="58" t="str">
        <f>VLOOKUP(AM453,AproximacionMercado,2,FALSE)</f>
        <v>0</v>
      </c>
      <c r="AO453" s="27"/>
      <c r="AP453" s="27"/>
      <c r="AQ453" s="56"/>
      <c r="AR453" s="57" t="str">
        <f>VLOOKUP(AQ453,ExpansionTecnologia,2,FALSE)</f>
        <v>0</v>
      </c>
      <c r="AS453" s="56"/>
      <c r="AT453" s="57" t="str">
        <f>VLOOKUP(AS453,RegulacionesBarreras,2,FALSE)</f>
        <v>0</v>
      </c>
      <c r="AU453" s="59" t="str">
        <f>AVERAGE(AL453,AN453,AR453,AT453)</f>
        <v>0</v>
      </c>
      <c r="AV453" s="56"/>
      <c r="AW453" s="57" t="str">
        <f>VLOOKUP(AV453,afectacionesArticulosPatentes,2,FALSE)</f>
        <v>0</v>
      </c>
      <c r="AX453" s="56"/>
      <c r="AY453" s="57" t="str">
        <f>VLOOKUP(AX453,afectacionesProductosComerciales,2,FALSE)</f>
        <v>0</v>
      </c>
      <c r="AZ453" s="27"/>
      <c r="BA453" s="45" t="s">
        <v>84</v>
      </c>
      <c r="BB453" s="60" t="str">
        <f>AVERAGE(AW453,AY453)</f>
        <v>0</v>
      </c>
    </row>
    <row r="454" spans="1:92" customHeight="1" ht="36">
      <c r="A454" s="39">
        <v>450</v>
      </c>
      <c r="B454" s="40"/>
      <c r="C454" s="41"/>
      <c r="D454" s="41"/>
      <c r="E454" s="42"/>
      <c r="F454" s="43"/>
      <c r="G454" s="43"/>
      <c r="H454" s="44"/>
      <c r="I454" s="45"/>
      <c r="J454" s="45"/>
      <c r="K454" s="45"/>
      <c r="L454" s="45"/>
      <c r="M454" s="45"/>
      <c r="N454" s="46"/>
      <c r="O454" s="46">
        <v>0</v>
      </c>
      <c r="P454" s="46">
        <v>0</v>
      </c>
      <c r="Q454" s="47">
        <f>SUM(N454:P454)</f>
        <v>0</v>
      </c>
      <c r="R454" s="46"/>
      <c r="S454" s="46"/>
      <c r="T454" s="45"/>
      <c r="U454" s="45"/>
      <c r="V454" s="45"/>
      <c r="W454" s="48" t="str">
        <f>VLOOKUP(M454,tablaPesoTRLActual,2,FALSE)*VLOOKUP((V454-M454),tablaPesoCambioTRL,2,FALSE)</f>
        <v>0</v>
      </c>
      <c r="X454" s="48" t="str">
        <f>VLOOKUP(V454,valoracionMetaTRL,2,FALSE)</f>
        <v>0</v>
      </c>
      <c r="Y454" s="49"/>
      <c r="Z454" s="45" t="str">
        <f>VLOOKUP(Y454,TipoESfuerzo,2,FALSE)</f>
        <v>0</v>
      </c>
      <c r="AA454" s="50"/>
      <c r="AB454" s="51"/>
      <c r="AC454" s="51"/>
      <c r="AD454" s="51"/>
      <c r="AE454" s="52">
        <f>SUM(AA454:AD454)</f>
        <v>0</v>
      </c>
      <c r="AF454" s="53"/>
      <c r="AG454" s="45"/>
      <c r="AH454" s="41"/>
      <c r="AI454" s="54"/>
      <c r="AJ454" s="55" t="str">
        <f>(W454*0.15)+(X454*0.6)+(Z454*0.25)</f>
        <v>0</v>
      </c>
      <c r="AK454" s="56"/>
      <c r="AL454" s="57" t="str">
        <f>VLOOKUP(AK454,AplicacionesTecnologia2,2,FALSE)</f>
        <v>0</v>
      </c>
      <c r="AM454" s="56"/>
      <c r="AN454" s="58" t="str">
        <f>VLOOKUP(AM454,AproximacionMercado,2,FALSE)</f>
        <v>0</v>
      </c>
      <c r="AO454" s="27"/>
      <c r="AP454" s="27"/>
      <c r="AQ454" s="56"/>
      <c r="AR454" s="57" t="str">
        <f>VLOOKUP(AQ454,ExpansionTecnologia,2,FALSE)</f>
        <v>0</v>
      </c>
      <c r="AS454" s="56"/>
      <c r="AT454" s="57" t="str">
        <f>VLOOKUP(AS454,RegulacionesBarreras,2,FALSE)</f>
        <v>0</v>
      </c>
      <c r="AU454" s="59" t="str">
        <f>AVERAGE(AL454,AN454,AR454,AT454)</f>
        <v>0</v>
      </c>
      <c r="AV454" s="56"/>
      <c r="AW454" s="57" t="str">
        <f>VLOOKUP(AV454,afectacionesArticulosPatentes,2,FALSE)</f>
        <v>0</v>
      </c>
      <c r="AX454" s="56"/>
      <c r="AY454" s="57" t="str">
        <f>VLOOKUP(AX454,afectacionesProductosComerciales,2,FALSE)</f>
        <v>0</v>
      </c>
      <c r="AZ454" s="27"/>
      <c r="BA454" s="45" t="s">
        <v>84</v>
      </c>
      <c r="BB454" s="60" t="str">
        <f>AVERAGE(AW454,AY454)</f>
        <v>0</v>
      </c>
    </row>
    <row r="455" spans="1:92" customHeight="1" ht="36">
      <c r="A455" s="39">
        <v>451</v>
      </c>
      <c r="B455" s="40"/>
      <c r="C455" s="41"/>
      <c r="D455" s="41"/>
      <c r="E455" s="42"/>
      <c r="F455" s="43"/>
      <c r="G455" s="43"/>
      <c r="H455" s="44"/>
      <c r="I455" s="45"/>
      <c r="J455" s="45"/>
      <c r="K455" s="45"/>
      <c r="L455" s="45"/>
      <c r="M455" s="45"/>
      <c r="N455" s="46"/>
      <c r="O455" s="46">
        <v>0</v>
      </c>
      <c r="P455" s="46">
        <v>0</v>
      </c>
      <c r="Q455" s="47">
        <f>SUM(N455:P455)</f>
        <v>0</v>
      </c>
      <c r="R455" s="46"/>
      <c r="S455" s="46"/>
      <c r="T455" s="45"/>
      <c r="U455" s="45"/>
      <c r="V455" s="45"/>
      <c r="W455" s="48" t="str">
        <f>VLOOKUP(M455,tablaPesoTRLActual,2,FALSE)*VLOOKUP((V455-M455),tablaPesoCambioTRL,2,FALSE)</f>
        <v>0</v>
      </c>
      <c r="X455" s="48" t="str">
        <f>VLOOKUP(V455,valoracionMetaTRL,2,FALSE)</f>
        <v>0</v>
      </c>
      <c r="Y455" s="49"/>
      <c r="Z455" s="45" t="str">
        <f>VLOOKUP(Y455,TipoESfuerzo,2,FALSE)</f>
        <v>0</v>
      </c>
      <c r="AA455" s="50"/>
      <c r="AB455" s="51"/>
      <c r="AC455" s="51"/>
      <c r="AD455" s="51"/>
      <c r="AE455" s="52">
        <f>SUM(AA455:AD455)</f>
        <v>0</v>
      </c>
      <c r="AF455" s="53"/>
      <c r="AG455" s="45"/>
      <c r="AH455" s="41"/>
      <c r="AI455" s="54"/>
      <c r="AJ455" s="55" t="str">
        <f>(W455*0.15)+(X455*0.6)+(Z455*0.25)</f>
        <v>0</v>
      </c>
      <c r="AK455" s="56"/>
      <c r="AL455" s="57" t="str">
        <f>VLOOKUP(AK455,AplicacionesTecnologia2,2,FALSE)</f>
        <v>0</v>
      </c>
      <c r="AM455" s="56"/>
      <c r="AN455" s="58" t="str">
        <f>VLOOKUP(AM455,AproximacionMercado,2,FALSE)</f>
        <v>0</v>
      </c>
      <c r="AO455" s="27"/>
      <c r="AP455" s="27"/>
      <c r="AQ455" s="56"/>
      <c r="AR455" s="57" t="str">
        <f>VLOOKUP(AQ455,ExpansionTecnologia,2,FALSE)</f>
        <v>0</v>
      </c>
      <c r="AS455" s="56"/>
      <c r="AT455" s="57" t="str">
        <f>VLOOKUP(AS455,RegulacionesBarreras,2,FALSE)</f>
        <v>0</v>
      </c>
      <c r="AU455" s="59" t="str">
        <f>AVERAGE(AL455,AN455,AR455,AT455)</f>
        <v>0</v>
      </c>
      <c r="AV455" s="56"/>
      <c r="AW455" s="57" t="str">
        <f>VLOOKUP(AV455,afectacionesArticulosPatentes,2,FALSE)</f>
        <v>0</v>
      </c>
      <c r="AX455" s="56"/>
      <c r="AY455" s="57" t="str">
        <f>VLOOKUP(AX455,afectacionesProductosComerciales,2,FALSE)</f>
        <v>0</v>
      </c>
      <c r="AZ455" s="27"/>
      <c r="BA455" s="45" t="s">
        <v>84</v>
      </c>
      <c r="BB455" s="60" t="str">
        <f>AVERAGE(AW455,AY455)</f>
        <v>0</v>
      </c>
    </row>
    <row r="456" spans="1:92" customHeight="1" ht="36">
      <c r="A456" s="39">
        <v>452</v>
      </c>
      <c r="B456" s="40"/>
      <c r="C456" s="41"/>
      <c r="D456" s="41"/>
      <c r="E456" s="42"/>
      <c r="F456" s="43"/>
      <c r="G456" s="43"/>
      <c r="H456" s="44"/>
      <c r="I456" s="45"/>
      <c r="J456" s="45"/>
      <c r="K456" s="45"/>
      <c r="L456" s="45"/>
      <c r="M456" s="45"/>
      <c r="N456" s="46"/>
      <c r="O456" s="46">
        <v>0</v>
      </c>
      <c r="P456" s="46">
        <v>0</v>
      </c>
      <c r="Q456" s="47">
        <f>SUM(N456:P456)</f>
        <v>0</v>
      </c>
      <c r="R456" s="46"/>
      <c r="S456" s="46"/>
      <c r="T456" s="45"/>
      <c r="U456" s="45"/>
      <c r="V456" s="45"/>
      <c r="W456" s="48" t="str">
        <f>VLOOKUP(M456,tablaPesoTRLActual,2,FALSE)*VLOOKUP((V456-M456),tablaPesoCambioTRL,2,FALSE)</f>
        <v>0</v>
      </c>
      <c r="X456" s="48" t="str">
        <f>VLOOKUP(V456,valoracionMetaTRL,2,FALSE)</f>
        <v>0</v>
      </c>
      <c r="Y456" s="49"/>
      <c r="Z456" s="45" t="str">
        <f>VLOOKUP(Y456,TipoESfuerzo,2,FALSE)</f>
        <v>0</v>
      </c>
      <c r="AA456" s="50"/>
      <c r="AB456" s="51"/>
      <c r="AC456" s="51"/>
      <c r="AD456" s="51"/>
      <c r="AE456" s="52">
        <f>SUM(AA456:AD456)</f>
        <v>0</v>
      </c>
      <c r="AF456" s="53"/>
      <c r="AG456" s="45"/>
      <c r="AH456" s="41"/>
      <c r="AI456" s="54"/>
      <c r="AJ456" s="55" t="str">
        <f>(W456*0.15)+(X456*0.6)+(Z456*0.25)</f>
        <v>0</v>
      </c>
      <c r="AK456" s="56"/>
      <c r="AL456" s="57" t="str">
        <f>VLOOKUP(AK456,AplicacionesTecnologia2,2,FALSE)</f>
        <v>0</v>
      </c>
      <c r="AM456" s="56"/>
      <c r="AN456" s="58" t="str">
        <f>VLOOKUP(AM456,AproximacionMercado,2,FALSE)</f>
        <v>0</v>
      </c>
      <c r="AO456" s="27"/>
      <c r="AP456" s="27"/>
      <c r="AQ456" s="56"/>
      <c r="AR456" s="57" t="str">
        <f>VLOOKUP(AQ456,ExpansionTecnologia,2,FALSE)</f>
        <v>0</v>
      </c>
      <c r="AS456" s="56"/>
      <c r="AT456" s="57" t="str">
        <f>VLOOKUP(AS456,RegulacionesBarreras,2,FALSE)</f>
        <v>0</v>
      </c>
      <c r="AU456" s="59" t="str">
        <f>AVERAGE(AL456,AN456,AR456,AT456)</f>
        <v>0</v>
      </c>
      <c r="AV456" s="56"/>
      <c r="AW456" s="57" t="str">
        <f>VLOOKUP(AV456,afectacionesArticulosPatentes,2,FALSE)</f>
        <v>0</v>
      </c>
      <c r="AX456" s="56"/>
      <c r="AY456" s="57" t="str">
        <f>VLOOKUP(AX456,afectacionesProductosComerciales,2,FALSE)</f>
        <v>0</v>
      </c>
      <c r="AZ456" s="27"/>
      <c r="BA456" s="45" t="s">
        <v>84</v>
      </c>
      <c r="BB456" s="60" t="str">
        <f>AVERAGE(AW456,AY456)</f>
        <v>0</v>
      </c>
    </row>
    <row r="457" spans="1:92" customHeight="1" ht="36">
      <c r="A457" s="39">
        <v>453</v>
      </c>
      <c r="B457" s="40"/>
      <c r="C457" s="41"/>
      <c r="D457" s="41"/>
      <c r="E457" s="42"/>
      <c r="F457" s="43"/>
      <c r="G457" s="43"/>
      <c r="H457" s="44"/>
      <c r="I457" s="45"/>
      <c r="J457" s="45"/>
      <c r="K457" s="45"/>
      <c r="L457" s="45"/>
      <c r="M457" s="45"/>
      <c r="N457" s="46"/>
      <c r="O457" s="46">
        <v>0</v>
      </c>
      <c r="P457" s="46">
        <v>0</v>
      </c>
      <c r="Q457" s="47">
        <f>SUM(N457:P457)</f>
        <v>0</v>
      </c>
      <c r="R457" s="46"/>
      <c r="S457" s="46"/>
      <c r="T457" s="45"/>
      <c r="U457" s="45"/>
      <c r="V457" s="45"/>
      <c r="W457" s="48" t="str">
        <f>VLOOKUP(M457,tablaPesoTRLActual,2,FALSE)*VLOOKUP((V457-M457),tablaPesoCambioTRL,2,FALSE)</f>
        <v>0</v>
      </c>
      <c r="X457" s="48" t="str">
        <f>VLOOKUP(V457,valoracionMetaTRL,2,FALSE)</f>
        <v>0</v>
      </c>
      <c r="Y457" s="49"/>
      <c r="Z457" s="45" t="str">
        <f>VLOOKUP(Y457,TipoESfuerzo,2,FALSE)</f>
        <v>0</v>
      </c>
      <c r="AA457" s="50"/>
      <c r="AB457" s="51"/>
      <c r="AC457" s="51"/>
      <c r="AD457" s="51"/>
      <c r="AE457" s="52">
        <f>SUM(AA457:AD457)</f>
        <v>0</v>
      </c>
      <c r="AF457" s="53"/>
      <c r="AG457" s="45"/>
      <c r="AH457" s="41"/>
      <c r="AI457" s="54"/>
      <c r="AJ457" s="55" t="str">
        <f>(W457*0.15)+(X457*0.6)+(Z457*0.25)</f>
        <v>0</v>
      </c>
      <c r="AK457" s="56"/>
      <c r="AL457" s="57" t="str">
        <f>VLOOKUP(AK457,AplicacionesTecnologia2,2,FALSE)</f>
        <v>0</v>
      </c>
      <c r="AM457" s="56"/>
      <c r="AN457" s="58" t="str">
        <f>VLOOKUP(AM457,AproximacionMercado,2,FALSE)</f>
        <v>0</v>
      </c>
      <c r="AO457" s="27"/>
      <c r="AP457" s="27"/>
      <c r="AQ457" s="56"/>
      <c r="AR457" s="57" t="str">
        <f>VLOOKUP(AQ457,ExpansionTecnologia,2,FALSE)</f>
        <v>0</v>
      </c>
      <c r="AS457" s="56"/>
      <c r="AT457" s="57" t="str">
        <f>VLOOKUP(AS457,RegulacionesBarreras,2,FALSE)</f>
        <v>0</v>
      </c>
      <c r="AU457" s="59" t="str">
        <f>AVERAGE(AL457,AN457,AR457,AT457)</f>
        <v>0</v>
      </c>
      <c r="AV457" s="56"/>
      <c r="AW457" s="57" t="str">
        <f>VLOOKUP(AV457,afectacionesArticulosPatentes,2,FALSE)</f>
        <v>0</v>
      </c>
      <c r="AX457" s="56"/>
      <c r="AY457" s="57" t="str">
        <f>VLOOKUP(AX457,afectacionesProductosComerciales,2,FALSE)</f>
        <v>0</v>
      </c>
      <c r="AZ457" s="27"/>
      <c r="BA457" s="45" t="s">
        <v>84</v>
      </c>
      <c r="BB457" s="60" t="str">
        <f>AVERAGE(AW457,AY457)</f>
        <v>0</v>
      </c>
    </row>
    <row r="458" spans="1:92" customHeight="1" ht="36">
      <c r="A458" s="39">
        <v>454</v>
      </c>
      <c r="B458" s="40"/>
      <c r="C458" s="41"/>
      <c r="D458" s="41"/>
      <c r="E458" s="42"/>
      <c r="F458" s="43"/>
      <c r="G458" s="43"/>
      <c r="H458" s="44"/>
      <c r="I458" s="45"/>
      <c r="J458" s="45"/>
      <c r="K458" s="45"/>
      <c r="L458" s="45"/>
      <c r="M458" s="45"/>
      <c r="N458" s="46"/>
      <c r="O458" s="46">
        <v>0</v>
      </c>
      <c r="P458" s="46">
        <v>0</v>
      </c>
      <c r="Q458" s="47">
        <f>SUM(N458:P458)</f>
        <v>0</v>
      </c>
      <c r="R458" s="46"/>
      <c r="S458" s="46"/>
      <c r="T458" s="45"/>
      <c r="U458" s="45"/>
      <c r="V458" s="45"/>
      <c r="W458" s="48" t="str">
        <f>VLOOKUP(M458,tablaPesoTRLActual,2,FALSE)*VLOOKUP((V458-M458),tablaPesoCambioTRL,2,FALSE)</f>
        <v>0</v>
      </c>
      <c r="X458" s="48" t="str">
        <f>VLOOKUP(V458,valoracionMetaTRL,2,FALSE)</f>
        <v>0</v>
      </c>
      <c r="Y458" s="49"/>
      <c r="Z458" s="45" t="str">
        <f>VLOOKUP(Y458,TipoESfuerzo,2,FALSE)</f>
        <v>0</v>
      </c>
      <c r="AA458" s="50"/>
      <c r="AB458" s="51"/>
      <c r="AC458" s="51"/>
      <c r="AD458" s="51"/>
      <c r="AE458" s="52">
        <f>SUM(AA458:AD458)</f>
        <v>0</v>
      </c>
      <c r="AF458" s="53"/>
      <c r="AG458" s="45"/>
      <c r="AH458" s="41"/>
      <c r="AI458" s="54"/>
      <c r="AJ458" s="55" t="str">
        <f>(W458*0.15)+(X458*0.6)+(Z458*0.25)</f>
        <v>0</v>
      </c>
      <c r="AK458" s="56"/>
      <c r="AL458" s="57" t="str">
        <f>VLOOKUP(AK458,AplicacionesTecnologia2,2,FALSE)</f>
        <v>0</v>
      </c>
      <c r="AM458" s="56"/>
      <c r="AN458" s="58" t="str">
        <f>VLOOKUP(AM458,AproximacionMercado,2,FALSE)</f>
        <v>0</v>
      </c>
      <c r="AO458" s="27"/>
      <c r="AP458" s="27"/>
      <c r="AQ458" s="56"/>
      <c r="AR458" s="57" t="str">
        <f>VLOOKUP(AQ458,ExpansionTecnologia,2,FALSE)</f>
        <v>0</v>
      </c>
      <c r="AS458" s="56"/>
      <c r="AT458" s="57" t="str">
        <f>VLOOKUP(AS458,RegulacionesBarreras,2,FALSE)</f>
        <v>0</v>
      </c>
      <c r="AU458" s="59" t="str">
        <f>AVERAGE(AL458,AN458,AR458,AT458)</f>
        <v>0</v>
      </c>
      <c r="AV458" s="56"/>
      <c r="AW458" s="57" t="str">
        <f>VLOOKUP(AV458,afectacionesArticulosPatentes,2,FALSE)</f>
        <v>0</v>
      </c>
      <c r="AX458" s="56"/>
      <c r="AY458" s="57" t="str">
        <f>VLOOKUP(AX458,afectacionesProductosComerciales,2,FALSE)</f>
        <v>0</v>
      </c>
      <c r="AZ458" s="27"/>
      <c r="BA458" s="45" t="s">
        <v>84</v>
      </c>
      <c r="BB458" s="60" t="str">
        <f>AVERAGE(AW458,AY458)</f>
        <v>0</v>
      </c>
    </row>
    <row r="459" spans="1:92" customHeight="1" ht="36">
      <c r="A459" s="39">
        <v>455</v>
      </c>
      <c r="B459" s="40"/>
      <c r="C459" s="41"/>
      <c r="D459" s="41"/>
      <c r="E459" s="42"/>
      <c r="F459" s="43"/>
      <c r="G459" s="43"/>
      <c r="H459" s="44"/>
      <c r="I459" s="45"/>
      <c r="J459" s="45"/>
      <c r="K459" s="45"/>
      <c r="L459" s="45"/>
      <c r="M459" s="45"/>
      <c r="N459" s="46"/>
      <c r="O459" s="46">
        <v>0</v>
      </c>
      <c r="P459" s="46">
        <v>0</v>
      </c>
      <c r="Q459" s="47">
        <f>SUM(N459:P459)</f>
        <v>0</v>
      </c>
      <c r="R459" s="46"/>
      <c r="S459" s="46"/>
      <c r="T459" s="45"/>
      <c r="U459" s="45"/>
      <c r="V459" s="45"/>
      <c r="W459" s="48" t="str">
        <f>VLOOKUP(M459,tablaPesoTRLActual,2,FALSE)*VLOOKUP((V459-M459),tablaPesoCambioTRL,2,FALSE)</f>
        <v>0</v>
      </c>
      <c r="X459" s="48" t="str">
        <f>VLOOKUP(V459,valoracionMetaTRL,2,FALSE)</f>
        <v>0</v>
      </c>
      <c r="Y459" s="49"/>
      <c r="Z459" s="45" t="str">
        <f>VLOOKUP(Y459,TipoESfuerzo,2,FALSE)</f>
        <v>0</v>
      </c>
      <c r="AA459" s="50"/>
      <c r="AB459" s="51"/>
      <c r="AC459" s="51"/>
      <c r="AD459" s="51"/>
      <c r="AE459" s="52">
        <f>SUM(AA459:AD459)</f>
        <v>0</v>
      </c>
      <c r="AF459" s="53"/>
      <c r="AG459" s="45"/>
      <c r="AH459" s="41"/>
      <c r="AI459" s="54"/>
      <c r="AJ459" s="55" t="str">
        <f>(W459*0.15)+(X459*0.6)+(Z459*0.25)</f>
        <v>0</v>
      </c>
      <c r="AK459" s="56"/>
      <c r="AL459" s="57" t="str">
        <f>VLOOKUP(AK459,AplicacionesTecnologia2,2,FALSE)</f>
        <v>0</v>
      </c>
      <c r="AM459" s="56"/>
      <c r="AN459" s="58" t="str">
        <f>VLOOKUP(AM459,AproximacionMercado,2,FALSE)</f>
        <v>0</v>
      </c>
      <c r="AO459" s="27"/>
      <c r="AP459" s="27"/>
      <c r="AQ459" s="56"/>
      <c r="AR459" s="57" t="str">
        <f>VLOOKUP(AQ459,ExpansionTecnologia,2,FALSE)</f>
        <v>0</v>
      </c>
      <c r="AS459" s="56"/>
      <c r="AT459" s="57" t="str">
        <f>VLOOKUP(AS459,RegulacionesBarreras,2,FALSE)</f>
        <v>0</v>
      </c>
      <c r="AU459" s="59" t="str">
        <f>AVERAGE(AL459,AN459,AR459,AT459)</f>
        <v>0</v>
      </c>
      <c r="AV459" s="56"/>
      <c r="AW459" s="57" t="str">
        <f>VLOOKUP(AV459,afectacionesArticulosPatentes,2,FALSE)</f>
        <v>0</v>
      </c>
      <c r="AX459" s="56"/>
      <c r="AY459" s="57" t="str">
        <f>VLOOKUP(AX459,afectacionesProductosComerciales,2,FALSE)</f>
        <v>0</v>
      </c>
      <c r="AZ459" s="27"/>
      <c r="BA459" s="45" t="s">
        <v>84</v>
      </c>
      <c r="BB459" s="60" t="str">
        <f>AVERAGE(AW459,AY459)</f>
        <v>0</v>
      </c>
    </row>
    <row r="460" spans="1:92" customHeight="1" ht="36">
      <c r="A460" s="39">
        <v>456</v>
      </c>
      <c r="B460" s="40"/>
      <c r="C460" s="41"/>
      <c r="D460" s="41"/>
      <c r="E460" s="42"/>
      <c r="F460" s="43"/>
      <c r="G460" s="43"/>
      <c r="H460" s="44"/>
      <c r="I460" s="45"/>
      <c r="J460" s="45"/>
      <c r="K460" s="45"/>
      <c r="L460" s="45"/>
      <c r="M460" s="45"/>
      <c r="N460" s="46"/>
      <c r="O460" s="46">
        <v>0</v>
      </c>
      <c r="P460" s="46">
        <v>0</v>
      </c>
      <c r="Q460" s="47">
        <f>SUM(N460:P460)</f>
        <v>0</v>
      </c>
      <c r="R460" s="46"/>
      <c r="S460" s="46"/>
      <c r="T460" s="45"/>
      <c r="U460" s="45"/>
      <c r="V460" s="45"/>
      <c r="W460" s="48" t="str">
        <f>VLOOKUP(M460,tablaPesoTRLActual,2,FALSE)*VLOOKUP((V460-M460),tablaPesoCambioTRL,2,FALSE)</f>
        <v>0</v>
      </c>
      <c r="X460" s="48" t="str">
        <f>VLOOKUP(V460,valoracionMetaTRL,2,FALSE)</f>
        <v>0</v>
      </c>
      <c r="Y460" s="49"/>
      <c r="Z460" s="45" t="str">
        <f>VLOOKUP(Y460,TipoESfuerzo,2,FALSE)</f>
        <v>0</v>
      </c>
      <c r="AA460" s="50"/>
      <c r="AB460" s="51"/>
      <c r="AC460" s="51"/>
      <c r="AD460" s="51"/>
      <c r="AE460" s="52">
        <f>SUM(AA460:AD460)</f>
        <v>0</v>
      </c>
      <c r="AF460" s="53"/>
      <c r="AG460" s="45"/>
      <c r="AH460" s="41"/>
      <c r="AI460" s="54"/>
      <c r="AJ460" s="55" t="str">
        <f>(W460*0.15)+(X460*0.6)+(Z460*0.25)</f>
        <v>0</v>
      </c>
      <c r="AK460" s="56"/>
      <c r="AL460" s="57" t="str">
        <f>VLOOKUP(AK460,AplicacionesTecnologia2,2,FALSE)</f>
        <v>0</v>
      </c>
      <c r="AM460" s="56"/>
      <c r="AN460" s="58" t="str">
        <f>VLOOKUP(AM460,AproximacionMercado,2,FALSE)</f>
        <v>0</v>
      </c>
      <c r="AO460" s="27"/>
      <c r="AP460" s="27"/>
      <c r="AQ460" s="56"/>
      <c r="AR460" s="57" t="str">
        <f>VLOOKUP(AQ460,ExpansionTecnologia,2,FALSE)</f>
        <v>0</v>
      </c>
      <c r="AS460" s="56"/>
      <c r="AT460" s="57" t="str">
        <f>VLOOKUP(AS460,RegulacionesBarreras,2,FALSE)</f>
        <v>0</v>
      </c>
      <c r="AU460" s="59" t="str">
        <f>AVERAGE(AL460,AN460,AR460,AT460)</f>
        <v>0</v>
      </c>
      <c r="AV460" s="56"/>
      <c r="AW460" s="57" t="str">
        <f>VLOOKUP(AV460,afectacionesArticulosPatentes,2,FALSE)</f>
        <v>0</v>
      </c>
      <c r="AX460" s="56"/>
      <c r="AY460" s="57" t="str">
        <f>VLOOKUP(AX460,afectacionesProductosComerciales,2,FALSE)</f>
        <v>0</v>
      </c>
      <c r="AZ460" s="27"/>
      <c r="BA460" s="45" t="s">
        <v>84</v>
      </c>
      <c r="BB460" s="60" t="str">
        <f>AVERAGE(AW460,AY460)</f>
        <v>0</v>
      </c>
    </row>
    <row r="461" spans="1:92" customHeight="1" ht="36">
      <c r="A461" s="39">
        <v>457</v>
      </c>
      <c r="B461" s="40"/>
      <c r="C461" s="41"/>
      <c r="D461" s="41"/>
      <c r="E461" s="42"/>
      <c r="F461" s="43"/>
      <c r="G461" s="43"/>
      <c r="H461" s="44"/>
      <c r="I461" s="45"/>
      <c r="J461" s="45"/>
      <c r="K461" s="45"/>
      <c r="L461" s="45"/>
      <c r="M461" s="45"/>
      <c r="N461" s="46"/>
      <c r="O461" s="46">
        <v>0</v>
      </c>
      <c r="P461" s="46">
        <v>0</v>
      </c>
      <c r="Q461" s="47">
        <f>SUM(N461:P461)</f>
        <v>0</v>
      </c>
      <c r="R461" s="46"/>
      <c r="S461" s="46"/>
      <c r="T461" s="45"/>
      <c r="U461" s="45"/>
      <c r="V461" s="45"/>
      <c r="W461" s="48" t="str">
        <f>VLOOKUP(M461,tablaPesoTRLActual,2,FALSE)*VLOOKUP((V461-M461),tablaPesoCambioTRL,2,FALSE)</f>
        <v>0</v>
      </c>
      <c r="X461" s="48" t="str">
        <f>VLOOKUP(V461,valoracionMetaTRL,2,FALSE)</f>
        <v>0</v>
      </c>
      <c r="Y461" s="49"/>
      <c r="Z461" s="45" t="str">
        <f>VLOOKUP(Y461,TipoESfuerzo,2,FALSE)</f>
        <v>0</v>
      </c>
      <c r="AA461" s="50"/>
      <c r="AB461" s="51"/>
      <c r="AC461" s="51"/>
      <c r="AD461" s="51"/>
      <c r="AE461" s="52">
        <f>SUM(AA461:AD461)</f>
        <v>0</v>
      </c>
      <c r="AF461" s="53"/>
      <c r="AG461" s="45"/>
      <c r="AH461" s="41"/>
      <c r="AI461" s="54"/>
      <c r="AJ461" s="55" t="str">
        <f>(W461*0.15)+(X461*0.6)+(Z461*0.25)</f>
        <v>0</v>
      </c>
      <c r="AK461" s="56"/>
      <c r="AL461" s="57" t="str">
        <f>VLOOKUP(AK461,AplicacionesTecnologia2,2,FALSE)</f>
        <v>0</v>
      </c>
      <c r="AM461" s="56"/>
      <c r="AN461" s="58" t="str">
        <f>VLOOKUP(AM461,AproximacionMercado,2,FALSE)</f>
        <v>0</v>
      </c>
      <c r="AO461" s="27"/>
      <c r="AP461" s="27"/>
      <c r="AQ461" s="56"/>
      <c r="AR461" s="57" t="str">
        <f>VLOOKUP(AQ461,ExpansionTecnologia,2,FALSE)</f>
        <v>0</v>
      </c>
      <c r="AS461" s="56"/>
      <c r="AT461" s="57" t="str">
        <f>VLOOKUP(AS461,RegulacionesBarreras,2,FALSE)</f>
        <v>0</v>
      </c>
      <c r="AU461" s="59" t="str">
        <f>AVERAGE(AL461,AN461,AR461,AT461)</f>
        <v>0</v>
      </c>
      <c r="AV461" s="56"/>
      <c r="AW461" s="57" t="str">
        <f>VLOOKUP(AV461,afectacionesArticulosPatentes,2,FALSE)</f>
        <v>0</v>
      </c>
      <c r="AX461" s="56"/>
      <c r="AY461" s="57" t="str">
        <f>VLOOKUP(AX461,afectacionesProductosComerciales,2,FALSE)</f>
        <v>0</v>
      </c>
      <c r="AZ461" s="27"/>
      <c r="BA461" s="45" t="s">
        <v>84</v>
      </c>
      <c r="BB461" s="60" t="str">
        <f>AVERAGE(AW461,AY461)</f>
        <v>0</v>
      </c>
    </row>
    <row r="462" spans="1:92" customHeight="1" ht="36">
      <c r="A462" s="39">
        <v>458</v>
      </c>
      <c r="B462" s="40"/>
      <c r="C462" s="41"/>
      <c r="D462" s="41"/>
      <c r="E462" s="42"/>
      <c r="F462" s="43"/>
      <c r="G462" s="43"/>
      <c r="H462" s="44"/>
      <c r="I462" s="45"/>
      <c r="J462" s="45"/>
      <c r="K462" s="45"/>
      <c r="L462" s="45"/>
      <c r="M462" s="45"/>
      <c r="N462" s="46"/>
      <c r="O462" s="46">
        <v>0</v>
      </c>
      <c r="P462" s="46">
        <v>0</v>
      </c>
      <c r="Q462" s="47">
        <f>SUM(N462:P462)</f>
        <v>0</v>
      </c>
      <c r="R462" s="46"/>
      <c r="S462" s="46"/>
      <c r="T462" s="45"/>
      <c r="U462" s="45"/>
      <c r="V462" s="45"/>
      <c r="W462" s="48" t="str">
        <f>VLOOKUP(M462,tablaPesoTRLActual,2,FALSE)*VLOOKUP((V462-M462),tablaPesoCambioTRL,2,FALSE)</f>
        <v>0</v>
      </c>
      <c r="X462" s="48" t="str">
        <f>VLOOKUP(V462,valoracionMetaTRL,2,FALSE)</f>
        <v>0</v>
      </c>
      <c r="Y462" s="49"/>
      <c r="Z462" s="45" t="str">
        <f>VLOOKUP(Y462,TipoESfuerzo,2,FALSE)</f>
        <v>0</v>
      </c>
      <c r="AA462" s="50"/>
      <c r="AB462" s="51"/>
      <c r="AC462" s="51"/>
      <c r="AD462" s="51"/>
      <c r="AE462" s="52">
        <f>SUM(AA462:AD462)</f>
        <v>0</v>
      </c>
      <c r="AF462" s="53"/>
      <c r="AG462" s="45"/>
      <c r="AH462" s="41"/>
      <c r="AI462" s="54"/>
      <c r="AJ462" s="55" t="str">
        <f>(W462*0.15)+(X462*0.6)+(Z462*0.25)</f>
        <v>0</v>
      </c>
      <c r="AK462" s="56"/>
      <c r="AL462" s="57" t="str">
        <f>VLOOKUP(AK462,AplicacionesTecnologia2,2,FALSE)</f>
        <v>0</v>
      </c>
      <c r="AM462" s="56"/>
      <c r="AN462" s="58" t="str">
        <f>VLOOKUP(AM462,AproximacionMercado,2,FALSE)</f>
        <v>0</v>
      </c>
      <c r="AO462" s="27"/>
      <c r="AP462" s="27"/>
      <c r="AQ462" s="56"/>
      <c r="AR462" s="57" t="str">
        <f>VLOOKUP(AQ462,ExpansionTecnologia,2,FALSE)</f>
        <v>0</v>
      </c>
      <c r="AS462" s="56"/>
      <c r="AT462" s="57" t="str">
        <f>VLOOKUP(AS462,RegulacionesBarreras,2,FALSE)</f>
        <v>0</v>
      </c>
      <c r="AU462" s="59" t="str">
        <f>AVERAGE(AL462,AN462,AR462,AT462)</f>
        <v>0</v>
      </c>
      <c r="AV462" s="56"/>
      <c r="AW462" s="57" t="str">
        <f>VLOOKUP(AV462,afectacionesArticulosPatentes,2,FALSE)</f>
        <v>0</v>
      </c>
      <c r="AX462" s="56"/>
      <c r="AY462" s="57" t="str">
        <f>VLOOKUP(AX462,afectacionesProductosComerciales,2,FALSE)</f>
        <v>0</v>
      </c>
      <c r="AZ462" s="27"/>
      <c r="BA462" s="45" t="s">
        <v>84</v>
      </c>
      <c r="BB462" s="60" t="str">
        <f>AVERAGE(AW462,AY462)</f>
        <v>0</v>
      </c>
    </row>
    <row r="463" spans="1:92" customHeight="1" ht="36">
      <c r="A463" s="39">
        <v>459</v>
      </c>
      <c r="B463" s="40"/>
      <c r="C463" s="41"/>
      <c r="D463" s="41"/>
      <c r="E463" s="42"/>
      <c r="F463" s="43"/>
      <c r="G463" s="43"/>
      <c r="H463" s="44"/>
      <c r="I463" s="45"/>
      <c r="J463" s="45"/>
      <c r="K463" s="45"/>
      <c r="L463" s="45"/>
      <c r="M463" s="45"/>
      <c r="N463" s="46"/>
      <c r="O463" s="46">
        <v>0</v>
      </c>
      <c r="P463" s="46">
        <v>0</v>
      </c>
      <c r="Q463" s="47">
        <f>SUM(N463:P463)</f>
        <v>0</v>
      </c>
      <c r="R463" s="46"/>
      <c r="S463" s="46"/>
      <c r="T463" s="45"/>
      <c r="U463" s="45"/>
      <c r="V463" s="45"/>
      <c r="W463" s="48" t="str">
        <f>VLOOKUP(M463,tablaPesoTRLActual,2,FALSE)*VLOOKUP((V463-M463),tablaPesoCambioTRL,2,FALSE)</f>
        <v>0</v>
      </c>
      <c r="X463" s="48" t="str">
        <f>VLOOKUP(V463,valoracionMetaTRL,2,FALSE)</f>
        <v>0</v>
      </c>
      <c r="Y463" s="49"/>
      <c r="Z463" s="45" t="str">
        <f>VLOOKUP(Y463,TipoESfuerzo,2,FALSE)</f>
        <v>0</v>
      </c>
      <c r="AA463" s="50"/>
      <c r="AB463" s="51"/>
      <c r="AC463" s="51"/>
      <c r="AD463" s="51"/>
      <c r="AE463" s="52">
        <f>SUM(AA463:AD463)</f>
        <v>0</v>
      </c>
      <c r="AF463" s="53"/>
      <c r="AG463" s="45"/>
      <c r="AH463" s="41"/>
      <c r="AI463" s="54"/>
      <c r="AJ463" s="55" t="str">
        <f>(W463*0.15)+(X463*0.6)+(Z463*0.25)</f>
        <v>0</v>
      </c>
      <c r="AK463" s="56"/>
      <c r="AL463" s="57" t="str">
        <f>VLOOKUP(AK463,AplicacionesTecnologia2,2,FALSE)</f>
        <v>0</v>
      </c>
      <c r="AM463" s="56"/>
      <c r="AN463" s="58" t="str">
        <f>VLOOKUP(AM463,AproximacionMercado,2,FALSE)</f>
        <v>0</v>
      </c>
      <c r="AO463" s="27"/>
      <c r="AP463" s="27"/>
      <c r="AQ463" s="56"/>
      <c r="AR463" s="57" t="str">
        <f>VLOOKUP(AQ463,ExpansionTecnologia,2,FALSE)</f>
        <v>0</v>
      </c>
      <c r="AS463" s="56"/>
      <c r="AT463" s="57" t="str">
        <f>VLOOKUP(AS463,RegulacionesBarreras,2,FALSE)</f>
        <v>0</v>
      </c>
      <c r="AU463" s="59" t="str">
        <f>AVERAGE(AL463,AN463,AR463,AT463)</f>
        <v>0</v>
      </c>
      <c r="AV463" s="56"/>
      <c r="AW463" s="57" t="str">
        <f>VLOOKUP(AV463,afectacionesArticulosPatentes,2,FALSE)</f>
        <v>0</v>
      </c>
      <c r="AX463" s="56"/>
      <c r="AY463" s="57" t="str">
        <f>VLOOKUP(AX463,afectacionesProductosComerciales,2,FALSE)</f>
        <v>0</v>
      </c>
      <c r="AZ463" s="27"/>
      <c r="BA463" s="45" t="s">
        <v>84</v>
      </c>
      <c r="BB463" s="60" t="str">
        <f>AVERAGE(AW463,AY463)</f>
        <v>0</v>
      </c>
    </row>
    <row r="464" spans="1:92" customHeight="1" ht="36">
      <c r="A464" s="39">
        <v>460</v>
      </c>
      <c r="B464" s="40"/>
      <c r="C464" s="41"/>
      <c r="D464" s="41"/>
      <c r="E464" s="42"/>
      <c r="F464" s="43"/>
      <c r="G464" s="43"/>
      <c r="H464" s="44"/>
      <c r="I464" s="45"/>
      <c r="J464" s="45"/>
      <c r="K464" s="45"/>
      <c r="L464" s="45"/>
      <c r="M464" s="45"/>
      <c r="N464" s="46"/>
      <c r="O464" s="46">
        <v>0</v>
      </c>
      <c r="P464" s="46">
        <v>0</v>
      </c>
      <c r="Q464" s="47">
        <f>SUM(N464:P464)</f>
        <v>0</v>
      </c>
      <c r="R464" s="46"/>
      <c r="S464" s="46"/>
      <c r="T464" s="45"/>
      <c r="U464" s="45"/>
      <c r="V464" s="45"/>
      <c r="W464" s="48" t="str">
        <f>VLOOKUP(M464,tablaPesoTRLActual,2,FALSE)*VLOOKUP((V464-M464),tablaPesoCambioTRL,2,FALSE)</f>
        <v>0</v>
      </c>
      <c r="X464" s="48" t="str">
        <f>VLOOKUP(V464,valoracionMetaTRL,2,FALSE)</f>
        <v>0</v>
      </c>
      <c r="Y464" s="49"/>
      <c r="Z464" s="45" t="str">
        <f>VLOOKUP(Y464,TipoESfuerzo,2,FALSE)</f>
        <v>0</v>
      </c>
      <c r="AA464" s="50"/>
      <c r="AB464" s="51"/>
      <c r="AC464" s="51"/>
      <c r="AD464" s="51"/>
      <c r="AE464" s="52">
        <f>SUM(AA464:AD464)</f>
        <v>0</v>
      </c>
      <c r="AF464" s="53"/>
      <c r="AG464" s="45"/>
      <c r="AH464" s="41"/>
      <c r="AI464" s="54"/>
      <c r="AJ464" s="55" t="str">
        <f>(W464*0.15)+(X464*0.6)+(Z464*0.25)</f>
        <v>0</v>
      </c>
      <c r="AK464" s="56"/>
      <c r="AL464" s="57" t="str">
        <f>VLOOKUP(AK464,AplicacionesTecnologia2,2,FALSE)</f>
        <v>0</v>
      </c>
      <c r="AM464" s="56"/>
      <c r="AN464" s="58" t="str">
        <f>VLOOKUP(AM464,AproximacionMercado,2,FALSE)</f>
        <v>0</v>
      </c>
      <c r="AO464" s="27"/>
      <c r="AP464" s="27"/>
      <c r="AQ464" s="56"/>
      <c r="AR464" s="57" t="str">
        <f>VLOOKUP(AQ464,ExpansionTecnologia,2,FALSE)</f>
        <v>0</v>
      </c>
      <c r="AS464" s="56"/>
      <c r="AT464" s="57" t="str">
        <f>VLOOKUP(AS464,RegulacionesBarreras,2,FALSE)</f>
        <v>0</v>
      </c>
      <c r="AU464" s="59" t="str">
        <f>AVERAGE(AL464,AN464,AR464,AT464)</f>
        <v>0</v>
      </c>
      <c r="AV464" s="56"/>
      <c r="AW464" s="57" t="str">
        <f>VLOOKUP(AV464,afectacionesArticulosPatentes,2,FALSE)</f>
        <v>0</v>
      </c>
      <c r="AX464" s="56"/>
      <c r="AY464" s="57" t="str">
        <f>VLOOKUP(AX464,afectacionesProductosComerciales,2,FALSE)</f>
        <v>0</v>
      </c>
      <c r="AZ464" s="27"/>
      <c r="BA464" s="45" t="s">
        <v>84</v>
      </c>
      <c r="BB464" s="60" t="str">
        <f>AVERAGE(AW464,AY464)</f>
        <v>0</v>
      </c>
    </row>
    <row r="465" spans="1:92" customHeight="1" ht="36">
      <c r="A465" s="39">
        <v>461</v>
      </c>
      <c r="B465" s="40"/>
      <c r="C465" s="41"/>
      <c r="D465" s="41"/>
      <c r="E465" s="42"/>
      <c r="F465" s="43"/>
      <c r="G465" s="43"/>
      <c r="H465" s="44"/>
      <c r="I465" s="45"/>
      <c r="J465" s="45"/>
      <c r="K465" s="45"/>
      <c r="L465" s="45"/>
      <c r="M465" s="45"/>
      <c r="N465" s="46"/>
      <c r="O465" s="46">
        <v>0</v>
      </c>
      <c r="P465" s="46">
        <v>0</v>
      </c>
      <c r="Q465" s="47">
        <f>SUM(N465:P465)</f>
        <v>0</v>
      </c>
      <c r="R465" s="46"/>
      <c r="S465" s="46"/>
      <c r="T465" s="45"/>
      <c r="U465" s="45"/>
      <c r="V465" s="45"/>
      <c r="W465" s="48" t="str">
        <f>VLOOKUP(M465,tablaPesoTRLActual,2,FALSE)*VLOOKUP((V465-M465),tablaPesoCambioTRL,2,FALSE)</f>
        <v>0</v>
      </c>
      <c r="X465" s="48" t="str">
        <f>VLOOKUP(V465,valoracionMetaTRL,2,FALSE)</f>
        <v>0</v>
      </c>
      <c r="Y465" s="49"/>
      <c r="Z465" s="45" t="str">
        <f>VLOOKUP(Y465,TipoESfuerzo,2,FALSE)</f>
        <v>0</v>
      </c>
      <c r="AA465" s="50"/>
      <c r="AB465" s="51"/>
      <c r="AC465" s="51"/>
      <c r="AD465" s="51"/>
      <c r="AE465" s="52">
        <f>SUM(AA465:AD465)</f>
        <v>0</v>
      </c>
      <c r="AF465" s="53"/>
      <c r="AG465" s="45"/>
      <c r="AH465" s="41"/>
      <c r="AI465" s="54"/>
      <c r="AJ465" s="55" t="str">
        <f>(W465*0.15)+(X465*0.6)+(Z465*0.25)</f>
        <v>0</v>
      </c>
      <c r="AK465" s="56"/>
      <c r="AL465" s="57" t="str">
        <f>VLOOKUP(AK465,AplicacionesTecnologia2,2,FALSE)</f>
        <v>0</v>
      </c>
      <c r="AM465" s="56"/>
      <c r="AN465" s="58" t="str">
        <f>VLOOKUP(AM465,AproximacionMercado,2,FALSE)</f>
        <v>0</v>
      </c>
      <c r="AO465" s="27"/>
      <c r="AP465" s="27"/>
      <c r="AQ465" s="56"/>
      <c r="AR465" s="57" t="str">
        <f>VLOOKUP(AQ465,ExpansionTecnologia,2,FALSE)</f>
        <v>0</v>
      </c>
      <c r="AS465" s="56"/>
      <c r="AT465" s="57" t="str">
        <f>VLOOKUP(AS465,RegulacionesBarreras,2,FALSE)</f>
        <v>0</v>
      </c>
      <c r="AU465" s="59" t="str">
        <f>AVERAGE(AL465,AN465,AR465,AT465)</f>
        <v>0</v>
      </c>
      <c r="AV465" s="56"/>
      <c r="AW465" s="57" t="str">
        <f>VLOOKUP(AV465,afectacionesArticulosPatentes,2,FALSE)</f>
        <v>0</v>
      </c>
      <c r="AX465" s="56"/>
      <c r="AY465" s="57" t="str">
        <f>VLOOKUP(AX465,afectacionesProductosComerciales,2,FALSE)</f>
        <v>0</v>
      </c>
      <c r="AZ465" s="27"/>
      <c r="BA465" s="45" t="s">
        <v>84</v>
      </c>
      <c r="BB465" s="60" t="str">
        <f>AVERAGE(AW465,AY465)</f>
        <v>0</v>
      </c>
    </row>
    <row r="466" spans="1:92" customHeight="1" ht="36">
      <c r="A466" s="39">
        <v>462</v>
      </c>
      <c r="B466" s="40"/>
      <c r="C466" s="41"/>
      <c r="D466" s="41"/>
      <c r="E466" s="42"/>
      <c r="F466" s="43"/>
      <c r="G466" s="43"/>
      <c r="H466" s="44"/>
      <c r="I466" s="45"/>
      <c r="J466" s="45"/>
      <c r="K466" s="45"/>
      <c r="L466" s="45"/>
      <c r="M466" s="45"/>
      <c r="N466" s="46"/>
      <c r="O466" s="46">
        <v>0</v>
      </c>
      <c r="P466" s="46">
        <v>0</v>
      </c>
      <c r="Q466" s="47">
        <f>SUM(N466:P466)</f>
        <v>0</v>
      </c>
      <c r="R466" s="46"/>
      <c r="S466" s="46"/>
      <c r="T466" s="45"/>
      <c r="U466" s="45"/>
      <c r="V466" s="45"/>
      <c r="W466" s="48" t="str">
        <f>VLOOKUP(M466,tablaPesoTRLActual,2,FALSE)*VLOOKUP((V466-M466),tablaPesoCambioTRL,2,FALSE)</f>
        <v>0</v>
      </c>
      <c r="X466" s="48" t="str">
        <f>VLOOKUP(V466,valoracionMetaTRL,2,FALSE)</f>
        <v>0</v>
      </c>
      <c r="Y466" s="49"/>
      <c r="Z466" s="45" t="str">
        <f>VLOOKUP(Y466,TipoESfuerzo,2,FALSE)</f>
        <v>0</v>
      </c>
      <c r="AA466" s="50"/>
      <c r="AB466" s="51"/>
      <c r="AC466" s="51"/>
      <c r="AD466" s="51"/>
      <c r="AE466" s="52">
        <f>SUM(AA466:AD466)</f>
        <v>0</v>
      </c>
      <c r="AF466" s="53"/>
      <c r="AG466" s="45"/>
      <c r="AH466" s="41"/>
      <c r="AI466" s="54"/>
      <c r="AJ466" s="55" t="str">
        <f>(W466*0.15)+(X466*0.6)+(Z466*0.25)</f>
        <v>0</v>
      </c>
      <c r="AK466" s="56"/>
      <c r="AL466" s="57" t="str">
        <f>VLOOKUP(AK466,AplicacionesTecnologia2,2,FALSE)</f>
        <v>0</v>
      </c>
      <c r="AM466" s="56"/>
      <c r="AN466" s="58" t="str">
        <f>VLOOKUP(AM466,AproximacionMercado,2,FALSE)</f>
        <v>0</v>
      </c>
      <c r="AO466" s="27"/>
      <c r="AP466" s="27"/>
      <c r="AQ466" s="56"/>
      <c r="AR466" s="57" t="str">
        <f>VLOOKUP(AQ466,ExpansionTecnologia,2,FALSE)</f>
        <v>0</v>
      </c>
      <c r="AS466" s="56"/>
      <c r="AT466" s="57" t="str">
        <f>VLOOKUP(AS466,RegulacionesBarreras,2,FALSE)</f>
        <v>0</v>
      </c>
      <c r="AU466" s="59" t="str">
        <f>AVERAGE(AL466,AN466,AR466,AT466)</f>
        <v>0</v>
      </c>
      <c r="AV466" s="56"/>
      <c r="AW466" s="57" t="str">
        <f>VLOOKUP(AV466,afectacionesArticulosPatentes,2,FALSE)</f>
        <v>0</v>
      </c>
      <c r="AX466" s="56"/>
      <c r="AY466" s="57" t="str">
        <f>VLOOKUP(AX466,afectacionesProductosComerciales,2,FALSE)</f>
        <v>0</v>
      </c>
      <c r="AZ466" s="27"/>
      <c r="BA466" s="45" t="s">
        <v>84</v>
      </c>
      <c r="BB466" s="60" t="str">
        <f>AVERAGE(AW466,AY466)</f>
        <v>0</v>
      </c>
    </row>
    <row r="467" spans="1:92" customHeight="1" ht="36">
      <c r="A467" s="39">
        <v>463</v>
      </c>
      <c r="B467" s="40"/>
      <c r="C467" s="41"/>
      <c r="D467" s="41"/>
      <c r="E467" s="42"/>
      <c r="F467" s="43"/>
      <c r="G467" s="43"/>
      <c r="H467" s="44"/>
      <c r="I467" s="45"/>
      <c r="J467" s="45"/>
      <c r="K467" s="45"/>
      <c r="L467" s="45"/>
      <c r="M467" s="45"/>
      <c r="N467" s="46"/>
      <c r="O467" s="46">
        <v>0</v>
      </c>
      <c r="P467" s="46">
        <v>0</v>
      </c>
      <c r="Q467" s="47">
        <f>SUM(N467:P467)</f>
        <v>0</v>
      </c>
      <c r="R467" s="46"/>
      <c r="S467" s="46"/>
      <c r="T467" s="45"/>
      <c r="U467" s="45"/>
      <c r="V467" s="45"/>
      <c r="W467" s="48" t="str">
        <f>VLOOKUP(M467,tablaPesoTRLActual,2,FALSE)*VLOOKUP((V467-M467),tablaPesoCambioTRL,2,FALSE)</f>
        <v>0</v>
      </c>
      <c r="X467" s="48" t="str">
        <f>VLOOKUP(V467,valoracionMetaTRL,2,FALSE)</f>
        <v>0</v>
      </c>
      <c r="Y467" s="49"/>
      <c r="Z467" s="45" t="str">
        <f>VLOOKUP(Y467,TipoESfuerzo,2,FALSE)</f>
        <v>0</v>
      </c>
      <c r="AA467" s="50"/>
      <c r="AB467" s="51"/>
      <c r="AC467" s="51"/>
      <c r="AD467" s="51"/>
      <c r="AE467" s="52">
        <f>SUM(AA467:AD467)</f>
        <v>0</v>
      </c>
      <c r="AF467" s="53"/>
      <c r="AG467" s="45"/>
      <c r="AH467" s="41"/>
      <c r="AI467" s="54"/>
      <c r="AJ467" s="55" t="str">
        <f>(W467*0.15)+(X467*0.6)+(Z467*0.25)</f>
        <v>0</v>
      </c>
      <c r="AK467" s="56"/>
      <c r="AL467" s="57" t="str">
        <f>VLOOKUP(AK467,AplicacionesTecnologia2,2,FALSE)</f>
        <v>0</v>
      </c>
      <c r="AM467" s="56"/>
      <c r="AN467" s="58" t="str">
        <f>VLOOKUP(AM467,AproximacionMercado,2,FALSE)</f>
        <v>0</v>
      </c>
      <c r="AO467" s="27"/>
      <c r="AP467" s="27"/>
      <c r="AQ467" s="56"/>
      <c r="AR467" s="57" t="str">
        <f>VLOOKUP(AQ467,ExpansionTecnologia,2,FALSE)</f>
        <v>0</v>
      </c>
      <c r="AS467" s="56"/>
      <c r="AT467" s="57" t="str">
        <f>VLOOKUP(AS467,RegulacionesBarreras,2,FALSE)</f>
        <v>0</v>
      </c>
      <c r="AU467" s="59" t="str">
        <f>AVERAGE(AL467,AN467,AR467,AT467)</f>
        <v>0</v>
      </c>
      <c r="AV467" s="56"/>
      <c r="AW467" s="57" t="str">
        <f>VLOOKUP(AV467,afectacionesArticulosPatentes,2,FALSE)</f>
        <v>0</v>
      </c>
      <c r="AX467" s="56"/>
      <c r="AY467" s="57" t="str">
        <f>VLOOKUP(AX467,afectacionesProductosComerciales,2,FALSE)</f>
        <v>0</v>
      </c>
      <c r="AZ467" s="27"/>
      <c r="BA467" s="45" t="s">
        <v>84</v>
      </c>
      <c r="BB467" s="60" t="str">
        <f>AVERAGE(AW467,AY467)</f>
        <v>0</v>
      </c>
    </row>
    <row r="468" spans="1:92" customHeight="1" ht="36">
      <c r="A468" s="39">
        <v>464</v>
      </c>
      <c r="B468" s="40"/>
      <c r="C468" s="41"/>
      <c r="D468" s="41"/>
      <c r="E468" s="42"/>
      <c r="F468" s="43"/>
      <c r="G468" s="43"/>
      <c r="H468" s="44"/>
      <c r="I468" s="45"/>
      <c r="J468" s="45"/>
      <c r="K468" s="45"/>
      <c r="L468" s="45"/>
      <c r="M468" s="45"/>
      <c r="N468" s="46"/>
      <c r="O468" s="46">
        <v>0</v>
      </c>
      <c r="P468" s="46">
        <v>0</v>
      </c>
      <c r="Q468" s="47">
        <f>SUM(N468:P468)</f>
        <v>0</v>
      </c>
      <c r="R468" s="46"/>
      <c r="S468" s="46"/>
      <c r="T468" s="45"/>
      <c r="U468" s="45"/>
      <c r="V468" s="45"/>
      <c r="W468" s="48" t="str">
        <f>VLOOKUP(M468,tablaPesoTRLActual,2,FALSE)*VLOOKUP((V468-M468),tablaPesoCambioTRL,2,FALSE)</f>
        <v>0</v>
      </c>
      <c r="X468" s="48" t="str">
        <f>VLOOKUP(V468,valoracionMetaTRL,2,FALSE)</f>
        <v>0</v>
      </c>
      <c r="Y468" s="49"/>
      <c r="Z468" s="45" t="str">
        <f>VLOOKUP(Y468,TipoESfuerzo,2,FALSE)</f>
        <v>0</v>
      </c>
      <c r="AA468" s="50"/>
      <c r="AB468" s="51"/>
      <c r="AC468" s="51"/>
      <c r="AD468" s="51"/>
      <c r="AE468" s="52">
        <f>SUM(AA468:AD468)</f>
        <v>0</v>
      </c>
      <c r="AF468" s="53"/>
      <c r="AG468" s="45"/>
      <c r="AH468" s="41"/>
      <c r="AI468" s="54"/>
      <c r="AJ468" s="55" t="str">
        <f>(W468*0.15)+(X468*0.6)+(Z468*0.25)</f>
        <v>0</v>
      </c>
      <c r="AK468" s="56"/>
      <c r="AL468" s="57" t="str">
        <f>VLOOKUP(AK468,AplicacionesTecnologia2,2,FALSE)</f>
        <v>0</v>
      </c>
      <c r="AM468" s="56"/>
      <c r="AN468" s="58" t="str">
        <f>VLOOKUP(AM468,AproximacionMercado,2,FALSE)</f>
        <v>0</v>
      </c>
      <c r="AO468" s="27"/>
      <c r="AP468" s="27"/>
      <c r="AQ468" s="56"/>
      <c r="AR468" s="57" t="str">
        <f>VLOOKUP(AQ468,ExpansionTecnologia,2,FALSE)</f>
        <v>0</v>
      </c>
      <c r="AS468" s="56"/>
      <c r="AT468" s="57" t="str">
        <f>VLOOKUP(AS468,RegulacionesBarreras,2,FALSE)</f>
        <v>0</v>
      </c>
      <c r="AU468" s="59" t="str">
        <f>AVERAGE(AL468,AN468,AR468,AT468)</f>
        <v>0</v>
      </c>
      <c r="AV468" s="56"/>
      <c r="AW468" s="57" t="str">
        <f>VLOOKUP(AV468,afectacionesArticulosPatentes,2,FALSE)</f>
        <v>0</v>
      </c>
      <c r="AX468" s="56"/>
      <c r="AY468" s="57" t="str">
        <f>VLOOKUP(AX468,afectacionesProductosComerciales,2,FALSE)</f>
        <v>0</v>
      </c>
      <c r="AZ468" s="27"/>
      <c r="BA468" s="45" t="s">
        <v>84</v>
      </c>
      <c r="BB468" s="60" t="str">
        <f>AVERAGE(AW468,AY468)</f>
        <v>0</v>
      </c>
    </row>
    <row r="469" spans="1:92" customHeight="1" ht="36">
      <c r="A469" s="39">
        <v>465</v>
      </c>
      <c r="B469" s="40"/>
      <c r="C469" s="41"/>
      <c r="D469" s="41"/>
      <c r="E469" s="42"/>
      <c r="F469" s="43"/>
      <c r="G469" s="43"/>
      <c r="H469" s="44"/>
      <c r="I469" s="45"/>
      <c r="J469" s="45"/>
      <c r="K469" s="45"/>
      <c r="L469" s="45"/>
      <c r="M469" s="45"/>
      <c r="N469" s="46"/>
      <c r="O469" s="46">
        <v>0</v>
      </c>
      <c r="P469" s="46">
        <v>0</v>
      </c>
      <c r="Q469" s="47">
        <f>SUM(N469:P469)</f>
        <v>0</v>
      </c>
      <c r="R469" s="46"/>
      <c r="S469" s="46"/>
      <c r="T469" s="45"/>
      <c r="U469" s="45"/>
      <c r="V469" s="45"/>
      <c r="W469" s="48" t="str">
        <f>VLOOKUP(M469,tablaPesoTRLActual,2,FALSE)*VLOOKUP((V469-M469),tablaPesoCambioTRL,2,FALSE)</f>
        <v>0</v>
      </c>
      <c r="X469" s="48" t="str">
        <f>VLOOKUP(V469,valoracionMetaTRL,2,FALSE)</f>
        <v>0</v>
      </c>
      <c r="Y469" s="49"/>
      <c r="Z469" s="45" t="str">
        <f>VLOOKUP(Y469,TipoESfuerzo,2,FALSE)</f>
        <v>0</v>
      </c>
      <c r="AA469" s="50"/>
      <c r="AB469" s="51"/>
      <c r="AC469" s="51"/>
      <c r="AD469" s="51"/>
      <c r="AE469" s="52">
        <f>SUM(AA469:AD469)</f>
        <v>0</v>
      </c>
      <c r="AF469" s="53"/>
      <c r="AG469" s="45"/>
      <c r="AH469" s="41"/>
      <c r="AI469" s="54"/>
      <c r="AJ469" s="55" t="str">
        <f>(W469*0.15)+(X469*0.6)+(Z469*0.25)</f>
        <v>0</v>
      </c>
      <c r="AK469" s="56"/>
      <c r="AL469" s="57" t="str">
        <f>VLOOKUP(AK469,AplicacionesTecnologia2,2,FALSE)</f>
        <v>0</v>
      </c>
      <c r="AM469" s="56"/>
      <c r="AN469" s="58" t="str">
        <f>VLOOKUP(AM469,AproximacionMercado,2,FALSE)</f>
        <v>0</v>
      </c>
      <c r="AO469" s="27"/>
      <c r="AP469" s="27"/>
      <c r="AQ469" s="56"/>
      <c r="AR469" s="57" t="str">
        <f>VLOOKUP(AQ469,ExpansionTecnologia,2,FALSE)</f>
        <v>0</v>
      </c>
      <c r="AS469" s="56"/>
      <c r="AT469" s="57" t="str">
        <f>VLOOKUP(AS469,RegulacionesBarreras,2,FALSE)</f>
        <v>0</v>
      </c>
      <c r="AU469" s="59" t="str">
        <f>AVERAGE(AL469,AN469,AR469,AT469)</f>
        <v>0</v>
      </c>
      <c r="AV469" s="56"/>
      <c r="AW469" s="57" t="str">
        <f>VLOOKUP(AV469,afectacionesArticulosPatentes,2,FALSE)</f>
        <v>0</v>
      </c>
      <c r="AX469" s="56"/>
      <c r="AY469" s="57" t="str">
        <f>VLOOKUP(AX469,afectacionesProductosComerciales,2,FALSE)</f>
        <v>0</v>
      </c>
      <c r="AZ469" s="27"/>
      <c r="BA469" s="45" t="s">
        <v>84</v>
      </c>
      <c r="BB469" s="60" t="str">
        <f>AVERAGE(AW469,AY469)</f>
        <v>0</v>
      </c>
    </row>
    <row r="470" spans="1:92" customHeight="1" ht="36">
      <c r="A470" s="39">
        <v>466</v>
      </c>
      <c r="B470" s="40"/>
      <c r="C470" s="41"/>
      <c r="D470" s="41"/>
      <c r="E470" s="42"/>
      <c r="F470" s="43"/>
      <c r="G470" s="43"/>
      <c r="H470" s="44"/>
      <c r="I470" s="45"/>
      <c r="J470" s="45"/>
      <c r="K470" s="45"/>
      <c r="L470" s="45"/>
      <c r="M470" s="45"/>
      <c r="N470" s="46"/>
      <c r="O470" s="46">
        <v>0</v>
      </c>
      <c r="P470" s="46">
        <v>0</v>
      </c>
      <c r="Q470" s="47">
        <f>SUM(N470:P470)</f>
        <v>0</v>
      </c>
      <c r="R470" s="46"/>
      <c r="S470" s="46"/>
      <c r="T470" s="45"/>
      <c r="U470" s="45"/>
      <c r="V470" s="45"/>
      <c r="W470" s="48" t="str">
        <f>VLOOKUP(M470,tablaPesoTRLActual,2,FALSE)*VLOOKUP((V470-M470),tablaPesoCambioTRL,2,FALSE)</f>
        <v>0</v>
      </c>
      <c r="X470" s="48" t="str">
        <f>VLOOKUP(V470,valoracionMetaTRL,2,FALSE)</f>
        <v>0</v>
      </c>
      <c r="Y470" s="49"/>
      <c r="Z470" s="45" t="str">
        <f>VLOOKUP(Y470,TipoESfuerzo,2,FALSE)</f>
        <v>0</v>
      </c>
      <c r="AA470" s="50"/>
      <c r="AB470" s="51"/>
      <c r="AC470" s="51"/>
      <c r="AD470" s="51"/>
      <c r="AE470" s="52">
        <f>SUM(AA470:AD470)</f>
        <v>0</v>
      </c>
      <c r="AF470" s="53"/>
      <c r="AG470" s="45"/>
      <c r="AH470" s="41"/>
      <c r="AI470" s="54"/>
      <c r="AJ470" s="55" t="str">
        <f>(W470*0.15)+(X470*0.6)+(Z470*0.25)</f>
        <v>0</v>
      </c>
      <c r="AK470" s="56"/>
      <c r="AL470" s="57" t="str">
        <f>VLOOKUP(AK470,AplicacionesTecnologia2,2,FALSE)</f>
        <v>0</v>
      </c>
      <c r="AM470" s="56"/>
      <c r="AN470" s="58" t="str">
        <f>VLOOKUP(AM470,AproximacionMercado,2,FALSE)</f>
        <v>0</v>
      </c>
      <c r="AO470" s="27"/>
      <c r="AP470" s="27"/>
      <c r="AQ470" s="56"/>
      <c r="AR470" s="57" t="str">
        <f>VLOOKUP(AQ470,ExpansionTecnologia,2,FALSE)</f>
        <v>0</v>
      </c>
      <c r="AS470" s="56"/>
      <c r="AT470" s="57" t="str">
        <f>VLOOKUP(AS470,RegulacionesBarreras,2,FALSE)</f>
        <v>0</v>
      </c>
      <c r="AU470" s="59" t="str">
        <f>AVERAGE(AL470,AN470,AR470,AT470)</f>
        <v>0</v>
      </c>
      <c r="AV470" s="56"/>
      <c r="AW470" s="57" t="str">
        <f>VLOOKUP(AV470,afectacionesArticulosPatentes,2,FALSE)</f>
        <v>0</v>
      </c>
      <c r="AX470" s="56"/>
      <c r="AY470" s="57" t="str">
        <f>VLOOKUP(AX470,afectacionesProductosComerciales,2,FALSE)</f>
        <v>0</v>
      </c>
      <c r="AZ470" s="27"/>
      <c r="BA470" s="45" t="s">
        <v>84</v>
      </c>
      <c r="BB470" s="60" t="str">
        <f>AVERAGE(AW470,AY470)</f>
        <v>0</v>
      </c>
    </row>
    <row r="471" spans="1:92" customHeight="1" ht="36">
      <c r="A471" s="39">
        <v>467</v>
      </c>
      <c r="B471" s="40"/>
      <c r="C471" s="41"/>
      <c r="D471" s="41"/>
      <c r="E471" s="42"/>
      <c r="F471" s="43"/>
      <c r="G471" s="43"/>
      <c r="H471" s="44"/>
      <c r="I471" s="45"/>
      <c r="J471" s="45"/>
      <c r="K471" s="45"/>
      <c r="L471" s="45"/>
      <c r="M471" s="45"/>
      <c r="N471" s="46"/>
      <c r="O471" s="46">
        <v>0</v>
      </c>
      <c r="P471" s="46">
        <v>0</v>
      </c>
      <c r="Q471" s="47">
        <f>SUM(N471:P471)</f>
        <v>0</v>
      </c>
      <c r="R471" s="46"/>
      <c r="S471" s="46"/>
      <c r="T471" s="45"/>
      <c r="U471" s="45"/>
      <c r="V471" s="45"/>
      <c r="W471" s="48" t="str">
        <f>VLOOKUP(M471,tablaPesoTRLActual,2,FALSE)*VLOOKUP((V471-M471),tablaPesoCambioTRL,2,FALSE)</f>
        <v>0</v>
      </c>
      <c r="X471" s="48" t="str">
        <f>VLOOKUP(V471,valoracionMetaTRL,2,FALSE)</f>
        <v>0</v>
      </c>
      <c r="Y471" s="49"/>
      <c r="Z471" s="45" t="str">
        <f>VLOOKUP(Y471,TipoESfuerzo,2,FALSE)</f>
        <v>0</v>
      </c>
      <c r="AA471" s="50"/>
      <c r="AB471" s="51"/>
      <c r="AC471" s="51"/>
      <c r="AD471" s="51"/>
      <c r="AE471" s="52">
        <f>SUM(AA471:AD471)</f>
        <v>0</v>
      </c>
      <c r="AF471" s="53"/>
      <c r="AG471" s="45"/>
      <c r="AH471" s="41"/>
      <c r="AI471" s="54"/>
      <c r="AJ471" s="55" t="str">
        <f>(W471*0.15)+(X471*0.6)+(Z471*0.25)</f>
        <v>0</v>
      </c>
      <c r="AK471" s="56"/>
      <c r="AL471" s="57" t="str">
        <f>VLOOKUP(AK471,AplicacionesTecnologia2,2,FALSE)</f>
        <v>0</v>
      </c>
      <c r="AM471" s="56"/>
      <c r="AN471" s="58" t="str">
        <f>VLOOKUP(AM471,AproximacionMercado,2,FALSE)</f>
        <v>0</v>
      </c>
      <c r="AO471" s="27"/>
      <c r="AP471" s="27"/>
      <c r="AQ471" s="56"/>
      <c r="AR471" s="57" t="str">
        <f>VLOOKUP(AQ471,ExpansionTecnologia,2,FALSE)</f>
        <v>0</v>
      </c>
      <c r="AS471" s="56"/>
      <c r="AT471" s="57" t="str">
        <f>VLOOKUP(AS471,RegulacionesBarreras,2,FALSE)</f>
        <v>0</v>
      </c>
      <c r="AU471" s="59" t="str">
        <f>AVERAGE(AL471,AN471,AR471,AT471)</f>
        <v>0</v>
      </c>
      <c r="AV471" s="56"/>
      <c r="AW471" s="57" t="str">
        <f>VLOOKUP(AV471,afectacionesArticulosPatentes,2,FALSE)</f>
        <v>0</v>
      </c>
      <c r="AX471" s="56"/>
      <c r="AY471" s="57" t="str">
        <f>VLOOKUP(AX471,afectacionesProductosComerciales,2,FALSE)</f>
        <v>0</v>
      </c>
      <c r="AZ471" s="27"/>
      <c r="BA471" s="45" t="s">
        <v>84</v>
      </c>
      <c r="BB471" s="60" t="str">
        <f>AVERAGE(AW471,AY471)</f>
        <v>0</v>
      </c>
    </row>
    <row r="472" spans="1:92" customHeight="1" ht="36">
      <c r="A472" s="39">
        <v>468</v>
      </c>
      <c r="B472" s="40"/>
      <c r="C472" s="41"/>
      <c r="D472" s="41"/>
      <c r="E472" s="42"/>
      <c r="F472" s="43"/>
      <c r="G472" s="43"/>
      <c r="H472" s="44"/>
      <c r="I472" s="45"/>
      <c r="J472" s="45"/>
      <c r="K472" s="45"/>
      <c r="L472" s="45"/>
      <c r="M472" s="45"/>
      <c r="N472" s="46"/>
      <c r="O472" s="46">
        <v>0</v>
      </c>
      <c r="P472" s="46">
        <v>0</v>
      </c>
      <c r="Q472" s="47">
        <f>SUM(N472:P472)</f>
        <v>0</v>
      </c>
      <c r="R472" s="46"/>
      <c r="S472" s="46"/>
      <c r="T472" s="45"/>
      <c r="U472" s="45"/>
      <c r="V472" s="45"/>
      <c r="W472" s="48" t="str">
        <f>VLOOKUP(M472,tablaPesoTRLActual,2,FALSE)*VLOOKUP((V472-M472),tablaPesoCambioTRL,2,FALSE)</f>
        <v>0</v>
      </c>
      <c r="X472" s="48" t="str">
        <f>VLOOKUP(V472,valoracionMetaTRL,2,FALSE)</f>
        <v>0</v>
      </c>
      <c r="Y472" s="49"/>
      <c r="Z472" s="45" t="str">
        <f>VLOOKUP(Y472,TipoESfuerzo,2,FALSE)</f>
        <v>0</v>
      </c>
      <c r="AA472" s="50"/>
      <c r="AB472" s="51"/>
      <c r="AC472" s="51"/>
      <c r="AD472" s="51"/>
      <c r="AE472" s="52">
        <f>SUM(AA472:AD472)</f>
        <v>0</v>
      </c>
      <c r="AF472" s="53"/>
      <c r="AG472" s="45"/>
      <c r="AH472" s="41"/>
      <c r="AI472" s="54"/>
      <c r="AJ472" s="55" t="str">
        <f>(W472*0.15)+(X472*0.6)+(Z472*0.25)</f>
        <v>0</v>
      </c>
      <c r="AK472" s="56"/>
      <c r="AL472" s="57" t="str">
        <f>VLOOKUP(AK472,AplicacionesTecnologia2,2,FALSE)</f>
        <v>0</v>
      </c>
      <c r="AM472" s="56"/>
      <c r="AN472" s="58" t="str">
        <f>VLOOKUP(AM472,AproximacionMercado,2,FALSE)</f>
        <v>0</v>
      </c>
      <c r="AO472" s="27"/>
      <c r="AP472" s="27"/>
      <c r="AQ472" s="56"/>
      <c r="AR472" s="57" t="str">
        <f>VLOOKUP(AQ472,ExpansionTecnologia,2,FALSE)</f>
        <v>0</v>
      </c>
      <c r="AS472" s="56"/>
      <c r="AT472" s="57" t="str">
        <f>VLOOKUP(AS472,RegulacionesBarreras,2,FALSE)</f>
        <v>0</v>
      </c>
      <c r="AU472" s="59" t="str">
        <f>AVERAGE(AL472,AN472,AR472,AT472)</f>
        <v>0</v>
      </c>
      <c r="AV472" s="56"/>
      <c r="AW472" s="57" t="str">
        <f>VLOOKUP(AV472,afectacionesArticulosPatentes,2,FALSE)</f>
        <v>0</v>
      </c>
      <c r="AX472" s="56"/>
      <c r="AY472" s="57" t="str">
        <f>VLOOKUP(AX472,afectacionesProductosComerciales,2,FALSE)</f>
        <v>0</v>
      </c>
      <c r="AZ472" s="27"/>
      <c r="BA472" s="45" t="s">
        <v>84</v>
      </c>
      <c r="BB472" s="60" t="str">
        <f>AVERAGE(AW472,AY472)</f>
        <v>0</v>
      </c>
    </row>
    <row r="473" spans="1:92" customHeight="1" ht="36">
      <c r="A473" s="39">
        <v>469</v>
      </c>
      <c r="B473" s="40"/>
      <c r="C473" s="41"/>
      <c r="D473" s="41"/>
      <c r="E473" s="42"/>
      <c r="F473" s="43"/>
      <c r="G473" s="43"/>
      <c r="H473" s="44"/>
      <c r="I473" s="45"/>
      <c r="J473" s="45"/>
      <c r="K473" s="45"/>
      <c r="L473" s="45"/>
      <c r="M473" s="45"/>
      <c r="N473" s="46"/>
      <c r="O473" s="46">
        <v>0</v>
      </c>
      <c r="P473" s="46">
        <v>0</v>
      </c>
      <c r="Q473" s="47">
        <f>SUM(N473:P473)</f>
        <v>0</v>
      </c>
      <c r="R473" s="46"/>
      <c r="S473" s="46"/>
      <c r="T473" s="45"/>
      <c r="U473" s="45"/>
      <c r="V473" s="45"/>
      <c r="W473" s="48" t="str">
        <f>VLOOKUP(M473,tablaPesoTRLActual,2,FALSE)*VLOOKUP((V473-M473),tablaPesoCambioTRL,2,FALSE)</f>
        <v>0</v>
      </c>
      <c r="X473" s="48" t="str">
        <f>VLOOKUP(V473,valoracionMetaTRL,2,FALSE)</f>
        <v>0</v>
      </c>
      <c r="Y473" s="49"/>
      <c r="Z473" s="45" t="str">
        <f>VLOOKUP(Y473,TipoESfuerzo,2,FALSE)</f>
        <v>0</v>
      </c>
      <c r="AA473" s="50"/>
      <c r="AB473" s="51"/>
      <c r="AC473" s="51"/>
      <c r="AD473" s="51"/>
      <c r="AE473" s="52">
        <f>SUM(AA473:AD473)</f>
        <v>0</v>
      </c>
      <c r="AF473" s="53"/>
      <c r="AG473" s="45"/>
      <c r="AH473" s="41"/>
      <c r="AI473" s="54"/>
      <c r="AJ473" s="55" t="str">
        <f>(W473*0.15)+(X473*0.6)+(Z473*0.25)</f>
        <v>0</v>
      </c>
      <c r="AK473" s="56"/>
      <c r="AL473" s="57" t="str">
        <f>VLOOKUP(AK473,AplicacionesTecnologia2,2,FALSE)</f>
        <v>0</v>
      </c>
      <c r="AM473" s="56"/>
      <c r="AN473" s="58" t="str">
        <f>VLOOKUP(AM473,AproximacionMercado,2,FALSE)</f>
        <v>0</v>
      </c>
      <c r="AO473" s="27"/>
      <c r="AP473" s="27"/>
      <c r="AQ473" s="56"/>
      <c r="AR473" s="57" t="str">
        <f>VLOOKUP(AQ473,ExpansionTecnologia,2,FALSE)</f>
        <v>0</v>
      </c>
      <c r="AS473" s="56"/>
      <c r="AT473" s="57" t="str">
        <f>VLOOKUP(AS473,RegulacionesBarreras,2,FALSE)</f>
        <v>0</v>
      </c>
      <c r="AU473" s="59" t="str">
        <f>AVERAGE(AL473,AN473,AR473,AT473)</f>
        <v>0</v>
      </c>
      <c r="AV473" s="56"/>
      <c r="AW473" s="57" t="str">
        <f>VLOOKUP(AV473,afectacionesArticulosPatentes,2,FALSE)</f>
        <v>0</v>
      </c>
      <c r="AX473" s="56"/>
      <c r="AY473" s="57" t="str">
        <f>VLOOKUP(AX473,afectacionesProductosComerciales,2,FALSE)</f>
        <v>0</v>
      </c>
      <c r="AZ473" s="27"/>
      <c r="BA473" s="45" t="s">
        <v>84</v>
      </c>
      <c r="BB473" s="60" t="str">
        <f>AVERAGE(AW473,AY473)</f>
        <v>0</v>
      </c>
    </row>
    <row r="474" spans="1:92" customHeight="1" ht="36">
      <c r="A474" s="39">
        <v>470</v>
      </c>
      <c r="B474" s="40"/>
      <c r="C474" s="41"/>
      <c r="D474" s="41"/>
      <c r="E474" s="42"/>
      <c r="F474" s="43"/>
      <c r="G474" s="43"/>
      <c r="H474" s="44"/>
      <c r="I474" s="45"/>
      <c r="J474" s="45"/>
      <c r="K474" s="45"/>
      <c r="L474" s="45"/>
      <c r="M474" s="45"/>
      <c r="N474" s="46"/>
      <c r="O474" s="46">
        <v>0</v>
      </c>
      <c r="P474" s="46">
        <v>0</v>
      </c>
      <c r="Q474" s="47">
        <f>SUM(N474:P474)</f>
        <v>0</v>
      </c>
      <c r="R474" s="46"/>
      <c r="S474" s="46"/>
      <c r="T474" s="45"/>
      <c r="U474" s="45"/>
      <c r="V474" s="45"/>
      <c r="W474" s="48" t="str">
        <f>VLOOKUP(M474,tablaPesoTRLActual,2,FALSE)*VLOOKUP((V474-M474),tablaPesoCambioTRL,2,FALSE)</f>
        <v>0</v>
      </c>
      <c r="X474" s="48" t="str">
        <f>VLOOKUP(V474,valoracionMetaTRL,2,FALSE)</f>
        <v>0</v>
      </c>
      <c r="Y474" s="49"/>
      <c r="Z474" s="45" t="str">
        <f>VLOOKUP(Y474,TipoESfuerzo,2,FALSE)</f>
        <v>0</v>
      </c>
      <c r="AA474" s="50"/>
      <c r="AB474" s="51"/>
      <c r="AC474" s="51"/>
      <c r="AD474" s="51"/>
      <c r="AE474" s="52">
        <f>SUM(AA474:AD474)</f>
        <v>0</v>
      </c>
      <c r="AF474" s="53"/>
      <c r="AG474" s="45"/>
      <c r="AH474" s="41"/>
      <c r="AI474" s="54"/>
      <c r="AJ474" s="55" t="str">
        <f>(W474*0.15)+(X474*0.6)+(Z474*0.25)</f>
        <v>0</v>
      </c>
      <c r="AK474" s="56"/>
      <c r="AL474" s="57" t="str">
        <f>VLOOKUP(AK474,AplicacionesTecnologia2,2,FALSE)</f>
        <v>0</v>
      </c>
      <c r="AM474" s="56"/>
      <c r="AN474" s="58" t="str">
        <f>VLOOKUP(AM474,AproximacionMercado,2,FALSE)</f>
        <v>0</v>
      </c>
      <c r="AO474" s="27"/>
      <c r="AP474" s="27"/>
      <c r="AQ474" s="56"/>
      <c r="AR474" s="57" t="str">
        <f>VLOOKUP(AQ474,ExpansionTecnologia,2,FALSE)</f>
        <v>0</v>
      </c>
      <c r="AS474" s="56"/>
      <c r="AT474" s="57" t="str">
        <f>VLOOKUP(AS474,RegulacionesBarreras,2,FALSE)</f>
        <v>0</v>
      </c>
      <c r="AU474" s="59" t="str">
        <f>AVERAGE(AL474,AN474,AR474,AT474)</f>
        <v>0</v>
      </c>
      <c r="AV474" s="56"/>
      <c r="AW474" s="57" t="str">
        <f>VLOOKUP(AV474,afectacionesArticulosPatentes,2,FALSE)</f>
        <v>0</v>
      </c>
      <c r="AX474" s="56"/>
      <c r="AY474" s="57" t="str">
        <f>VLOOKUP(AX474,afectacionesProductosComerciales,2,FALSE)</f>
        <v>0</v>
      </c>
      <c r="AZ474" s="27"/>
      <c r="BA474" s="45" t="s">
        <v>84</v>
      </c>
      <c r="BB474" s="60" t="str">
        <f>AVERAGE(AW474,AY474)</f>
        <v>0</v>
      </c>
    </row>
    <row r="475" spans="1:92" customHeight="1" ht="36">
      <c r="A475" s="39">
        <v>471</v>
      </c>
      <c r="B475" s="40"/>
      <c r="C475" s="41"/>
      <c r="D475" s="41"/>
      <c r="E475" s="42"/>
      <c r="F475" s="43"/>
      <c r="G475" s="43"/>
      <c r="H475" s="44"/>
      <c r="I475" s="45"/>
      <c r="J475" s="45"/>
      <c r="K475" s="45"/>
      <c r="L475" s="45"/>
      <c r="M475" s="45"/>
      <c r="N475" s="46"/>
      <c r="O475" s="46">
        <v>0</v>
      </c>
      <c r="P475" s="46">
        <v>0</v>
      </c>
      <c r="Q475" s="47">
        <f>SUM(N475:P475)</f>
        <v>0</v>
      </c>
      <c r="R475" s="46"/>
      <c r="S475" s="46"/>
      <c r="T475" s="45"/>
      <c r="U475" s="45"/>
      <c r="V475" s="45"/>
      <c r="W475" s="48" t="str">
        <f>VLOOKUP(M475,tablaPesoTRLActual,2,FALSE)*VLOOKUP((V475-M475),tablaPesoCambioTRL,2,FALSE)</f>
        <v>0</v>
      </c>
      <c r="X475" s="48" t="str">
        <f>VLOOKUP(V475,valoracionMetaTRL,2,FALSE)</f>
        <v>0</v>
      </c>
      <c r="Y475" s="49"/>
      <c r="Z475" s="45" t="str">
        <f>VLOOKUP(Y475,TipoESfuerzo,2,FALSE)</f>
        <v>0</v>
      </c>
      <c r="AA475" s="50"/>
      <c r="AB475" s="51"/>
      <c r="AC475" s="51"/>
      <c r="AD475" s="51"/>
      <c r="AE475" s="52">
        <f>SUM(AA475:AD475)</f>
        <v>0</v>
      </c>
      <c r="AF475" s="53"/>
      <c r="AG475" s="45"/>
      <c r="AH475" s="41"/>
      <c r="AI475" s="54"/>
      <c r="AJ475" s="55" t="str">
        <f>(W475*0.15)+(X475*0.6)+(Z475*0.25)</f>
        <v>0</v>
      </c>
      <c r="AK475" s="56"/>
      <c r="AL475" s="57" t="str">
        <f>VLOOKUP(AK475,AplicacionesTecnologia2,2,FALSE)</f>
        <v>0</v>
      </c>
      <c r="AM475" s="56"/>
      <c r="AN475" s="58" t="str">
        <f>VLOOKUP(AM475,AproximacionMercado,2,FALSE)</f>
        <v>0</v>
      </c>
      <c r="AO475" s="27"/>
      <c r="AP475" s="27"/>
      <c r="AQ475" s="56"/>
      <c r="AR475" s="57" t="str">
        <f>VLOOKUP(AQ475,ExpansionTecnologia,2,FALSE)</f>
        <v>0</v>
      </c>
      <c r="AS475" s="56"/>
      <c r="AT475" s="57" t="str">
        <f>VLOOKUP(AS475,RegulacionesBarreras,2,FALSE)</f>
        <v>0</v>
      </c>
      <c r="AU475" s="59" t="str">
        <f>AVERAGE(AL475,AN475,AR475,AT475)</f>
        <v>0</v>
      </c>
      <c r="AV475" s="56"/>
      <c r="AW475" s="57" t="str">
        <f>VLOOKUP(AV475,afectacionesArticulosPatentes,2,FALSE)</f>
        <v>0</v>
      </c>
      <c r="AX475" s="56"/>
      <c r="AY475" s="57" t="str">
        <f>VLOOKUP(AX475,afectacionesProductosComerciales,2,FALSE)</f>
        <v>0</v>
      </c>
      <c r="AZ475" s="27"/>
      <c r="BA475" s="45" t="s">
        <v>84</v>
      </c>
      <c r="BB475" s="60" t="str">
        <f>AVERAGE(AW475,AY475)</f>
        <v>0</v>
      </c>
    </row>
    <row r="476" spans="1:92" customHeight="1" ht="36">
      <c r="A476" s="39">
        <v>472</v>
      </c>
      <c r="B476" s="40"/>
      <c r="C476" s="41"/>
      <c r="D476" s="41"/>
      <c r="E476" s="42"/>
      <c r="F476" s="43"/>
      <c r="G476" s="43"/>
      <c r="H476" s="44"/>
      <c r="I476" s="45"/>
      <c r="J476" s="45"/>
      <c r="K476" s="45"/>
      <c r="L476" s="45"/>
      <c r="M476" s="45"/>
      <c r="N476" s="46"/>
      <c r="O476" s="46">
        <v>0</v>
      </c>
      <c r="P476" s="46">
        <v>0</v>
      </c>
      <c r="Q476" s="47">
        <f>SUM(N476:P476)</f>
        <v>0</v>
      </c>
      <c r="R476" s="46"/>
      <c r="S476" s="46"/>
      <c r="T476" s="45"/>
      <c r="U476" s="45"/>
      <c r="V476" s="45"/>
      <c r="W476" s="48" t="str">
        <f>VLOOKUP(M476,tablaPesoTRLActual,2,FALSE)*VLOOKUP((V476-M476),tablaPesoCambioTRL,2,FALSE)</f>
        <v>0</v>
      </c>
      <c r="X476" s="48" t="str">
        <f>VLOOKUP(V476,valoracionMetaTRL,2,FALSE)</f>
        <v>0</v>
      </c>
      <c r="Y476" s="49"/>
      <c r="Z476" s="45" t="str">
        <f>VLOOKUP(Y476,TipoESfuerzo,2,FALSE)</f>
        <v>0</v>
      </c>
      <c r="AA476" s="50"/>
      <c r="AB476" s="51"/>
      <c r="AC476" s="51"/>
      <c r="AD476" s="51"/>
      <c r="AE476" s="52">
        <f>SUM(AA476:AD476)</f>
        <v>0</v>
      </c>
      <c r="AF476" s="53"/>
      <c r="AG476" s="45"/>
      <c r="AH476" s="41"/>
      <c r="AI476" s="54"/>
      <c r="AJ476" s="55" t="str">
        <f>(W476*0.15)+(X476*0.6)+(Z476*0.25)</f>
        <v>0</v>
      </c>
      <c r="AK476" s="56"/>
      <c r="AL476" s="57" t="str">
        <f>VLOOKUP(AK476,AplicacionesTecnologia2,2,FALSE)</f>
        <v>0</v>
      </c>
      <c r="AM476" s="56"/>
      <c r="AN476" s="58" t="str">
        <f>VLOOKUP(AM476,AproximacionMercado,2,FALSE)</f>
        <v>0</v>
      </c>
      <c r="AO476" s="27"/>
      <c r="AP476" s="27"/>
      <c r="AQ476" s="56"/>
      <c r="AR476" s="57" t="str">
        <f>VLOOKUP(AQ476,ExpansionTecnologia,2,FALSE)</f>
        <v>0</v>
      </c>
      <c r="AS476" s="56"/>
      <c r="AT476" s="57" t="str">
        <f>VLOOKUP(AS476,RegulacionesBarreras,2,FALSE)</f>
        <v>0</v>
      </c>
      <c r="AU476" s="59" t="str">
        <f>AVERAGE(AL476,AN476,AR476,AT476)</f>
        <v>0</v>
      </c>
      <c r="AV476" s="56"/>
      <c r="AW476" s="57" t="str">
        <f>VLOOKUP(AV476,afectacionesArticulosPatentes,2,FALSE)</f>
        <v>0</v>
      </c>
      <c r="AX476" s="56"/>
      <c r="AY476" s="57" t="str">
        <f>VLOOKUP(AX476,afectacionesProductosComerciales,2,FALSE)</f>
        <v>0</v>
      </c>
      <c r="AZ476" s="27"/>
      <c r="BA476" s="45" t="s">
        <v>84</v>
      </c>
      <c r="BB476" s="60" t="str">
        <f>AVERAGE(AW476,AY476)</f>
        <v>0</v>
      </c>
    </row>
    <row r="477" spans="1:92" customHeight="1" ht="36">
      <c r="A477" s="39">
        <v>473</v>
      </c>
      <c r="B477" s="40"/>
      <c r="C477" s="41"/>
      <c r="D477" s="41"/>
      <c r="E477" s="42"/>
      <c r="F477" s="43"/>
      <c r="G477" s="43"/>
      <c r="H477" s="44"/>
      <c r="I477" s="45"/>
      <c r="J477" s="45"/>
      <c r="K477" s="45"/>
      <c r="L477" s="45"/>
      <c r="M477" s="45"/>
      <c r="N477" s="46"/>
      <c r="O477" s="46">
        <v>0</v>
      </c>
      <c r="P477" s="46">
        <v>0</v>
      </c>
      <c r="Q477" s="47">
        <f>SUM(N477:P477)</f>
        <v>0</v>
      </c>
      <c r="R477" s="46"/>
      <c r="S477" s="46"/>
      <c r="T477" s="45"/>
      <c r="U477" s="45"/>
      <c r="V477" s="45"/>
      <c r="W477" s="48" t="str">
        <f>VLOOKUP(M477,tablaPesoTRLActual,2,FALSE)*VLOOKUP((V477-M477),tablaPesoCambioTRL,2,FALSE)</f>
        <v>0</v>
      </c>
      <c r="X477" s="48" t="str">
        <f>VLOOKUP(V477,valoracionMetaTRL,2,FALSE)</f>
        <v>0</v>
      </c>
      <c r="Y477" s="49"/>
      <c r="Z477" s="45" t="str">
        <f>VLOOKUP(Y477,TipoESfuerzo,2,FALSE)</f>
        <v>0</v>
      </c>
      <c r="AA477" s="50"/>
      <c r="AB477" s="51"/>
      <c r="AC477" s="51"/>
      <c r="AD477" s="51"/>
      <c r="AE477" s="52">
        <f>SUM(AA477:AD477)</f>
        <v>0</v>
      </c>
      <c r="AF477" s="53"/>
      <c r="AG477" s="45"/>
      <c r="AH477" s="41"/>
      <c r="AI477" s="54"/>
      <c r="AJ477" s="55" t="str">
        <f>(W477*0.15)+(X477*0.6)+(Z477*0.25)</f>
        <v>0</v>
      </c>
      <c r="AK477" s="56"/>
      <c r="AL477" s="57" t="str">
        <f>VLOOKUP(AK477,AplicacionesTecnologia2,2,FALSE)</f>
        <v>0</v>
      </c>
      <c r="AM477" s="56"/>
      <c r="AN477" s="58" t="str">
        <f>VLOOKUP(AM477,AproximacionMercado,2,FALSE)</f>
        <v>0</v>
      </c>
      <c r="AO477" s="27"/>
      <c r="AP477" s="27"/>
      <c r="AQ477" s="56"/>
      <c r="AR477" s="57" t="str">
        <f>VLOOKUP(AQ477,ExpansionTecnologia,2,FALSE)</f>
        <v>0</v>
      </c>
      <c r="AS477" s="56"/>
      <c r="AT477" s="57" t="str">
        <f>VLOOKUP(AS477,RegulacionesBarreras,2,FALSE)</f>
        <v>0</v>
      </c>
      <c r="AU477" s="59" t="str">
        <f>AVERAGE(AL477,AN477,AR477,AT477)</f>
        <v>0</v>
      </c>
      <c r="AV477" s="56"/>
      <c r="AW477" s="57" t="str">
        <f>VLOOKUP(AV477,afectacionesArticulosPatentes,2,FALSE)</f>
        <v>0</v>
      </c>
      <c r="AX477" s="56"/>
      <c r="AY477" s="57" t="str">
        <f>VLOOKUP(AX477,afectacionesProductosComerciales,2,FALSE)</f>
        <v>0</v>
      </c>
      <c r="AZ477" s="27"/>
      <c r="BA477" s="45" t="s">
        <v>84</v>
      </c>
      <c r="BB477" s="60" t="str">
        <f>AVERAGE(AW477,AY477)</f>
        <v>0</v>
      </c>
    </row>
    <row r="478" spans="1:92" customHeight="1" ht="36">
      <c r="A478" s="39">
        <v>474</v>
      </c>
      <c r="B478" s="40"/>
      <c r="C478" s="41"/>
      <c r="D478" s="41"/>
      <c r="E478" s="42"/>
      <c r="F478" s="43"/>
      <c r="G478" s="43"/>
      <c r="H478" s="44"/>
      <c r="I478" s="45"/>
      <c r="J478" s="45"/>
      <c r="K478" s="45"/>
      <c r="L478" s="45"/>
      <c r="M478" s="45"/>
      <c r="N478" s="46"/>
      <c r="O478" s="46">
        <v>0</v>
      </c>
      <c r="P478" s="46">
        <v>0</v>
      </c>
      <c r="Q478" s="47">
        <f>SUM(N478:P478)</f>
        <v>0</v>
      </c>
      <c r="R478" s="46"/>
      <c r="S478" s="46"/>
      <c r="T478" s="45"/>
      <c r="U478" s="45"/>
      <c r="V478" s="45"/>
      <c r="W478" s="48" t="str">
        <f>VLOOKUP(M478,tablaPesoTRLActual,2,FALSE)*VLOOKUP((V478-M478),tablaPesoCambioTRL,2,FALSE)</f>
        <v>0</v>
      </c>
      <c r="X478" s="48" t="str">
        <f>VLOOKUP(V478,valoracionMetaTRL,2,FALSE)</f>
        <v>0</v>
      </c>
      <c r="Y478" s="49"/>
      <c r="Z478" s="45" t="str">
        <f>VLOOKUP(Y478,TipoESfuerzo,2,FALSE)</f>
        <v>0</v>
      </c>
      <c r="AA478" s="50"/>
      <c r="AB478" s="51"/>
      <c r="AC478" s="51"/>
      <c r="AD478" s="51"/>
      <c r="AE478" s="52">
        <f>SUM(AA478:AD478)</f>
        <v>0</v>
      </c>
      <c r="AF478" s="53"/>
      <c r="AG478" s="45"/>
      <c r="AH478" s="41"/>
      <c r="AI478" s="54"/>
      <c r="AJ478" s="55" t="str">
        <f>(W478*0.15)+(X478*0.6)+(Z478*0.25)</f>
        <v>0</v>
      </c>
      <c r="AK478" s="56"/>
      <c r="AL478" s="57" t="str">
        <f>VLOOKUP(AK478,AplicacionesTecnologia2,2,FALSE)</f>
        <v>0</v>
      </c>
      <c r="AM478" s="56"/>
      <c r="AN478" s="58" t="str">
        <f>VLOOKUP(AM478,AproximacionMercado,2,FALSE)</f>
        <v>0</v>
      </c>
      <c r="AO478" s="27"/>
      <c r="AP478" s="27"/>
      <c r="AQ478" s="56"/>
      <c r="AR478" s="57" t="str">
        <f>VLOOKUP(AQ478,ExpansionTecnologia,2,FALSE)</f>
        <v>0</v>
      </c>
      <c r="AS478" s="56"/>
      <c r="AT478" s="57" t="str">
        <f>VLOOKUP(AS478,RegulacionesBarreras,2,FALSE)</f>
        <v>0</v>
      </c>
      <c r="AU478" s="59" t="str">
        <f>AVERAGE(AL478,AN478,AR478,AT478)</f>
        <v>0</v>
      </c>
      <c r="AV478" s="56"/>
      <c r="AW478" s="57" t="str">
        <f>VLOOKUP(AV478,afectacionesArticulosPatentes,2,FALSE)</f>
        <v>0</v>
      </c>
      <c r="AX478" s="56"/>
      <c r="AY478" s="57" t="str">
        <f>VLOOKUP(AX478,afectacionesProductosComerciales,2,FALSE)</f>
        <v>0</v>
      </c>
      <c r="AZ478" s="27"/>
      <c r="BA478" s="45" t="s">
        <v>84</v>
      </c>
      <c r="BB478" s="60" t="str">
        <f>AVERAGE(AW478,AY478)</f>
        <v>0</v>
      </c>
    </row>
    <row r="479" spans="1:92" customHeight="1" ht="36">
      <c r="A479" s="39">
        <v>475</v>
      </c>
      <c r="B479" s="40"/>
      <c r="C479" s="41"/>
      <c r="D479" s="41"/>
      <c r="E479" s="42"/>
      <c r="F479" s="43"/>
      <c r="G479" s="43"/>
      <c r="H479" s="44"/>
      <c r="I479" s="45"/>
      <c r="J479" s="45"/>
      <c r="K479" s="45"/>
      <c r="L479" s="45"/>
      <c r="M479" s="45"/>
      <c r="N479" s="46"/>
      <c r="O479" s="46">
        <v>0</v>
      </c>
      <c r="P479" s="46">
        <v>0</v>
      </c>
      <c r="Q479" s="47">
        <f>SUM(N479:P479)</f>
        <v>0</v>
      </c>
      <c r="R479" s="46"/>
      <c r="S479" s="46"/>
      <c r="T479" s="45"/>
      <c r="U479" s="45"/>
      <c r="V479" s="45"/>
      <c r="W479" s="48" t="str">
        <f>VLOOKUP(M479,tablaPesoTRLActual,2,FALSE)*VLOOKUP((V479-M479),tablaPesoCambioTRL,2,FALSE)</f>
        <v>0</v>
      </c>
      <c r="X479" s="48" t="str">
        <f>VLOOKUP(V479,valoracionMetaTRL,2,FALSE)</f>
        <v>0</v>
      </c>
      <c r="Y479" s="49"/>
      <c r="Z479" s="45" t="str">
        <f>VLOOKUP(Y479,TipoESfuerzo,2,FALSE)</f>
        <v>0</v>
      </c>
      <c r="AA479" s="50"/>
      <c r="AB479" s="51"/>
      <c r="AC479" s="51"/>
      <c r="AD479" s="51"/>
      <c r="AE479" s="52">
        <f>SUM(AA479:AD479)</f>
        <v>0</v>
      </c>
      <c r="AF479" s="53"/>
      <c r="AG479" s="45"/>
      <c r="AH479" s="41"/>
      <c r="AI479" s="54"/>
      <c r="AJ479" s="55" t="str">
        <f>(W479*0.15)+(X479*0.6)+(Z479*0.25)</f>
        <v>0</v>
      </c>
      <c r="AK479" s="56"/>
      <c r="AL479" s="57" t="str">
        <f>VLOOKUP(AK479,AplicacionesTecnologia2,2,FALSE)</f>
        <v>0</v>
      </c>
      <c r="AM479" s="56"/>
      <c r="AN479" s="58" t="str">
        <f>VLOOKUP(AM479,AproximacionMercado,2,FALSE)</f>
        <v>0</v>
      </c>
      <c r="AO479" s="27"/>
      <c r="AP479" s="27"/>
      <c r="AQ479" s="56"/>
      <c r="AR479" s="57" t="str">
        <f>VLOOKUP(AQ479,ExpansionTecnologia,2,FALSE)</f>
        <v>0</v>
      </c>
      <c r="AS479" s="56"/>
      <c r="AT479" s="57" t="str">
        <f>VLOOKUP(AS479,RegulacionesBarreras,2,FALSE)</f>
        <v>0</v>
      </c>
      <c r="AU479" s="59" t="str">
        <f>AVERAGE(AL479,AN479,AR479,AT479)</f>
        <v>0</v>
      </c>
      <c r="AV479" s="56"/>
      <c r="AW479" s="57" t="str">
        <f>VLOOKUP(AV479,afectacionesArticulosPatentes,2,FALSE)</f>
        <v>0</v>
      </c>
      <c r="AX479" s="56"/>
      <c r="AY479" s="57" t="str">
        <f>VLOOKUP(AX479,afectacionesProductosComerciales,2,FALSE)</f>
        <v>0</v>
      </c>
      <c r="AZ479" s="27"/>
      <c r="BA479" s="45" t="s">
        <v>84</v>
      </c>
      <c r="BB479" s="60" t="str">
        <f>AVERAGE(AW479,AY479)</f>
        <v>0</v>
      </c>
    </row>
    <row r="480" spans="1:92" customHeight="1" ht="36">
      <c r="A480" s="39">
        <v>476</v>
      </c>
      <c r="B480" s="40"/>
      <c r="C480" s="41"/>
      <c r="D480" s="41"/>
      <c r="E480" s="42"/>
      <c r="F480" s="43"/>
      <c r="G480" s="43"/>
      <c r="H480" s="44"/>
      <c r="I480" s="45"/>
      <c r="J480" s="45"/>
      <c r="K480" s="45"/>
      <c r="L480" s="45"/>
      <c r="M480" s="45"/>
      <c r="N480" s="46"/>
      <c r="O480" s="46">
        <v>0</v>
      </c>
      <c r="P480" s="46">
        <v>0</v>
      </c>
      <c r="Q480" s="47">
        <f>SUM(N480:P480)</f>
        <v>0</v>
      </c>
      <c r="R480" s="46"/>
      <c r="S480" s="46"/>
      <c r="T480" s="45"/>
      <c r="U480" s="45"/>
      <c r="V480" s="45"/>
      <c r="W480" s="48" t="str">
        <f>VLOOKUP(M480,tablaPesoTRLActual,2,FALSE)*VLOOKUP((V480-M480),tablaPesoCambioTRL,2,FALSE)</f>
        <v>0</v>
      </c>
      <c r="X480" s="48" t="str">
        <f>VLOOKUP(V480,valoracionMetaTRL,2,FALSE)</f>
        <v>0</v>
      </c>
      <c r="Y480" s="49"/>
      <c r="Z480" s="45" t="str">
        <f>VLOOKUP(Y480,TipoESfuerzo,2,FALSE)</f>
        <v>0</v>
      </c>
      <c r="AA480" s="50"/>
      <c r="AB480" s="51"/>
      <c r="AC480" s="51"/>
      <c r="AD480" s="51"/>
      <c r="AE480" s="52">
        <f>SUM(AA480:AD480)</f>
        <v>0</v>
      </c>
      <c r="AF480" s="53"/>
      <c r="AG480" s="45"/>
      <c r="AH480" s="41"/>
      <c r="AI480" s="54"/>
      <c r="AJ480" s="55" t="str">
        <f>(W480*0.15)+(X480*0.6)+(Z480*0.25)</f>
        <v>0</v>
      </c>
      <c r="AK480" s="56"/>
      <c r="AL480" s="57" t="str">
        <f>VLOOKUP(AK480,AplicacionesTecnologia2,2,FALSE)</f>
        <v>0</v>
      </c>
      <c r="AM480" s="56"/>
      <c r="AN480" s="58" t="str">
        <f>VLOOKUP(AM480,AproximacionMercado,2,FALSE)</f>
        <v>0</v>
      </c>
      <c r="AO480" s="27"/>
      <c r="AP480" s="27"/>
      <c r="AQ480" s="56"/>
      <c r="AR480" s="57" t="str">
        <f>VLOOKUP(AQ480,ExpansionTecnologia,2,FALSE)</f>
        <v>0</v>
      </c>
      <c r="AS480" s="56"/>
      <c r="AT480" s="57" t="str">
        <f>VLOOKUP(AS480,RegulacionesBarreras,2,FALSE)</f>
        <v>0</v>
      </c>
      <c r="AU480" s="59" t="str">
        <f>AVERAGE(AL480,AN480,AR480,AT480)</f>
        <v>0</v>
      </c>
      <c r="AV480" s="56"/>
      <c r="AW480" s="57" t="str">
        <f>VLOOKUP(AV480,afectacionesArticulosPatentes,2,FALSE)</f>
        <v>0</v>
      </c>
      <c r="AX480" s="56"/>
      <c r="AY480" s="57" t="str">
        <f>VLOOKUP(AX480,afectacionesProductosComerciales,2,FALSE)</f>
        <v>0</v>
      </c>
      <c r="AZ480" s="27"/>
      <c r="BA480" s="45" t="s">
        <v>84</v>
      </c>
      <c r="BB480" s="60" t="str">
        <f>AVERAGE(AW480,AY480)</f>
        <v>0</v>
      </c>
    </row>
    <row r="481" spans="1:92" customHeight="1" ht="36">
      <c r="A481" s="39">
        <v>477</v>
      </c>
      <c r="B481" s="40"/>
      <c r="C481" s="41"/>
      <c r="D481" s="41"/>
      <c r="E481" s="42"/>
      <c r="F481" s="43"/>
      <c r="G481" s="43"/>
      <c r="H481" s="44"/>
      <c r="I481" s="45"/>
      <c r="J481" s="45"/>
      <c r="K481" s="45"/>
      <c r="L481" s="45"/>
      <c r="M481" s="45"/>
      <c r="N481" s="46"/>
      <c r="O481" s="46">
        <v>0</v>
      </c>
      <c r="P481" s="46">
        <v>0</v>
      </c>
      <c r="Q481" s="47">
        <f>SUM(N481:P481)</f>
        <v>0</v>
      </c>
      <c r="R481" s="46"/>
      <c r="S481" s="46"/>
      <c r="T481" s="45"/>
      <c r="U481" s="45"/>
      <c r="V481" s="45"/>
      <c r="W481" s="48" t="str">
        <f>VLOOKUP(M481,tablaPesoTRLActual,2,FALSE)*VLOOKUP((V481-M481),tablaPesoCambioTRL,2,FALSE)</f>
        <v>0</v>
      </c>
      <c r="X481" s="48" t="str">
        <f>VLOOKUP(V481,valoracionMetaTRL,2,FALSE)</f>
        <v>0</v>
      </c>
      <c r="Y481" s="49"/>
      <c r="Z481" s="45" t="str">
        <f>VLOOKUP(Y481,TipoESfuerzo,2,FALSE)</f>
        <v>0</v>
      </c>
      <c r="AA481" s="50"/>
      <c r="AB481" s="51"/>
      <c r="AC481" s="51"/>
      <c r="AD481" s="51"/>
      <c r="AE481" s="52">
        <f>SUM(AA481:AD481)</f>
        <v>0</v>
      </c>
      <c r="AF481" s="53"/>
      <c r="AG481" s="45"/>
      <c r="AH481" s="41"/>
      <c r="AI481" s="54"/>
      <c r="AJ481" s="55" t="str">
        <f>(W481*0.15)+(X481*0.6)+(Z481*0.25)</f>
        <v>0</v>
      </c>
      <c r="AK481" s="56"/>
      <c r="AL481" s="57" t="str">
        <f>VLOOKUP(AK481,AplicacionesTecnologia2,2,FALSE)</f>
        <v>0</v>
      </c>
      <c r="AM481" s="56"/>
      <c r="AN481" s="58" t="str">
        <f>VLOOKUP(AM481,AproximacionMercado,2,FALSE)</f>
        <v>0</v>
      </c>
      <c r="AO481" s="27"/>
      <c r="AP481" s="27"/>
      <c r="AQ481" s="56"/>
      <c r="AR481" s="57" t="str">
        <f>VLOOKUP(AQ481,ExpansionTecnologia,2,FALSE)</f>
        <v>0</v>
      </c>
      <c r="AS481" s="56"/>
      <c r="AT481" s="57" t="str">
        <f>VLOOKUP(AS481,RegulacionesBarreras,2,FALSE)</f>
        <v>0</v>
      </c>
      <c r="AU481" s="59" t="str">
        <f>AVERAGE(AL481,AN481,AR481,AT481)</f>
        <v>0</v>
      </c>
      <c r="AV481" s="56"/>
      <c r="AW481" s="57" t="str">
        <f>VLOOKUP(AV481,afectacionesArticulosPatentes,2,FALSE)</f>
        <v>0</v>
      </c>
      <c r="AX481" s="56"/>
      <c r="AY481" s="57" t="str">
        <f>VLOOKUP(AX481,afectacionesProductosComerciales,2,FALSE)</f>
        <v>0</v>
      </c>
      <c r="AZ481" s="27"/>
      <c r="BA481" s="45" t="s">
        <v>84</v>
      </c>
      <c r="BB481" s="60" t="str">
        <f>AVERAGE(AW481,AY481)</f>
        <v>0</v>
      </c>
    </row>
    <row r="482" spans="1:92" customHeight="1" ht="36">
      <c r="A482" s="39">
        <v>478</v>
      </c>
      <c r="B482" s="40"/>
      <c r="C482" s="41"/>
      <c r="D482" s="41"/>
      <c r="E482" s="42"/>
      <c r="F482" s="43"/>
      <c r="G482" s="43"/>
      <c r="H482" s="44"/>
      <c r="I482" s="45"/>
      <c r="J482" s="45"/>
      <c r="K482" s="45"/>
      <c r="L482" s="45"/>
      <c r="M482" s="45"/>
      <c r="N482" s="46"/>
      <c r="O482" s="46">
        <v>0</v>
      </c>
      <c r="P482" s="46">
        <v>0</v>
      </c>
      <c r="Q482" s="47">
        <f>SUM(N482:P482)</f>
        <v>0</v>
      </c>
      <c r="R482" s="46"/>
      <c r="S482" s="46"/>
      <c r="T482" s="45"/>
      <c r="U482" s="45"/>
      <c r="V482" s="45"/>
      <c r="W482" s="48" t="str">
        <f>VLOOKUP(M482,tablaPesoTRLActual,2,FALSE)*VLOOKUP((V482-M482),tablaPesoCambioTRL,2,FALSE)</f>
        <v>0</v>
      </c>
      <c r="X482" s="48" t="str">
        <f>VLOOKUP(V482,valoracionMetaTRL,2,FALSE)</f>
        <v>0</v>
      </c>
      <c r="Y482" s="49"/>
      <c r="Z482" s="45" t="str">
        <f>VLOOKUP(Y482,TipoESfuerzo,2,FALSE)</f>
        <v>0</v>
      </c>
      <c r="AA482" s="50"/>
      <c r="AB482" s="51"/>
      <c r="AC482" s="51"/>
      <c r="AD482" s="51"/>
      <c r="AE482" s="52">
        <f>SUM(AA482:AD482)</f>
        <v>0</v>
      </c>
      <c r="AF482" s="53"/>
      <c r="AG482" s="45"/>
      <c r="AH482" s="41"/>
      <c r="AI482" s="54"/>
      <c r="AJ482" s="55" t="str">
        <f>(W482*0.15)+(X482*0.6)+(Z482*0.25)</f>
        <v>0</v>
      </c>
      <c r="AK482" s="56"/>
      <c r="AL482" s="57" t="str">
        <f>VLOOKUP(AK482,AplicacionesTecnologia2,2,FALSE)</f>
        <v>0</v>
      </c>
      <c r="AM482" s="56"/>
      <c r="AN482" s="58" t="str">
        <f>VLOOKUP(AM482,AproximacionMercado,2,FALSE)</f>
        <v>0</v>
      </c>
      <c r="AO482" s="27"/>
      <c r="AP482" s="27"/>
      <c r="AQ482" s="56"/>
      <c r="AR482" s="57" t="str">
        <f>VLOOKUP(AQ482,ExpansionTecnologia,2,FALSE)</f>
        <v>0</v>
      </c>
      <c r="AS482" s="56"/>
      <c r="AT482" s="57" t="str">
        <f>VLOOKUP(AS482,RegulacionesBarreras,2,FALSE)</f>
        <v>0</v>
      </c>
      <c r="AU482" s="59" t="str">
        <f>AVERAGE(AL482,AN482,AR482,AT482)</f>
        <v>0</v>
      </c>
      <c r="AV482" s="56"/>
      <c r="AW482" s="57" t="str">
        <f>VLOOKUP(AV482,afectacionesArticulosPatentes,2,FALSE)</f>
        <v>0</v>
      </c>
      <c r="AX482" s="56"/>
      <c r="AY482" s="57" t="str">
        <f>VLOOKUP(AX482,afectacionesProductosComerciales,2,FALSE)</f>
        <v>0</v>
      </c>
      <c r="AZ482" s="27"/>
      <c r="BA482" s="45" t="s">
        <v>84</v>
      </c>
      <c r="BB482" s="60" t="str">
        <f>AVERAGE(AW482,AY482)</f>
        <v>0</v>
      </c>
    </row>
    <row r="483" spans="1:92" customHeight="1" ht="36">
      <c r="A483" s="39">
        <v>479</v>
      </c>
      <c r="B483" s="40"/>
      <c r="C483" s="41"/>
      <c r="D483" s="41"/>
      <c r="E483" s="42"/>
      <c r="F483" s="43"/>
      <c r="G483" s="43"/>
      <c r="H483" s="44"/>
      <c r="I483" s="45"/>
      <c r="J483" s="45"/>
      <c r="K483" s="45"/>
      <c r="L483" s="45"/>
      <c r="M483" s="45"/>
      <c r="N483" s="46"/>
      <c r="O483" s="46">
        <v>0</v>
      </c>
      <c r="P483" s="46">
        <v>0</v>
      </c>
      <c r="Q483" s="47">
        <f>SUM(N483:P483)</f>
        <v>0</v>
      </c>
      <c r="R483" s="46"/>
      <c r="S483" s="46"/>
      <c r="T483" s="45"/>
      <c r="U483" s="45"/>
      <c r="V483" s="45"/>
      <c r="W483" s="48" t="str">
        <f>VLOOKUP(M483,tablaPesoTRLActual,2,FALSE)*VLOOKUP((V483-M483),tablaPesoCambioTRL,2,FALSE)</f>
        <v>0</v>
      </c>
      <c r="X483" s="48" t="str">
        <f>VLOOKUP(V483,valoracionMetaTRL,2,FALSE)</f>
        <v>0</v>
      </c>
      <c r="Y483" s="49"/>
      <c r="Z483" s="45" t="str">
        <f>VLOOKUP(Y483,TipoESfuerzo,2,FALSE)</f>
        <v>0</v>
      </c>
      <c r="AA483" s="50"/>
      <c r="AB483" s="51"/>
      <c r="AC483" s="51"/>
      <c r="AD483" s="51"/>
      <c r="AE483" s="52">
        <f>SUM(AA483:AD483)</f>
        <v>0</v>
      </c>
      <c r="AF483" s="53"/>
      <c r="AG483" s="45"/>
      <c r="AH483" s="41"/>
      <c r="AI483" s="54"/>
      <c r="AJ483" s="55" t="str">
        <f>(W483*0.15)+(X483*0.6)+(Z483*0.25)</f>
        <v>0</v>
      </c>
      <c r="AK483" s="56"/>
      <c r="AL483" s="57" t="str">
        <f>VLOOKUP(AK483,AplicacionesTecnologia2,2,FALSE)</f>
        <v>0</v>
      </c>
      <c r="AM483" s="56"/>
      <c r="AN483" s="58" t="str">
        <f>VLOOKUP(AM483,AproximacionMercado,2,FALSE)</f>
        <v>0</v>
      </c>
      <c r="AO483" s="27"/>
      <c r="AP483" s="27"/>
      <c r="AQ483" s="56"/>
      <c r="AR483" s="57" t="str">
        <f>VLOOKUP(AQ483,ExpansionTecnologia,2,FALSE)</f>
        <v>0</v>
      </c>
      <c r="AS483" s="56"/>
      <c r="AT483" s="57" t="str">
        <f>VLOOKUP(AS483,RegulacionesBarreras,2,FALSE)</f>
        <v>0</v>
      </c>
      <c r="AU483" s="59" t="str">
        <f>AVERAGE(AL483,AN483,AR483,AT483)</f>
        <v>0</v>
      </c>
      <c r="AV483" s="56"/>
      <c r="AW483" s="57" t="str">
        <f>VLOOKUP(AV483,afectacionesArticulosPatentes,2,FALSE)</f>
        <v>0</v>
      </c>
      <c r="AX483" s="56"/>
      <c r="AY483" s="57" t="str">
        <f>VLOOKUP(AX483,afectacionesProductosComerciales,2,FALSE)</f>
        <v>0</v>
      </c>
      <c r="AZ483" s="27"/>
      <c r="BA483" s="45" t="s">
        <v>84</v>
      </c>
      <c r="BB483" s="60" t="str">
        <f>AVERAGE(AW483,AY483)</f>
        <v>0</v>
      </c>
    </row>
    <row r="484" spans="1:92" customHeight="1" ht="36">
      <c r="A484" s="39">
        <v>480</v>
      </c>
      <c r="B484" s="40"/>
      <c r="C484" s="41"/>
      <c r="D484" s="41"/>
      <c r="E484" s="42"/>
      <c r="F484" s="43"/>
      <c r="G484" s="43"/>
      <c r="H484" s="44"/>
      <c r="I484" s="45"/>
      <c r="J484" s="45"/>
      <c r="K484" s="45"/>
      <c r="L484" s="45"/>
      <c r="M484" s="45"/>
      <c r="N484" s="46"/>
      <c r="O484" s="46">
        <v>0</v>
      </c>
      <c r="P484" s="46">
        <v>0</v>
      </c>
      <c r="Q484" s="47">
        <f>SUM(N484:P484)</f>
        <v>0</v>
      </c>
      <c r="R484" s="46"/>
      <c r="S484" s="46"/>
      <c r="T484" s="45"/>
      <c r="U484" s="45"/>
      <c r="V484" s="45"/>
      <c r="W484" s="48" t="str">
        <f>VLOOKUP(M484,tablaPesoTRLActual,2,FALSE)*VLOOKUP((V484-M484),tablaPesoCambioTRL,2,FALSE)</f>
        <v>0</v>
      </c>
      <c r="X484" s="48" t="str">
        <f>VLOOKUP(V484,valoracionMetaTRL,2,FALSE)</f>
        <v>0</v>
      </c>
      <c r="Y484" s="49"/>
      <c r="Z484" s="45" t="str">
        <f>VLOOKUP(Y484,TipoESfuerzo,2,FALSE)</f>
        <v>0</v>
      </c>
      <c r="AA484" s="50"/>
      <c r="AB484" s="51"/>
      <c r="AC484" s="51"/>
      <c r="AD484" s="51"/>
      <c r="AE484" s="52">
        <f>SUM(AA484:AD484)</f>
        <v>0</v>
      </c>
      <c r="AF484" s="53"/>
      <c r="AG484" s="45"/>
      <c r="AH484" s="41"/>
      <c r="AI484" s="54"/>
      <c r="AJ484" s="55" t="str">
        <f>(W484*0.15)+(X484*0.6)+(Z484*0.25)</f>
        <v>0</v>
      </c>
      <c r="AK484" s="56"/>
      <c r="AL484" s="57" t="str">
        <f>VLOOKUP(AK484,AplicacionesTecnologia2,2,FALSE)</f>
        <v>0</v>
      </c>
      <c r="AM484" s="56"/>
      <c r="AN484" s="58" t="str">
        <f>VLOOKUP(AM484,AproximacionMercado,2,FALSE)</f>
        <v>0</v>
      </c>
      <c r="AO484" s="27"/>
      <c r="AP484" s="27"/>
      <c r="AQ484" s="56"/>
      <c r="AR484" s="57" t="str">
        <f>VLOOKUP(AQ484,ExpansionTecnologia,2,FALSE)</f>
        <v>0</v>
      </c>
      <c r="AS484" s="56"/>
      <c r="AT484" s="57" t="str">
        <f>VLOOKUP(AS484,RegulacionesBarreras,2,FALSE)</f>
        <v>0</v>
      </c>
      <c r="AU484" s="59" t="str">
        <f>AVERAGE(AL484,AN484,AR484,AT484)</f>
        <v>0</v>
      </c>
      <c r="AV484" s="56"/>
      <c r="AW484" s="57" t="str">
        <f>VLOOKUP(AV484,afectacionesArticulosPatentes,2,FALSE)</f>
        <v>0</v>
      </c>
      <c r="AX484" s="56"/>
      <c r="AY484" s="57" t="str">
        <f>VLOOKUP(AX484,afectacionesProductosComerciales,2,FALSE)</f>
        <v>0</v>
      </c>
      <c r="AZ484" s="27"/>
      <c r="BA484" s="45" t="s">
        <v>84</v>
      </c>
      <c r="BB484" s="60" t="str">
        <f>AVERAGE(AW484,AY484)</f>
        <v>0</v>
      </c>
    </row>
    <row r="485" spans="1:92" customHeight="1" ht="36">
      <c r="A485" s="39">
        <v>481</v>
      </c>
      <c r="B485" s="40"/>
      <c r="C485" s="41"/>
      <c r="D485" s="41"/>
      <c r="E485" s="42"/>
      <c r="F485" s="43"/>
      <c r="G485" s="43"/>
      <c r="H485" s="44"/>
      <c r="I485" s="45"/>
      <c r="J485" s="45"/>
      <c r="K485" s="45"/>
      <c r="L485" s="45"/>
      <c r="M485" s="45"/>
      <c r="N485" s="46"/>
      <c r="O485" s="46">
        <v>0</v>
      </c>
      <c r="P485" s="46">
        <v>0</v>
      </c>
      <c r="Q485" s="47">
        <f>SUM(N485:P485)</f>
        <v>0</v>
      </c>
      <c r="R485" s="46"/>
      <c r="S485" s="46"/>
      <c r="T485" s="45"/>
      <c r="U485" s="45"/>
      <c r="V485" s="45"/>
      <c r="W485" s="48" t="str">
        <f>VLOOKUP(M485,tablaPesoTRLActual,2,FALSE)*VLOOKUP((V485-M485),tablaPesoCambioTRL,2,FALSE)</f>
        <v>0</v>
      </c>
      <c r="X485" s="48" t="str">
        <f>VLOOKUP(V485,valoracionMetaTRL,2,FALSE)</f>
        <v>0</v>
      </c>
      <c r="Y485" s="49"/>
      <c r="Z485" s="45" t="str">
        <f>VLOOKUP(Y485,TipoESfuerzo,2,FALSE)</f>
        <v>0</v>
      </c>
      <c r="AA485" s="50"/>
      <c r="AB485" s="51"/>
      <c r="AC485" s="51"/>
      <c r="AD485" s="51"/>
      <c r="AE485" s="52">
        <f>SUM(AA485:AD485)</f>
        <v>0</v>
      </c>
      <c r="AF485" s="53"/>
      <c r="AG485" s="45"/>
      <c r="AH485" s="41"/>
      <c r="AI485" s="54"/>
      <c r="AJ485" s="55" t="str">
        <f>(W485*0.15)+(X485*0.6)+(Z485*0.25)</f>
        <v>0</v>
      </c>
      <c r="AK485" s="56"/>
      <c r="AL485" s="57" t="str">
        <f>VLOOKUP(AK485,AplicacionesTecnologia2,2,FALSE)</f>
        <v>0</v>
      </c>
      <c r="AM485" s="56"/>
      <c r="AN485" s="58" t="str">
        <f>VLOOKUP(AM485,AproximacionMercado,2,FALSE)</f>
        <v>0</v>
      </c>
      <c r="AO485" s="27"/>
      <c r="AP485" s="27"/>
      <c r="AQ485" s="56"/>
      <c r="AR485" s="57" t="str">
        <f>VLOOKUP(AQ485,ExpansionTecnologia,2,FALSE)</f>
        <v>0</v>
      </c>
      <c r="AS485" s="56"/>
      <c r="AT485" s="57" t="str">
        <f>VLOOKUP(AS485,RegulacionesBarreras,2,FALSE)</f>
        <v>0</v>
      </c>
      <c r="AU485" s="59" t="str">
        <f>AVERAGE(AL485,AN485,AR485,AT485)</f>
        <v>0</v>
      </c>
      <c r="AV485" s="56"/>
      <c r="AW485" s="57" t="str">
        <f>VLOOKUP(AV485,afectacionesArticulosPatentes,2,FALSE)</f>
        <v>0</v>
      </c>
      <c r="AX485" s="56"/>
      <c r="AY485" s="57" t="str">
        <f>VLOOKUP(AX485,afectacionesProductosComerciales,2,FALSE)</f>
        <v>0</v>
      </c>
      <c r="AZ485" s="27"/>
      <c r="BA485" s="45" t="s">
        <v>84</v>
      </c>
      <c r="BB485" s="60" t="str">
        <f>AVERAGE(AW485,AY485)</f>
        <v>0</v>
      </c>
    </row>
    <row r="486" spans="1:92" customHeight="1" ht="36">
      <c r="A486" s="39">
        <v>482</v>
      </c>
      <c r="B486" s="40"/>
      <c r="C486" s="41"/>
      <c r="D486" s="41"/>
      <c r="E486" s="42"/>
      <c r="F486" s="43"/>
      <c r="G486" s="43"/>
      <c r="H486" s="44"/>
      <c r="I486" s="45"/>
      <c r="J486" s="45"/>
      <c r="K486" s="45"/>
      <c r="L486" s="45"/>
      <c r="M486" s="45"/>
      <c r="N486" s="46"/>
      <c r="O486" s="46">
        <v>0</v>
      </c>
      <c r="P486" s="46">
        <v>0</v>
      </c>
      <c r="Q486" s="47">
        <f>SUM(N486:P486)</f>
        <v>0</v>
      </c>
      <c r="R486" s="46"/>
      <c r="S486" s="46"/>
      <c r="T486" s="45"/>
      <c r="U486" s="45"/>
      <c r="V486" s="45"/>
      <c r="W486" s="48" t="str">
        <f>VLOOKUP(M486,tablaPesoTRLActual,2,FALSE)*VLOOKUP((V486-M486),tablaPesoCambioTRL,2,FALSE)</f>
        <v>0</v>
      </c>
      <c r="X486" s="48" t="str">
        <f>VLOOKUP(V486,valoracionMetaTRL,2,FALSE)</f>
        <v>0</v>
      </c>
      <c r="Y486" s="49"/>
      <c r="Z486" s="45" t="str">
        <f>VLOOKUP(Y486,TipoESfuerzo,2,FALSE)</f>
        <v>0</v>
      </c>
      <c r="AA486" s="50"/>
      <c r="AB486" s="51"/>
      <c r="AC486" s="51"/>
      <c r="AD486" s="51"/>
      <c r="AE486" s="52">
        <f>SUM(AA486:AD486)</f>
        <v>0</v>
      </c>
      <c r="AF486" s="53"/>
      <c r="AG486" s="45"/>
      <c r="AH486" s="41"/>
      <c r="AI486" s="54"/>
      <c r="AJ486" s="55" t="str">
        <f>(W486*0.15)+(X486*0.6)+(Z486*0.25)</f>
        <v>0</v>
      </c>
      <c r="AK486" s="56"/>
      <c r="AL486" s="57" t="str">
        <f>VLOOKUP(AK486,AplicacionesTecnologia2,2,FALSE)</f>
        <v>0</v>
      </c>
      <c r="AM486" s="56"/>
      <c r="AN486" s="58" t="str">
        <f>VLOOKUP(AM486,AproximacionMercado,2,FALSE)</f>
        <v>0</v>
      </c>
      <c r="AO486" s="27"/>
      <c r="AP486" s="27"/>
      <c r="AQ486" s="56"/>
      <c r="AR486" s="57" t="str">
        <f>VLOOKUP(AQ486,ExpansionTecnologia,2,FALSE)</f>
        <v>0</v>
      </c>
      <c r="AS486" s="56"/>
      <c r="AT486" s="57" t="str">
        <f>VLOOKUP(AS486,RegulacionesBarreras,2,FALSE)</f>
        <v>0</v>
      </c>
      <c r="AU486" s="59" t="str">
        <f>AVERAGE(AL486,AN486,AR486,AT486)</f>
        <v>0</v>
      </c>
      <c r="AV486" s="56"/>
      <c r="AW486" s="57" t="str">
        <f>VLOOKUP(AV486,afectacionesArticulosPatentes,2,FALSE)</f>
        <v>0</v>
      </c>
      <c r="AX486" s="56"/>
      <c r="AY486" s="57" t="str">
        <f>VLOOKUP(AX486,afectacionesProductosComerciales,2,FALSE)</f>
        <v>0</v>
      </c>
      <c r="AZ486" s="27"/>
      <c r="BA486" s="45" t="s">
        <v>84</v>
      </c>
      <c r="BB486" s="60" t="str">
        <f>AVERAGE(AW486,AY486)</f>
        <v>0</v>
      </c>
    </row>
    <row r="487" spans="1:92" customHeight="1" ht="36">
      <c r="A487" s="39">
        <v>483</v>
      </c>
      <c r="B487" s="40"/>
      <c r="C487" s="41"/>
      <c r="D487" s="41"/>
      <c r="E487" s="42"/>
      <c r="F487" s="43"/>
      <c r="G487" s="43"/>
      <c r="H487" s="44"/>
      <c r="I487" s="45"/>
      <c r="J487" s="45"/>
      <c r="K487" s="45"/>
      <c r="L487" s="45"/>
      <c r="M487" s="45"/>
      <c r="N487" s="46"/>
      <c r="O487" s="46">
        <v>0</v>
      </c>
      <c r="P487" s="46">
        <v>0</v>
      </c>
      <c r="Q487" s="47">
        <f>SUM(N487:P487)</f>
        <v>0</v>
      </c>
      <c r="R487" s="46"/>
      <c r="S487" s="46"/>
      <c r="T487" s="45"/>
      <c r="U487" s="45"/>
      <c r="V487" s="45"/>
      <c r="W487" s="48" t="str">
        <f>VLOOKUP(M487,tablaPesoTRLActual,2,FALSE)*VLOOKUP((V487-M487),tablaPesoCambioTRL,2,FALSE)</f>
        <v>0</v>
      </c>
      <c r="X487" s="48" t="str">
        <f>VLOOKUP(V487,valoracionMetaTRL,2,FALSE)</f>
        <v>0</v>
      </c>
      <c r="Y487" s="49"/>
      <c r="Z487" s="45" t="str">
        <f>VLOOKUP(Y487,TipoESfuerzo,2,FALSE)</f>
        <v>0</v>
      </c>
      <c r="AA487" s="50"/>
      <c r="AB487" s="51"/>
      <c r="AC487" s="51"/>
      <c r="AD487" s="51"/>
      <c r="AE487" s="52">
        <f>SUM(AA487:AD487)</f>
        <v>0</v>
      </c>
      <c r="AF487" s="53"/>
      <c r="AG487" s="45"/>
      <c r="AH487" s="41"/>
      <c r="AI487" s="54"/>
      <c r="AJ487" s="55" t="str">
        <f>(W487*0.15)+(X487*0.6)+(Z487*0.25)</f>
        <v>0</v>
      </c>
      <c r="AK487" s="56"/>
      <c r="AL487" s="57" t="str">
        <f>VLOOKUP(AK487,AplicacionesTecnologia2,2,FALSE)</f>
        <v>0</v>
      </c>
      <c r="AM487" s="56"/>
      <c r="AN487" s="58" t="str">
        <f>VLOOKUP(AM487,AproximacionMercado,2,FALSE)</f>
        <v>0</v>
      </c>
      <c r="AO487" s="27"/>
      <c r="AP487" s="27"/>
      <c r="AQ487" s="56"/>
      <c r="AR487" s="57" t="str">
        <f>VLOOKUP(AQ487,ExpansionTecnologia,2,FALSE)</f>
        <v>0</v>
      </c>
      <c r="AS487" s="56"/>
      <c r="AT487" s="57" t="str">
        <f>VLOOKUP(AS487,RegulacionesBarreras,2,FALSE)</f>
        <v>0</v>
      </c>
      <c r="AU487" s="59" t="str">
        <f>AVERAGE(AL487,AN487,AR487,AT487)</f>
        <v>0</v>
      </c>
      <c r="AV487" s="56"/>
      <c r="AW487" s="57" t="str">
        <f>VLOOKUP(AV487,afectacionesArticulosPatentes,2,FALSE)</f>
        <v>0</v>
      </c>
      <c r="AX487" s="56"/>
      <c r="AY487" s="57" t="str">
        <f>VLOOKUP(AX487,afectacionesProductosComerciales,2,FALSE)</f>
        <v>0</v>
      </c>
      <c r="AZ487" s="27"/>
      <c r="BA487" s="45" t="s">
        <v>84</v>
      </c>
      <c r="BB487" s="60" t="str">
        <f>AVERAGE(AW487,AY487)</f>
        <v>0</v>
      </c>
    </row>
    <row r="488" spans="1:92" customHeight="1" ht="36">
      <c r="A488" s="39">
        <v>484</v>
      </c>
      <c r="B488" s="40"/>
      <c r="C488" s="41"/>
      <c r="D488" s="41"/>
      <c r="E488" s="42"/>
      <c r="F488" s="43"/>
      <c r="G488" s="43"/>
      <c r="H488" s="44"/>
      <c r="I488" s="45"/>
      <c r="J488" s="45"/>
      <c r="K488" s="45"/>
      <c r="L488" s="45"/>
      <c r="M488" s="45"/>
      <c r="N488" s="46"/>
      <c r="O488" s="46">
        <v>0</v>
      </c>
      <c r="P488" s="46">
        <v>0</v>
      </c>
      <c r="Q488" s="47">
        <f>SUM(N488:P488)</f>
        <v>0</v>
      </c>
      <c r="R488" s="46"/>
      <c r="S488" s="46"/>
      <c r="T488" s="45"/>
      <c r="U488" s="45"/>
      <c r="V488" s="45"/>
      <c r="W488" s="48" t="str">
        <f>VLOOKUP(M488,tablaPesoTRLActual,2,FALSE)*VLOOKUP((V488-M488),tablaPesoCambioTRL,2,FALSE)</f>
        <v>0</v>
      </c>
      <c r="X488" s="48" t="str">
        <f>VLOOKUP(V488,valoracionMetaTRL,2,FALSE)</f>
        <v>0</v>
      </c>
      <c r="Y488" s="49"/>
      <c r="Z488" s="45" t="str">
        <f>VLOOKUP(Y488,TipoESfuerzo,2,FALSE)</f>
        <v>0</v>
      </c>
      <c r="AA488" s="50"/>
      <c r="AB488" s="51"/>
      <c r="AC488" s="51"/>
      <c r="AD488" s="51"/>
      <c r="AE488" s="52">
        <f>SUM(AA488:AD488)</f>
        <v>0</v>
      </c>
      <c r="AF488" s="53"/>
      <c r="AG488" s="45"/>
      <c r="AH488" s="41"/>
      <c r="AI488" s="54"/>
      <c r="AJ488" s="55" t="str">
        <f>(W488*0.15)+(X488*0.6)+(Z488*0.25)</f>
        <v>0</v>
      </c>
      <c r="AK488" s="56"/>
      <c r="AL488" s="57" t="str">
        <f>VLOOKUP(AK488,AplicacionesTecnologia2,2,FALSE)</f>
        <v>0</v>
      </c>
      <c r="AM488" s="56"/>
      <c r="AN488" s="58" t="str">
        <f>VLOOKUP(AM488,AproximacionMercado,2,FALSE)</f>
        <v>0</v>
      </c>
      <c r="AO488" s="27"/>
      <c r="AP488" s="27"/>
      <c r="AQ488" s="56"/>
      <c r="AR488" s="57" t="str">
        <f>VLOOKUP(AQ488,ExpansionTecnologia,2,FALSE)</f>
        <v>0</v>
      </c>
      <c r="AS488" s="56"/>
      <c r="AT488" s="57" t="str">
        <f>VLOOKUP(AS488,RegulacionesBarreras,2,FALSE)</f>
        <v>0</v>
      </c>
      <c r="AU488" s="59" t="str">
        <f>AVERAGE(AL488,AN488,AR488,AT488)</f>
        <v>0</v>
      </c>
      <c r="AV488" s="56"/>
      <c r="AW488" s="57" t="str">
        <f>VLOOKUP(AV488,afectacionesArticulosPatentes,2,FALSE)</f>
        <v>0</v>
      </c>
      <c r="AX488" s="56"/>
      <c r="AY488" s="57" t="str">
        <f>VLOOKUP(AX488,afectacionesProductosComerciales,2,FALSE)</f>
        <v>0</v>
      </c>
      <c r="AZ488" s="27"/>
      <c r="BA488" s="45" t="s">
        <v>84</v>
      </c>
      <c r="BB488" s="60" t="str">
        <f>AVERAGE(AW488,AY488)</f>
        <v>0</v>
      </c>
    </row>
    <row r="489" spans="1:92" customHeight="1" ht="36">
      <c r="A489" s="39">
        <v>485</v>
      </c>
      <c r="B489" s="40"/>
      <c r="C489" s="41"/>
      <c r="D489" s="41"/>
      <c r="E489" s="42"/>
      <c r="F489" s="43"/>
      <c r="G489" s="43"/>
      <c r="H489" s="44"/>
      <c r="I489" s="45"/>
      <c r="J489" s="45"/>
      <c r="K489" s="45"/>
      <c r="L489" s="45"/>
      <c r="M489" s="45"/>
      <c r="N489" s="46"/>
      <c r="O489" s="46">
        <v>0</v>
      </c>
      <c r="P489" s="46">
        <v>0</v>
      </c>
      <c r="Q489" s="47">
        <f>SUM(N489:P489)</f>
        <v>0</v>
      </c>
      <c r="R489" s="46"/>
      <c r="S489" s="46"/>
      <c r="T489" s="45"/>
      <c r="U489" s="45"/>
      <c r="V489" s="45"/>
      <c r="W489" s="48" t="str">
        <f>VLOOKUP(M489,tablaPesoTRLActual,2,FALSE)*VLOOKUP((V489-M489),tablaPesoCambioTRL,2,FALSE)</f>
        <v>0</v>
      </c>
      <c r="X489" s="48" t="str">
        <f>VLOOKUP(V489,valoracionMetaTRL,2,FALSE)</f>
        <v>0</v>
      </c>
      <c r="Y489" s="49"/>
      <c r="Z489" s="45" t="str">
        <f>VLOOKUP(Y489,TipoESfuerzo,2,FALSE)</f>
        <v>0</v>
      </c>
      <c r="AA489" s="50"/>
      <c r="AB489" s="51"/>
      <c r="AC489" s="51"/>
      <c r="AD489" s="51"/>
      <c r="AE489" s="52">
        <f>SUM(AA489:AD489)</f>
        <v>0</v>
      </c>
      <c r="AF489" s="53"/>
      <c r="AG489" s="45"/>
      <c r="AH489" s="41"/>
      <c r="AI489" s="54"/>
      <c r="AJ489" s="55" t="str">
        <f>(W489*0.15)+(X489*0.6)+(Z489*0.25)</f>
        <v>0</v>
      </c>
      <c r="AK489" s="56"/>
      <c r="AL489" s="57" t="str">
        <f>VLOOKUP(AK489,AplicacionesTecnologia2,2,FALSE)</f>
        <v>0</v>
      </c>
      <c r="AM489" s="56"/>
      <c r="AN489" s="58" t="str">
        <f>VLOOKUP(AM489,AproximacionMercado,2,FALSE)</f>
        <v>0</v>
      </c>
      <c r="AO489" s="27"/>
      <c r="AP489" s="27"/>
      <c r="AQ489" s="56"/>
      <c r="AR489" s="57" t="str">
        <f>VLOOKUP(AQ489,ExpansionTecnologia,2,FALSE)</f>
        <v>0</v>
      </c>
      <c r="AS489" s="56"/>
      <c r="AT489" s="57" t="str">
        <f>VLOOKUP(AS489,RegulacionesBarreras,2,FALSE)</f>
        <v>0</v>
      </c>
      <c r="AU489" s="59" t="str">
        <f>AVERAGE(AL489,AN489,AR489,AT489)</f>
        <v>0</v>
      </c>
      <c r="AV489" s="56"/>
      <c r="AW489" s="57" t="str">
        <f>VLOOKUP(AV489,afectacionesArticulosPatentes,2,FALSE)</f>
        <v>0</v>
      </c>
      <c r="AX489" s="56"/>
      <c r="AY489" s="57" t="str">
        <f>VLOOKUP(AX489,afectacionesProductosComerciales,2,FALSE)</f>
        <v>0</v>
      </c>
      <c r="AZ489" s="27"/>
      <c r="BA489" s="45" t="s">
        <v>84</v>
      </c>
      <c r="BB489" s="60" t="str">
        <f>AVERAGE(AW489,AY489)</f>
        <v>0</v>
      </c>
    </row>
    <row r="490" spans="1:92" customHeight="1" ht="36">
      <c r="A490" s="39">
        <v>486</v>
      </c>
      <c r="B490" s="40"/>
      <c r="C490" s="41"/>
      <c r="D490" s="41"/>
      <c r="E490" s="42"/>
      <c r="F490" s="43"/>
      <c r="G490" s="43"/>
      <c r="H490" s="44"/>
      <c r="I490" s="45"/>
      <c r="J490" s="45"/>
      <c r="K490" s="45"/>
      <c r="L490" s="45"/>
      <c r="M490" s="45"/>
      <c r="N490" s="46"/>
      <c r="O490" s="46">
        <v>0</v>
      </c>
      <c r="P490" s="46">
        <v>0</v>
      </c>
      <c r="Q490" s="47">
        <f>SUM(N490:P490)</f>
        <v>0</v>
      </c>
      <c r="R490" s="46"/>
      <c r="S490" s="46"/>
      <c r="T490" s="45"/>
      <c r="U490" s="45"/>
      <c r="V490" s="45"/>
      <c r="W490" s="48" t="str">
        <f>VLOOKUP(M490,tablaPesoTRLActual,2,FALSE)*VLOOKUP((V490-M490),tablaPesoCambioTRL,2,FALSE)</f>
        <v>0</v>
      </c>
      <c r="X490" s="48" t="str">
        <f>VLOOKUP(V490,valoracionMetaTRL,2,FALSE)</f>
        <v>0</v>
      </c>
      <c r="Y490" s="49"/>
      <c r="Z490" s="45" t="str">
        <f>VLOOKUP(Y490,TipoESfuerzo,2,FALSE)</f>
        <v>0</v>
      </c>
      <c r="AA490" s="50"/>
      <c r="AB490" s="51"/>
      <c r="AC490" s="51"/>
      <c r="AD490" s="51"/>
      <c r="AE490" s="52">
        <f>SUM(AA490:AD490)</f>
        <v>0</v>
      </c>
      <c r="AF490" s="53"/>
      <c r="AG490" s="45"/>
      <c r="AH490" s="41"/>
      <c r="AI490" s="54"/>
      <c r="AJ490" s="55" t="str">
        <f>(W490*0.15)+(X490*0.6)+(Z490*0.25)</f>
        <v>0</v>
      </c>
      <c r="AK490" s="56"/>
      <c r="AL490" s="57" t="str">
        <f>VLOOKUP(AK490,AplicacionesTecnologia2,2,FALSE)</f>
        <v>0</v>
      </c>
      <c r="AM490" s="56"/>
      <c r="AN490" s="58" t="str">
        <f>VLOOKUP(AM490,AproximacionMercado,2,FALSE)</f>
        <v>0</v>
      </c>
      <c r="AO490" s="27"/>
      <c r="AP490" s="27"/>
      <c r="AQ490" s="56"/>
      <c r="AR490" s="57" t="str">
        <f>VLOOKUP(AQ490,ExpansionTecnologia,2,FALSE)</f>
        <v>0</v>
      </c>
      <c r="AS490" s="56"/>
      <c r="AT490" s="57" t="str">
        <f>VLOOKUP(AS490,RegulacionesBarreras,2,FALSE)</f>
        <v>0</v>
      </c>
      <c r="AU490" s="59" t="str">
        <f>AVERAGE(AL490,AN490,AR490,AT490)</f>
        <v>0</v>
      </c>
      <c r="AV490" s="56"/>
      <c r="AW490" s="57" t="str">
        <f>VLOOKUP(AV490,afectacionesArticulosPatentes,2,FALSE)</f>
        <v>0</v>
      </c>
      <c r="AX490" s="56"/>
      <c r="AY490" s="57" t="str">
        <f>VLOOKUP(AX490,afectacionesProductosComerciales,2,FALSE)</f>
        <v>0</v>
      </c>
      <c r="AZ490" s="27"/>
      <c r="BA490" s="45" t="s">
        <v>84</v>
      </c>
      <c r="BB490" s="60" t="str">
        <f>AVERAGE(AW490,AY490)</f>
        <v>0</v>
      </c>
    </row>
    <row r="491" spans="1:92" customHeight="1" ht="36">
      <c r="A491" s="39">
        <v>487</v>
      </c>
      <c r="B491" s="40"/>
      <c r="C491" s="41"/>
      <c r="D491" s="41"/>
      <c r="E491" s="42"/>
      <c r="F491" s="43"/>
      <c r="G491" s="43"/>
      <c r="H491" s="44"/>
      <c r="I491" s="45"/>
      <c r="J491" s="45"/>
      <c r="K491" s="45"/>
      <c r="L491" s="45"/>
      <c r="M491" s="45"/>
      <c r="N491" s="46"/>
      <c r="O491" s="46">
        <v>0</v>
      </c>
      <c r="P491" s="46">
        <v>0</v>
      </c>
      <c r="Q491" s="47">
        <f>SUM(N491:P491)</f>
        <v>0</v>
      </c>
      <c r="R491" s="46"/>
      <c r="S491" s="46"/>
      <c r="T491" s="45"/>
      <c r="U491" s="45"/>
      <c r="V491" s="45"/>
      <c r="W491" s="48" t="str">
        <f>VLOOKUP(M491,tablaPesoTRLActual,2,FALSE)*VLOOKUP((V491-M491),tablaPesoCambioTRL,2,FALSE)</f>
        <v>0</v>
      </c>
      <c r="X491" s="48" t="str">
        <f>VLOOKUP(V491,valoracionMetaTRL,2,FALSE)</f>
        <v>0</v>
      </c>
      <c r="Y491" s="49"/>
      <c r="Z491" s="45" t="str">
        <f>VLOOKUP(Y491,TipoESfuerzo,2,FALSE)</f>
        <v>0</v>
      </c>
      <c r="AA491" s="50"/>
      <c r="AB491" s="51"/>
      <c r="AC491" s="51"/>
      <c r="AD491" s="51"/>
      <c r="AE491" s="52">
        <f>SUM(AA491:AD491)</f>
        <v>0</v>
      </c>
      <c r="AF491" s="53"/>
      <c r="AG491" s="45"/>
      <c r="AH491" s="41"/>
      <c r="AI491" s="54"/>
      <c r="AJ491" s="55" t="str">
        <f>(W491*0.15)+(X491*0.6)+(Z491*0.25)</f>
        <v>0</v>
      </c>
      <c r="AK491" s="56"/>
      <c r="AL491" s="57" t="str">
        <f>VLOOKUP(AK491,AplicacionesTecnologia2,2,FALSE)</f>
        <v>0</v>
      </c>
      <c r="AM491" s="56"/>
      <c r="AN491" s="58" t="str">
        <f>VLOOKUP(AM491,AproximacionMercado,2,FALSE)</f>
        <v>0</v>
      </c>
      <c r="AO491" s="27"/>
      <c r="AP491" s="27"/>
      <c r="AQ491" s="56"/>
      <c r="AR491" s="57" t="str">
        <f>VLOOKUP(AQ491,ExpansionTecnologia,2,FALSE)</f>
        <v>0</v>
      </c>
      <c r="AS491" s="56"/>
      <c r="AT491" s="57" t="str">
        <f>VLOOKUP(AS491,RegulacionesBarreras,2,FALSE)</f>
        <v>0</v>
      </c>
      <c r="AU491" s="59" t="str">
        <f>AVERAGE(AL491,AN491,AR491,AT491)</f>
        <v>0</v>
      </c>
      <c r="AV491" s="56"/>
      <c r="AW491" s="57" t="str">
        <f>VLOOKUP(AV491,afectacionesArticulosPatentes,2,FALSE)</f>
        <v>0</v>
      </c>
      <c r="AX491" s="56"/>
      <c r="AY491" s="57" t="str">
        <f>VLOOKUP(AX491,afectacionesProductosComerciales,2,FALSE)</f>
        <v>0</v>
      </c>
      <c r="AZ491" s="27"/>
      <c r="BA491" s="45" t="s">
        <v>84</v>
      </c>
      <c r="BB491" s="60" t="str">
        <f>AVERAGE(AW491,AY491)</f>
        <v>0</v>
      </c>
    </row>
    <row r="492" spans="1:92" customHeight="1" ht="36">
      <c r="A492" s="39">
        <v>488</v>
      </c>
      <c r="B492" s="40"/>
      <c r="C492" s="41"/>
      <c r="D492" s="41"/>
      <c r="E492" s="42"/>
      <c r="F492" s="43"/>
      <c r="G492" s="43"/>
      <c r="H492" s="44"/>
      <c r="I492" s="45"/>
      <c r="J492" s="45"/>
      <c r="K492" s="45"/>
      <c r="L492" s="45"/>
      <c r="M492" s="45"/>
      <c r="N492" s="46"/>
      <c r="O492" s="46">
        <v>0</v>
      </c>
      <c r="P492" s="46">
        <v>0</v>
      </c>
      <c r="Q492" s="47">
        <f>SUM(N492:P492)</f>
        <v>0</v>
      </c>
      <c r="R492" s="46"/>
      <c r="S492" s="46"/>
      <c r="T492" s="45"/>
      <c r="U492" s="45"/>
      <c r="V492" s="45"/>
      <c r="W492" s="48" t="str">
        <f>VLOOKUP(M492,tablaPesoTRLActual,2,FALSE)*VLOOKUP((V492-M492),tablaPesoCambioTRL,2,FALSE)</f>
        <v>0</v>
      </c>
      <c r="X492" s="48" t="str">
        <f>VLOOKUP(V492,valoracionMetaTRL,2,FALSE)</f>
        <v>0</v>
      </c>
      <c r="Y492" s="49"/>
      <c r="Z492" s="45" t="str">
        <f>VLOOKUP(Y492,TipoESfuerzo,2,FALSE)</f>
        <v>0</v>
      </c>
      <c r="AA492" s="50"/>
      <c r="AB492" s="51"/>
      <c r="AC492" s="51"/>
      <c r="AD492" s="51"/>
      <c r="AE492" s="52">
        <f>SUM(AA492:AD492)</f>
        <v>0</v>
      </c>
      <c r="AF492" s="53"/>
      <c r="AG492" s="45"/>
      <c r="AH492" s="41"/>
      <c r="AI492" s="54"/>
      <c r="AJ492" s="55" t="str">
        <f>(W492*0.15)+(X492*0.6)+(Z492*0.25)</f>
        <v>0</v>
      </c>
      <c r="AK492" s="56"/>
      <c r="AL492" s="57" t="str">
        <f>VLOOKUP(AK492,AplicacionesTecnologia2,2,FALSE)</f>
        <v>0</v>
      </c>
      <c r="AM492" s="56"/>
      <c r="AN492" s="58" t="str">
        <f>VLOOKUP(AM492,AproximacionMercado,2,FALSE)</f>
        <v>0</v>
      </c>
      <c r="AO492" s="27"/>
      <c r="AP492" s="27"/>
      <c r="AQ492" s="56"/>
      <c r="AR492" s="57" t="str">
        <f>VLOOKUP(AQ492,ExpansionTecnologia,2,FALSE)</f>
        <v>0</v>
      </c>
      <c r="AS492" s="56"/>
      <c r="AT492" s="57" t="str">
        <f>VLOOKUP(AS492,RegulacionesBarreras,2,FALSE)</f>
        <v>0</v>
      </c>
      <c r="AU492" s="59" t="str">
        <f>AVERAGE(AL492,AN492,AR492,AT492)</f>
        <v>0</v>
      </c>
      <c r="AV492" s="56"/>
      <c r="AW492" s="57" t="str">
        <f>VLOOKUP(AV492,afectacionesArticulosPatentes,2,FALSE)</f>
        <v>0</v>
      </c>
      <c r="AX492" s="56"/>
      <c r="AY492" s="57" t="str">
        <f>VLOOKUP(AX492,afectacionesProductosComerciales,2,FALSE)</f>
        <v>0</v>
      </c>
      <c r="AZ492" s="27"/>
      <c r="BA492" s="45" t="s">
        <v>84</v>
      </c>
      <c r="BB492" s="60" t="str">
        <f>AVERAGE(AW492,AY492)</f>
        <v>0</v>
      </c>
    </row>
    <row r="493" spans="1:92" customHeight="1" ht="36">
      <c r="A493" s="39">
        <v>489</v>
      </c>
      <c r="B493" s="40"/>
      <c r="C493" s="41"/>
      <c r="D493" s="41"/>
      <c r="E493" s="42"/>
      <c r="F493" s="43"/>
      <c r="G493" s="43"/>
      <c r="H493" s="44"/>
      <c r="I493" s="45"/>
      <c r="J493" s="45"/>
      <c r="K493" s="45"/>
      <c r="L493" s="45"/>
      <c r="M493" s="45"/>
      <c r="N493" s="46"/>
      <c r="O493" s="46">
        <v>0</v>
      </c>
      <c r="P493" s="46">
        <v>0</v>
      </c>
      <c r="Q493" s="47">
        <f>SUM(N493:P493)</f>
        <v>0</v>
      </c>
      <c r="R493" s="46"/>
      <c r="S493" s="46"/>
      <c r="T493" s="45"/>
      <c r="U493" s="45"/>
      <c r="V493" s="45"/>
      <c r="W493" s="48" t="str">
        <f>VLOOKUP(M493,tablaPesoTRLActual,2,FALSE)*VLOOKUP((V493-M493),tablaPesoCambioTRL,2,FALSE)</f>
        <v>0</v>
      </c>
      <c r="X493" s="48" t="str">
        <f>VLOOKUP(V493,valoracionMetaTRL,2,FALSE)</f>
        <v>0</v>
      </c>
      <c r="Y493" s="49"/>
      <c r="Z493" s="45" t="str">
        <f>VLOOKUP(Y493,TipoESfuerzo,2,FALSE)</f>
        <v>0</v>
      </c>
      <c r="AA493" s="50"/>
      <c r="AB493" s="51"/>
      <c r="AC493" s="51"/>
      <c r="AD493" s="51"/>
      <c r="AE493" s="52">
        <f>SUM(AA493:AD493)</f>
        <v>0</v>
      </c>
      <c r="AF493" s="53"/>
      <c r="AG493" s="45"/>
      <c r="AH493" s="41"/>
      <c r="AI493" s="54"/>
      <c r="AJ493" s="55" t="str">
        <f>(W493*0.15)+(X493*0.6)+(Z493*0.25)</f>
        <v>0</v>
      </c>
      <c r="AK493" s="56"/>
      <c r="AL493" s="57" t="str">
        <f>VLOOKUP(AK493,AplicacionesTecnologia2,2,FALSE)</f>
        <v>0</v>
      </c>
      <c r="AM493" s="56"/>
      <c r="AN493" s="58" t="str">
        <f>VLOOKUP(AM493,AproximacionMercado,2,FALSE)</f>
        <v>0</v>
      </c>
      <c r="AO493" s="27"/>
      <c r="AP493" s="27"/>
      <c r="AQ493" s="56"/>
      <c r="AR493" s="57" t="str">
        <f>VLOOKUP(AQ493,ExpansionTecnologia,2,FALSE)</f>
        <v>0</v>
      </c>
      <c r="AS493" s="56"/>
      <c r="AT493" s="57" t="str">
        <f>VLOOKUP(AS493,RegulacionesBarreras,2,FALSE)</f>
        <v>0</v>
      </c>
      <c r="AU493" s="59" t="str">
        <f>AVERAGE(AL493,AN493,AR493,AT493)</f>
        <v>0</v>
      </c>
      <c r="AV493" s="56"/>
      <c r="AW493" s="57" t="str">
        <f>VLOOKUP(AV493,afectacionesArticulosPatentes,2,FALSE)</f>
        <v>0</v>
      </c>
      <c r="AX493" s="56"/>
      <c r="AY493" s="57" t="str">
        <f>VLOOKUP(AX493,afectacionesProductosComerciales,2,FALSE)</f>
        <v>0</v>
      </c>
      <c r="AZ493" s="27"/>
      <c r="BA493" s="45" t="s">
        <v>84</v>
      </c>
      <c r="BB493" s="60" t="str">
        <f>AVERAGE(AW493,AY493)</f>
        <v>0</v>
      </c>
    </row>
    <row r="494" spans="1:92" customHeight="1" ht="36">
      <c r="A494" s="39">
        <v>490</v>
      </c>
      <c r="B494" s="40"/>
      <c r="C494" s="41"/>
      <c r="D494" s="41"/>
      <c r="E494" s="42"/>
      <c r="F494" s="43"/>
      <c r="G494" s="43"/>
      <c r="H494" s="44"/>
      <c r="I494" s="45"/>
      <c r="J494" s="45"/>
      <c r="K494" s="45"/>
      <c r="L494" s="45"/>
      <c r="M494" s="45"/>
      <c r="N494" s="46"/>
      <c r="O494" s="46">
        <v>0</v>
      </c>
      <c r="P494" s="46">
        <v>0</v>
      </c>
      <c r="Q494" s="47">
        <f>SUM(N494:P494)</f>
        <v>0</v>
      </c>
      <c r="R494" s="46"/>
      <c r="S494" s="46"/>
      <c r="T494" s="45"/>
      <c r="U494" s="45"/>
      <c r="V494" s="45"/>
      <c r="W494" s="48" t="str">
        <f>VLOOKUP(M494,tablaPesoTRLActual,2,FALSE)*VLOOKUP((V494-M494),tablaPesoCambioTRL,2,FALSE)</f>
        <v>0</v>
      </c>
      <c r="X494" s="48" t="str">
        <f>VLOOKUP(V494,valoracionMetaTRL,2,FALSE)</f>
        <v>0</v>
      </c>
      <c r="Y494" s="49"/>
      <c r="Z494" s="45" t="str">
        <f>VLOOKUP(Y494,TipoESfuerzo,2,FALSE)</f>
        <v>0</v>
      </c>
      <c r="AA494" s="50"/>
      <c r="AB494" s="51"/>
      <c r="AC494" s="51"/>
      <c r="AD494" s="51"/>
      <c r="AE494" s="52">
        <f>SUM(AA494:AD494)</f>
        <v>0</v>
      </c>
      <c r="AF494" s="53"/>
      <c r="AG494" s="45"/>
      <c r="AH494" s="41"/>
      <c r="AI494" s="54"/>
      <c r="AJ494" s="55" t="str">
        <f>(W494*0.15)+(X494*0.6)+(Z494*0.25)</f>
        <v>0</v>
      </c>
      <c r="AK494" s="56"/>
      <c r="AL494" s="57" t="str">
        <f>VLOOKUP(AK494,AplicacionesTecnologia2,2,FALSE)</f>
        <v>0</v>
      </c>
      <c r="AM494" s="56"/>
      <c r="AN494" s="58" t="str">
        <f>VLOOKUP(AM494,AproximacionMercado,2,FALSE)</f>
        <v>0</v>
      </c>
      <c r="AO494" s="27"/>
      <c r="AP494" s="27"/>
      <c r="AQ494" s="56"/>
      <c r="AR494" s="57" t="str">
        <f>VLOOKUP(AQ494,ExpansionTecnologia,2,FALSE)</f>
        <v>0</v>
      </c>
      <c r="AS494" s="56"/>
      <c r="AT494" s="57" t="str">
        <f>VLOOKUP(AS494,RegulacionesBarreras,2,FALSE)</f>
        <v>0</v>
      </c>
      <c r="AU494" s="59" t="str">
        <f>AVERAGE(AL494,AN494,AR494,AT494)</f>
        <v>0</v>
      </c>
      <c r="AV494" s="56"/>
      <c r="AW494" s="57" t="str">
        <f>VLOOKUP(AV494,afectacionesArticulosPatentes,2,FALSE)</f>
        <v>0</v>
      </c>
      <c r="AX494" s="56"/>
      <c r="AY494" s="57" t="str">
        <f>VLOOKUP(AX494,afectacionesProductosComerciales,2,FALSE)</f>
        <v>0</v>
      </c>
      <c r="AZ494" s="27"/>
      <c r="BA494" s="45" t="s">
        <v>84</v>
      </c>
      <c r="BB494" s="60" t="str">
        <f>AVERAGE(AW494,AY494)</f>
        <v>0</v>
      </c>
    </row>
    <row r="495" spans="1:92" customHeight="1" ht="36">
      <c r="A495" s="39">
        <v>491</v>
      </c>
      <c r="B495" s="40"/>
      <c r="C495" s="41"/>
      <c r="D495" s="41"/>
      <c r="E495" s="42"/>
      <c r="F495" s="43"/>
      <c r="G495" s="43"/>
      <c r="H495" s="44"/>
      <c r="I495" s="45"/>
      <c r="J495" s="45"/>
      <c r="K495" s="45"/>
      <c r="L495" s="45"/>
      <c r="M495" s="45"/>
      <c r="N495" s="46"/>
      <c r="O495" s="46">
        <v>0</v>
      </c>
      <c r="P495" s="46">
        <v>0</v>
      </c>
      <c r="Q495" s="47">
        <f>SUM(N495:P495)</f>
        <v>0</v>
      </c>
      <c r="R495" s="46"/>
      <c r="S495" s="46"/>
      <c r="T495" s="45"/>
      <c r="U495" s="45"/>
      <c r="V495" s="45"/>
      <c r="W495" s="48" t="str">
        <f>VLOOKUP(M495,tablaPesoTRLActual,2,FALSE)*VLOOKUP((V495-M495),tablaPesoCambioTRL,2,FALSE)</f>
        <v>0</v>
      </c>
      <c r="X495" s="48" t="str">
        <f>VLOOKUP(V495,valoracionMetaTRL,2,FALSE)</f>
        <v>0</v>
      </c>
      <c r="Y495" s="49"/>
      <c r="Z495" s="45" t="str">
        <f>VLOOKUP(Y495,TipoESfuerzo,2,FALSE)</f>
        <v>0</v>
      </c>
      <c r="AA495" s="50"/>
      <c r="AB495" s="51"/>
      <c r="AC495" s="51"/>
      <c r="AD495" s="51"/>
      <c r="AE495" s="52">
        <f>SUM(AA495:AD495)</f>
        <v>0</v>
      </c>
      <c r="AF495" s="53"/>
      <c r="AG495" s="45"/>
      <c r="AH495" s="41"/>
      <c r="AI495" s="54"/>
      <c r="AJ495" s="55" t="str">
        <f>(W495*0.15)+(X495*0.6)+(Z495*0.25)</f>
        <v>0</v>
      </c>
      <c r="AK495" s="56"/>
      <c r="AL495" s="57" t="str">
        <f>VLOOKUP(AK495,AplicacionesTecnologia2,2,FALSE)</f>
        <v>0</v>
      </c>
      <c r="AM495" s="56"/>
      <c r="AN495" s="58" t="str">
        <f>VLOOKUP(AM495,AproximacionMercado,2,FALSE)</f>
        <v>0</v>
      </c>
      <c r="AO495" s="27"/>
      <c r="AP495" s="27"/>
      <c r="AQ495" s="56"/>
      <c r="AR495" s="57" t="str">
        <f>VLOOKUP(AQ495,ExpansionTecnologia,2,FALSE)</f>
        <v>0</v>
      </c>
      <c r="AS495" s="56"/>
      <c r="AT495" s="57" t="str">
        <f>VLOOKUP(AS495,RegulacionesBarreras,2,FALSE)</f>
        <v>0</v>
      </c>
      <c r="AU495" s="59" t="str">
        <f>AVERAGE(AL495,AN495,AR495,AT495)</f>
        <v>0</v>
      </c>
      <c r="AV495" s="56"/>
      <c r="AW495" s="57" t="str">
        <f>VLOOKUP(AV495,afectacionesArticulosPatentes,2,FALSE)</f>
        <v>0</v>
      </c>
      <c r="AX495" s="56"/>
      <c r="AY495" s="57" t="str">
        <f>VLOOKUP(AX495,afectacionesProductosComerciales,2,FALSE)</f>
        <v>0</v>
      </c>
      <c r="AZ495" s="27"/>
      <c r="BA495" s="45" t="s">
        <v>84</v>
      </c>
      <c r="BB495" s="60" t="str">
        <f>AVERAGE(AW495,AY495)</f>
        <v>0</v>
      </c>
    </row>
    <row r="496" spans="1:92" customHeight="1" ht="36">
      <c r="A496" s="39">
        <v>492</v>
      </c>
      <c r="B496" s="40"/>
      <c r="C496" s="41"/>
      <c r="D496" s="41"/>
      <c r="E496" s="42"/>
      <c r="F496" s="43"/>
      <c r="G496" s="43"/>
      <c r="H496" s="44"/>
      <c r="I496" s="45"/>
      <c r="J496" s="45"/>
      <c r="K496" s="45"/>
      <c r="L496" s="45"/>
      <c r="M496" s="45"/>
      <c r="N496" s="46"/>
      <c r="O496" s="46">
        <v>0</v>
      </c>
      <c r="P496" s="46">
        <v>0</v>
      </c>
      <c r="Q496" s="47">
        <f>SUM(N496:P496)</f>
        <v>0</v>
      </c>
      <c r="R496" s="46"/>
      <c r="S496" s="46"/>
      <c r="T496" s="45"/>
      <c r="U496" s="45"/>
      <c r="V496" s="45"/>
      <c r="W496" s="48" t="str">
        <f>VLOOKUP(M496,tablaPesoTRLActual,2,FALSE)*VLOOKUP((V496-M496),tablaPesoCambioTRL,2,FALSE)</f>
        <v>0</v>
      </c>
      <c r="X496" s="48" t="str">
        <f>VLOOKUP(V496,valoracionMetaTRL,2,FALSE)</f>
        <v>0</v>
      </c>
      <c r="Y496" s="49"/>
      <c r="Z496" s="45" t="str">
        <f>VLOOKUP(Y496,TipoESfuerzo,2,FALSE)</f>
        <v>0</v>
      </c>
      <c r="AA496" s="50"/>
      <c r="AB496" s="51"/>
      <c r="AC496" s="51"/>
      <c r="AD496" s="51"/>
      <c r="AE496" s="52">
        <f>SUM(AA496:AD496)</f>
        <v>0</v>
      </c>
      <c r="AF496" s="53"/>
      <c r="AG496" s="45"/>
      <c r="AH496" s="41"/>
      <c r="AI496" s="54"/>
      <c r="AJ496" s="55" t="str">
        <f>(W496*0.15)+(X496*0.6)+(Z496*0.25)</f>
        <v>0</v>
      </c>
      <c r="AK496" s="56"/>
      <c r="AL496" s="57" t="str">
        <f>VLOOKUP(AK496,AplicacionesTecnologia2,2,FALSE)</f>
        <v>0</v>
      </c>
      <c r="AM496" s="56"/>
      <c r="AN496" s="58" t="str">
        <f>VLOOKUP(AM496,AproximacionMercado,2,FALSE)</f>
        <v>0</v>
      </c>
      <c r="AO496" s="27"/>
      <c r="AP496" s="27"/>
      <c r="AQ496" s="56"/>
      <c r="AR496" s="57" t="str">
        <f>VLOOKUP(AQ496,ExpansionTecnologia,2,FALSE)</f>
        <v>0</v>
      </c>
      <c r="AS496" s="56"/>
      <c r="AT496" s="57" t="str">
        <f>VLOOKUP(AS496,RegulacionesBarreras,2,FALSE)</f>
        <v>0</v>
      </c>
      <c r="AU496" s="59" t="str">
        <f>AVERAGE(AL496,AN496,AR496,AT496)</f>
        <v>0</v>
      </c>
      <c r="AV496" s="56"/>
      <c r="AW496" s="57" t="str">
        <f>VLOOKUP(AV496,afectacionesArticulosPatentes,2,FALSE)</f>
        <v>0</v>
      </c>
      <c r="AX496" s="56"/>
      <c r="AY496" s="57" t="str">
        <f>VLOOKUP(AX496,afectacionesProductosComerciales,2,FALSE)</f>
        <v>0</v>
      </c>
      <c r="AZ496" s="27"/>
      <c r="BA496" s="45" t="s">
        <v>84</v>
      </c>
      <c r="BB496" s="60" t="str">
        <f>AVERAGE(AW496,AY496)</f>
        <v>0</v>
      </c>
    </row>
    <row r="497" spans="1:92" customHeight="1" ht="36">
      <c r="A497" s="39">
        <v>493</v>
      </c>
      <c r="B497" s="40"/>
      <c r="C497" s="41"/>
      <c r="D497" s="41"/>
      <c r="E497" s="42"/>
      <c r="F497" s="43"/>
      <c r="G497" s="43"/>
      <c r="H497" s="44"/>
      <c r="I497" s="45"/>
      <c r="J497" s="45"/>
      <c r="K497" s="45"/>
      <c r="L497" s="45"/>
      <c r="M497" s="45"/>
      <c r="N497" s="46"/>
      <c r="O497" s="46">
        <v>0</v>
      </c>
      <c r="P497" s="46">
        <v>0</v>
      </c>
      <c r="Q497" s="47">
        <f>SUM(N497:P497)</f>
        <v>0</v>
      </c>
      <c r="R497" s="46"/>
      <c r="S497" s="46"/>
      <c r="T497" s="45"/>
      <c r="U497" s="45"/>
      <c r="V497" s="45"/>
      <c r="W497" s="48" t="str">
        <f>VLOOKUP(M497,tablaPesoTRLActual,2,FALSE)*VLOOKUP((V497-M497),tablaPesoCambioTRL,2,FALSE)</f>
        <v>0</v>
      </c>
      <c r="X497" s="48" t="str">
        <f>VLOOKUP(V497,valoracionMetaTRL,2,FALSE)</f>
        <v>0</v>
      </c>
      <c r="Y497" s="49"/>
      <c r="Z497" s="45" t="str">
        <f>VLOOKUP(Y497,TipoESfuerzo,2,FALSE)</f>
        <v>0</v>
      </c>
      <c r="AA497" s="50"/>
      <c r="AB497" s="51"/>
      <c r="AC497" s="51"/>
      <c r="AD497" s="51"/>
      <c r="AE497" s="52">
        <f>SUM(AA497:AD497)</f>
        <v>0</v>
      </c>
      <c r="AF497" s="53"/>
      <c r="AG497" s="45"/>
      <c r="AH497" s="41"/>
      <c r="AI497" s="54"/>
      <c r="AJ497" s="55" t="str">
        <f>(W497*0.15)+(X497*0.6)+(Z497*0.25)</f>
        <v>0</v>
      </c>
      <c r="AK497" s="56"/>
      <c r="AL497" s="57" t="str">
        <f>VLOOKUP(AK497,AplicacionesTecnologia2,2,FALSE)</f>
        <v>0</v>
      </c>
      <c r="AM497" s="56"/>
      <c r="AN497" s="58" t="str">
        <f>VLOOKUP(AM497,AproximacionMercado,2,FALSE)</f>
        <v>0</v>
      </c>
      <c r="AO497" s="27"/>
      <c r="AP497" s="27"/>
      <c r="AQ497" s="56"/>
      <c r="AR497" s="57" t="str">
        <f>VLOOKUP(AQ497,ExpansionTecnologia,2,FALSE)</f>
        <v>0</v>
      </c>
      <c r="AS497" s="56"/>
      <c r="AT497" s="57" t="str">
        <f>VLOOKUP(AS497,RegulacionesBarreras,2,FALSE)</f>
        <v>0</v>
      </c>
      <c r="AU497" s="59" t="str">
        <f>AVERAGE(AL497,AN497,AR497,AT497)</f>
        <v>0</v>
      </c>
      <c r="AV497" s="56"/>
      <c r="AW497" s="57" t="str">
        <f>VLOOKUP(AV497,afectacionesArticulosPatentes,2,FALSE)</f>
        <v>0</v>
      </c>
      <c r="AX497" s="56"/>
      <c r="AY497" s="57" t="str">
        <f>VLOOKUP(AX497,afectacionesProductosComerciales,2,FALSE)</f>
        <v>0</v>
      </c>
      <c r="AZ497" s="27"/>
      <c r="BA497" s="45" t="s">
        <v>84</v>
      </c>
      <c r="BB497" s="60" t="str">
        <f>AVERAGE(AW497,AY497)</f>
        <v>0</v>
      </c>
    </row>
    <row r="498" spans="1:92" customHeight="1" ht="36">
      <c r="A498" s="39">
        <v>494</v>
      </c>
      <c r="B498" s="40"/>
      <c r="C498" s="41"/>
      <c r="D498" s="41"/>
      <c r="E498" s="42"/>
      <c r="F498" s="43"/>
      <c r="G498" s="43"/>
      <c r="H498" s="44"/>
      <c r="I498" s="45"/>
      <c r="J498" s="45"/>
      <c r="K498" s="45"/>
      <c r="L498" s="45"/>
      <c r="M498" s="45"/>
      <c r="N498" s="46"/>
      <c r="O498" s="46">
        <v>0</v>
      </c>
      <c r="P498" s="46">
        <v>0</v>
      </c>
      <c r="Q498" s="47">
        <f>SUM(N498:P498)</f>
        <v>0</v>
      </c>
      <c r="R498" s="46"/>
      <c r="S498" s="46"/>
      <c r="T498" s="45"/>
      <c r="U498" s="45"/>
      <c r="V498" s="45"/>
      <c r="W498" s="48" t="str">
        <f>VLOOKUP(M498,tablaPesoTRLActual,2,FALSE)*VLOOKUP((V498-M498),tablaPesoCambioTRL,2,FALSE)</f>
        <v>0</v>
      </c>
      <c r="X498" s="48" t="str">
        <f>VLOOKUP(V498,valoracionMetaTRL,2,FALSE)</f>
        <v>0</v>
      </c>
      <c r="Y498" s="49"/>
      <c r="Z498" s="45" t="str">
        <f>VLOOKUP(Y498,TipoESfuerzo,2,FALSE)</f>
        <v>0</v>
      </c>
      <c r="AA498" s="50"/>
      <c r="AB498" s="51"/>
      <c r="AC498" s="51"/>
      <c r="AD498" s="51"/>
      <c r="AE498" s="52">
        <f>SUM(AA498:AD498)</f>
        <v>0</v>
      </c>
      <c r="AF498" s="53"/>
      <c r="AG498" s="45"/>
      <c r="AH498" s="41"/>
      <c r="AI498" s="54"/>
      <c r="AJ498" s="55" t="str">
        <f>(W498*0.15)+(X498*0.6)+(Z498*0.25)</f>
        <v>0</v>
      </c>
      <c r="AK498" s="56"/>
      <c r="AL498" s="57" t="str">
        <f>VLOOKUP(AK498,AplicacionesTecnologia2,2,FALSE)</f>
        <v>0</v>
      </c>
      <c r="AM498" s="56"/>
      <c r="AN498" s="58" t="str">
        <f>VLOOKUP(AM498,AproximacionMercado,2,FALSE)</f>
        <v>0</v>
      </c>
      <c r="AO498" s="27"/>
      <c r="AP498" s="27"/>
      <c r="AQ498" s="56"/>
      <c r="AR498" s="57" t="str">
        <f>VLOOKUP(AQ498,ExpansionTecnologia,2,FALSE)</f>
        <v>0</v>
      </c>
      <c r="AS498" s="56"/>
      <c r="AT498" s="57" t="str">
        <f>VLOOKUP(AS498,RegulacionesBarreras,2,FALSE)</f>
        <v>0</v>
      </c>
      <c r="AU498" s="59" t="str">
        <f>AVERAGE(AL498,AN498,AR498,AT498)</f>
        <v>0</v>
      </c>
      <c r="AV498" s="56"/>
      <c r="AW498" s="57" t="str">
        <f>VLOOKUP(AV498,afectacionesArticulosPatentes,2,FALSE)</f>
        <v>0</v>
      </c>
      <c r="AX498" s="56"/>
      <c r="AY498" s="57" t="str">
        <f>VLOOKUP(AX498,afectacionesProductosComerciales,2,FALSE)</f>
        <v>0</v>
      </c>
      <c r="AZ498" s="27"/>
      <c r="BA498" s="45" t="s">
        <v>84</v>
      </c>
      <c r="BB498" s="60" t="str">
        <f>AVERAGE(AW498,AY498)</f>
        <v>0</v>
      </c>
    </row>
    <row r="499" spans="1:92" customHeight="1" ht="36">
      <c r="A499" s="39">
        <v>495</v>
      </c>
      <c r="B499" s="40"/>
      <c r="C499" s="41"/>
      <c r="D499" s="41"/>
      <c r="E499" s="42"/>
      <c r="F499" s="43"/>
      <c r="G499" s="43"/>
      <c r="H499" s="44"/>
      <c r="I499" s="45"/>
      <c r="J499" s="45"/>
      <c r="K499" s="45"/>
      <c r="L499" s="45"/>
      <c r="M499" s="45"/>
      <c r="N499" s="46"/>
      <c r="O499" s="46">
        <v>0</v>
      </c>
      <c r="P499" s="46">
        <v>0</v>
      </c>
      <c r="Q499" s="47">
        <f>SUM(N499:P499)</f>
        <v>0</v>
      </c>
      <c r="R499" s="46"/>
      <c r="S499" s="46"/>
      <c r="T499" s="45"/>
      <c r="U499" s="45"/>
      <c r="V499" s="45"/>
      <c r="W499" s="48" t="str">
        <f>VLOOKUP(M499,tablaPesoTRLActual,2,FALSE)*VLOOKUP((V499-M499),tablaPesoCambioTRL,2,FALSE)</f>
        <v>0</v>
      </c>
      <c r="X499" s="48" t="str">
        <f>VLOOKUP(V499,valoracionMetaTRL,2,FALSE)</f>
        <v>0</v>
      </c>
      <c r="Y499" s="49"/>
      <c r="Z499" s="45" t="str">
        <f>VLOOKUP(Y499,TipoESfuerzo,2,FALSE)</f>
        <v>0</v>
      </c>
      <c r="AA499" s="50"/>
      <c r="AB499" s="51"/>
      <c r="AC499" s="51"/>
      <c r="AD499" s="51"/>
      <c r="AE499" s="52">
        <f>SUM(AA499:AD499)</f>
        <v>0</v>
      </c>
      <c r="AF499" s="53"/>
      <c r="AG499" s="45"/>
      <c r="AH499" s="41"/>
      <c r="AI499" s="54"/>
      <c r="AJ499" s="55" t="str">
        <f>(W499*0.15)+(X499*0.6)+(Z499*0.25)</f>
        <v>0</v>
      </c>
      <c r="AK499" s="56"/>
      <c r="AL499" s="57" t="str">
        <f>VLOOKUP(AK499,AplicacionesTecnologia2,2,FALSE)</f>
        <v>0</v>
      </c>
      <c r="AM499" s="56"/>
      <c r="AN499" s="58" t="str">
        <f>VLOOKUP(AM499,AproximacionMercado,2,FALSE)</f>
        <v>0</v>
      </c>
      <c r="AO499" s="27"/>
      <c r="AP499" s="27"/>
      <c r="AQ499" s="56"/>
      <c r="AR499" s="57" t="str">
        <f>VLOOKUP(AQ499,ExpansionTecnologia,2,FALSE)</f>
        <v>0</v>
      </c>
      <c r="AS499" s="56"/>
      <c r="AT499" s="57" t="str">
        <f>VLOOKUP(AS499,RegulacionesBarreras,2,FALSE)</f>
        <v>0</v>
      </c>
      <c r="AU499" s="59" t="str">
        <f>AVERAGE(AL499,AN499,AR499,AT499)</f>
        <v>0</v>
      </c>
      <c r="AV499" s="56"/>
      <c r="AW499" s="57" t="str">
        <f>VLOOKUP(AV499,afectacionesArticulosPatentes,2,FALSE)</f>
        <v>0</v>
      </c>
      <c r="AX499" s="56"/>
      <c r="AY499" s="57" t="str">
        <f>VLOOKUP(AX499,afectacionesProductosComerciales,2,FALSE)</f>
        <v>0</v>
      </c>
      <c r="AZ499" s="27"/>
      <c r="BA499" s="45" t="s">
        <v>84</v>
      </c>
      <c r="BB499" s="60" t="str">
        <f>AVERAGE(AW499,AY499)</f>
        <v>0</v>
      </c>
    </row>
    <row r="500" spans="1:92" customHeight="1" ht="36">
      <c r="A500" s="39">
        <v>496</v>
      </c>
      <c r="B500" s="40"/>
      <c r="C500" s="41"/>
      <c r="D500" s="41"/>
      <c r="E500" s="42"/>
      <c r="F500" s="43"/>
      <c r="G500" s="43"/>
      <c r="H500" s="44"/>
      <c r="I500" s="45"/>
      <c r="J500" s="45"/>
      <c r="K500" s="45"/>
      <c r="L500" s="45"/>
      <c r="M500" s="45"/>
      <c r="N500" s="46"/>
      <c r="O500" s="46">
        <v>0</v>
      </c>
      <c r="P500" s="46">
        <v>0</v>
      </c>
      <c r="Q500" s="47">
        <f>SUM(N500:P500)</f>
        <v>0</v>
      </c>
      <c r="R500" s="46"/>
      <c r="S500" s="46"/>
      <c r="T500" s="45"/>
      <c r="U500" s="45"/>
      <c r="V500" s="45"/>
      <c r="W500" s="48" t="str">
        <f>VLOOKUP(M500,tablaPesoTRLActual,2,FALSE)*VLOOKUP((V500-M500),tablaPesoCambioTRL,2,FALSE)</f>
        <v>0</v>
      </c>
      <c r="X500" s="48" t="str">
        <f>VLOOKUP(V500,valoracionMetaTRL,2,FALSE)</f>
        <v>0</v>
      </c>
      <c r="Y500" s="49"/>
      <c r="Z500" s="45" t="str">
        <f>VLOOKUP(Y500,TipoESfuerzo,2,FALSE)</f>
        <v>0</v>
      </c>
      <c r="AA500" s="50"/>
      <c r="AB500" s="51"/>
      <c r="AC500" s="51"/>
      <c r="AD500" s="51"/>
      <c r="AE500" s="52">
        <f>SUM(AA500:AD500)</f>
        <v>0</v>
      </c>
      <c r="AF500" s="53"/>
      <c r="AG500" s="45"/>
      <c r="AH500" s="41"/>
      <c r="AI500" s="54"/>
      <c r="AJ500" s="55" t="str">
        <f>(W500*0.15)+(X500*0.6)+(Z500*0.25)</f>
        <v>0</v>
      </c>
      <c r="AK500" s="56"/>
      <c r="AL500" s="57" t="str">
        <f>VLOOKUP(AK500,AplicacionesTecnologia2,2,FALSE)</f>
        <v>0</v>
      </c>
      <c r="AM500" s="56"/>
      <c r="AN500" s="58" t="str">
        <f>VLOOKUP(AM500,AproximacionMercado,2,FALSE)</f>
        <v>0</v>
      </c>
      <c r="AO500" s="27"/>
      <c r="AP500" s="27"/>
      <c r="AQ500" s="56"/>
      <c r="AR500" s="57" t="str">
        <f>VLOOKUP(AQ500,ExpansionTecnologia,2,FALSE)</f>
        <v>0</v>
      </c>
      <c r="AS500" s="56"/>
      <c r="AT500" s="57" t="str">
        <f>VLOOKUP(AS500,RegulacionesBarreras,2,FALSE)</f>
        <v>0</v>
      </c>
      <c r="AU500" s="59" t="str">
        <f>AVERAGE(AL500,AN500,AR500,AT500)</f>
        <v>0</v>
      </c>
      <c r="AV500" s="56"/>
      <c r="AW500" s="57" t="str">
        <f>VLOOKUP(AV500,afectacionesArticulosPatentes,2,FALSE)</f>
        <v>0</v>
      </c>
      <c r="AX500" s="56"/>
      <c r="AY500" s="57" t="str">
        <f>VLOOKUP(AX500,afectacionesProductosComerciales,2,FALSE)</f>
        <v>0</v>
      </c>
      <c r="AZ500" s="27"/>
      <c r="BA500" s="45" t="s">
        <v>84</v>
      </c>
      <c r="BB500" s="60" t="str">
        <f>AVERAGE(AW500,AY500)</f>
        <v>0</v>
      </c>
    </row>
    <row r="501" spans="1:92" customHeight="1" ht="36">
      <c r="A501" s="39">
        <v>497</v>
      </c>
      <c r="B501" s="40"/>
      <c r="C501" s="41"/>
      <c r="D501" s="41"/>
      <c r="E501" s="42"/>
      <c r="F501" s="43"/>
      <c r="G501" s="43"/>
      <c r="H501" s="44"/>
      <c r="I501" s="45"/>
      <c r="J501" s="45"/>
      <c r="K501" s="45"/>
      <c r="L501" s="45"/>
      <c r="M501" s="45"/>
      <c r="N501" s="46"/>
      <c r="O501" s="46">
        <v>0</v>
      </c>
      <c r="P501" s="46">
        <v>0</v>
      </c>
      <c r="Q501" s="47">
        <f>SUM(N501:P501)</f>
        <v>0</v>
      </c>
      <c r="R501" s="46"/>
      <c r="S501" s="46"/>
      <c r="T501" s="45"/>
      <c r="U501" s="45"/>
      <c r="V501" s="45"/>
      <c r="W501" s="48" t="str">
        <f>VLOOKUP(M501,tablaPesoTRLActual,2,FALSE)*VLOOKUP((V501-M501),tablaPesoCambioTRL,2,FALSE)</f>
        <v>0</v>
      </c>
      <c r="X501" s="48" t="str">
        <f>VLOOKUP(V501,valoracionMetaTRL,2,FALSE)</f>
        <v>0</v>
      </c>
      <c r="Y501" s="49"/>
      <c r="Z501" s="45" t="str">
        <f>VLOOKUP(Y501,TipoESfuerzo,2,FALSE)</f>
        <v>0</v>
      </c>
      <c r="AA501" s="50"/>
      <c r="AB501" s="51"/>
      <c r="AC501" s="51"/>
      <c r="AD501" s="51"/>
      <c r="AE501" s="52">
        <f>SUM(AA501:AD501)</f>
        <v>0</v>
      </c>
      <c r="AF501" s="53"/>
      <c r="AG501" s="45"/>
      <c r="AH501" s="41"/>
      <c r="AI501" s="54"/>
      <c r="AJ501" s="55" t="str">
        <f>(W501*0.15)+(X501*0.6)+(Z501*0.25)</f>
        <v>0</v>
      </c>
      <c r="AK501" s="56"/>
      <c r="AL501" s="57" t="str">
        <f>VLOOKUP(AK501,AplicacionesTecnologia2,2,FALSE)</f>
        <v>0</v>
      </c>
      <c r="AM501" s="56"/>
      <c r="AN501" s="58" t="str">
        <f>VLOOKUP(AM501,AproximacionMercado,2,FALSE)</f>
        <v>0</v>
      </c>
      <c r="AO501" s="27"/>
      <c r="AP501" s="27"/>
      <c r="AQ501" s="56"/>
      <c r="AR501" s="57" t="str">
        <f>VLOOKUP(AQ501,ExpansionTecnologia,2,FALSE)</f>
        <v>0</v>
      </c>
      <c r="AS501" s="56"/>
      <c r="AT501" s="57" t="str">
        <f>VLOOKUP(AS501,RegulacionesBarreras,2,FALSE)</f>
        <v>0</v>
      </c>
      <c r="AU501" s="59" t="str">
        <f>AVERAGE(AL501,AN501,AR501,AT501)</f>
        <v>0</v>
      </c>
      <c r="AV501" s="56"/>
      <c r="AW501" s="57" t="str">
        <f>VLOOKUP(AV501,afectacionesArticulosPatentes,2,FALSE)</f>
        <v>0</v>
      </c>
      <c r="AX501" s="56"/>
      <c r="AY501" s="57" t="str">
        <f>VLOOKUP(AX501,afectacionesProductosComerciales,2,FALSE)</f>
        <v>0</v>
      </c>
      <c r="AZ501" s="27"/>
      <c r="BA501" s="45" t="s">
        <v>84</v>
      </c>
      <c r="BB501" s="60" t="str">
        <f>AVERAGE(AW501,AY501)</f>
        <v>0</v>
      </c>
    </row>
    <row r="502" spans="1:92" customHeight="1" ht="36">
      <c r="A502" s="39">
        <v>498</v>
      </c>
      <c r="B502" s="40"/>
      <c r="C502" s="41"/>
      <c r="D502" s="41"/>
      <c r="E502" s="42"/>
      <c r="F502" s="43"/>
      <c r="G502" s="43"/>
      <c r="H502" s="44"/>
      <c r="I502" s="45"/>
      <c r="J502" s="45"/>
      <c r="K502" s="45"/>
      <c r="L502" s="45"/>
      <c r="M502" s="45"/>
      <c r="N502" s="46"/>
      <c r="O502" s="46">
        <v>0</v>
      </c>
      <c r="P502" s="46">
        <v>0</v>
      </c>
      <c r="Q502" s="47">
        <f>SUM(N502:P502)</f>
        <v>0</v>
      </c>
      <c r="R502" s="46"/>
      <c r="S502" s="46"/>
      <c r="T502" s="45"/>
      <c r="U502" s="45"/>
      <c r="V502" s="45"/>
      <c r="W502" s="48" t="str">
        <f>VLOOKUP(M502,tablaPesoTRLActual,2,FALSE)*VLOOKUP((V502-M502),tablaPesoCambioTRL,2,FALSE)</f>
        <v>0</v>
      </c>
      <c r="X502" s="48" t="str">
        <f>VLOOKUP(V502,valoracionMetaTRL,2,FALSE)</f>
        <v>0</v>
      </c>
      <c r="Y502" s="49"/>
      <c r="Z502" s="45" t="str">
        <f>VLOOKUP(Y502,TipoESfuerzo,2,FALSE)</f>
        <v>0</v>
      </c>
      <c r="AA502" s="50"/>
      <c r="AB502" s="51"/>
      <c r="AC502" s="51"/>
      <c r="AD502" s="51"/>
      <c r="AE502" s="52">
        <f>SUM(AA502:AD502)</f>
        <v>0</v>
      </c>
      <c r="AF502" s="53"/>
      <c r="AG502" s="45"/>
      <c r="AH502" s="41"/>
      <c r="AI502" s="54"/>
      <c r="AJ502" s="55" t="str">
        <f>(W502*0.15)+(X502*0.6)+(Z502*0.25)</f>
        <v>0</v>
      </c>
      <c r="AK502" s="56"/>
      <c r="AL502" s="57" t="str">
        <f>VLOOKUP(AK502,AplicacionesTecnologia2,2,FALSE)</f>
        <v>0</v>
      </c>
      <c r="AM502" s="56"/>
      <c r="AN502" s="58" t="str">
        <f>VLOOKUP(AM502,AproximacionMercado,2,FALSE)</f>
        <v>0</v>
      </c>
      <c r="AO502" s="27"/>
      <c r="AP502" s="27"/>
      <c r="AQ502" s="56"/>
      <c r="AR502" s="57" t="str">
        <f>VLOOKUP(AQ502,ExpansionTecnologia,2,FALSE)</f>
        <v>0</v>
      </c>
      <c r="AS502" s="56"/>
      <c r="AT502" s="57" t="str">
        <f>VLOOKUP(AS502,RegulacionesBarreras,2,FALSE)</f>
        <v>0</v>
      </c>
      <c r="AU502" s="59" t="str">
        <f>AVERAGE(AL502,AN502,AR502,AT502)</f>
        <v>0</v>
      </c>
      <c r="AV502" s="56"/>
      <c r="AW502" s="57" t="str">
        <f>VLOOKUP(AV502,afectacionesArticulosPatentes,2,FALSE)</f>
        <v>0</v>
      </c>
      <c r="AX502" s="56"/>
      <c r="AY502" s="57" t="str">
        <f>VLOOKUP(AX502,afectacionesProductosComerciales,2,FALSE)</f>
        <v>0</v>
      </c>
      <c r="AZ502" s="27"/>
      <c r="BA502" s="45" t="s">
        <v>84</v>
      </c>
      <c r="BB502" s="60" t="str">
        <f>AVERAGE(AW502,AY502)</f>
        <v>0</v>
      </c>
    </row>
    <row r="503" spans="1:92" customHeight="1" ht="36">
      <c r="A503" s="39">
        <v>499</v>
      </c>
      <c r="B503" s="40"/>
      <c r="C503" s="41"/>
      <c r="D503" s="41"/>
      <c r="E503" s="42"/>
      <c r="F503" s="43"/>
      <c r="G503" s="43"/>
      <c r="H503" s="44"/>
      <c r="I503" s="45"/>
      <c r="J503" s="45"/>
      <c r="K503" s="45"/>
      <c r="L503" s="45"/>
      <c r="M503" s="45"/>
      <c r="N503" s="46"/>
      <c r="O503" s="46">
        <v>0</v>
      </c>
      <c r="P503" s="46">
        <v>0</v>
      </c>
      <c r="Q503" s="47">
        <f>SUM(N503:P503)</f>
        <v>0</v>
      </c>
      <c r="R503" s="46"/>
      <c r="S503" s="46"/>
      <c r="T503" s="45"/>
      <c r="U503" s="45"/>
      <c r="V503" s="45"/>
      <c r="W503" s="48" t="str">
        <f>VLOOKUP(M503,tablaPesoTRLActual,2,FALSE)*VLOOKUP((V503-M503),tablaPesoCambioTRL,2,FALSE)</f>
        <v>0</v>
      </c>
      <c r="X503" s="48" t="str">
        <f>VLOOKUP(V503,valoracionMetaTRL,2,FALSE)</f>
        <v>0</v>
      </c>
      <c r="Y503" s="49"/>
      <c r="Z503" s="45" t="str">
        <f>VLOOKUP(Y503,TipoESfuerzo,2,FALSE)</f>
        <v>0</v>
      </c>
      <c r="AA503" s="50"/>
      <c r="AB503" s="51"/>
      <c r="AC503" s="51"/>
      <c r="AD503" s="51"/>
      <c r="AE503" s="52">
        <f>SUM(AA503:AD503)</f>
        <v>0</v>
      </c>
      <c r="AF503" s="53"/>
      <c r="AG503" s="45"/>
      <c r="AH503" s="41"/>
      <c r="AI503" s="54"/>
      <c r="AJ503" s="55" t="str">
        <f>(W503*0.15)+(X503*0.6)+(Z503*0.25)</f>
        <v>0</v>
      </c>
      <c r="AK503" s="56"/>
      <c r="AL503" s="57" t="str">
        <f>VLOOKUP(AK503,AplicacionesTecnologia2,2,FALSE)</f>
        <v>0</v>
      </c>
      <c r="AM503" s="56"/>
      <c r="AN503" s="58" t="str">
        <f>VLOOKUP(AM503,AproximacionMercado,2,FALSE)</f>
        <v>0</v>
      </c>
      <c r="AO503" s="27"/>
      <c r="AP503" s="27"/>
      <c r="AQ503" s="56"/>
      <c r="AR503" s="57" t="str">
        <f>VLOOKUP(AQ503,ExpansionTecnologia,2,FALSE)</f>
        <v>0</v>
      </c>
      <c r="AS503" s="56"/>
      <c r="AT503" s="57" t="str">
        <f>VLOOKUP(AS503,RegulacionesBarreras,2,FALSE)</f>
        <v>0</v>
      </c>
      <c r="AU503" s="59" t="str">
        <f>AVERAGE(AL503,AN503,AR503,AT503)</f>
        <v>0</v>
      </c>
      <c r="AV503" s="56"/>
      <c r="AW503" s="57" t="str">
        <f>VLOOKUP(AV503,afectacionesArticulosPatentes,2,FALSE)</f>
        <v>0</v>
      </c>
      <c r="AX503" s="56"/>
      <c r="AY503" s="57" t="str">
        <f>VLOOKUP(AX503,afectacionesProductosComerciales,2,FALSE)</f>
        <v>0</v>
      </c>
      <c r="AZ503" s="27"/>
      <c r="BA503" s="45" t="s">
        <v>84</v>
      </c>
      <c r="BB503" s="60" t="str">
        <f>AVERAGE(AW503,AY503)</f>
        <v>0</v>
      </c>
    </row>
    <row r="504" spans="1:92" customHeight="1" ht="36">
      <c r="A504" s="39">
        <v>500</v>
      </c>
      <c r="B504" s="40"/>
      <c r="C504" s="41"/>
      <c r="D504" s="41"/>
      <c r="E504" s="42"/>
      <c r="F504" s="43"/>
      <c r="G504" s="43"/>
      <c r="H504" s="44"/>
      <c r="I504" s="45"/>
      <c r="J504" s="45"/>
      <c r="K504" s="45"/>
      <c r="L504" s="45"/>
      <c r="M504" s="45"/>
      <c r="N504" s="46"/>
      <c r="O504" s="46">
        <v>0</v>
      </c>
      <c r="P504" s="46">
        <v>0</v>
      </c>
      <c r="Q504" s="47">
        <f>SUM(N504:P504)</f>
        <v>0</v>
      </c>
      <c r="R504" s="46"/>
      <c r="S504" s="46"/>
      <c r="T504" s="45"/>
      <c r="U504" s="45"/>
      <c r="V504" s="45"/>
      <c r="W504" s="48" t="str">
        <f>VLOOKUP(M504,tablaPesoTRLActual,2,FALSE)*VLOOKUP((V504-M504),tablaPesoCambioTRL,2,FALSE)</f>
        <v>0</v>
      </c>
      <c r="X504" s="48" t="str">
        <f>VLOOKUP(V504,valoracionMetaTRL,2,FALSE)</f>
        <v>0</v>
      </c>
      <c r="Y504" s="49"/>
      <c r="Z504" s="45" t="str">
        <f>VLOOKUP(Y504,TipoESfuerzo,2,FALSE)</f>
        <v>0</v>
      </c>
      <c r="AA504" s="50"/>
      <c r="AB504" s="51"/>
      <c r="AC504" s="51"/>
      <c r="AD504" s="51"/>
      <c r="AE504" s="52">
        <f>SUM(AA504:AD504)</f>
        <v>0</v>
      </c>
      <c r="AF504" s="53"/>
      <c r="AG504" s="45"/>
      <c r="AH504" s="41"/>
      <c r="AI504" s="54"/>
      <c r="AJ504" s="55" t="str">
        <f>(W504*0.15)+(X504*0.6)+(Z504*0.25)</f>
        <v>0</v>
      </c>
      <c r="AK504" s="56"/>
      <c r="AL504" s="57" t="str">
        <f>VLOOKUP(AK504,AplicacionesTecnologia2,2,FALSE)</f>
        <v>0</v>
      </c>
      <c r="AM504" s="56"/>
      <c r="AN504" s="58" t="str">
        <f>VLOOKUP(AM504,AproximacionMercado,2,FALSE)</f>
        <v>0</v>
      </c>
      <c r="AO504" s="27"/>
      <c r="AP504" s="27"/>
      <c r="AQ504" s="56"/>
      <c r="AR504" s="57" t="str">
        <f>VLOOKUP(AQ504,ExpansionTecnologia,2,FALSE)</f>
        <v>0</v>
      </c>
      <c r="AS504" s="56"/>
      <c r="AT504" s="57" t="str">
        <f>VLOOKUP(AS504,RegulacionesBarreras,2,FALSE)</f>
        <v>0</v>
      </c>
      <c r="AU504" s="59" t="str">
        <f>AVERAGE(AL504,AN504,AR504,AT504)</f>
        <v>0</v>
      </c>
      <c r="AV504" s="56"/>
      <c r="AW504" s="57" t="str">
        <f>VLOOKUP(AV504,afectacionesArticulosPatentes,2,FALSE)</f>
        <v>0</v>
      </c>
      <c r="AX504" s="56"/>
      <c r="AY504" s="57" t="str">
        <f>VLOOKUP(AX504,afectacionesProductosComerciales,2,FALSE)</f>
        <v>0</v>
      </c>
      <c r="AZ504" s="27"/>
      <c r="BA504" s="45" t="s">
        <v>84</v>
      </c>
      <c r="BB504" s="60" t="str">
        <f>AVERAGE(AW504,AY504)</f>
        <v>0</v>
      </c>
    </row>
    <row r="505" spans="1:92" customHeight="1" ht="36">
      <c r="A505" s="39">
        <v>501</v>
      </c>
      <c r="B505" s="40"/>
      <c r="C505" s="41"/>
      <c r="D505" s="41"/>
      <c r="E505" s="42"/>
      <c r="F505" s="43"/>
      <c r="G505" s="43"/>
      <c r="H505" s="44"/>
      <c r="I505" s="45"/>
      <c r="J505" s="45"/>
      <c r="K505" s="45"/>
      <c r="L505" s="45"/>
      <c r="M505" s="45"/>
      <c r="N505" s="46"/>
      <c r="O505" s="46">
        <v>0</v>
      </c>
      <c r="P505" s="46">
        <v>0</v>
      </c>
      <c r="Q505" s="47">
        <f>SUM(N505:P505)</f>
        <v>0</v>
      </c>
      <c r="R505" s="46"/>
      <c r="S505" s="46"/>
      <c r="T505" s="45"/>
      <c r="U505" s="45"/>
      <c r="V505" s="45"/>
      <c r="W505" s="48" t="str">
        <f>VLOOKUP(M505,tablaPesoTRLActual,2,FALSE)*VLOOKUP((V505-M505),tablaPesoCambioTRL,2,FALSE)</f>
        <v>0</v>
      </c>
      <c r="X505" s="48" t="str">
        <f>VLOOKUP(V505,valoracionMetaTRL,2,FALSE)</f>
        <v>0</v>
      </c>
      <c r="Y505" s="49"/>
      <c r="Z505" s="45" t="str">
        <f>VLOOKUP(Y505,TipoESfuerzo,2,FALSE)</f>
        <v>0</v>
      </c>
      <c r="AA505" s="50"/>
      <c r="AB505" s="51"/>
      <c r="AC505" s="51"/>
      <c r="AD505" s="51"/>
      <c r="AE505" s="52">
        <f>SUM(AA505:AD505)</f>
        <v>0</v>
      </c>
      <c r="AF505" s="53"/>
      <c r="AG505" s="45"/>
      <c r="AH505" s="41"/>
      <c r="AI505" s="54"/>
      <c r="AJ505" s="55" t="str">
        <f>(W505*0.15)+(X505*0.6)+(Z505*0.25)</f>
        <v>0</v>
      </c>
      <c r="AK505" s="56"/>
      <c r="AL505" s="57" t="str">
        <f>VLOOKUP(AK505,AplicacionesTecnologia2,2,FALSE)</f>
        <v>0</v>
      </c>
      <c r="AM505" s="56"/>
      <c r="AN505" s="58" t="str">
        <f>VLOOKUP(AM505,AproximacionMercado,2,FALSE)</f>
        <v>0</v>
      </c>
      <c r="AO505" s="27"/>
      <c r="AP505" s="27"/>
      <c r="AQ505" s="56"/>
      <c r="AR505" s="57" t="str">
        <f>VLOOKUP(AQ505,ExpansionTecnologia,2,FALSE)</f>
        <v>0</v>
      </c>
      <c r="AS505" s="56"/>
      <c r="AT505" s="57" t="str">
        <f>VLOOKUP(AS505,RegulacionesBarreras,2,FALSE)</f>
        <v>0</v>
      </c>
      <c r="AU505" s="59" t="str">
        <f>AVERAGE(AL505,AN505,AR505,AT505)</f>
        <v>0</v>
      </c>
      <c r="AV505" s="56"/>
      <c r="AW505" s="57" t="str">
        <f>VLOOKUP(AV505,afectacionesArticulosPatentes,2,FALSE)</f>
        <v>0</v>
      </c>
      <c r="AX505" s="56"/>
      <c r="AY505" s="57" t="str">
        <f>VLOOKUP(AX505,afectacionesProductosComerciales,2,FALSE)</f>
        <v>0</v>
      </c>
      <c r="AZ505" s="27"/>
      <c r="BA505" s="45" t="s">
        <v>84</v>
      </c>
      <c r="BB505" s="60" t="str">
        <f>AVERAGE(AW505,AY505)</f>
        <v>0</v>
      </c>
    </row>
    <row r="506" spans="1:92" customHeight="1" ht="36">
      <c r="A506" s="39">
        <v>502</v>
      </c>
      <c r="B506" s="40"/>
      <c r="C506" s="41"/>
      <c r="D506" s="41"/>
      <c r="E506" s="42"/>
      <c r="F506" s="43"/>
      <c r="G506" s="43"/>
      <c r="H506" s="44"/>
      <c r="I506" s="45"/>
      <c r="J506" s="45"/>
      <c r="K506" s="45"/>
      <c r="L506" s="45"/>
      <c r="M506" s="45"/>
      <c r="N506" s="46"/>
      <c r="O506" s="46">
        <v>0</v>
      </c>
      <c r="P506" s="46">
        <v>0</v>
      </c>
      <c r="Q506" s="47">
        <f>SUM(N506:P506)</f>
        <v>0</v>
      </c>
      <c r="R506" s="46"/>
      <c r="S506" s="46"/>
      <c r="T506" s="45"/>
      <c r="U506" s="45"/>
      <c r="V506" s="45"/>
      <c r="W506" s="48" t="str">
        <f>VLOOKUP(M506,tablaPesoTRLActual,2,FALSE)*VLOOKUP((V506-M506),tablaPesoCambioTRL,2,FALSE)</f>
        <v>0</v>
      </c>
      <c r="X506" s="48" t="str">
        <f>VLOOKUP(V506,valoracionMetaTRL,2,FALSE)</f>
        <v>0</v>
      </c>
      <c r="Y506" s="49"/>
      <c r="Z506" s="45" t="str">
        <f>VLOOKUP(Y506,TipoESfuerzo,2,FALSE)</f>
        <v>0</v>
      </c>
      <c r="AA506" s="50"/>
      <c r="AB506" s="51"/>
      <c r="AC506" s="51"/>
      <c r="AD506" s="51"/>
      <c r="AE506" s="52">
        <f>SUM(AA506:AD506)</f>
        <v>0</v>
      </c>
      <c r="AF506" s="53"/>
      <c r="AG506" s="45"/>
      <c r="AH506" s="41"/>
      <c r="AI506" s="54"/>
      <c r="AJ506" s="55" t="str">
        <f>(W506*0.15)+(X506*0.6)+(Z506*0.25)</f>
        <v>0</v>
      </c>
      <c r="AK506" s="56"/>
      <c r="AL506" s="57" t="str">
        <f>VLOOKUP(AK506,AplicacionesTecnologia2,2,FALSE)</f>
        <v>0</v>
      </c>
      <c r="AM506" s="56"/>
      <c r="AN506" s="58" t="str">
        <f>VLOOKUP(AM506,AproximacionMercado,2,FALSE)</f>
        <v>0</v>
      </c>
      <c r="AO506" s="27"/>
      <c r="AP506" s="27"/>
      <c r="AQ506" s="56"/>
      <c r="AR506" s="57" t="str">
        <f>VLOOKUP(AQ506,ExpansionTecnologia,2,FALSE)</f>
        <v>0</v>
      </c>
      <c r="AS506" s="56"/>
      <c r="AT506" s="57" t="str">
        <f>VLOOKUP(AS506,RegulacionesBarreras,2,FALSE)</f>
        <v>0</v>
      </c>
      <c r="AU506" s="59" t="str">
        <f>AVERAGE(AL506,AN506,AR506,AT506)</f>
        <v>0</v>
      </c>
      <c r="AV506" s="56"/>
      <c r="AW506" s="57" t="str">
        <f>VLOOKUP(AV506,afectacionesArticulosPatentes,2,FALSE)</f>
        <v>0</v>
      </c>
      <c r="AX506" s="56"/>
      <c r="AY506" s="57" t="str">
        <f>VLOOKUP(AX506,afectacionesProductosComerciales,2,FALSE)</f>
        <v>0</v>
      </c>
      <c r="AZ506" s="27"/>
      <c r="BA506" s="45" t="s">
        <v>84</v>
      </c>
      <c r="BB506" s="60" t="str">
        <f>AVERAGE(AW506,AY506)</f>
        <v>0</v>
      </c>
    </row>
    <row r="507" spans="1:92" customHeight="1" ht="36">
      <c r="A507" s="39">
        <v>503</v>
      </c>
      <c r="B507" s="40"/>
      <c r="C507" s="41"/>
      <c r="D507" s="41"/>
      <c r="E507" s="42"/>
      <c r="F507" s="43"/>
      <c r="G507" s="43"/>
      <c r="H507" s="44"/>
      <c r="I507" s="45"/>
      <c r="J507" s="45"/>
      <c r="K507" s="45"/>
      <c r="L507" s="45"/>
      <c r="M507" s="45"/>
      <c r="N507" s="46"/>
      <c r="O507" s="46">
        <v>0</v>
      </c>
      <c r="P507" s="46">
        <v>0</v>
      </c>
      <c r="Q507" s="47">
        <f>SUM(N507:P507)</f>
        <v>0</v>
      </c>
      <c r="R507" s="46"/>
      <c r="S507" s="46"/>
      <c r="T507" s="45"/>
      <c r="U507" s="45"/>
      <c r="V507" s="45"/>
      <c r="W507" s="48" t="str">
        <f>VLOOKUP(M507,tablaPesoTRLActual,2,FALSE)*VLOOKUP((V507-M507),tablaPesoCambioTRL,2,FALSE)</f>
        <v>0</v>
      </c>
      <c r="X507" s="48" t="str">
        <f>VLOOKUP(V507,valoracionMetaTRL,2,FALSE)</f>
        <v>0</v>
      </c>
      <c r="Y507" s="49"/>
      <c r="Z507" s="45" t="str">
        <f>VLOOKUP(Y507,TipoESfuerzo,2,FALSE)</f>
        <v>0</v>
      </c>
      <c r="AA507" s="50"/>
      <c r="AB507" s="51"/>
      <c r="AC507" s="51"/>
      <c r="AD507" s="51"/>
      <c r="AE507" s="52">
        <f>SUM(AA507:AD507)</f>
        <v>0</v>
      </c>
      <c r="AF507" s="53"/>
      <c r="AG507" s="45"/>
      <c r="AH507" s="41"/>
      <c r="AI507" s="54"/>
      <c r="AJ507" s="55" t="str">
        <f>(W507*0.15)+(X507*0.6)+(Z507*0.25)</f>
        <v>0</v>
      </c>
      <c r="AK507" s="56"/>
      <c r="AL507" s="57" t="str">
        <f>VLOOKUP(AK507,AplicacionesTecnologia2,2,FALSE)</f>
        <v>0</v>
      </c>
      <c r="AM507" s="56"/>
      <c r="AN507" s="58" t="str">
        <f>VLOOKUP(AM507,AproximacionMercado,2,FALSE)</f>
        <v>0</v>
      </c>
      <c r="AO507" s="27"/>
      <c r="AP507" s="27"/>
      <c r="AQ507" s="56"/>
      <c r="AR507" s="57" t="str">
        <f>VLOOKUP(AQ507,ExpansionTecnologia,2,FALSE)</f>
        <v>0</v>
      </c>
      <c r="AS507" s="56"/>
      <c r="AT507" s="57" t="str">
        <f>VLOOKUP(AS507,RegulacionesBarreras,2,FALSE)</f>
        <v>0</v>
      </c>
      <c r="AU507" s="59" t="str">
        <f>AVERAGE(AL507,AN507,AR507,AT507)</f>
        <v>0</v>
      </c>
      <c r="AV507" s="56"/>
      <c r="AW507" s="57" t="str">
        <f>VLOOKUP(AV507,afectacionesArticulosPatentes,2,FALSE)</f>
        <v>0</v>
      </c>
      <c r="AX507" s="56"/>
      <c r="AY507" s="57" t="str">
        <f>VLOOKUP(AX507,afectacionesProductosComerciales,2,FALSE)</f>
        <v>0</v>
      </c>
      <c r="AZ507" s="27"/>
      <c r="BA507" s="45" t="s">
        <v>84</v>
      </c>
      <c r="BB507" s="60" t="str">
        <f>AVERAGE(AW507,AY507)</f>
        <v>0</v>
      </c>
    </row>
    <row r="508" spans="1:92" customHeight="1" ht="36">
      <c r="A508" s="39">
        <v>504</v>
      </c>
      <c r="B508" s="40"/>
      <c r="C508" s="41"/>
      <c r="D508" s="41"/>
      <c r="E508" s="42"/>
      <c r="F508" s="43"/>
      <c r="G508" s="43"/>
      <c r="H508" s="44"/>
      <c r="I508" s="45"/>
      <c r="J508" s="45"/>
      <c r="K508" s="45"/>
      <c r="L508" s="45"/>
      <c r="M508" s="45"/>
      <c r="N508" s="46"/>
      <c r="O508" s="46">
        <v>0</v>
      </c>
      <c r="P508" s="46">
        <v>0</v>
      </c>
      <c r="Q508" s="47">
        <f>SUM(N508:P508)</f>
        <v>0</v>
      </c>
      <c r="R508" s="46"/>
      <c r="S508" s="46"/>
      <c r="T508" s="45"/>
      <c r="U508" s="45"/>
      <c r="V508" s="45"/>
      <c r="W508" s="48" t="str">
        <f>VLOOKUP(M508,tablaPesoTRLActual,2,FALSE)*VLOOKUP((V508-M508),tablaPesoCambioTRL,2,FALSE)</f>
        <v>0</v>
      </c>
      <c r="X508" s="48" t="str">
        <f>VLOOKUP(V508,valoracionMetaTRL,2,FALSE)</f>
        <v>0</v>
      </c>
      <c r="Y508" s="49"/>
      <c r="Z508" s="45" t="str">
        <f>VLOOKUP(Y508,TipoESfuerzo,2,FALSE)</f>
        <v>0</v>
      </c>
      <c r="AA508" s="50"/>
      <c r="AB508" s="51"/>
      <c r="AC508" s="51"/>
      <c r="AD508" s="51"/>
      <c r="AE508" s="52">
        <f>SUM(AA508:AD508)</f>
        <v>0</v>
      </c>
      <c r="AF508" s="53"/>
      <c r="AG508" s="45"/>
      <c r="AH508" s="41"/>
      <c r="AI508" s="54"/>
      <c r="AJ508" s="55" t="str">
        <f>(W508*0.15)+(X508*0.6)+(Z508*0.25)</f>
        <v>0</v>
      </c>
      <c r="AK508" s="56"/>
      <c r="AL508" s="57" t="str">
        <f>VLOOKUP(AK508,AplicacionesTecnologia2,2,FALSE)</f>
        <v>0</v>
      </c>
      <c r="AM508" s="56"/>
      <c r="AN508" s="58" t="str">
        <f>VLOOKUP(AM508,AproximacionMercado,2,FALSE)</f>
        <v>0</v>
      </c>
      <c r="AO508" s="27"/>
      <c r="AP508" s="27"/>
      <c r="AQ508" s="56"/>
      <c r="AR508" s="57" t="str">
        <f>VLOOKUP(AQ508,ExpansionTecnologia,2,FALSE)</f>
        <v>0</v>
      </c>
      <c r="AS508" s="56"/>
      <c r="AT508" s="57" t="str">
        <f>VLOOKUP(AS508,RegulacionesBarreras,2,FALSE)</f>
        <v>0</v>
      </c>
      <c r="AU508" s="59" t="str">
        <f>AVERAGE(AL508,AN508,AR508,AT508)</f>
        <v>0</v>
      </c>
      <c r="AV508" s="56"/>
      <c r="AW508" s="57" t="str">
        <f>VLOOKUP(AV508,afectacionesArticulosPatentes,2,FALSE)</f>
        <v>0</v>
      </c>
      <c r="AX508" s="56"/>
      <c r="AY508" s="57" t="str">
        <f>VLOOKUP(AX508,afectacionesProductosComerciales,2,FALSE)</f>
        <v>0</v>
      </c>
      <c r="AZ508" s="27"/>
      <c r="BA508" s="45" t="s">
        <v>84</v>
      </c>
      <c r="BB508" s="60" t="str">
        <f>AVERAGE(AW508,AY508)</f>
        <v>0</v>
      </c>
    </row>
    <row r="509" spans="1:92" customHeight="1" ht="36">
      <c r="A509" s="39">
        <v>505</v>
      </c>
      <c r="B509" s="40"/>
      <c r="C509" s="41"/>
      <c r="D509" s="41"/>
      <c r="E509" s="42"/>
      <c r="F509" s="43"/>
      <c r="G509" s="43"/>
      <c r="H509" s="44"/>
      <c r="I509" s="45"/>
      <c r="J509" s="45"/>
      <c r="K509" s="45"/>
      <c r="L509" s="45"/>
      <c r="M509" s="45"/>
      <c r="N509" s="46"/>
      <c r="O509" s="46">
        <v>0</v>
      </c>
      <c r="P509" s="46">
        <v>0</v>
      </c>
      <c r="Q509" s="47">
        <f>SUM(N509:P509)</f>
        <v>0</v>
      </c>
      <c r="R509" s="46"/>
      <c r="S509" s="46"/>
      <c r="T509" s="45"/>
      <c r="U509" s="45"/>
      <c r="V509" s="45"/>
      <c r="W509" s="48" t="str">
        <f>VLOOKUP(M509,tablaPesoTRLActual,2,FALSE)*VLOOKUP((V509-M509),tablaPesoCambioTRL,2,FALSE)</f>
        <v>0</v>
      </c>
      <c r="X509" s="48" t="str">
        <f>VLOOKUP(V509,valoracionMetaTRL,2,FALSE)</f>
        <v>0</v>
      </c>
      <c r="Y509" s="49"/>
      <c r="Z509" s="45" t="str">
        <f>VLOOKUP(Y509,TipoESfuerzo,2,FALSE)</f>
        <v>0</v>
      </c>
      <c r="AA509" s="50"/>
      <c r="AB509" s="51"/>
      <c r="AC509" s="51"/>
      <c r="AD509" s="51"/>
      <c r="AE509" s="52">
        <f>SUM(AA509:AD509)</f>
        <v>0</v>
      </c>
      <c r="AF509" s="53"/>
      <c r="AG509" s="45"/>
      <c r="AH509" s="41"/>
      <c r="AI509" s="54"/>
      <c r="AJ509" s="55" t="str">
        <f>(W509*0.15)+(X509*0.6)+(Z509*0.25)</f>
        <v>0</v>
      </c>
      <c r="AK509" s="56"/>
      <c r="AL509" s="57" t="str">
        <f>VLOOKUP(AK509,AplicacionesTecnologia2,2,FALSE)</f>
        <v>0</v>
      </c>
      <c r="AM509" s="56"/>
      <c r="AN509" s="58" t="str">
        <f>VLOOKUP(AM509,AproximacionMercado,2,FALSE)</f>
        <v>0</v>
      </c>
      <c r="AO509" s="27"/>
      <c r="AP509" s="27"/>
      <c r="AQ509" s="56"/>
      <c r="AR509" s="57" t="str">
        <f>VLOOKUP(AQ509,ExpansionTecnologia,2,FALSE)</f>
        <v>0</v>
      </c>
      <c r="AS509" s="56"/>
      <c r="AT509" s="57" t="str">
        <f>VLOOKUP(AS509,RegulacionesBarreras,2,FALSE)</f>
        <v>0</v>
      </c>
      <c r="AU509" s="59" t="str">
        <f>AVERAGE(AL509,AN509,AR509,AT509)</f>
        <v>0</v>
      </c>
      <c r="AV509" s="56"/>
      <c r="AW509" s="57" t="str">
        <f>VLOOKUP(AV509,afectacionesArticulosPatentes,2,FALSE)</f>
        <v>0</v>
      </c>
      <c r="AX509" s="56"/>
      <c r="AY509" s="57" t="str">
        <f>VLOOKUP(AX509,afectacionesProductosComerciales,2,FALSE)</f>
        <v>0</v>
      </c>
      <c r="AZ509" s="27"/>
      <c r="BA509" s="45" t="s">
        <v>84</v>
      </c>
      <c r="BB509" s="60" t="str">
        <f>AVERAGE(AW509,AY509)</f>
        <v>0</v>
      </c>
    </row>
    <row r="510" spans="1:92" customHeight="1" ht="36">
      <c r="A510" s="39">
        <v>506</v>
      </c>
      <c r="B510" s="40"/>
      <c r="C510" s="41"/>
      <c r="D510" s="41"/>
      <c r="E510" s="42"/>
      <c r="F510" s="43"/>
      <c r="G510" s="43"/>
      <c r="H510" s="44"/>
      <c r="I510" s="45"/>
      <c r="J510" s="45"/>
      <c r="K510" s="45"/>
      <c r="L510" s="45"/>
      <c r="M510" s="45"/>
      <c r="N510" s="46"/>
      <c r="O510" s="46">
        <v>0</v>
      </c>
      <c r="P510" s="46">
        <v>0</v>
      </c>
      <c r="Q510" s="47">
        <f>SUM(N510:P510)</f>
        <v>0</v>
      </c>
      <c r="R510" s="46"/>
      <c r="S510" s="46"/>
      <c r="T510" s="45"/>
      <c r="U510" s="45"/>
      <c r="V510" s="45"/>
      <c r="W510" s="48" t="str">
        <f>VLOOKUP(M510,tablaPesoTRLActual,2,FALSE)*VLOOKUP((V510-M510),tablaPesoCambioTRL,2,FALSE)</f>
        <v>0</v>
      </c>
      <c r="X510" s="48" t="str">
        <f>VLOOKUP(V510,valoracionMetaTRL,2,FALSE)</f>
        <v>0</v>
      </c>
      <c r="Y510" s="49"/>
      <c r="Z510" s="45" t="str">
        <f>VLOOKUP(Y510,TipoESfuerzo,2,FALSE)</f>
        <v>0</v>
      </c>
      <c r="AA510" s="50"/>
      <c r="AB510" s="51"/>
      <c r="AC510" s="51"/>
      <c r="AD510" s="51"/>
      <c r="AE510" s="52">
        <f>SUM(AA510:AD510)</f>
        <v>0</v>
      </c>
      <c r="AF510" s="53"/>
      <c r="AG510" s="45"/>
      <c r="AH510" s="41"/>
      <c r="AI510" s="54"/>
      <c r="AJ510" s="55" t="str">
        <f>(W510*0.15)+(X510*0.6)+(Z510*0.25)</f>
        <v>0</v>
      </c>
      <c r="AK510" s="56"/>
      <c r="AL510" s="57" t="str">
        <f>VLOOKUP(AK510,AplicacionesTecnologia2,2,FALSE)</f>
        <v>0</v>
      </c>
      <c r="AM510" s="56"/>
      <c r="AN510" s="58" t="str">
        <f>VLOOKUP(AM510,AproximacionMercado,2,FALSE)</f>
        <v>0</v>
      </c>
      <c r="AO510" s="27"/>
      <c r="AP510" s="27"/>
      <c r="AQ510" s="56"/>
      <c r="AR510" s="57" t="str">
        <f>VLOOKUP(AQ510,ExpansionTecnologia,2,FALSE)</f>
        <v>0</v>
      </c>
      <c r="AS510" s="56"/>
      <c r="AT510" s="57" t="str">
        <f>VLOOKUP(AS510,RegulacionesBarreras,2,FALSE)</f>
        <v>0</v>
      </c>
      <c r="AU510" s="59" t="str">
        <f>AVERAGE(AL510,AN510,AR510,AT510)</f>
        <v>0</v>
      </c>
      <c r="AV510" s="56"/>
      <c r="AW510" s="57" t="str">
        <f>VLOOKUP(AV510,afectacionesArticulosPatentes,2,FALSE)</f>
        <v>0</v>
      </c>
      <c r="AX510" s="56"/>
      <c r="AY510" s="57" t="str">
        <f>VLOOKUP(AX510,afectacionesProductosComerciales,2,FALSE)</f>
        <v>0</v>
      </c>
      <c r="AZ510" s="27"/>
      <c r="BA510" s="45" t="s">
        <v>84</v>
      </c>
      <c r="BB510" s="60" t="str">
        <f>AVERAGE(AW510,AY510)</f>
        <v>0</v>
      </c>
    </row>
    <row r="511" spans="1:92" customHeight="1" ht="36">
      <c r="A511" s="39">
        <v>507</v>
      </c>
      <c r="B511" s="40"/>
      <c r="C511" s="41"/>
      <c r="D511" s="41"/>
      <c r="E511" s="42"/>
      <c r="F511" s="43"/>
      <c r="G511" s="43"/>
      <c r="H511" s="44"/>
      <c r="I511" s="45"/>
      <c r="J511" s="45"/>
      <c r="K511" s="45"/>
      <c r="L511" s="45"/>
      <c r="M511" s="45"/>
      <c r="N511" s="46"/>
      <c r="O511" s="46">
        <v>0</v>
      </c>
      <c r="P511" s="46">
        <v>0</v>
      </c>
      <c r="Q511" s="47">
        <f>SUM(N511:P511)</f>
        <v>0</v>
      </c>
      <c r="R511" s="46"/>
      <c r="S511" s="46"/>
      <c r="T511" s="45"/>
      <c r="U511" s="45"/>
      <c r="V511" s="45"/>
      <c r="W511" s="48" t="str">
        <f>VLOOKUP(M511,tablaPesoTRLActual,2,FALSE)*VLOOKUP((V511-M511),tablaPesoCambioTRL,2,FALSE)</f>
        <v>0</v>
      </c>
      <c r="X511" s="48" t="str">
        <f>VLOOKUP(V511,valoracionMetaTRL,2,FALSE)</f>
        <v>0</v>
      </c>
      <c r="Y511" s="49"/>
      <c r="Z511" s="45" t="str">
        <f>VLOOKUP(Y511,TipoESfuerzo,2,FALSE)</f>
        <v>0</v>
      </c>
      <c r="AA511" s="50"/>
      <c r="AB511" s="51"/>
      <c r="AC511" s="51"/>
      <c r="AD511" s="51"/>
      <c r="AE511" s="52">
        <f>SUM(AA511:AD511)</f>
        <v>0</v>
      </c>
      <c r="AF511" s="53"/>
      <c r="AG511" s="45"/>
      <c r="AH511" s="41"/>
      <c r="AI511" s="54"/>
      <c r="AJ511" s="55" t="str">
        <f>(W511*0.15)+(X511*0.6)+(Z511*0.25)</f>
        <v>0</v>
      </c>
      <c r="AK511" s="56"/>
      <c r="AL511" s="57" t="str">
        <f>VLOOKUP(AK511,AplicacionesTecnologia2,2,FALSE)</f>
        <v>0</v>
      </c>
      <c r="AM511" s="56"/>
      <c r="AN511" s="58" t="str">
        <f>VLOOKUP(AM511,AproximacionMercado,2,FALSE)</f>
        <v>0</v>
      </c>
      <c r="AO511" s="27"/>
      <c r="AP511" s="27"/>
      <c r="AQ511" s="56"/>
      <c r="AR511" s="57" t="str">
        <f>VLOOKUP(AQ511,ExpansionTecnologia,2,FALSE)</f>
        <v>0</v>
      </c>
      <c r="AS511" s="56"/>
      <c r="AT511" s="57" t="str">
        <f>VLOOKUP(AS511,RegulacionesBarreras,2,FALSE)</f>
        <v>0</v>
      </c>
      <c r="AU511" s="59" t="str">
        <f>AVERAGE(AL511,AN511,AR511,AT511)</f>
        <v>0</v>
      </c>
      <c r="AV511" s="56"/>
      <c r="AW511" s="57" t="str">
        <f>VLOOKUP(AV511,afectacionesArticulosPatentes,2,FALSE)</f>
        <v>0</v>
      </c>
      <c r="AX511" s="56"/>
      <c r="AY511" s="57" t="str">
        <f>VLOOKUP(AX511,afectacionesProductosComerciales,2,FALSE)</f>
        <v>0</v>
      </c>
      <c r="AZ511" s="27"/>
      <c r="BA511" s="45" t="s">
        <v>84</v>
      </c>
      <c r="BB511" s="60" t="str">
        <f>AVERAGE(AW511,AY511)</f>
        <v>0</v>
      </c>
    </row>
    <row r="512" spans="1:92" customHeight="1" ht="36">
      <c r="A512" s="39">
        <v>508</v>
      </c>
      <c r="B512" s="40"/>
      <c r="C512" s="41"/>
      <c r="D512" s="41"/>
      <c r="E512" s="42"/>
      <c r="F512" s="43"/>
      <c r="G512" s="43"/>
      <c r="H512" s="44"/>
      <c r="I512" s="45"/>
      <c r="J512" s="45"/>
      <c r="K512" s="45"/>
      <c r="L512" s="45"/>
      <c r="M512" s="45"/>
      <c r="N512" s="46"/>
      <c r="O512" s="46">
        <v>0</v>
      </c>
      <c r="P512" s="46">
        <v>0</v>
      </c>
      <c r="Q512" s="47">
        <f>SUM(N512:P512)</f>
        <v>0</v>
      </c>
      <c r="R512" s="46"/>
      <c r="S512" s="46"/>
      <c r="T512" s="45"/>
      <c r="U512" s="45"/>
      <c r="V512" s="45"/>
      <c r="W512" s="48" t="str">
        <f>VLOOKUP(M512,tablaPesoTRLActual,2,FALSE)*VLOOKUP((V512-M512),tablaPesoCambioTRL,2,FALSE)</f>
        <v>0</v>
      </c>
      <c r="X512" s="48" t="str">
        <f>VLOOKUP(V512,valoracionMetaTRL,2,FALSE)</f>
        <v>0</v>
      </c>
      <c r="Y512" s="49"/>
      <c r="Z512" s="45" t="str">
        <f>VLOOKUP(Y512,TipoESfuerzo,2,FALSE)</f>
        <v>0</v>
      </c>
      <c r="AA512" s="50"/>
      <c r="AB512" s="51"/>
      <c r="AC512" s="51"/>
      <c r="AD512" s="51"/>
      <c r="AE512" s="52">
        <f>SUM(AA512:AD512)</f>
        <v>0</v>
      </c>
      <c r="AF512" s="53"/>
      <c r="AG512" s="45"/>
      <c r="AH512" s="41"/>
      <c r="AI512" s="54"/>
      <c r="AJ512" s="55" t="str">
        <f>(W512*0.15)+(X512*0.6)+(Z512*0.25)</f>
        <v>0</v>
      </c>
      <c r="AK512" s="56"/>
      <c r="AL512" s="57" t="str">
        <f>VLOOKUP(AK512,AplicacionesTecnologia2,2,FALSE)</f>
        <v>0</v>
      </c>
      <c r="AM512" s="56"/>
      <c r="AN512" s="58" t="str">
        <f>VLOOKUP(AM512,AproximacionMercado,2,FALSE)</f>
        <v>0</v>
      </c>
      <c r="AO512" s="27"/>
      <c r="AP512" s="27"/>
      <c r="AQ512" s="56"/>
      <c r="AR512" s="57" t="str">
        <f>VLOOKUP(AQ512,ExpansionTecnologia,2,FALSE)</f>
        <v>0</v>
      </c>
      <c r="AS512" s="56"/>
      <c r="AT512" s="57" t="str">
        <f>VLOOKUP(AS512,RegulacionesBarreras,2,FALSE)</f>
        <v>0</v>
      </c>
      <c r="AU512" s="59" t="str">
        <f>AVERAGE(AL512,AN512,AR512,AT512)</f>
        <v>0</v>
      </c>
      <c r="AV512" s="56"/>
      <c r="AW512" s="57" t="str">
        <f>VLOOKUP(AV512,afectacionesArticulosPatentes,2,FALSE)</f>
        <v>0</v>
      </c>
      <c r="AX512" s="56"/>
      <c r="AY512" s="57" t="str">
        <f>VLOOKUP(AX512,afectacionesProductosComerciales,2,FALSE)</f>
        <v>0</v>
      </c>
      <c r="AZ512" s="27"/>
      <c r="BA512" s="45" t="s">
        <v>84</v>
      </c>
      <c r="BB512" s="60" t="str">
        <f>AVERAGE(AW512,AY512)</f>
        <v>0</v>
      </c>
    </row>
    <row r="513" spans="1:92" customHeight="1" ht="36">
      <c r="A513" s="39">
        <v>509</v>
      </c>
      <c r="B513" s="40"/>
      <c r="C513" s="41"/>
      <c r="D513" s="41"/>
      <c r="E513" s="42"/>
      <c r="F513" s="43"/>
      <c r="G513" s="43"/>
      <c r="H513" s="44"/>
      <c r="I513" s="45"/>
      <c r="J513" s="45"/>
      <c r="K513" s="45"/>
      <c r="L513" s="45"/>
      <c r="M513" s="45"/>
      <c r="N513" s="46"/>
      <c r="O513" s="46">
        <v>0</v>
      </c>
      <c r="P513" s="46">
        <v>0</v>
      </c>
      <c r="Q513" s="47">
        <f>SUM(N513:P513)</f>
        <v>0</v>
      </c>
      <c r="R513" s="46"/>
      <c r="S513" s="46"/>
      <c r="T513" s="45"/>
      <c r="U513" s="45"/>
      <c r="V513" s="45"/>
      <c r="W513" s="48" t="str">
        <f>VLOOKUP(M513,tablaPesoTRLActual,2,FALSE)*VLOOKUP((V513-M513),tablaPesoCambioTRL,2,FALSE)</f>
        <v>0</v>
      </c>
      <c r="X513" s="48" t="str">
        <f>VLOOKUP(V513,valoracionMetaTRL,2,FALSE)</f>
        <v>0</v>
      </c>
      <c r="Y513" s="49"/>
      <c r="Z513" s="45" t="str">
        <f>VLOOKUP(Y513,TipoESfuerzo,2,FALSE)</f>
        <v>0</v>
      </c>
      <c r="AA513" s="50"/>
      <c r="AB513" s="51"/>
      <c r="AC513" s="51"/>
      <c r="AD513" s="51"/>
      <c r="AE513" s="52">
        <f>SUM(AA513:AD513)</f>
        <v>0</v>
      </c>
      <c r="AF513" s="53"/>
      <c r="AG513" s="45"/>
      <c r="AH513" s="41"/>
      <c r="AI513" s="54"/>
      <c r="AJ513" s="55" t="str">
        <f>(W513*0.15)+(X513*0.6)+(Z513*0.25)</f>
        <v>0</v>
      </c>
      <c r="AK513" s="56"/>
      <c r="AL513" s="57" t="str">
        <f>VLOOKUP(AK513,AplicacionesTecnologia2,2,FALSE)</f>
        <v>0</v>
      </c>
      <c r="AM513" s="56"/>
      <c r="AN513" s="58" t="str">
        <f>VLOOKUP(AM513,AproximacionMercado,2,FALSE)</f>
        <v>0</v>
      </c>
      <c r="AO513" s="27"/>
      <c r="AP513" s="27"/>
      <c r="AQ513" s="56"/>
      <c r="AR513" s="57" t="str">
        <f>VLOOKUP(AQ513,ExpansionTecnologia,2,FALSE)</f>
        <v>0</v>
      </c>
      <c r="AS513" s="56"/>
      <c r="AT513" s="57" t="str">
        <f>VLOOKUP(AS513,RegulacionesBarreras,2,FALSE)</f>
        <v>0</v>
      </c>
      <c r="AU513" s="59" t="str">
        <f>AVERAGE(AL513,AN513,AR513,AT513)</f>
        <v>0</v>
      </c>
      <c r="AV513" s="56"/>
      <c r="AW513" s="57" t="str">
        <f>VLOOKUP(AV513,afectacionesArticulosPatentes,2,FALSE)</f>
        <v>0</v>
      </c>
      <c r="AX513" s="56"/>
      <c r="AY513" s="57" t="str">
        <f>VLOOKUP(AX513,afectacionesProductosComerciales,2,FALSE)</f>
        <v>0</v>
      </c>
      <c r="AZ513" s="27"/>
      <c r="BA513" s="45" t="s">
        <v>84</v>
      </c>
      <c r="BB513" s="60" t="str">
        <f>AVERAGE(AW513,AY513)</f>
        <v>0</v>
      </c>
    </row>
    <row r="514" spans="1:92" customHeight="1" ht="36">
      <c r="A514" s="39">
        <v>510</v>
      </c>
      <c r="B514" s="40"/>
      <c r="C514" s="41"/>
      <c r="D514" s="41"/>
      <c r="E514" s="42"/>
      <c r="F514" s="43"/>
      <c r="G514" s="43"/>
      <c r="H514" s="44"/>
      <c r="I514" s="45"/>
      <c r="J514" s="45"/>
      <c r="K514" s="45"/>
      <c r="L514" s="45"/>
      <c r="M514" s="45"/>
      <c r="N514" s="46"/>
      <c r="O514" s="46">
        <v>0</v>
      </c>
      <c r="P514" s="46">
        <v>0</v>
      </c>
      <c r="Q514" s="47">
        <f>SUM(N514:P514)</f>
        <v>0</v>
      </c>
      <c r="R514" s="46"/>
      <c r="S514" s="46"/>
      <c r="T514" s="45"/>
      <c r="U514" s="45"/>
      <c r="V514" s="45"/>
      <c r="W514" s="48" t="str">
        <f>VLOOKUP(M514,tablaPesoTRLActual,2,FALSE)*VLOOKUP((V514-M514),tablaPesoCambioTRL,2,FALSE)</f>
        <v>0</v>
      </c>
      <c r="X514" s="48" t="str">
        <f>VLOOKUP(V514,valoracionMetaTRL,2,FALSE)</f>
        <v>0</v>
      </c>
      <c r="Y514" s="49"/>
      <c r="Z514" s="45" t="str">
        <f>VLOOKUP(Y514,TipoESfuerzo,2,FALSE)</f>
        <v>0</v>
      </c>
      <c r="AA514" s="50"/>
      <c r="AB514" s="51"/>
      <c r="AC514" s="51"/>
      <c r="AD514" s="51"/>
      <c r="AE514" s="52">
        <f>SUM(AA514:AD514)</f>
        <v>0</v>
      </c>
      <c r="AF514" s="53"/>
      <c r="AG514" s="45"/>
      <c r="AH514" s="41"/>
      <c r="AI514" s="54"/>
      <c r="AJ514" s="55" t="str">
        <f>(W514*0.15)+(X514*0.6)+(Z514*0.25)</f>
        <v>0</v>
      </c>
      <c r="AK514" s="56"/>
      <c r="AL514" s="57" t="str">
        <f>VLOOKUP(AK514,AplicacionesTecnologia2,2,FALSE)</f>
        <v>0</v>
      </c>
      <c r="AM514" s="56"/>
      <c r="AN514" s="58" t="str">
        <f>VLOOKUP(AM514,AproximacionMercado,2,FALSE)</f>
        <v>0</v>
      </c>
      <c r="AO514" s="27"/>
      <c r="AP514" s="27"/>
      <c r="AQ514" s="56"/>
      <c r="AR514" s="57" t="str">
        <f>VLOOKUP(AQ514,ExpansionTecnologia,2,FALSE)</f>
        <v>0</v>
      </c>
      <c r="AS514" s="56"/>
      <c r="AT514" s="57" t="str">
        <f>VLOOKUP(AS514,RegulacionesBarreras,2,FALSE)</f>
        <v>0</v>
      </c>
      <c r="AU514" s="59" t="str">
        <f>AVERAGE(AL514,AN514,AR514,AT514)</f>
        <v>0</v>
      </c>
      <c r="AV514" s="56"/>
      <c r="AW514" s="57" t="str">
        <f>VLOOKUP(AV514,afectacionesArticulosPatentes,2,FALSE)</f>
        <v>0</v>
      </c>
      <c r="AX514" s="56"/>
      <c r="AY514" s="57" t="str">
        <f>VLOOKUP(AX514,afectacionesProductosComerciales,2,FALSE)</f>
        <v>0</v>
      </c>
      <c r="AZ514" s="27"/>
      <c r="BA514" s="45" t="s">
        <v>84</v>
      </c>
      <c r="BB514" s="60" t="str">
        <f>AVERAGE(AW514,AY514)</f>
        <v>0</v>
      </c>
    </row>
    <row r="515" spans="1:92" customHeight="1" ht="36">
      <c r="A515" s="39">
        <v>511</v>
      </c>
      <c r="B515" s="40"/>
      <c r="C515" s="41"/>
      <c r="D515" s="41"/>
      <c r="E515" s="42"/>
      <c r="F515" s="43"/>
      <c r="G515" s="43"/>
      <c r="H515" s="44"/>
      <c r="I515" s="45"/>
      <c r="J515" s="45"/>
      <c r="K515" s="45"/>
      <c r="L515" s="45"/>
      <c r="M515" s="45"/>
      <c r="N515" s="46"/>
      <c r="O515" s="46">
        <v>0</v>
      </c>
      <c r="P515" s="46">
        <v>0</v>
      </c>
      <c r="Q515" s="47">
        <f>SUM(N515:P515)</f>
        <v>0</v>
      </c>
      <c r="R515" s="46"/>
      <c r="S515" s="46"/>
      <c r="T515" s="45"/>
      <c r="U515" s="45"/>
      <c r="V515" s="45"/>
      <c r="W515" s="48" t="str">
        <f>VLOOKUP(M515,tablaPesoTRLActual,2,FALSE)*VLOOKUP((V515-M515),tablaPesoCambioTRL,2,FALSE)</f>
        <v>0</v>
      </c>
      <c r="X515" s="48" t="str">
        <f>VLOOKUP(V515,valoracionMetaTRL,2,FALSE)</f>
        <v>0</v>
      </c>
      <c r="Y515" s="49"/>
      <c r="Z515" s="45" t="str">
        <f>VLOOKUP(Y515,TipoESfuerzo,2,FALSE)</f>
        <v>0</v>
      </c>
      <c r="AA515" s="50"/>
      <c r="AB515" s="51"/>
      <c r="AC515" s="51"/>
      <c r="AD515" s="51"/>
      <c r="AE515" s="52">
        <f>SUM(AA515:AD515)</f>
        <v>0</v>
      </c>
      <c r="AF515" s="53"/>
      <c r="AG515" s="45"/>
      <c r="AH515" s="41"/>
      <c r="AI515" s="54"/>
      <c r="AJ515" s="55" t="str">
        <f>(W515*0.15)+(X515*0.6)+(Z515*0.25)</f>
        <v>0</v>
      </c>
      <c r="AK515" s="56"/>
      <c r="AL515" s="57" t="str">
        <f>VLOOKUP(AK515,AplicacionesTecnologia2,2,FALSE)</f>
        <v>0</v>
      </c>
      <c r="AM515" s="56"/>
      <c r="AN515" s="58" t="str">
        <f>VLOOKUP(AM515,AproximacionMercado,2,FALSE)</f>
        <v>0</v>
      </c>
      <c r="AO515" s="27"/>
      <c r="AP515" s="27"/>
      <c r="AQ515" s="56"/>
      <c r="AR515" s="57" t="str">
        <f>VLOOKUP(AQ515,ExpansionTecnologia,2,FALSE)</f>
        <v>0</v>
      </c>
      <c r="AS515" s="56"/>
      <c r="AT515" s="57" t="str">
        <f>VLOOKUP(AS515,RegulacionesBarreras,2,FALSE)</f>
        <v>0</v>
      </c>
      <c r="AU515" s="59" t="str">
        <f>AVERAGE(AL515,AN515,AR515,AT515)</f>
        <v>0</v>
      </c>
      <c r="AV515" s="56"/>
      <c r="AW515" s="57" t="str">
        <f>VLOOKUP(AV515,afectacionesArticulosPatentes,2,FALSE)</f>
        <v>0</v>
      </c>
      <c r="AX515" s="56"/>
      <c r="AY515" s="57" t="str">
        <f>VLOOKUP(AX515,afectacionesProductosComerciales,2,FALSE)</f>
        <v>0</v>
      </c>
      <c r="AZ515" s="27"/>
      <c r="BA515" s="45" t="s">
        <v>84</v>
      </c>
      <c r="BB515" s="60" t="str">
        <f>AVERAGE(AW515,AY515)</f>
        <v>0</v>
      </c>
    </row>
    <row r="516" spans="1:92" customHeight="1" ht="36">
      <c r="A516" s="39">
        <v>512</v>
      </c>
      <c r="B516" s="40"/>
      <c r="C516" s="41"/>
      <c r="D516" s="41"/>
      <c r="E516" s="42"/>
      <c r="F516" s="43"/>
      <c r="G516" s="43"/>
      <c r="H516" s="44"/>
      <c r="I516" s="45"/>
      <c r="J516" s="45"/>
      <c r="K516" s="45"/>
      <c r="L516" s="45"/>
      <c r="M516" s="45"/>
      <c r="N516" s="46"/>
      <c r="O516" s="46">
        <v>0</v>
      </c>
      <c r="P516" s="46">
        <v>0</v>
      </c>
      <c r="Q516" s="47">
        <f>SUM(N516:P516)</f>
        <v>0</v>
      </c>
      <c r="R516" s="46"/>
      <c r="S516" s="46"/>
      <c r="T516" s="45"/>
      <c r="U516" s="45"/>
      <c r="V516" s="45"/>
      <c r="W516" s="48" t="str">
        <f>VLOOKUP(M516,tablaPesoTRLActual,2,FALSE)*VLOOKUP((V516-M516),tablaPesoCambioTRL,2,FALSE)</f>
        <v>0</v>
      </c>
      <c r="X516" s="48" t="str">
        <f>VLOOKUP(V516,valoracionMetaTRL,2,FALSE)</f>
        <v>0</v>
      </c>
      <c r="Y516" s="49"/>
      <c r="Z516" s="45" t="str">
        <f>VLOOKUP(Y516,TipoESfuerzo,2,FALSE)</f>
        <v>0</v>
      </c>
      <c r="AA516" s="50"/>
      <c r="AB516" s="51"/>
      <c r="AC516" s="51"/>
      <c r="AD516" s="51"/>
      <c r="AE516" s="52">
        <f>SUM(AA516:AD516)</f>
        <v>0</v>
      </c>
      <c r="AF516" s="53"/>
      <c r="AG516" s="45"/>
      <c r="AH516" s="41"/>
      <c r="AI516" s="54"/>
      <c r="AJ516" s="55" t="str">
        <f>(W516*0.15)+(X516*0.6)+(Z516*0.25)</f>
        <v>0</v>
      </c>
      <c r="AK516" s="56"/>
      <c r="AL516" s="57" t="str">
        <f>VLOOKUP(AK516,AplicacionesTecnologia2,2,FALSE)</f>
        <v>0</v>
      </c>
      <c r="AM516" s="56"/>
      <c r="AN516" s="58" t="str">
        <f>VLOOKUP(AM516,AproximacionMercado,2,FALSE)</f>
        <v>0</v>
      </c>
      <c r="AO516" s="27"/>
      <c r="AP516" s="27"/>
      <c r="AQ516" s="56"/>
      <c r="AR516" s="57" t="str">
        <f>VLOOKUP(AQ516,ExpansionTecnologia,2,FALSE)</f>
        <v>0</v>
      </c>
      <c r="AS516" s="56"/>
      <c r="AT516" s="57" t="str">
        <f>VLOOKUP(AS516,RegulacionesBarreras,2,FALSE)</f>
        <v>0</v>
      </c>
      <c r="AU516" s="59" t="str">
        <f>AVERAGE(AL516,AN516,AR516,AT516)</f>
        <v>0</v>
      </c>
      <c r="AV516" s="56"/>
      <c r="AW516" s="57" t="str">
        <f>VLOOKUP(AV516,afectacionesArticulosPatentes,2,FALSE)</f>
        <v>0</v>
      </c>
      <c r="AX516" s="56"/>
      <c r="AY516" s="57" t="str">
        <f>VLOOKUP(AX516,afectacionesProductosComerciales,2,FALSE)</f>
        <v>0</v>
      </c>
      <c r="AZ516" s="27"/>
      <c r="BA516" s="45" t="s">
        <v>84</v>
      </c>
      <c r="BB516" s="60" t="str">
        <f>AVERAGE(AW516,AY516)</f>
        <v>0</v>
      </c>
    </row>
    <row r="517" spans="1:92" customHeight="1" ht="36">
      <c r="A517" s="39">
        <v>513</v>
      </c>
      <c r="B517" s="40"/>
      <c r="C517" s="41"/>
      <c r="D517" s="41"/>
      <c r="E517" s="42"/>
      <c r="F517" s="43"/>
      <c r="G517" s="43"/>
      <c r="H517" s="44"/>
      <c r="I517" s="45"/>
      <c r="J517" s="45"/>
      <c r="K517" s="45"/>
      <c r="L517" s="45"/>
      <c r="M517" s="45"/>
      <c r="N517" s="46"/>
      <c r="O517" s="46">
        <v>0</v>
      </c>
      <c r="P517" s="46">
        <v>0</v>
      </c>
      <c r="Q517" s="47">
        <f>SUM(N517:P517)</f>
        <v>0</v>
      </c>
      <c r="R517" s="46"/>
      <c r="S517" s="46"/>
      <c r="T517" s="45"/>
      <c r="U517" s="45"/>
      <c r="V517" s="45"/>
      <c r="W517" s="48" t="str">
        <f>VLOOKUP(M517,tablaPesoTRLActual,2,FALSE)*VLOOKUP((V517-M517),tablaPesoCambioTRL,2,FALSE)</f>
        <v>0</v>
      </c>
      <c r="X517" s="48" t="str">
        <f>VLOOKUP(V517,valoracionMetaTRL,2,FALSE)</f>
        <v>0</v>
      </c>
      <c r="Y517" s="49"/>
      <c r="Z517" s="45" t="str">
        <f>VLOOKUP(Y517,TipoESfuerzo,2,FALSE)</f>
        <v>0</v>
      </c>
      <c r="AA517" s="50"/>
      <c r="AB517" s="51"/>
      <c r="AC517" s="51"/>
      <c r="AD517" s="51"/>
      <c r="AE517" s="52">
        <f>SUM(AA517:AD517)</f>
        <v>0</v>
      </c>
      <c r="AF517" s="53"/>
      <c r="AG517" s="45"/>
      <c r="AH517" s="41"/>
      <c r="AI517" s="54"/>
      <c r="AJ517" s="55" t="str">
        <f>(W517*0.15)+(X517*0.6)+(Z517*0.25)</f>
        <v>0</v>
      </c>
      <c r="AK517" s="56"/>
      <c r="AL517" s="57" t="str">
        <f>VLOOKUP(AK517,AplicacionesTecnologia2,2,FALSE)</f>
        <v>0</v>
      </c>
      <c r="AM517" s="56"/>
      <c r="AN517" s="58" t="str">
        <f>VLOOKUP(AM517,AproximacionMercado,2,FALSE)</f>
        <v>0</v>
      </c>
      <c r="AO517" s="27"/>
      <c r="AP517" s="27"/>
      <c r="AQ517" s="56"/>
      <c r="AR517" s="57" t="str">
        <f>VLOOKUP(AQ517,ExpansionTecnologia,2,FALSE)</f>
        <v>0</v>
      </c>
      <c r="AS517" s="56"/>
      <c r="AT517" s="57" t="str">
        <f>VLOOKUP(AS517,RegulacionesBarreras,2,FALSE)</f>
        <v>0</v>
      </c>
      <c r="AU517" s="59" t="str">
        <f>AVERAGE(AL517,AN517,AR517,AT517)</f>
        <v>0</v>
      </c>
      <c r="AV517" s="56"/>
      <c r="AW517" s="57" t="str">
        <f>VLOOKUP(AV517,afectacionesArticulosPatentes,2,FALSE)</f>
        <v>0</v>
      </c>
      <c r="AX517" s="56"/>
      <c r="AY517" s="57" t="str">
        <f>VLOOKUP(AX517,afectacionesProductosComerciales,2,FALSE)</f>
        <v>0</v>
      </c>
      <c r="AZ517" s="27"/>
      <c r="BA517" s="45" t="s">
        <v>84</v>
      </c>
      <c r="BB517" s="60" t="str">
        <f>AVERAGE(AW517,AY517)</f>
        <v>0</v>
      </c>
    </row>
    <row r="518" spans="1:92" customHeight="1" ht="36">
      <c r="A518" s="39">
        <v>514</v>
      </c>
      <c r="B518" s="40"/>
      <c r="C518" s="41"/>
      <c r="D518" s="41"/>
      <c r="E518" s="42"/>
      <c r="F518" s="43"/>
      <c r="G518" s="43"/>
      <c r="H518" s="44"/>
      <c r="I518" s="45"/>
      <c r="J518" s="45"/>
      <c r="K518" s="45"/>
      <c r="L518" s="45"/>
      <c r="M518" s="45"/>
      <c r="N518" s="46"/>
      <c r="O518" s="46">
        <v>0</v>
      </c>
      <c r="P518" s="46">
        <v>0</v>
      </c>
      <c r="Q518" s="47">
        <f>SUM(N518:P518)</f>
        <v>0</v>
      </c>
      <c r="R518" s="46"/>
      <c r="S518" s="46"/>
      <c r="T518" s="45"/>
      <c r="U518" s="45"/>
      <c r="V518" s="45"/>
      <c r="W518" s="48" t="str">
        <f>VLOOKUP(M518,tablaPesoTRLActual,2,FALSE)*VLOOKUP((V518-M518),tablaPesoCambioTRL,2,FALSE)</f>
        <v>0</v>
      </c>
      <c r="X518" s="48" t="str">
        <f>VLOOKUP(V518,valoracionMetaTRL,2,FALSE)</f>
        <v>0</v>
      </c>
      <c r="Y518" s="49"/>
      <c r="Z518" s="45" t="str">
        <f>VLOOKUP(Y518,TipoESfuerzo,2,FALSE)</f>
        <v>0</v>
      </c>
      <c r="AA518" s="50"/>
      <c r="AB518" s="51"/>
      <c r="AC518" s="51"/>
      <c r="AD518" s="51"/>
      <c r="AE518" s="52">
        <f>SUM(AA518:AD518)</f>
        <v>0</v>
      </c>
      <c r="AF518" s="53"/>
      <c r="AG518" s="45"/>
      <c r="AH518" s="41"/>
      <c r="AI518" s="54"/>
      <c r="AJ518" s="55" t="str">
        <f>(W518*0.15)+(X518*0.6)+(Z518*0.25)</f>
        <v>0</v>
      </c>
      <c r="AK518" s="56"/>
      <c r="AL518" s="57" t="str">
        <f>VLOOKUP(AK518,AplicacionesTecnologia2,2,FALSE)</f>
        <v>0</v>
      </c>
      <c r="AM518" s="56"/>
      <c r="AN518" s="58" t="str">
        <f>VLOOKUP(AM518,AproximacionMercado,2,FALSE)</f>
        <v>0</v>
      </c>
      <c r="AO518" s="27"/>
      <c r="AP518" s="27"/>
      <c r="AQ518" s="56"/>
      <c r="AR518" s="57" t="str">
        <f>VLOOKUP(AQ518,ExpansionTecnologia,2,FALSE)</f>
        <v>0</v>
      </c>
      <c r="AS518" s="56"/>
      <c r="AT518" s="57" t="str">
        <f>VLOOKUP(AS518,RegulacionesBarreras,2,FALSE)</f>
        <v>0</v>
      </c>
      <c r="AU518" s="59" t="str">
        <f>AVERAGE(AL518,AN518,AR518,AT518)</f>
        <v>0</v>
      </c>
      <c r="AV518" s="56"/>
      <c r="AW518" s="57" t="str">
        <f>VLOOKUP(AV518,afectacionesArticulosPatentes,2,FALSE)</f>
        <v>0</v>
      </c>
      <c r="AX518" s="56"/>
      <c r="AY518" s="57" t="str">
        <f>VLOOKUP(AX518,afectacionesProductosComerciales,2,FALSE)</f>
        <v>0</v>
      </c>
      <c r="AZ518" s="27"/>
      <c r="BA518" s="45" t="s">
        <v>84</v>
      </c>
      <c r="BB518" s="60" t="str">
        <f>AVERAGE(AW518,AY518)</f>
        <v>0</v>
      </c>
    </row>
    <row r="519" spans="1:92" customHeight="1" ht="36">
      <c r="A519" s="39">
        <v>515</v>
      </c>
      <c r="B519" s="40"/>
      <c r="C519" s="41"/>
      <c r="D519" s="41"/>
      <c r="E519" s="42"/>
      <c r="F519" s="43"/>
      <c r="G519" s="43"/>
      <c r="H519" s="44"/>
      <c r="I519" s="45"/>
      <c r="J519" s="45"/>
      <c r="K519" s="45"/>
      <c r="L519" s="45"/>
      <c r="M519" s="45"/>
      <c r="N519" s="46"/>
      <c r="O519" s="46">
        <v>0</v>
      </c>
      <c r="P519" s="46">
        <v>0</v>
      </c>
      <c r="Q519" s="47">
        <f>SUM(N519:P519)</f>
        <v>0</v>
      </c>
      <c r="R519" s="46"/>
      <c r="S519" s="46"/>
      <c r="T519" s="45"/>
      <c r="U519" s="45"/>
      <c r="V519" s="45"/>
      <c r="W519" s="48" t="str">
        <f>VLOOKUP(M519,tablaPesoTRLActual,2,FALSE)*VLOOKUP((V519-M519),tablaPesoCambioTRL,2,FALSE)</f>
        <v>0</v>
      </c>
      <c r="X519" s="48" t="str">
        <f>VLOOKUP(V519,valoracionMetaTRL,2,FALSE)</f>
        <v>0</v>
      </c>
      <c r="Y519" s="49"/>
      <c r="Z519" s="45" t="str">
        <f>VLOOKUP(Y519,TipoESfuerzo,2,FALSE)</f>
        <v>0</v>
      </c>
      <c r="AA519" s="50"/>
      <c r="AB519" s="51"/>
      <c r="AC519" s="51"/>
      <c r="AD519" s="51"/>
      <c r="AE519" s="52">
        <f>SUM(AA519:AD519)</f>
        <v>0</v>
      </c>
      <c r="AF519" s="53"/>
      <c r="AG519" s="45"/>
      <c r="AH519" s="41"/>
      <c r="AI519" s="54"/>
      <c r="AJ519" s="55" t="str">
        <f>(W519*0.15)+(X519*0.6)+(Z519*0.25)</f>
        <v>0</v>
      </c>
      <c r="AK519" s="56"/>
      <c r="AL519" s="57" t="str">
        <f>VLOOKUP(AK519,AplicacionesTecnologia2,2,FALSE)</f>
        <v>0</v>
      </c>
      <c r="AM519" s="56"/>
      <c r="AN519" s="58" t="str">
        <f>VLOOKUP(AM519,AproximacionMercado,2,FALSE)</f>
        <v>0</v>
      </c>
      <c r="AO519" s="27"/>
      <c r="AP519" s="27"/>
      <c r="AQ519" s="56"/>
      <c r="AR519" s="57" t="str">
        <f>VLOOKUP(AQ519,ExpansionTecnologia,2,FALSE)</f>
        <v>0</v>
      </c>
      <c r="AS519" s="56"/>
      <c r="AT519" s="57" t="str">
        <f>VLOOKUP(AS519,RegulacionesBarreras,2,FALSE)</f>
        <v>0</v>
      </c>
      <c r="AU519" s="59" t="str">
        <f>AVERAGE(AL519,AN519,AR519,AT519)</f>
        <v>0</v>
      </c>
      <c r="AV519" s="56"/>
      <c r="AW519" s="57" t="str">
        <f>VLOOKUP(AV519,afectacionesArticulosPatentes,2,FALSE)</f>
        <v>0</v>
      </c>
      <c r="AX519" s="56"/>
      <c r="AY519" s="57" t="str">
        <f>VLOOKUP(AX519,afectacionesProductosComerciales,2,FALSE)</f>
        <v>0</v>
      </c>
      <c r="AZ519" s="27"/>
      <c r="BA519" s="45" t="s">
        <v>84</v>
      </c>
      <c r="BB519" s="60" t="str">
        <f>AVERAGE(AW519,AY519)</f>
        <v>0</v>
      </c>
    </row>
    <row r="520" spans="1:92" customHeight="1" ht="36">
      <c r="A520" s="39">
        <v>516</v>
      </c>
      <c r="B520" s="40"/>
      <c r="C520" s="41"/>
      <c r="D520" s="41"/>
      <c r="E520" s="42"/>
      <c r="F520" s="43"/>
      <c r="G520" s="43"/>
      <c r="H520" s="44"/>
      <c r="I520" s="45"/>
      <c r="J520" s="45"/>
      <c r="K520" s="45"/>
      <c r="L520" s="45"/>
      <c r="M520" s="45"/>
      <c r="N520" s="46"/>
      <c r="O520" s="46">
        <v>0</v>
      </c>
      <c r="P520" s="46">
        <v>0</v>
      </c>
      <c r="Q520" s="47">
        <f>SUM(N520:P520)</f>
        <v>0</v>
      </c>
      <c r="R520" s="46"/>
      <c r="S520" s="46"/>
      <c r="T520" s="45"/>
      <c r="U520" s="45"/>
      <c r="V520" s="45"/>
      <c r="W520" s="48" t="str">
        <f>VLOOKUP(M520,tablaPesoTRLActual,2,FALSE)*VLOOKUP((V520-M520),tablaPesoCambioTRL,2,FALSE)</f>
        <v>0</v>
      </c>
      <c r="X520" s="48" t="str">
        <f>VLOOKUP(V520,valoracionMetaTRL,2,FALSE)</f>
        <v>0</v>
      </c>
      <c r="Y520" s="49"/>
      <c r="Z520" s="45" t="str">
        <f>VLOOKUP(Y520,TipoESfuerzo,2,FALSE)</f>
        <v>0</v>
      </c>
      <c r="AA520" s="50"/>
      <c r="AB520" s="51"/>
      <c r="AC520" s="51"/>
      <c r="AD520" s="51"/>
      <c r="AE520" s="52">
        <f>SUM(AA520:AD520)</f>
        <v>0</v>
      </c>
      <c r="AF520" s="53"/>
      <c r="AG520" s="45"/>
      <c r="AH520" s="41"/>
      <c r="AI520" s="54"/>
      <c r="AJ520" s="55" t="str">
        <f>(W520*0.15)+(X520*0.6)+(Z520*0.25)</f>
        <v>0</v>
      </c>
      <c r="AK520" s="56"/>
      <c r="AL520" s="57" t="str">
        <f>VLOOKUP(AK520,AplicacionesTecnologia2,2,FALSE)</f>
        <v>0</v>
      </c>
      <c r="AM520" s="56"/>
      <c r="AN520" s="58" t="str">
        <f>VLOOKUP(AM520,AproximacionMercado,2,FALSE)</f>
        <v>0</v>
      </c>
      <c r="AO520" s="27"/>
      <c r="AP520" s="27"/>
      <c r="AQ520" s="56"/>
      <c r="AR520" s="57" t="str">
        <f>VLOOKUP(AQ520,ExpansionTecnologia,2,FALSE)</f>
        <v>0</v>
      </c>
      <c r="AS520" s="56"/>
      <c r="AT520" s="57" t="str">
        <f>VLOOKUP(AS520,RegulacionesBarreras,2,FALSE)</f>
        <v>0</v>
      </c>
      <c r="AU520" s="59" t="str">
        <f>AVERAGE(AL520,AN520,AR520,AT520)</f>
        <v>0</v>
      </c>
      <c r="AV520" s="56"/>
      <c r="AW520" s="57" t="str">
        <f>VLOOKUP(AV520,afectacionesArticulosPatentes,2,FALSE)</f>
        <v>0</v>
      </c>
      <c r="AX520" s="56"/>
      <c r="AY520" s="57" t="str">
        <f>VLOOKUP(AX520,afectacionesProductosComerciales,2,FALSE)</f>
        <v>0</v>
      </c>
      <c r="AZ520" s="27"/>
      <c r="BA520" s="45" t="s">
        <v>84</v>
      </c>
      <c r="BB520" s="60" t="str">
        <f>AVERAGE(AW520,AY520)</f>
        <v>0</v>
      </c>
    </row>
    <row r="521" spans="1:92" customHeight="1" ht="36">
      <c r="A521" s="39">
        <v>517</v>
      </c>
      <c r="B521" s="40"/>
      <c r="C521" s="41"/>
      <c r="D521" s="41"/>
      <c r="E521" s="42"/>
      <c r="F521" s="43"/>
      <c r="G521" s="43"/>
      <c r="H521" s="44"/>
      <c r="I521" s="45"/>
      <c r="J521" s="45"/>
      <c r="K521" s="45"/>
      <c r="L521" s="45"/>
      <c r="M521" s="45"/>
      <c r="N521" s="46"/>
      <c r="O521" s="46">
        <v>0</v>
      </c>
      <c r="P521" s="46">
        <v>0</v>
      </c>
      <c r="Q521" s="47">
        <f>SUM(N521:P521)</f>
        <v>0</v>
      </c>
      <c r="R521" s="46"/>
      <c r="S521" s="46"/>
      <c r="T521" s="45"/>
      <c r="U521" s="45"/>
      <c r="V521" s="45"/>
      <c r="W521" s="48" t="str">
        <f>VLOOKUP(M521,tablaPesoTRLActual,2,FALSE)*VLOOKUP((V521-M521),tablaPesoCambioTRL,2,FALSE)</f>
        <v>0</v>
      </c>
      <c r="X521" s="48" t="str">
        <f>VLOOKUP(V521,valoracionMetaTRL,2,FALSE)</f>
        <v>0</v>
      </c>
      <c r="Y521" s="49"/>
      <c r="Z521" s="45" t="str">
        <f>VLOOKUP(Y521,TipoESfuerzo,2,FALSE)</f>
        <v>0</v>
      </c>
      <c r="AA521" s="50"/>
      <c r="AB521" s="51"/>
      <c r="AC521" s="51"/>
      <c r="AD521" s="51"/>
      <c r="AE521" s="52">
        <f>SUM(AA521:AD521)</f>
        <v>0</v>
      </c>
      <c r="AF521" s="53"/>
      <c r="AG521" s="45"/>
      <c r="AH521" s="41"/>
      <c r="AI521" s="54"/>
      <c r="AJ521" s="55" t="str">
        <f>(W521*0.15)+(X521*0.6)+(Z521*0.25)</f>
        <v>0</v>
      </c>
      <c r="AK521" s="56"/>
      <c r="AL521" s="57" t="str">
        <f>VLOOKUP(AK521,AplicacionesTecnologia2,2,FALSE)</f>
        <v>0</v>
      </c>
      <c r="AM521" s="56"/>
      <c r="AN521" s="58" t="str">
        <f>VLOOKUP(AM521,AproximacionMercado,2,FALSE)</f>
        <v>0</v>
      </c>
      <c r="AO521" s="27"/>
      <c r="AP521" s="27"/>
      <c r="AQ521" s="56"/>
      <c r="AR521" s="57" t="str">
        <f>VLOOKUP(AQ521,ExpansionTecnologia,2,FALSE)</f>
        <v>0</v>
      </c>
      <c r="AS521" s="56"/>
      <c r="AT521" s="57" t="str">
        <f>VLOOKUP(AS521,RegulacionesBarreras,2,FALSE)</f>
        <v>0</v>
      </c>
      <c r="AU521" s="59" t="str">
        <f>AVERAGE(AL521,AN521,AR521,AT521)</f>
        <v>0</v>
      </c>
      <c r="AV521" s="56"/>
      <c r="AW521" s="57" t="str">
        <f>VLOOKUP(AV521,afectacionesArticulosPatentes,2,FALSE)</f>
        <v>0</v>
      </c>
      <c r="AX521" s="56"/>
      <c r="AY521" s="57" t="str">
        <f>VLOOKUP(AX521,afectacionesProductosComerciales,2,FALSE)</f>
        <v>0</v>
      </c>
      <c r="AZ521" s="27"/>
      <c r="BA521" s="45" t="s">
        <v>84</v>
      </c>
      <c r="BB521" s="60" t="str">
        <f>AVERAGE(AW521,AY521)</f>
        <v>0</v>
      </c>
    </row>
    <row r="522" spans="1:92" customHeight="1" ht="36">
      <c r="A522" s="39">
        <v>518</v>
      </c>
      <c r="B522" s="40"/>
      <c r="C522" s="41"/>
      <c r="D522" s="41"/>
      <c r="E522" s="42"/>
      <c r="F522" s="43"/>
      <c r="G522" s="43"/>
      <c r="H522" s="44"/>
      <c r="I522" s="45"/>
      <c r="J522" s="45"/>
      <c r="K522" s="45"/>
      <c r="L522" s="45"/>
      <c r="M522" s="45"/>
      <c r="N522" s="46"/>
      <c r="O522" s="46">
        <v>0</v>
      </c>
      <c r="P522" s="46">
        <v>0</v>
      </c>
      <c r="Q522" s="47">
        <f>SUM(N522:P522)</f>
        <v>0</v>
      </c>
      <c r="R522" s="46"/>
      <c r="S522" s="46"/>
      <c r="T522" s="45"/>
      <c r="U522" s="45"/>
      <c r="V522" s="45"/>
      <c r="W522" s="48" t="str">
        <f>VLOOKUP(M522,tablaPesoTRLActual,2,FALSE)*VLOOKUP((V522-M522),tablaPesoCambioTRL,2,FALSE)</f>
        <v>0</v>
      </c>
      <c r="X522" s="48" t="str">
        <f>VLOOKUP(V522,valoracionMetaTRL,2,FALSE)</f>
        <v>0</v>
      </c>
      <c r="Y522" s="49"/>
      <c r="Z522" s="45" t="str">
        <f>VLOOKUP(Y522,TipoESfuerzo,2,FALSE)</f>
        <v>0</v>
      </c>
      <c r="AA522" s="50"/>
      <c r="AB522" s="51"/>
      <c r="AC522" s="51"/>
      <c r="AD522" s="51"/>
      <c r="AE522" s="52">
        <f>SUM(AA522:AD522)</f>
        <v>0</v>
      </c>
      <c r="AF522" s="53"/>
      <c r="AG522" s="45"/>
      <c r="AH522" s="41"/>
      <c r="AI522" s="54"/>
      <c r="AJ522" s="55" t="str">
        <f>(W522*0.15)+(X522*0.6)+(Z522*0.25)</f>
        <v>0</v>
      </c>
      <c r="AK522" s="56"/>
      <c r="AL522" s="57" t="str">
        <f>VLOOKUP(AK522,AplicacionesTecnologia2,2,FALSE)</f>
        <v>0</v>
      </c>
      <c r="AM522" s="56"/>
      <c r="AN522" s="58" t="str">
        <f>VLOOKUP(AM522,AproximacionMercado,2,FALSE)</f>
        <v>0</v>
      </c>
      <c r="AO522" s="27"/>
      <c r="AP522" s="27"/>
      <c r="AQ522" s="56"/>
      <c r="AR522" s="57" t="str">
        <f>VLOOKUP(AQ522,ExpansionTecnologia,2,FALSE)</f>
        <v>0</v>
      </c>
      <c r="AS522" s="56"/>
      <c r="AT522" s="57" t="str">
        <f>VLOOKUP(AS522,RegulacionesBarreras,2,FALSE)</f>
        <v>0</v>
      </c>
      <c r="AU522" s="59" t="str">
        <f>AVERAGE(AL522,AN522,AR522,AT522)</f>
        <v>0</v>
      </c>
      <c r="AV522" s="56"/>
      <c r="AW522" s="57" t="str">
        <f>VLOOKUP(AV522,afectacionesArticulosPatentes,2,FALSE)</f>
        <v>0</v>
      </c>
      <c r="AX522" s="56"/>
      <c r="AY522" s="57" t="str">
        <f>VLOOKUP(AX522,afectacionesProductosComerciales,2,FALSE)</f>
        <v>0</v>
      </c>
      <c r="AZ522" s="27"/>
      <c r="BA522" s="45" t="s">
        <v>84</v>
      </c>
      <c r="BB522" s="60" t="str">
        <f>AVERAGE(AW522,AY522)</f>
        <v>0</v>
      </c>
    </row>
    <row r="523" spans="1:92" customHeight="1" ht="36">
      <c r="A523" s="39">
        <v>519</v>
      </c>
      <c r="B523" s="40"/>
      <c r="C523" s="41"/>
      <c r="D523" s="41"/>
      <c r="E523" s="42"/>
      <c r="F523" s="43"/>
      <c r="G523" s="43"/>
      <c r="H523" s="44"/>
      <c r="I523" s="45"/>
      <c r="J523" s="45"/>
      <c r="K523" s="45"/>
      <c r="L523" s="45"/>
      <c r="M523" s="45"/>
      <c r="N523" s="46"/>
      <c r="O523" s="46">
        <v>0</v>
      </c>
      <c r="P523" s="46">
        <v>0</v>
      </c>
      <c r="Q523" s="47">
        <f>SUM(N523:P523)</f>
        <v>0</v>
      </c>
      <c r="R523" s="46"/>
      <c r="S523" s="46"/>
      <c r="T523" s="45"/>
      <c r="U523" s="45"/>
      <c r="V523" s="45"/>
      <c r="W523" s="48" t="str">
        <f>VLOOKUP(M523,tablaPesoTRLActual,2,FALSE)*VLOOKUP((V523-M523),tablaPesoCambioTRL,2,FALSE)</f>
        <v>0</v>
      </c>
      <c r="X523" s="48" t="str">
        <f>VLOOKUP(V523,valoracionMetaTRL,2,FALSE)</f>
        <v>0</v>
      </c>
      <c r="Y523" s="49"/>
      <c r="Z523" s="45" t="str">
        <f>VLOOKUP(Y523,TipoESfuerzo,2,FALSE)</f>
        <v>0</v>
      </c>
      <c r="AA523" s="50"/>
      <c r="AB523" s="51"/>
      <c r="AC523" s="51"/>
      <c r="AD523" s="51"/>
      <c r="AE523" s="52">
        <f>SUM(AA523:AD523)</f>
        <v>0</v>
      </c>
      <c r="AF523" s="53"/>
      <c r="AG523" s="45"/>
      <c r="AH523" s="41"/>
      <c r="AI523" s="54"/>
      <c r="AJ523" s="55" t="str">
        <f>(W523*0.15)+(X523*0.6)+(Z523*0.25)</f>
        <v>0</v>
      </c>
      <c r="AK523" s="56"/>
      <c r="AL523" s="57" t="str">
        <f>VLOOKUP(AK523,AplicacionesTecnologia2,2,FALSE)</f>
        <v>0</v>
      </c>
      <c r="AM523" s="56"/>
      <c r="AN523" s="58" t="str">
        <f>VLOOKUP(AM523,AproximacionMercado,2,FALSE)</f>
        <v>0</v>
      </c>
      <c r="AO523" s="27"/>
      <c r="AP523" s="27"/>
      <c r="AQ523" s="56"/>
      <c r="AR523" s="57" t="str">
        <f>VLOOKUP(AQ523,ExpansionTecnologia,2,FALSE)</f>
        <v>0</v>
      </c>
      <c r="AS523" s="56"/>
      <c r="AT523" s="57" t="str">
        <f>VLOOKUP(AS523,RegulacionesBarreras,2,FALSE)</f>
        <v>0</v>
      </c>
      <c r="AU523" s="59" t="str">
        <f>AVERAGE(AL523,AN523,AR523,AT523)</f>
        <v>0</v>
      </c>
      <c r="AV523" s="56"/>
      <c r="AW523" s="57" t="str">
        <f>VLOOKUP(AV523,afectacionesArticulosPatentes,2,FALSE)</f>
        <v>0</v>
      </c>
      <c r="AX523" s="56"/>
      <c r="AY523" s="57" t="str">
        <f>VLOOKUP(AX523,afectacionesProductosComerciales,2,FALSE)</f>
        <v>0</v>
      </c>
      <c r="AZ523" s="27"/>
      <c r="BA523" s="45" t="s">
        <v>84</v>
      </c>
      <c r="BB523" s="60" t="str">
        <f>AVERAGE(AW523,AY523)</f>
        <v>0</v>
      </c>
    </row>
    <row r="524" spans="1:92" customHeight="1" ht="36">
      <c r="A524" s="39">
        <v>520</v>
      </c>
      <c r="B524" s="40"/>
      <c r="C524" s="41"/>
      <c r="D524" s="41"/>
      <c r="E524" s="42"/>
      <c r="F524" s="43"/>
      <c r="G524" s="43"/>
      <c r="H524" s="44"/>
      <c r="I524" s="45"/>
      <c r="J524" s="45"/>
      <c r="K524" s="45"/>
      <c r="L524" s="45"/>
      <c r="M524" s="45"/>
      <c r="N524" s="46"/>
      <c r="O524" s="46">
        <v>0</v>
      </c>
      <c r="P524" s="46">
        <v>0</v>
      </c>
      <c r="Q524" s="47">
        <f>SUM(N524:P524)</f>
        <v>0</v>
      </c>
      <c r="R524" s="46"/>
      <c r="S524" s="46"/>
      <c r="T524" s="45"/>
      <c r="U524" s="45"/>
      <c r="V524" s="45"/>
      <c r="W524" s="48" t="str">
        <f>VLOOKUP(M524,tablaPesoTRLActual,2,FALSE)*VLOOKUP((V524-M524),tablaPesoCambioTRL,2,FALSE)</f>
        <v>0</v>
      </c>
      <c r="X524" s="48" t="str">
        <f>VLOOKUP(V524,valoracionMetaTRL,2,FALSE)</f>
        <v>0</v>
      </c>
      <c r="Y524" s="49"/>
      <c r="Z524" s="45" t="str">
        <f>VLOOKUP(Y524,TipoESfuerzo,2,FALSE)</f>
        <v>0</v>
      </c>
      <c r="AA524" s="50"/>
      <c r="AB524" s="51"/>
      <c r="AC524" s="51"/>
      <c r="AD524" s="51"/>
      <c r="AE524" s="52">
        <f>SUM(AA524:AD524)</f>
        <v>0</v>
      </c>
      <c r="AF524" s="53"/>
      <c r="AG524" s="45"/>
      <c r="AH524" s="41"/>
      <c r="AI524" s="54"/>
      <c r="AJ524" s="55" t="str">
        <f>(W524*0.15)+(X524*0.6)+(Z524*0.25)</f>
        <v>0</v>
      </c>
      <c r="AK524" s="56"/>
      <c r="AL524" s="57" t="str">
        <f>VLOOKUP(AK524,AplicacionesTecnologia2,2,FALSE)</f>
        <v>0</v>
      </c>
      <c r="AM524" s="56"/>
      <c r="AN524" s="58" t="str">
        <f>VLOOKUP(AM524,AproximacionMercado,2,FALSE)</f>
        <v>0</v>
      </c>
      <c r="AO524" s="27"/>
      <c r="AP524" s="27"/>
      <c r="AQ524" s="56"/>
      <c r="AR524" s="57" t="str">
        <f>VLOOKUP(AQ524,ExpansionTecnologia,2,FALSE)</f>
        <v>0</v>
      </c>
      <c r="AS524" s="56"/>
      <c r="AT524" s="57" t="str">
        <f>VLOOKUP(AS524,RegulacionesBarreras,2,FALSE)</f>
        <v>0</v>
      </c>
      <c r="AU524" s="59" t="str">
        <f>AVERAGE(AL524,AN524,AR524,AT524)</f>
        <v>0</v>
      </c>
      <c r="AV524" s="56"/>
      <c r="AW524" s="57" t="str">
        <f>VLOOKUP(AV524,afectacionesArticulosPatentes,2,FALSE)</f>
        <v>0</v>
      </c>
      <c r="AX524" s="56"/>
      <c r="AY524" s="57" t="str">
        <f>VLOOKUP(AX524,afectacionesProductosComerciales,2,FALSE)</f>
        <v>0</v>
      </c>
      <c r="AZ524" s="27"/>
      <c r="BA524" s="45" t="s">
        <v>84</v>
      </c>
      <c r="BB524" s="60" t="str">
        <f>AVERAGE(AW524,AY524)</f>
        <v>0</v>
      </c>
    </row>
    <row r="525" spans="1:92" customHeight="1" ht="36">
      <c r="A525" s="39">
        <v>521</v>
      </c>
      <c r="B525" s="40"/>
      <c r="C525" s="41"/>
      <c r="D525" s="41"/>
      <c r="E525" s="42"/>
      <c r="F525" s="43"/>
      <c r="G525" s="43"/>
      <c r="H525" s="44"/>
      <c r="I525" s="45"/>
      <c r="J525" s="45"/>
      <c r="K525" s="45"/>
      <c r="L525" s="45"/>
      <c r="M525" s="45"/>
      <c r="N525" s="46"/>
      <c r="O525" s="46">
        <v>0</v>
      </c>
      <c r="P525" s="46">
        <v>0</v>
      </c>
      <c r="Q525" s="47">
        <f>SUM(N525:P525)</f>
        <v>0</v>
      </c>
      <c r="R525" s="46"/>
      <c r="S525" s="46"/>
      <c r="T525" s="45"/>
      <c r="U525" s="45"/>
      <c r="V525" s="45"/>
      <c r="W525" s="48" t="str">
        <f>VLOOKUP(M525,tablaPesoTRLActual,2,FALSE)*VLOOKUP((V525-M525),tablaPesoCambioTRL,2,FALSE)</f>
        <v>0</v>
      </c>
      <c r="X525" s="48" t="str">
        <f>VLOOKUP(V525,valoracionMetaTRL,2,FALSE)</f>
        <v>0</v>
      </c>
      <c r="Y525" s="49"/>
      <c r="Z525" s="45" t="str">
        <f>VLOOKUP(Y525,TipoESfuerzo,2,FALSE)</f>
        <v>0</v>
      </c>
      <c r="AA525" s="50"/>
      <c r="AB525" s="51"/>
      <c r="AC525" s="51"/>
      <c r="AD525" s="51"/>
      <c r="AE525" s="52">
        <f>SUM(AA525:AD525)</f>
        <v>0</v>
      </c>
      <c r="AF525" s="53"/>
      <c r="AG525" s="45"/>
      <c r="AH525" s="41"/>
      <c r="AI525" s="54"/>
      <c r="AJ525" s="55" t="str">
        <f>(W525*0.15)+(X525*0.6)+(Z525*0.25)</f>
        <v>0</v>
      </c>
      <c r="AK525" s="56"/>
      <c r="AL525" s="57" t="str">
        <f>VLOOKUP(AK525,AplicacionesTecnologia2,2,FALSE)</f>
        <v>0</v>
      </c>
      <c r="AM525" s="56"/>
      <c r="AN525" s="58" t="str">
        <f>VLOOKUP(AM525,AproximacionMercado,2,FALSE)</f>
        <v>0</v>
      </c>
      <c r="AO525" s="27"/>
      <c r="AP525" s="27"/>
      <c r="AQ525" s="56"/>
      <c r="AR525" s="57" t="str">
        <f>VLOOKUP(AQ525,ExpansionTecnologia,2,FALSE)</f>
        <v>0</v>
      </c>
      <c r="AS525" s="56"/>
      <c r="AT525" s="57" t="str">
        <f>VLOOKUP(AS525,RegulacionesBarreras,2,FALSE)</f>
        <v>0</v>
      </c>
      <c r="AU525" s="59" t="str">
        <f>AVERAGE(AL525,AN525,AR525,AT525)</f>
        <v>0</v>
      </c>
      <c r="AV525" s="56"/>
      <c r="AW525" s="57" t="str">
        <f>VLOOKUP(AV525,afectacionesArticulosPatentes,2,FALSE)</f>
        <v>0</v>
      </c>
      <c r="AX525" s="56"/>
      <c r="AY525" s="57" t="str">
        <f>VLOOKUP(AX525,afectacionesProductosComerciales,2,FALSE)</f>
        <v>0</v>
      </c>
      <c r="AZ525" s="27"/>
      <c r="BA525" s="45" t="s">
        <v>84</v>
      </c>
      <c r="BB525" s="60" t="str">
        <f>AVERAGE(AW525,AY525)</f>
        <v>0</v>
      </c>
    </row>
    <row r="526" spans="1:92" customHeight="1" ht="36">
      <c r="A526" s="39">
        <v>522</v>
      </c>
      <c r="B526" s="40"/>
      <c r="C526" s="41"/>
      <c r="D526" s="41"/>
      <c r="E526" s="42"/>
      <c r="F526" s="43"/>
      <c r="G526" s="43"/>
      <c r="H526" s="44"/>
      <c r="I526" s="45"/>
      <c r="J526" s="45"/>
      <c r="K526" s="45"/>
      <c r="L526" s="45"/>
      <c r="M526" s="45"/>
      <c r="N526" s="46"/>
      <c r="O526" s="46">
        <v>0</v>
      </c>
      <c r="P526" s="46">
        <v>0</v>
      </c>
      <c r="Q526" s="47">
        <f>SUM(N526:P526)</f>
        <v>0</v>
      </c>
      <c r="R526" s="46"/>
      <c r="S526" s="46"/>
      <c r="T526" s="45"/>
      <c r="U526" s="45"/>
      <c r="V526" s="45"/>
      <c r="W526" s="48" t="str">
        <f>VLOOKUP(M526,tablaPesoTRLActual,2,FALSE)*VLOOKUP((V526-M526),tablaPesoCambioTRL,2,FALSE)</f>
        <v>0</v>
      </c>
      <c r="X526" s="48" t="str">
        <f>VLOOKUP(V526,valoracionMetaTRL,2,FALSE)</f>
        <v>0</v>
      </c>
      <c r="Y526" s="49"/>
      <c r="Z526" s="45" t="str">
        <f>VLOOKUP(Y526,TipoESfuerzo,2,FALSE)</f>
        <v>0</v>
      </c>
      <c r="AA526" s="50"/>
      <c r="AB526" s="51"/>
      <c r="AC526" s="51"/>
      <c r="AD526" s="51"/>
      <c r="AE526" s="52">
        <f>SUM(AA526:AD526)</f>
        <v>0</v>
      </c>
      <c r="AF526" s="53"/>
      <c r="AG526" s="45"/>
      <c r="AH526" s="41"/>
      <c r="AI526" s="54"/>
      <c r="AJ526" s="55" t="str">
        <f>(W526*0.15)+(X526*0.6)+(Z526*0.25)</f>
        <v>0</v>
      </c>
      <c r="AK526" s="56"/>
      <c r="AL526" s="57" t="str">
        <f>VLOOKUP(AK526,AplicacionesTecnologia2,2,FALSE)</f>
        <v>0</v>
      </c>
      <c r="AM526" s="56"/>
      <c r="AN526" s="58" t="str">
        <f>VLOOKUP(AM526,AproximacionMercado,2,FALSE)</f>
        <v>0</v>
      </c>
      <c r="AO526" s="27"/>
      <c r="AP526" s="27"/>
      <c r="AQ526" s="56"/>
      <c r="AR526" s="57" t="str">
        <f>VLOOKUP(AQ526,ExpansionTecnologia,2,FALSE)</f>
        <v>0</v>
      </c>
      <c r="AS526" s="56"/>
      <c r="AT526" s="57" t="str">
        <f>VLOOKUP(AS526,RegulacionesBarreras,2,FALSE)</f>
        <v>0</v>
      </c>
      <c r="AU526" s="59" t="str">
        <f>AVERAGE(AL526,AN526,AR526,AT526)</f>
        <v>0</v>
      </c>
      <c r="AV526" s="56"/>
      <c r="AW526" s="57" t="str">
        <f>VLOOKUP(AV526,afectacionesArticulosPatentes,2,FALSE)</f>
        <v>0</v>
      </c>
      <c r="AX526" s="56"/>
      <c r="AY526" s="57" t="str">
        <f>VLOOKUP(AX526,afectacionesProductosComerciales,2,FALSE)</f>
        <v>0</v>
      </c>
      <c r="AZ526" s="27"/>
      <c r="BA526" s="45" t="s">
        <v>84</v>
      </c>
      <c r="BB526" s="60" t="str">
        <f>AVERAGE(AW526,AY526)</f>
        <v>0</v>
      </c>
    </row>
    <row r="527" spans="1:92" customHeight="1" ht="36">
      <c r="A527" s="39">
        <v>523</v>
      </c>
      <c r="B527" s="40"/>
      <c r="C527" s="41"/>
      <c r="D527" s="41"/>
      <c r="E527" s="42"/>
      <c r="F527" s="43"/>
      <c r="G527" s="43"/>
      <c r="H527" s="44"/>
      <c r="I527" s="45"/>
      <c r="J527" s="45"/>
      <c r="K527" s="45"/>
      <c r="L527" s="45"/>
      <c r="M527" s="45"/>
      <c r="N527" s="46"/>
      <c r="O527" s="46">
        <v>0</v>
      </c>
      <c r="P527" s="46">
        <v>0</v>
      </c>
      <c r="Q527" s="47">
        <f>SUM(N527:P527)</f>
        <v>0</v>
      </c>
      <c r="R527" s="46"/>
      <c r="S527" s="46"/>
      <c r="T527" s="45"/>
      <c r="U527" s="45"/>
      <c r="V527" s="45"/>
      <c r="W527" s="48" t="str">
        <f>VLOOKUP(M527,tablaPesoTRLActual,2,FALSE)*VLOOKUP((V527-M527),tablaPesoCambioTRL,2,FALSE)</f>
        <v>0</v>
      </c>
      <c r="X527" s="48" t="str">
        <f>VLOOKUP(V527,valoracionMetaTRL,2,FALSE)</f>
        <v>0</v>
      </c>
      <c r="Y527" s="49"/>
      <c r="Z527" s="45" t="str">
        <f>VLOOKUP(Y527,TipoESfuerzo,2,FALSE)</f>
        <v>0</v>
      </c>
      <c r="AA527" s="50"/>
      <c r="AB527" s="51"/>
      <c r="AC527" s="51"/>
      <c r="AD527" s="51"/>
      <c r="AE527" s="52">
        <f>SUM(AA527:AD527)</f>
        <v>0</v>
      </c>
      <c r="AF527" s="53"/>
      <c r="AG527" s="45"/>
      <c r="AH527" s="41"/>
      <c r="AI527" s="54"/>
      <c r="AJ527" s="55" t="str">
        <f>(W527*0.15)+(X527*0.6)+(Z527*0.25)</f>
        <v>0</v>
      </c>
      <c r="AK527" s="56"/>
      <c r="AL527" s="57" t="str">
        <f>VLOOKUP(AK527,AplicacionesTecnologia2,2,FALSE)</f>
        <v>0</v>
      </c>
      <c r="AM527" s="56"/>
      <c r="AN527" s="58" t="str">
        <f>VLOOKUP(AM527,AproximacionMercado,2,FALSE)</f>
        <v>0</v>
      </c>
      <c r="AO527" s="27"/>
      <c r="AP527" s="27"/>
      <c r="AQ527" s="56"/>
      <c r="AR527" s="57" t="str">
        <f>VLOOKUP(AQ527,ExpansionTecnologia,2,FALSE)</f>
        <v>0</v>
      </c>
      <c r="AS527" s="56"/>
      <c r="AT527" s="57" t="str">
        <f>VLOOKUP(AS527,RegulacionesBarreras,2,FALSE)</f>
        <v>0</v>
      </c>
      <c r="AU527" s="59" t="str">
        <f>AVERAGE(AL527,AN527,AR527,AT527)</f>
        <v>0</v>
      </c>
      <c r="AV527" s="56"/>
      <c r="AW527" s="57" t="str">
        <f>VLOOKUP(AV527,afectacionesArticulosPatentes,2,FALSE)</f>
        <v>0</v>
      </c>
      <c r="AX527" s="56"/>
      <c r="AY527" s="57" t="str">
        <f>VLOOKUP(AX527,afectacionesProductosComerciales,2,FALSE)</f>
        <v>0</v>
      </c>
      <c r="AZ527" s="27"/>
      <c r="BA527" s="45" t="s">
        <v>84</v>
      </c>
      <c r="BB527" s="60" t="str">
        <f>AVERAGE(AW527,AY527)</f>
        <v>0</v>
      </c>
    </row>
    <row r="528" spans="1:92" customHeight="1" ht="36">
      <c r="A528" s="39">
        <v>524</v>
      </c>
      <c r="B528" s="40"/>
      <c r="C528" s="41"/>
      <c r="D528" s="41"/>
      <c r="E528" s="42"/>
      <c r="F528" s="43"/>
      <c r="G528" s="43"/>
      <c r="H528" s="44"/>
      <c r="I528" s="45"/>
      <c r="J528" s="45"/>
      <c r="K528" s="45"/>
      <c r="L528" s="45"/>
      <c r="M528" s="45"/>
      <c r="N528" s="46"/>
      <c r="O528" s="46">
        <v>0</v>
      </c>
      <c r="P528" s="46">
        <v>0</v>
      </c>
      <c r="Q528" s="47">
        <f>SUM(N528:P528)</f>
        <v>0</v>
      </c>
      <c r="R528" s="46"/>
      <c r="S528" s="46"/>
      <c r="T528" s="45"/>
      <c r="U528" s="45"/>
      <c r="V528" s="45"/>
      <c r="W528" s="48" t="str">
        <f>VLOOKUP(M528,tablaPesoTRLActual,2,FALSE)*VLOOKUP((V528-M528),tablaPesoCambioTRL,2,FALSE)</f>
        <v>0</v>
      </c>
      <c r="X528" s="48" t="str">
        <f>VLOOKUP(V528,valoracionMetaTRL,2,FALSE)</f>
        <v>0</v>
      </c>
      <c r="Y528" s="49"/>
      <c r="Z528" s="45" t="str">
        <f>VLOOKUP(Y528,TipoESfuerzo,2,FALSE)</f>
        <v>0</v>
      </c>
      <c r="AA528" s="50"/>
      <c r="AB528" s="51"/>
      <c r="AC528" s="51"/>
      <c r="AD528" s="51"/>
      <c r="AE528" s="52">
        <f>SUM(AA528:AD528)</f>
        <v>0</v>
      </c>
      <c r="AF528" s="53"/>
      <c r="AG528" s="45"/>
      <c r="AH528" s="41"/>
      <c r="AI528" s="54"/>
      <c r="AJ528" s="55" t="str">
        <f>(W528*0.15)+(X528*0.6)+(Z528*0.25)</f>
        <v>0</v>
      </c>
      <c r="AK528" s="56"/>
      <c r="AL528" s="57" t="str">
        <f>VLOOKUP(AK528,AplicacionesTecnologia2,2,FALSE)</f>
        <v>0</v>
      </c>
      <c r="AM528" s="56"/>
      <c r="AN528" s="58" t="str">
        <f>VLOOKUP(AM528,AproximacionMercado,2,FALSE)</f>
        <v>0</v>
      </c>
      <c r="AO528" s="27"/>
      <c r="AP528" s="27"/>
      <c r="AQ528" s="56"/>
      <c r="AR528" s="57" t="str">
        <f>VLOOKUP(AQ528,ExpansionTecnologia,2,FALSE)</f>
        <v>0</v>
      </c>
      <c r="AS528" s="56"/>
      <c r="AT528" s="57" t="str">
        <f>VLOOKUP(AS528,RegulacionesBarreras,2,FALSE)</f>
        <v>0</v>
      </c>
      <c r="AU528" s="59" t="str">
        <f>AVERAGE(AL528,AN528,AR528,AT528)</f>
        <v>0</v>
      </c>
      <c r="AV528" s="56"/>
      <c r="AW528" s="57" t="str">
        <f>VLOOKUP(AV528,afectacionesArticulosPatentes,2,FALSE)</f>
        <v>0</v>
      </c>
      <c r="AX528" s="56"/>
      <c r="AY528" s="57" t="str">
        <f>VLOOKUP(AX528,afectacionesProductosComerciales,2,FALSE)</f>
        <v>0</v>
      </c>
      <c r="AZ528" s="27"/>
      <c r="BA528" s="45" t="s">
        <v>84</v>
      </c>
      <c r="BB528" s="60" t="str">
        <f>AVERAGE(AW528,AY528)</f>
        <v>0</v>
      </c>
    </row>
    <row r="529" spans="1:92" customHeight="1" ht="36">
      <c r="A529" s="39">
        <v>525</v>
      </c>
      <c r="B529" s="40"/>
      <c r="C529" s="41"/>
      <c r="D529" s="41"/>
      <c r="E529" s="42"/>
      <c r="F529" s="43"/>
      <c r="G529" s="43"/>
      <c r="H529" s="44"/>
      <c r="I529" s="45"/>
      <c r="J529" s="45"/>
      <c r="K529" s="45"/>
      <c r="L529" s="45"/>
      <c r="M529" s="45"/>
      <c r="N529" s="46"/>
      <c r="O529" s="46">
        <v>0</v>
      </c>
      <c r="P529" s="46">
        <v>0</v>
      </c>
      <c r="Q529" s="47">
        <f>SUM(N529:P529)</f>
        <v>0</v>
      </c>
      <c r="R529" s="46"/>
      <c r="S529" s="46"/>
      <c r="T529" s="45"/>
      <c r="U529" s="45"/>
      <c r="V529" s="45"/>
      <c r="W529" s="48" t="str">
        <f>VLOOKUP(M529,tablaPesoTRLActual,2,FALSE)*VLOOKUP((V529-M529),tablaPesoCambioTRL,2,FALSE)</f>
        <v>0</v>
      </c>
      <c r="X529" s="48" t="str">
        <f>VLOOKUP(V529,valoracionMetaTRL,2,FALSE)</f>
        <v>0</v>
      </c>
      <c r="Y529" s="49"/>
      <c r="Z529" s="45" t="str">
        <f>VLOOKUP(Y529,TipoESfuerzo,2,FALSE)</f>
        <v>0</v>
      </c>
      <c r="AA529" s="50"/>
      <c r="AB529" s="51"/>
      <c r="AC529" s="51"/>
      <c r="AD529" s="51"/>
      <c r="AE529" s="52">
        <f>SUM(AA529:AD529)</f>
        <v>0</v>
      </c>
      <c r="AF529" s="53"/>
      <c r="AG529" s="45"/>
      <c r="AH529" s="41"/>
      <c r="AI529" s="54"/>
      <c r="AJ529" s="55" t="str">
        <f>(W529*0.15)+(X529*0.6)+(Z529*0.25)</f>
        <v>0</v>
      </c>
      <c r="AK529" s="56"/>
      <c r="AL529" s="57" t="str">
        <f>VLOOKUP(AK529,AplicacionesTecnologia2,2,FALSE)</f>
        <v>0</v>
      </c>
      <c r="AM529" s="56"/>
      <c r="AN529" s="58" t="str">
        <f>VLOOKUP(AM529,AproximacionMercado,2,FALSE)</f>
        <v>0</v>
      </c>
      <c r="AO529" s="27"/>
      <c r="AP529" s="27"/>
      <c r="AQ529" s="56"/>
      <c r="AR529" s="57" t="str">
        <f>VLOOKUP(AQ529,ExpansionTecnologia,2,FALSE)</f>
        <v>0</v>
      </c>
      <c r="AS529" s="56"/>
      <c r="AT529" s="57" t="str">
        <f>VLOOKUP(AS529,RegulacionesBarreras,2,FALSE)</f>
        <v>0</v>
      </c>
      <c r="AU529" s="59" t="str">
        <f>AVERAGE(AL529,AN529,AR529,AT529)</f>
        <v>0</v>
      </c>
      <c r="AV529" s="56"/>
      <c r="AW529" s="57" t="str">
        <f>VLOOKUP(AV529,afectacionesArticulosPatentes,2,FALSE)</f>
        <v>0</v>
      </c>
      <c r="AX529" s="56"/>
      <c r="AY529" s="57" t="str">
        <f>VLOOKUP(AX529,afectacionesProductosComerciales,2,FALSE)</f>
        <v>0</v>
      </c>
      <c r="AZ529" s="27"/>
      <c r="BA529" s="45" t="s">
        <v>84</v>
      </c>
      <c r="BB529" s="60" t="str">
        <f>AVERAGE(AW529,AY529)</f>
        <v>0</v>
      </c>
    </row>
    <row r="530" spans="1:92" customHeight="1" ht="36">
      <c r="A530" s="39">
        <v>526</v>
      </c>
      <c r="B530" s="40"/>
      <c r="C530" s="41"/>
      <c r="D530" s="41"/>
      <c r="E530" s="42"/>
      <c r="F530" s="43"/>
      <c r="G530" s="43"/>
      <c r="H530" s="44"/>
      <c r="I530" s="45"/>
      <c r="J530" s="45"/>
      <c r="K530" s="45"/>
      <c r="L530" s="45"/>
      <c r="M530" s="45"/>
      <c r="N530" s="46"/>
      <c r="O530" s="46">
        <v>0</v>
      </c>
      <c r="P530" s="46">
        <v>0</v>
      </c>
      <c r="Q530" s="47">
        <f>SUM(N530:P530)</f>
        <v>0</v>
      </c>
      <c r="R530" s="46"/>
      <c r="S530" s="46"/>
      <c r="T530" s="45"/>
      <c r="U530" s="45"/>
      <c r="V530" s="45"/>
      <c r="W530" s="48" t="str">
        <f>VLOOKUP(M530,tablaPesoTRLActual,2,FALSE)*VLOOKUP((V530-M530),tablaPesoCambioTRL,2,FALSE)</f>
        <v>0</v>
      </c>
      <c r="X530" s="48" t="str">
        <f>VLOOKUP(V530,valoracionMetaTRL,2,FALSE)</f>
        <v>0</v>
      </c>
      <c r="Y530" s="49"/>
      <c r="Z530" s="45" t="str">
        <f>VLOOKUP(Y530,TipoESfuerzo,2,FALSE)</f>
        <v>0</v>
      </c>
      <c r="AA530" s="50"/>
      <c r="AB530" s="51"/>
      <c r="AC530" s="51"/>
      <c r="AD530" s="51"/>
      <c r="AE530" s="52">
        <f>SUM(AA530:AD530)</f>
        <v>0</v>
      </c>
      <c r="AF530" s="53"/>
      <c r="AG530" s="45"/>
      <c r="AH530" s="41"/>
      <c r="AI530" s="54"/>
      <c r="AJ530" s="55" t="str">
        <f>(W530*0.15)+(X530*0.6)+(Z530*0.25)</f>
        <v>0</v>
      </c>
      <c r="AK530" s="56"/>
      <c r="AL530" s="57" t="str">
        <f>VLOOKUP(AK530,AplicacionesTecnologia2,2,FALSE)</f>
        <v>0</v>
      </c>
      <c r="AM530" s="56"/>
      <c r="AN530" s="58" t="str">
        <f>VLOOKUP(AM530,AproximacionMercado,2,FALSE)</f>
        <v>0</v>
      </c>
      <c r="AO530" s="27"/>
      <c r="AP530" s="27"/>
      <c r="AQ530" s="56"/>
      <c r="AR530" s="57" t="str">
        <f>VLOOKUP(AQ530,ExpansionTecnologia,2,FALSE)</f>
        <v>0</v>
      </c>
      <c r="AS530" s="56"/>
      <c r="AT530" s="57" t="str">
        <f>VLOOKUP(AS530,RegulacionesBarreras,2,FALSE)</f>
        <v>0</v>
      </c>
      <c r="AU530" s="59" t="str">
        <f>AVERAGE(AL530,AN530,AR530,AT530)</f>
        <v>0</v>
      </c>
      <c r="AV530" s="56"/>
      <c r="AW530" s="57" t="str">
        <f>VLOOKUP(AV530,afectacionesArticulosPatentes,2,FALSE)</f>
        <v>0</v>
      </c>
      <c r="AX530" s="56"/>
      <c r="AY530" s="57" t="str">
        <f>VLOOKUP(AX530,afectacionesProductosComerciales,2,FALSE)</f>
        <v>0</v>
      </c>
      <c r="AZ530" s="27"/>
      <c r="BA530" s="45" t="s">
        <v>84</v>
      </c>
      <c r="BB530" s="60" t="str">
        <f>AVERAGE(AW530,AY530)</f>
        <v>0</v>
      </c>
    </row>
    <row r="531" spans="1:92" customHeight="1" ht="36">
      <c r="A531" s="39">
        <v>527</v>
      </c>
      <c r="B531" s="40"/>
      <c r="C531" s="41"/>
      <c r="D531" s="41"/>
      <c r="E531" s="42"/>
      <c r="F531" s="43"/>
      <c r="G531" s="43"/>
      <c r="H531" s="44"/>
      <c r="I531" s="45"/>
      <c r="J531" s="45"/>
      <c r="K531" s="45"/>
      <c r="L531" s="45"/>
      <c r="M531" s="45"/>
      <c r="N531" s="46"/>
      <c r="O531" s="46">
        <v>0</v>
      </c>
      <c r="P531" s="46">
        <v>0</v>
      </c>
      <c r="Q531" s="47">
        <f>SUM(N531:P531)</f>
        <v>0</v>
      </c>
      <c r="R531" s="46"/>
      <c r="S531" s="46"/>
      <c r="T531" s="45"/>
      <c r="U531" s="45"/>
      <c r="V531" s="45"/>
      <c r="W531" s="48" t="str">
        <f>VLOOKUP(M531,tablaPesoTRLActual,2,FALSE)*VLOOKUP((V531-M531),tablaPesoCambioTRL,2,FALSE)</f>
        <v>0</v>
      </c>
      <c r="X531" s="48" t="str">
        <f>VLOOKUP(V531,valoracionMetaTRL,2,FALSE)</f>
        <v>0</v>
      </c>
      <c r="Y531" s="49"/>
      <c r="Z531" s="45" t="str">
        <f>VLOOKUP(Y531,TipoESfuerzo,2,FALSE)</f>
        <v>0</v>
      </c>
      <c r="AA531" s="50"/>
      <c r="AB531" s="51"/>
      <c r="AC531" s="51"/>
      <c r="AD531" s="51"/>
      <c r="AE531" s="52">
        <f>SUM(AA531:AD531)</f>
        <v>0</v>
      </c>
      <c r="AF531" s="53"/>
      <c r="AG531" s="45"/>
      <c r="AH531" s="41"/>
      <c r="AI531" s="54"/>
      <c r="AJ531" s="55" t="str">
        <f>(W531*0.15)+(X531*0.6)+(Z531*0.25)</f>
        <v>0</v>
      </c>
      <c r="AK531" s="56"/>
      <c r="AL531" s="57" t="str">
        <f>VLOOKUP(AK531,AplicacionesTecnologia2,2,FALSE)</f>
        <v>0</v>
      </c>
      <c r="AM531" s="56"/>
      <c r="AN531" s="58" t="str">
        <f>VLOOKUP(AM531,AproximacionMercado,2,FALSE)</f>
        <v>0</v>
      </c>
      <c r="AO531" s="27"/>
      <c r="AP531" s="27"/>
      <c r="AQ531" s="56"/>
      <c r="AR531" s="57" t="str">
        <f>VLOOKUP(AQ531,ExpansionTecnologia,2,FALSE)</f>
        <v>0</v>
      </c>
      <c r="AS531" s="56"/>
      <c r="AT531" s="57" t="str">
        <f>VLOOKUP(AS531,RegulacionesBarreras,2,FALSE)</f>
        <v>0</v>
      </c>
      <c r="AU531" s="59" t="str">
        <f>AVERAGE(AL531,AN531,AR531,AT531)</f>
        <v>0</v>
      </c>
      <c r="AV531" s="56"/>
      <c r="AW531" s="57" t="str">
        <f>VLOOKUP(AV531,afectacionesArticulosPatentes,2,FALSE)</f>
        <v>0</v>
      </c>
      <c r="AX531" s="56"/>
      <c r="AY531" s="57" t="str">
        <f>VLOOKUP(AX531,afectacionesProductosComerciales,2,FALSE)</f>
        <v>0</v>
      </c>
      <c r="AZ531" s="27"/>
      <c r="BA531" s="45" t="s">
        <v>84</v>
      </c>
      <c r="BB531" s="60" t="str">
        <f>AVERAGE(AW531,AY531)</f>
        <v>0</v>
      </c>
    </row>
    <row r="532" spans="1:92" customHeight="1" ht="36">
      <c r="A532" s="39">
        <v>528</v>
      </c>
      <c r="B532" s="40"/>
      <c r="C532" s="41"/>
      <c r="D532" s="41"/>
      <c r="E532" s="42"/>
      <c r="F532" s="43"/>
      <c r="G532" s="43"/>
      <c r="H532" s="44"/>
      <c r="I532" s="45"/>
      <c r="J532" s="45"/>
      <c r="K532" s="45"/>
      <c r="L532" s="45"/>
      <c r="M532" s="45"/>
      <c r="N532" s="46"/>
      <c r="O532" s="46">
        <v>0</v>
      </c>
      <c r="P532" s="46">
        <v>0</v>
      </c>
      <c r="Q532" s="47">
        <f>SUM(N532:P532)</f>
        <v>0</v>
      </c>
      <c r="R532" s="46"/>
      <c r="S532" s="46"/>
      <c r="T532" s="45"/>
      <c r="U532" s="45"/>
      <c r="V532" s="45"/>
      <c r="W532" s="48" t="str">
        <f>VLOOKUP(M532,tablaPesoTRLActual,2,FALSE)*VLOOKUP((V532-M532),tablaPesoCambioTRL,2,FALSE)</f>
        <v>0</v>
      </c>
      <c r="X532" s="48" t="str">
        <f>VLOOKUP(V532,valoracionMetaTRL,2,FALSE)</f>
        <v>0</v>
      </c>
      <c r="Y532" s="49"/>
      <c r="Z532" s="45" t="str">
        <f>VLOOKUP(Y532,TipoESfuerzo,2,FALSE)</f>
        <v>0</v>
      </c>
      <c r="AA532" s="50"/>
      <c r="AB532" s="51"/>
      <c r="AC532" s="51"/>
      <c r="AD532" s="51"/>
      <c r="AE532" s="52">
        <f>SUM(AA532:AD532)</f>
        <v>0</v>
      </c>
      <c r="AF532" s="53"/>
      <c r="AG532" s="45"/>
      <c r="AH532" s="41"/>
      <c r="AI532" s="54"/>
      <c r="AJ532" s="55" t="str">
        <f>(W532*0.15)+(X532*0.6)+(Z532*0.25)</f>
        <v>0</v>
      </c>
      <c r="AK532" s="56"/>
      <c r="AL532" s="57" t="str">
        <f>VLOOKUP(AK532,AplicacionesTecnologia2,2,FALSE)</f>
        <v>0</v>
      </c>
      <c r="AM532" s="56"/>
      <c r="AN532" s="58" t="str">
        <f>VLOOKUP(AM532,AproximacionMercado,2,FALSE)</f>
        <v>0</v>
      </c>
      <c r="AO532" s="27"/>
      <c r="AP532" s="27"/>
      <c r="AQ532" s="56"/>
      <c r="AR532" s="57" t="str">
        <f>VLOOKUP(AQ532,ExpansionTecnologia,2,FALSE)</f>
        <v>0</v>
      </c>
      <c r="AS532" s="56"/>
      <c r="AT532" s="57" t="str">
        <f>VLOOKUP(AS532,RegulacionesBarreras,2,FALSE)</f>
        <v>0</v>
      </c>
      <c r="AU532" s="59" t="str">
        <f>AVERAGE(AL532,AN532,AR532,AT532)</f>
        <v>0</v>
      </c>
      <c r="AV532" s="56"/>
      <c r="AW532" s="57" t="str">
        <f>VLOOKUP(AV532,afectacionesArticulosPatentes,2,FALSE)</f>
        <v>0</v>
      </c>
      <c r="AX532" s="56"/>
      <c r="AY532" s="57" t="str">
        <f>VLOOKUP(AX532,afectacionesProductosComerciales,2,FALSE)</f>
        <v>0</v>
      </c>
      <c r="AZ532" s="27"/>
      <c r="BA532" s="45" t="s">
        <v>84</v>
      </c>
      <c r="BB532" s="60" t="str">
        <f>AVERAGE(AW532,AY532)</f>
        <v>0</v>
      </c>
    </row>
    <row r="533" spans="1:92" customHeight="1" ht="36">
      <c r="A533" s="39">
        <v>529</v>
      </c>
      <c r="B533" s="40"/>
      <c r="C533" s="41"/>
      <c r="D533" s="41"/>
      <c r="E533" s="42"/>
      <c r="F533" s="43"/>
      <c r="G533" s="43"/>
      <c r="H533" s="44"/>
      <c r="I533" s="45"/>
      <c r="J533" s="45"/>
      <c r="K533" s="45"/>
      <c r="L533" s="45"/>
      <c r="M533" s="45"/>
      <c r="N533" s="46"/>
      <c r="O533" s="46">
        <v>0</v>
      </c>
      <c r="P533" s="46">
        <v>0</v>
      </c>
      <c r="Q533" s="47">
        <f>SUM(N533:P533)</f>
        <v>0</v>
      </c>
      <c r="R533" s="46"/>
      <c r="S533" s="46"/>
      <c r="T533" s="45"/>
      <c r="U533" s="45"/>
      <c r="V533" s="45"/>
      <c r="W533" s="48" t="str">
        <f>VLOOKUP(M533,tablaPesoTRLActual,2,FALSE)*VLOOKUP((V533-M533),tablaPesoCambioTRL,2,FALSE)</f>
        <v>0</v>
      </c>
      <c r="X533" s="48" t="str">
        <f>VLOOKUP(V533,valoracionMetaTRL,2,FALSE)</f>
        <v>0</v>
      </c>
      <c r="Y533" s="49"/>
      <c r="Z533" s="45" t="str">
        <f>VLOOKUP(Y533,TipoESfuerzo,2,FALSE)</f>
        <v>0</v>
      </c>
      <c r="AA533" s="50"/>
      <c r="AB533" s="51"/>
      <c r="AC533" s="51"/>
      <c r="AD533" s="51"/>
      <c r="AE533" s="52">
        <f>SUM(AA533:AD533)</f>
        <v>0</v>
      </c>
      <c r="AF533" s="53"/>
      <c r="AG533" s="45"/>
      <c r="AH533" s="41"/>
      <c r="AI533" s="54"/>
      <c r="AJ533" s="55" t="str">
        <f>(W533*0.15)+(X533*0.6)+(Z533*0.25)</f>
        <v>0</v>
      </c>
      <c r="AK533" s="56"/>
      <c r="AL533" s="57" t="str">
        <f>VLOOKUP(AK533,AplicacionesTecnologia2,2,FALSE)</f>
        <v>0</v>
      </c>
      <c r="AM533" s="56"/>
      <c r="AN533" s="58" t="str">
        <f>VLOOKUP(AM533,AproximacionMercado,2,FALSE)</f>
        <v>0</v>
      </c>
      <c r="AO533" s="27"/>
      <c r="AP533" s="27"/>
      <c r="AQ533" s="56"/>
      <c r="AR533" s="57" t="str">
        <f>VLOOKUP(AQ533,ExpansionTecnologia,2,FALSE)</f>
        <v>0</v>
      </c>
      <c r="AS533" s="56"/>
      <c r="AT533" s="57" t="str">
        <f>VLOOKUP(AS533,RegulacionesBarreras,2,FALSE)</f>
        <v>0</v>
      </c>
      <c r="AU533" s="59" t="str">
        <f>AVERAGE(AL533,AN533,AR533,AT533)</f>
        <v>0</v>
      </c>
      <c r="AV533" s="56"/>
      <c r="AW533" s="57" t="str">
        <f>VLOOKUP(AV533,afectacionesArticulosPatentes,2,FALSE)</f>
        <v>0</v>
      </c>
      <c r="AX533" s="56"/>
      <c r="AY533" s="57" t="str">
        <f>VLOOKUP(AX533,afectacionesProductosComerciales,2,FALSE)</f>
        <v>0</v>
      </c>
      <c r="AZ533" s="27"/>
      <c r="BA533" s="45" t="s">
        <v>84</v>
      </c>
      <c r="BB533" s="60" t="str">
        <f>AVERAGE(AW533,AY533)</f>
        <v>0</v>
      </c>
    </row>
    <row r="534" spans="1:92" customHeight="1" ht="36">
      <c r="A534" s="39">
        <v>530</v>
      </c>
      <c r="B534" s="40"/>
      <c r="C534" s="41"/>
      <c r="D534" s="41"/>
      <c r="E534" s="42"/>
      <c r="F534" s="43"/>
      <c r="G534" s="43"/>
      <c r="H534" s="44"/>
      <c r="I534" s="45"/>
      <c r="J534" s="45"/>
      <c r="K534" s="45"/>
      <c r="L534" s="45"/>
      <c r="M534" s="45"/>
      <c r="N534" s="46"/>
      <c r="O534" s="46">
        <v>0</v>
      </c>
      <c r="P534" s="46">
        <v>0</v>
      </c>
      <c r="Q534" s="47">
        <f>SUM(N534:P534)</f>
        <v>0</v>
      </c>
      <c r="R534" s="46"/>
      <c r="S534" s="46"/>
      <c r="T534" s="45"/>
      <c r="U534" s="45"/>
      <c r="V534" s="45"/>
      <c r="W534" s="48" t="str">
        <f>VLOOKUP(M534,tablaPesoTRLActual,2,FALSE)*VLOOKUP((V534-M534),tablaPesoCambioTRL,2,FALSE)</f>
        <v>0</v>
      </c>
      <c r="X534" s="48" t="str">
        <f>VLOOKUP(V534,valoracionMetaTRL,2,FALSE)</f>
        <v>0</v>
      </c>
      <c r="Y534" s="49"/>
      <c r="Z534" s="45" t="str">
        <f>VLOOKUP(Y534,TipoESfuerzo,2,FALSE)</f>
        <v>0</v>
      </c>
      <c r="AA534" s="50"/>
      <c r="AB534" s="51"/>
      <c r="AC534" s="51"/>
      <c r="AD534" s="51"/>
      <c r="AE534" s="52">
        <f>SUM(AA534:AD534)</f>
        <v>0</v>
      </c>
      <c r="AF534" s="53"/>
      <c r="AG534" s="45"/>
      <c r="AH534" s="41"/>
      <c r="AI534" s="54"/>
      <c r="AJ534" s="55" t="str">
        <f>(W534*0.15)+(X534*0.6)+(Z534*0.25)</f>
        <v>0</v>
      </c>
      <c r="AK534" s="56"/>
      <c r="AL534" s="57" t="str">
        <f>VLOOKUP(AK534,AplicacionesTecnologia2,2,FALSE)</f>
        <v>0</v>
      </c>
      <c r="AM534" s="56"/>
      <c r="AN534" s="58" t="str">
        <f>VLOOKUP(AM534,AproximacionMercado,2,FALSE)</f>
        <v>0</v>
      </c>
      <c r="AO534" s="27"/>
      <c r="AP534" s="27"/>
      <c r="AQ534" s="56"/>
      <c r="AR534" s="57" t="str">
        <f>VLOOKUP(AQ534,ExpansionTecnologia,2,FALSE)</f>
        <v>0</v>
      </c>
      <c r="AS534" s="56"/>
      <c r="AT534" s="57" t="str">
        <f>VLOOKUP(AS534,RegulacionesBarreras,2,FALSE)</f>
        <v>0</v>
      </c>
      <c r="AU534" s="59" t="str">
        <f>AVERAGE(AL534,AN534,AR534,AT534)</f>
        <v>0</v>
      </c>
      <c r="AV534" s="56"/>
      <c r="AW534" s="57" t="str">
        <f>VLOOKUP(AV534,afectacionesArticulosPatentes,2,FALSE)</f>
        <v>0</v>
      </c>
      <c r="AX534" s="56"/>
      <c r="AY534" s="57" t="str">
        <f>VLOOKUP(AX534,afectacionesProductosComerciales,2,FALSE)</f>
        <v>0</v>
      </c>
      <c r="AZ534" s="27"/>
      <c r="BA534" s="45" t="s">
        <v>84</v>
      </c>
      <c r="BB534" s="60" t="str">
        <f>AVERAGE(AW534,AY534)</f>
        <v>0</v>
      </c>
    </row>
    <row r="535" spans="1:92" customHeight="1" ht="36">
      <c r="A535" s="39">
        <v>531</v>
      </c>
      <c r="B535" s="40"/>
      <c r="C535" s="41"/>
      <c r="D535" s="41"/>
      <c r="E535" s="42"/>
      <c r="F535" s="43"/>
      <c r="G535" s="43"/>
      <c r="H535" s="44"/>
      <c r="I535" s="45"/>
      <c r="J535" s="45"/>
      <c r="K535" s="45"/>
      <c r="L535" s="45"/>
      <c r="M535" s="45"/>
      <c r="N535" s="46"/>
      <c r="O535" s="46">
        <v>0</v>
      </c>
      <c r="P535" s="46">
        <v>0</v>
      </c>
      <c r="Q535" s="47">
        <f>SUM(N535:P535)</f>
        <v>0</v>
      </c>
      <c r="R535" s="46"/>
      <c r="S535" s="46"/>
      <c r="T535" s="45"/>
      <c r="U535" s="45"/>
      <c r="V535" s="45"/>
      <c r="W535" s="48" t="str">
        <f>VLOOKUP(M535,tablaPesoTRLActual,2,FALSE)*VLOOKUP((V535-M535),tablaPesoCambioTRL,2,FALSE)</f>
        <v>0</v>
      </c>
      <c r="X535" s="48" t="str">
        <f>VLOOKUP(V535,valoracionMetaTRL,2,FALSE)</f>
        <v>0</v>
      </c>
      <c r="Y535" s="49"/>
      <c r="Z535" s="45" t="str">
        <f>VLOOKUP(Y535,TipoESfuerzo,2,FALSE)</f>
        <v>0</v>
      </c>
      <c r="AA535" s="50"/>
      <c r="AB535" s="51"/>
      <c r="AC535" s="51"/>
      <c r="AD535" s="51"/>
      <c r="AE535" s="52">
        <f>SUM(AA535:AD535)</f>
        <v>0</v>
      </c>
      <c r="AF535" s="53"/>
      <c r="AG535" s="45"/>
      <c r="AH535" s="41"/>
      <c r="AI535" s="54"/>
      <c r="AJ535" s="55" t="str">
        <f>(W535*0.15)+(X535*0.6)+(Z535*0.25)</f>
        <v>0</v>
      </c>
      <c r="AK535" s="56"/>
      <c r="AL535" s="57" t="str">
        <f>VLOOKUP(AK535,AplicacionesTecnologia2,2,FALSE)</f>
        <v>0</v>
      </c>
      <c r="AM535" s="56"/>
      <c r="AN535" s="58" t="str">
        <f>VLOOKUP(AM535,AproximacionMercado,2,FALSE)</f>
        <v>0</v>
      </c>
      <c r="AO535" s="27"/>
      <c r="AP535" s="27"/>
      <c r="AQ535" s="56"/>
      <c r="AR535" s="57" t="str">
        <f>VLOOKUP(AQ535,ExpansionTecnologia,2,FALSE)</f>
        <v>0</v>
      </c>
      <c r="AS535" s="56"/>
      <c r="AT535" s="57" t="str">
        <f>VLOOKUP(AS535,RegulacionesBarreras,2,FALSE)</f>
        <v>0</v>
      </c>
      <c r="AU535" s="59" t="str">
        <f>AVERAGE(AL535,AN535,AR535,AT535)</f>
        <v>0</v>
      </c>
      <c r="AV535" s="56"/>
      <c r="AW535" s="57" t="str">
        <f>VLOOKUP(AV535,afectacionesArticulosPatentes,2,FALSE)</f>
        <v>0</v>
      </c>
      <c r="AX535" s="56"/>
      <c r="AY535" s="57" t="str">
        <f>VLOOKUP(AX535,afectacionesProductosComerciales,2,FALSE)</f>
        <v>0</v>
      </c>
      <c r="AZ535" s="27"/>
      <c r="BA535" s="45" t="s">
        <v>84</v>
      </c>
      <c r="BB535" s="60" t="str">
        <f>AVERAGE(AW535,AY535)</f>
        <v>0</v>
      </c>
    </row>
    <row r="536" spans="1:92" customHeight="1" ht="36">
      <c r="A536" s="39">
        <v>532</v>
      </c>
      <c r="B536" s="40"/>
      <c r="C536" s="41"/>
      <c r="D536" s="41"/>
      <c r="E536" s="42"/>
      <c r="F536" s="43"/>
      <c r="G536" s="43"/>
      <c r="H536" s="44"/>
      <c r="I536" s="45"/>
      <c r="J536" s="45"/>
      <c r="K536" s="45"/>
      <c r="L536" s="45"/>
      <c r="M536" s="45"/>
      <c r="N536" s="46"/>
      <c r="O536" s="46">
        <v>0</v>
      </c>
      <c r="P536" s="46">
        <v>0</v>
      </c>
      <c r="Q536" s="47">
        <f>SUM(N536:P536)</f>
        <v>0</v>
      </c>
      <c r="R536" s="46"/>
      <c r="S536" s="46"/>
      <c r="T536" s="45"/>
      <c r="U536" s="45"/>
      <c r="V536" s="45"/>
      <c r="W536" s="48" t="str">
        <f>VLOOKUP(M536,tablaPesoTRLActual,2,FALSE)*VLOOKUP((V536-M536),tablaPesoCambioTRL,2,FALSE)</f>
        <v>0</v>
      </c>
      <c r="X536" s="48" t="str">
        <f>VLOOKUP(V536,valoracionMetaTRL,2,FALSE)</f>
        <v>0</v>
      </c>
      <c r="Y536" s="49"/>
      <c r="Z536" s="45" t="str">
        <f>VLOOKUP(Y536,TipoESfuerzo,2,FALSE)</f>
        <v>0</v>
      </c>
      <c r="AA536" s="50"/>
      <c r="AB536" s="51"/>
      <c r="AC536" s="51"/>
      <c r="AD536" s="51"/>
      <c r="AE536" s="52">
        <f>SUM(AA536:AD536)</f>
        <v>0</v>
      </c>
      <c r="AF536" s="53"/>
      <c r="AG536" s="45"/>
      <c r="AH536" s="41"/>
      <c r="AI536" s="54"/>
      <c r="AJ536" s="55" t="str">
        <f>(W536*0.15)+(X536*0.6)+(Z536*0.25)</f>
        <v>0</v>
      </c>
      <c r="AK536" s="56"/>
      <c r="AL536" s="57" t="str">
        <f>VLOOKUP(AK536,AplicacionesTecnologia2,2,FALSE)</f>
        <v>0</v>
      </c>
      <c r="AM536" s="56"/>
      <c r="AN536" s="58" t="str">
        <f>VLOOKUP(AM536,AproximacionMercado,2,FALSE)</f>
        <v>0</v>
      </c>
      <c r="AO536" s="27"/>
      <c r="AP536" s="27"/>
      <c r="AQ536" s="56"/>
      <c r="AR536" s="57" t="str">
        <f>VLOOKUP(AQ536,ExpansionTecnologia,2,FALSE)</f>
        <v>0</v>
      </c>
      <c r="AS536" s="56"/>
      <c r="AT536" s="57" t="str">
        <f>VLOOKUP(AS536,RegulacionesBarreras,2,FALSE)</f>
        <v>0</v>
      </c>
      <c r="AU536" s="59" t="str">
        <f>AVERAGE(AL536,AN536,AR536,AT536)</f>
        <v>0</v>
      </c>
      <c r="AV536" s="56"/>
      <c r="AW536" s="57" t="str">
        <f>VLOOKUP(AV536,afectacionesArticulosPatentes,2,FALSE)</f>
        <v>0</v>
      </c>
      <c r="AX536" s="56"/>
      <c r="AY536" s="57" t="str">
        <f>VLOOKUP(AX536,afectacionesProductosComerciales,2,FALSE)</f>
        <v>0</v>
      </c>
      <c r="AZ536" s="27"/>
      <c r="BA536" s="45" t="s">
        <v>84</v>
      </c>
      <c r="BB536" s="60" t="str">
        <f>AVERAGE(AW536,AY536)</f>
        <v>0</v>
      </c>
    </row>
    <row r="537" spans="1:92" customHeight="1" ht="36">
      <c r="A537" s="39">
        <v>533</v>
      </c>
      <c r="B537" s="40"/>
      <c r="C537" s="41"/>
      <c r="D537" s="41"/>
      <c r="E537" s="42"/>
      <c r="F537" s="43"/>
      <c r="G537" s="43"/>
      <c r="H537" s="44"/>
      <c r="I537" s="45"/>
      <c r="J537" s="45"/>
      <c r="K537" s="45"/>
      <c r="L537" s="45"/>
      <c r="M537" s="45"/>
      <c r="N537" s="46"/>
      <c r="O537" s="46">
        <v>0</v>
      </c>
      <c r="P537" s="46">
        <v>0</v>
      </c>
      <c r="Q537" s="47">
        <f>SUM(N537:P537)</f>
        <v>0</v>
      </c>
      <c r="R537" s="46"/>
      <c r="S537" s="46"/>
      <c r="T537" s="45"/>
      <c r="U537" s="45"/>
      <c r="V537" s="45"/>
      <c r="W537" s="48" t="str">
        <f>VLOOKUP(M537,tablaPesoTRLActual,2,FALSE)*VLOOKUP((V537-M537),tablaPesoCambioTRL,2,FALSE)</f>
        <v>0</v>
      </c>
      <c r="X537" s="48" t="str">
        <f>VLOOKUP(V537,valoracionMetaTRL,2,FALSE)</f>
        <v>0</v>
      </c>
      <c r="Y537" s="49"/>
      <c r="Z537" s="45" t="str">
        <f>VLOOKUP(Y537,TipoESfuerzo,2,FALSE)</f>
        <v>0</v>
      </c>
      <c r="AA537" s="50"/>
      <c r="AB537" s="51"/>
      <c r="AC537" s="51"/>
      <c r="AD537" s="51"/>
      <c r="AE537" s="52">
        <f>SUM(AA537:AD537)</f>
        <v>0</v>
      </c>
      <c r="AF537" s="53"/>
      <c r="AG537" s="45"/>
      <c r="AH537" s="41"/>
      <c r="AI537" s="54"/>
      <c r="AJ537" s="55" t="str">
        <f>(W537*0.15)+(X537*0.6)+(Z537*0.25)</f>
        <v>0</v>
      </c>
      <c r="AK537" s="56"/>
      <c r="AL537" s="57" t="str">
        <f>VLOOKUP(AK537,AplicacionesTecnologia2,2,FALSE)</f>
        <v>0</v>
      </c>
      <c r="AM537" s="56"/>
      <c r="AN537" s="58" t="str">
        <f>VLOOKUP(AM537,AproximacionMercado,2,FALSE)</f>
        <v>0</v>
      </c>
      <c r="AO537" s="27"/>
      <c r="AP537" s="27"/>
      <c r="AQ537" s="56"/>
      <c r="AR537" s="57" t="str">
        <f>VLOOKUP(AQ537,ExpansionTecnologia,2,FALSE)</f>
        <v>0</v>
      </c>
      <c r="AS537" s="56"/>
      <c r="AT537" s="57" t="str">
        <f>VLOOKUP(AS537,RegulacionesBarreras,2,FALSE)</f>
        <v>0</v>
      </c>
      <c r="AU537" s="59" t="str">
        <f>AVERAGE(AL537,AN537,AR537,AT537)</f>
        <v>0</v>
      </c>
      <c r="AV537" s="56"/>
      <c r="AW537" s="57" t="str">
        <f>VLOOKUP(AV537,afectacionesArticulosPatentes,2,FALSE)</f>
        <v>0</v>
      </c>
      <c r="AX537" s="56"/>
      <c r="AY537" s="57" t="str">
        <f>VLOOKUP(AX537,afectacionesProductosComerciales,2,FALSE)</f>
        <v>0</v>
      </c>
      <c r="AZ537" s="27"/>
      <c r="BA537" s="45" t="s">
        <v>84</v>
      </c>
      <c r="BB537" s="60" t="str">
        <f>AVERAGE(AW537,AY537)</f>
        <v>0</v>
      </c>
    </row>
    <row r="538" spans="1:92" customHeight="1" ht="36">
      <c r="A538" s="39">
        <v>534</v>
      </c>
      <c r="B538" s="40"/>
      <c r="C538" s="41"/>
      <c r="D538" s="41"/>
      <c r="E538" s="42"/>
      <c r="F538" s="43"/>
      <c r="G538" s="43"/>
      <c r="H538" s="44"/>
      <c r="I538" s="45"/>
      <c r="J538" s="45"/>
      <c r="K538" s="45"/>
      <c r="L538" s="45"/>
      <c r="M538" s="45"/>
      <c r="N538" s="46"/>
      <c r="O538" s="46">
        <v>0</v>
      </c>
      <c r="P538" s="46">
        <v>0</v>
      </c>
      <c r="Q538" s="47">
        <f>SUM(N538:P538)</f>
        <v>0</v>
      </c>
      <c r="R538" s="46"/>
      <c r="S538" s="46"/>
      <c r="T538" s="45"/>
      <c r="U538" s="45"/>
      <c r="V538" s="45"/>
      <c r="W538" s="48" t="str">
        <f>VLOOKUP(M538,tablaPesoTRLActual,2,FALSE)*VLOOKUP((V538-M538),tablaPesoCambioTRL,2,FALSE)</f>
        <v>0</v>
      </c>
      <c r="X538" s="48" t="str">
        <f>VLOOKUP(V538,valoracionMetaTRL,2,FALSE)</f>
        <v>0</v>
      </c>
      <c r="Y538" s="49"/>
      <c r="Z538" s="45" t="str">
        <f>VLOOKUP(Y538,TipoESfuerzo,2,FALSE)</f>
        <v>0</v>
      </c>
      <c r="AA538" s="50"/>
      <c r="AB538" s="51"/>
      <c r="AC538" s="51"/>
      <c r="AD538" s="51"/>
      <c r="AE538" s="52">
        <f>SUM(AA538:AD538)</f>
        <v>0</v>
      </c>
      <c r="AF538" s="53"/>
      <c r="AG538" s="45"/>
      <c r="AH538" s="41"/>
      <c r="AI538" s="54"/>
      <c r="AJ538" s="55" t="str">
        <f>(W538*0.15)+(X538*0.6)+(Z538*0.25)</f>
        <v>0</v>
      </c>
      <c r="AK538" s="56"/>
      <c r="AL538" s="57" t="str">
        <f>VLOOKUP(AK538,AplicacionesTecnologia2,2,FALSE)</f>
        <v>0</v>
      </c>
      <c r="AM538" s="56"/>
      <c r="AN538" s="58" t="str">
        <f>VLOOKUP(AM538,AproximacionMercado,2,FALSE)</f>
        <v>0</v>
      </c>
      <c r="AO538" s="27"/>
      <c r="AP538" s="27"/>
      <c r="AQ538" s="56"/>
      <c r="AR538" s="57" t="str">
        <f>VLOOKUP(AQ538,ExpansionTecnologia,2,FALSE)</f>
        <v>0</v>
      </c>
      <c r="AS538" s="56"/>
      <c r="AT538" s="57" t="str">
        <f>VLOOKUP(AS538,RegulacionesBarreras,2,FALSE)</f>
        <v>0</v>
      </c>
      <c r="AU538" s="59" t="str">
        <f>AVERAGE(AL538,AN538,AR538,AT538)</f>
        <v>0</v>
      </c>
      <c r="AV538" s="56"/>
      <c r="AW538" s="57" t="str">
        <f>VLOOKUP(AV538,afectacionesArticulosPatentes,2,FALSE)</f>
        <v>0</v>
      </c>
      <c r="AX538" s="56"/>
      <c r="AY538" s="57" t="str">
        <f>VLOOKUP(AX538,afectacionesProductosComerciales,2,FALSE)</f>
        <v>0</v>
      </c>
      <c r="AZ538" s="27"/>
      <c r="BA538" s="45" t="s">
        <v>84</v>
      </c>
      <c r="BB538" s="60" t="str">
        <f>AVERAGE(AW538,AY538)</f>
        <v>0</v>
      </c>
    </row>
    <row r="539" spans="1:92" customHeight="1" ht="36">
      <c r="A539" s="39">
        <v>535</v>
      </c>
      <c r="B539" s="40"/>
      <c r="C539" s="41"/>
      <c r="D539" s="41"/>
      <c r="E539" s="42"/>
      <c r="F539" s="43"/>
      <c r="G539" s="43"/>
      <c r="H539" s="44"/>
      <c r="I539" s="45"/>
      <c r="J539" s="45"/>
      <c r="K539" s="45"/>
      <c r="L539" s="45"/>
      <c r="M539" s="45"/>
      <c r="N539" s="46"/>
      <c r="O539" s="46">
        <v>0</v>
      </c>
      <c r="P539" s="46">
        <v>0</v>
      </c>
      <c r="Q539" s="47">
        <f>SUM(N539:P539)</f>
        <v>0</v>
      </c>
      <c r="R539" s="46"/>
      <c r="S539" s="46"/>
      <c r="T539" s="45"/>
      <c r="U539" s="45"/>
      <c r="V539" s="45"/>
      <c r="W539" s="48" t="str">
        <f>VLOOKUP(M539,tablaPesoTRLActual,2,FALSE)*VLOOKUP((V539-M539),tablaPesoCambioTRL,2,FALSE)</f>
        <v>0</v>
      </c>
      <c r="X539" s="48" t="str">
        <f>VLOOKUP(V539,valoracionMetaTRL,2,FALSE)</f>
        <v>0</v>
      </c>
      <c r="Y539" s="49"/>
      <c r="Z539" s="45" t="str">
        <f>VLOOKUP(Y539,TipoESfuerzo,2,FALSE)</f>
        <v>0</v>
      </c>
      <c r="AA539" s="50"/>
      <c r="AB539" s="51"/>
      <c r="AC539" s="51"/>
      <c r="AD539" s="51"/>
      <c r="AE539" s="52">
        <f>SUM(AA539:AD539)</f>
        <v>0</v>
      </c>
      <c r="AF539" s="53"/>
      <c r="AG539" s="45"/>
      <c r="AH539" s="41"/>
      <c r="AI539" s="54"/>
      <c r="AJ539" s="55" t="str">
        <f>(W539*0.15)+(X539*0.6)+(Z539*0.25)</f>
        <v>0</v>
      </c>
      <c r="AK539" s="56"/>
      <c r="AL539" s="57" t="str">
        <f>VLOOKUP(AK539,AplicacionesTecnologia2,2,FALSE)</f>
        <v>0</v>
      </c>
      <c r="AM539" s="56"/>
      <c r="AN539" s="58" t="str">
        <f>VLOOKUP(AM539,AproximacionMercado,2,FALSE)</f>
        <v>0</v>
      </c>
      <c r="AO539" s="27"/>
      <c r="AP539" s="27"/>
      <c r="AQ539" s="56"/>
      <c r="AR539" s="57" t="str">
        <f>VLOOKUP(AQ539,ExpansionTecnologia,2,FALSE)</f>
        <v>0</v>
      </c>
      <c r="AS539" s="56"/>
      <c r="AT539" s="57" t="str">
        <f>VLOOKUP(AS539,RegulacionesBarreras,2,FALSE)</f>
        <v>0</v>
      </c>
      <c r="AU539" s="59" t="str">
        <f>AVERAGE(AL539,AN539,AR539,AT539)</f>
        <v>0</v>
      </c>
      <c r="AV539" s="56"/>
      <c r="AW539" s="57" t="str">
        <f>VLOOKUP(AV539,afectacionesArticulosPatentes,2,FALSE)</f>
        <v>0</v>
      </c>
      <c r="AX539" s="56"/>
      <c r="AY539" s="57" t="str">
        <f>VLOOKUP(AX539,afectacionesProductosComerciales,2,FALSE)</f>
        <v>0</v>
      </c>
      <c r="AZ539" s="27"/>
      <c r="BA539" s="45" t="s">
        <v>84</v>
      </c>
      <c r="BB539" s="60" t="str">
        <f>AVERAGE(AW539,AY539)</f>
        <v>0</v>
      </c>
    </row>
    <row r="540" spans="1:92" customHeight="1" ht="36">
      <c r="A540" s="39">
        <v>536</v>
      </c>
      <c r="B540" s="40"/>
      <c r="C540" s="41"/>
      <c r="D540" s="41"/>
      <c r="E540" s="42"/>
      <c r="F540" s="43"/>
      <c r="G540" s="43"/>
      <c r="H540" s="44"/>
      <c r="I540" s="45"/>
      <c r="J540" s="45"/>
      <c r="K540" s="45"/>
      <c r="L540" s="45"/>
      <c r="M540" s="45"/>
      <c r="N540" s="46"/>
      <c r="O540" s="46">
        <v>0</v>
      </c>
      <c r="P540" s="46">
        <v>0</v>
      </c>
      <c r="Q540" s="47">
        <f>SUM(N540:P540)</f>
        <v>0</v>
      </c>
      <c r="R540" s="46"/>
      <c r="S540" s="46"/>
      <c r="T540" s="45"/>
      <c r="U540" s="45"/>
      <c r="V540" s="45"/>
      <c r="W540" s="48" t="str">
        <f>VLOOKUP(M540,tablaPesoTRLActual,2,FALSE)*VLOOKUP((V540-M540),tablaPesoCambioTRL,2,FALSE)</f>
        <v>0</v>
      </c>
      <c r="X540" s="48" t="str">
        <f>VLOOKUP(V540,valoracionMetaTRL,2,FALSE)</f>
        <v>0</v>
      </c>
      <c r="Y540" s="49"/>
      <c r="Z540" s="45" t="str">
        <f>VLOOKUP(Y540,TipoESfuerzo,2,FALSE)</f>
        <v>0</v>
      </c>
      <c r="AA540" s="50"/>
      <c r="AB540" s="51"/>
      <c r="AC540" s="51"/>
      <c r="AD540" s="51"/>
      <c r="AE540" s="52">
        <f>SUM(AA540:AD540)</f>
        <v>0</v>
      </c>
      <c r="AF540" s="53"/>
      <c r="AG540" s="45"/>
      <c r="AH540" s="41"/>
      <c r="AI540" s="54"/>
      <c r="AJ540" s="55" t="str">
        <f>(W540*0.15)+(X540*0.6)+(Z540*0.25)</f>
        <v>0</v>
      </c>
      <c r="AK540" s="56"/>
      <c r="AL540" s="57" t="str">
        <f>VLOOKUP(AK540,AplicacionesTecnologia2,2,FALSE)</f>
        <v>0</v>
      </c>
      <c r="AM540" s="56"/>
      <c r="AN540" s="58" t="str">
        <f>VLOOKUP(AM540,AproximacionMercado,2,FALSE)</f>
        <v>0</v>
      </c>
      <c r="AO540" s="27"/>
      <c r="AP540" s="27"/>
      <c r="AQ540" s="56"/>
      <c r="AR540" s="57" t="str">
        <f>VLOOKUP(AQ540,ExpansionTecnologia,2,FALSE)</f>
        <v>0</v>
      </c>
      <c r="AS540" s="56"/>
      <c r="AT540" s="57" t="str">
        <f>VLOOKUP(AS540,RegulacionesBarreras,2,FALSE)</f>
        <v>0</v>
      </c>
      <c r="AU540" s="59" t="str">
        <f>AVERAGE(AL540,AN540,AR540,AT540)</f>
        <v>0</v>
      </c>
      <c r="AV540" s="56"/>
      <c r="AW540" s="57" t="str">
        <f>VLOOKUP(AV540,afectacionesArticulosPatentes,2,FALSE)</f>
        <v>0</v>
      </c>
      <c r="AX540" s="56"/>
      <c r="AY540" s="57" t="str">
        <f>VLOOKUP(AX540,afectacionesProductosComerciales,2,FALSE)</f>
        <v>0</v>
      </c>
      <c r="AZ540" s="27"/>
      <c r="BA540" s="45" t="s">
        <v>84</v>
      </c>
      <c r="BB540" s="60" t="str">
        <f>AVERAGE(AW540,AY540)</f>
        <v>0</v>
      </c>
    </row>
    <row r="541" spans="1:92" customHeight="1" ht="36">
      <c r="A541" s="39">
        <v>537</v>
      </c>
      <c r="B541" s="40"/>
      <c r="C541" s="41"/>
      <c r="D541" s="41"/>
      <c r="E541" s="42"/>
      <c r="F541" s="43"/>
      <c r="G541" s="43"/>
      <c r="H541" s="44"/>
      <c r="I541" s="45"/>
      <c r="J541" s="45"/>
      <c r="K541" s="45"/>
      <c r="L541" s="45"/>
      <c r="M541" s="45"/>
      <c r="N541" s="46"/>
      <c r="O541" s="46">
        <v>0</v>
      </c>
      <c r="P541" s="46">
        <v>0</v>
      </c>
      <c r="Q541" s="47">
        <f>SUM(N541:P541)</f>
        <v>0</v>
      </c>
      <c r="R541" s="46"/>
      <c r="S541" s="46"/>
      <c r="T541" s="45"/>
      <c r="U541" s="45"/>
      <c r="V541" s="45"/>
      <c r="W541" s="48" t="str">
        <f>VLOOKUP(M541,tablaPesoTRLActual,2,FALSE)*VLOOKUP((V541-M541),tablaPesoCambioTRL,2,FALSE)</f>
        <v>0</v>
      </c>
      <c r="X541" s="48" t="str">
        <f>VLOOKUP(V541,valoracionMetaTRL,2,FALSE)</f>
        <v>0</v>
      </c>
      <c r="Y541" s="49"/>
      <c r="Z541" s="45" t="str">
        <f>VLOOKUP(Y541,TipoESfuerzo,2,FALSE)</f>
        <v>0</v>
      </c>
      <c r="AA541" s="50"/>
      <c r="AB541" s="51"/>
      <c r="AC541" s="51"/>
      <c r="AD541" s="51"/>
      <c r="AE541" s="52">
        <f>SUM(AA541:AD541)</f>
        <v>0</v>
      </c>
      <c r="AF541" s="53"/>
      <c r="AG541" s="45"/>
      <c r="AH541" s="41"/>
      <c r="AI541" s="54"/>
      <c r="AJ541" s="55" t="str">
        <f>(W541*0.15)+(X541*0.6)+(Z541*0.25)</f>
        <v>0</v>
      </c>
      <c r="AK541" s="56"/>
      <c r="AL541" s="57" t="str">
        <f>VLOOKUP(AK541,AplicacionesTecnologia2,2,FALSE)</f>
        <v>0</v>
      </c>
      <c r="AM541" s="56"/>
      <c r="AN541" s="58" t="str">
        <f>VLOOKUP(AM541,AproximacionMercado,2,FALSE)</f>
        <v>0</v>
      </c>
      <c r="AO541" s="27"/>
      <c r="AP541" s="27"/>
      <c r="AQ541" s="56"/>
      <c r="AR541" s="57" t="str">
        <f>VLOOKUP(AQ541,ExpansionTecnologia,2,FALSE)</f>
        <v>0</v>
      </c>
      <c r="AS541" s="56"/>
      <c r="AT541" s="57" t="str">
        <f>VLOOKUP(AS541,RegulacionesBarreras,2,FALSE)</f>
        <v>0</v>
      </c>
      <c r="AU541" s="59" t="str">
        <f>AVERAGE(AL541,AN541,AR541,AT541)</f>
        <v>0</v>
      </c>
      <c r="AV541" s="56"/>
      <c r="AW541" s="57" t="str">
        <f>VLOOKUP(AV541,afectacionesArticulosPatentes,2,FALSE)</f>
        <v>0</v>
      </c>
      <c r="AX541" s="56"/>
      <c r="AY541" s="57" t="str">
        <f>VLOOKUP(AX541,afectacionesProductosComerciales,2,FALSE)</f>
        <v>0</v>
      </c>
      <c r="AZ541" s="27"/>
      <c r="BA541" s="45" t="s">
        <v>84</v>
      </c>
      <c r="BB541" s="60" t="str">
        <f>AVERAGE(AW541,AY541)</f>
        <v>0</v>
      </c>
    </row>
    <row r="542" spans="1:92" customHeight="1" ht="36">
      <c r="A542" s="39">
        <v>538</v>
      </c>
      <c r="B542" s="40"/>
      <c r="C542" s="41"/>
      <c r="D542" s="41"/>
      <c r="E542" s="42"/>
      <c r="F542" s="43"/>
      <c r="G542" s="43"/>
      <c r="H542" s="44"/>
      <c r="I542" s="45"/>
      <c r="J542" s="45"/>
      <c r="K542" s="45"/>
      <c r="L542" s="45"/>
      <c r="M542" s="45"/>
      <c r="N542" s="46"/>
      <c r="O542" s="46">
        <v>0</v>
      </c>
      <c r="P542" s="46">
        <v>0</v>
      </c>
      <c r="Q542" s="47">
        <f>SUM(N542:P542)</f>
        <v>0</v>
      </c>
      <c r="R542" s="46"/>
      <c r="S542" s="46"/>
      <c r="T542" s="45"/>
      <c r="U542" s="45"/>
      <c r="V542" s="45"/>
      <c r="W542" s="48" t="str">
        <f>VLOOKUP(M542,tablaPesoTRLActual,2,FALSE)*VLOOKUP((V542-M542),tablaPesoCambioTRL,2,FALSE)</f>
        <v>0</v>
      </c>
      <c r="X542" s="48" t="str">
        <f>VLOOKUP(V542,valoracionMetaTRL,2,FALSE)</f>
        <v>0</v>
      </c>
      <c r="Y542" s="49"/>
      <c r="Z542" s="45" t="str">
        <f>VLOOKUP(Y542,TipoESfuerzo,2,FALSE)</f>
        <v>0</v>
      </c>
      <c r="AA542" s="50"/>
      <c r="AB542" s="51"/>
      <c r="AC542" s="51"/>
      <c r="AD542" s="51"/>
      <c r="AE542" s="52">
        <f>SUM(AA542:AD542)</f>
        <v>0</v>
      </c>
      <c r="AF542" s="53"/>
      <c r="AG542" s="45"/>
      <c r="AH542" s="41"/>
      <c r="AI542" s="54"/>
      <c r="AJ542" s="55" t="str">
        <f>(W542*0.15)+(X542*0.6)+(Z542*0.25)</f>
        <v>0</v>
      </c>
      <c r="AK542" s="56"/>
      <c r="AL542" s="57" t="str">
        <f>VLOOKUP(AK542,AplicacionesTecnologia2,2,FALSE)</f>
        <v>0</v>
      </c>
      <c r="AM542" s="56"/>
      <c r="AN542" s="58" t="str">
        <f>VLOOKUP(AM542,AproximacionMercado,2,FALSE)</f>
        <v>0</v>
      </c>
      <c r="AO542" s="27"/>
      <c r="AP542" s="27"/>
      <c r="AQ542" s="56"/>
      <c r="AR542" s="57" t="str">
        <f>VLOOKUP(AQ542,ExpansionTecnologia,2,FALSE)</f>
        <v>0</v>
      </c>
      <c r="AS542" s="56"/>
      <c r="AT542" s="57" t="str">
        <f>VLOOKUP(AS542,RegulacionesBarreras,2,FALSE)</f>
        <v>0</v>
      </c>
      <c r="AU542" s="59" t="str">
        <f>AVERAGE(AL542,AN542,AR542,AT542)</f>
        <v>0</v>
      </c>
      <c r="AV542" s="56"/>
      <c r="AW542" s="57" t="str">
        <f>VLOOKUP(AV542,afectacionesArticulosPatentes,2,FALSE)</f>
        <v>0</v>
      </c>
      <c r="AX542" s="56"/>
      <c r="AY542" s="57" t="str">
        <f>VLOOKUP(AX542,afectacionesProductosComerciales,2,FALSE)</f>
        <v>0</v>
      </c>
      <c r="AZ542" s="27"/>
      <c r="BA542" s="45" t="s">
        <v>84</v>
      </c>
      <c r="BB542" s="60" t="str">
        <f>AVERAGE(AW542,AY542)</f>
        <v>0</v>
      </c>
    </row>
    <row r="543" spans="1:92" customHeight="1" ht="36">
      <c r="A543" s="39">
        <v>539</v>
      </c>
      <c r="B543" s="40"/>
      <c r="C543" s="41"/>
      <c r="D543" s="41"/>
      <c r="E543" s="42"/>
      <c r="F543" s="43"/>
      <c r="G543" s="43"/>
      <c r="H543" s="44"/>
      <c r="I543" s="45"/>
      <c r="J543" s="45"/>
      <c r="K543" s="45"/>
      <c r="L543" s="45"/>
      <c r="M543" s="45"/>
      <c r="N543" s="46"/>
      <c r="O543" s="46">
        <v>0</v>
      </c>
      <c r="P543" s="46">
        <v>0</v>
      </c>
      <c r="Q543" s="47">
        <f>SUM(N543:P543)</f>
        <v>0</v>
      </c>
      <c r="R543" s="46"/>
      <c r="S543" s="46"/>
      <c r="T543" s="45"/>
      <c r="U543" s="45"/>
      <c r="V543" s="45"/>
      <c r="W543" s="48" t="str">
        <f>VLOOKUP(M543,tablaPesoTRLActual,2,FALSE)*VLOOKUP((V543-M543),tablaPesoCambioTRL,2,FALSE)</f>
        <v>0</v>
      </c>
      <c r="X543" s="48" t="str">
        <f>VLOOKUP(V543,valoracionMetaTRL,2,FALSE)</f>
        <v>0</v>
      </c>
      <c r="Y543" s="49"/>
      <c r="Z543" s="45" t="str">
        <f>VLOOKUP(Y543,TipoESfuerzo,2,FALSE)</f>
        <v>0</v>
      </c>
      <c r="AA543" s="50"/>
      <c r="AB543" s="51"/>
      <c r="AC543" s="51"/>
      <c r="AD543" s="51"/>
      <c r="AE543" s="52">
        <f>SUM(AA543:AD543)</f>
        <v>0</v>
      </c>
      <c r="AF543" s="53"/>
      <c r="AG543" s="45"/>
      <c r="AH543" s="41"/>
      <c r="AI543" s="54"/>
      <c r="AJ543" s="55" t="str">
        <f>(W543*0.15)+(X543*0.6)+(Z543*0.25)</f>
        <v>0</v>
      </c>
      <c r="AK543" s="56"/>
      <c r="AL543" s="57" t="str">
        <f>VLOOKUP(AK543,AplicacionesTecnologia2,2,FALSE)</f>
        <v>0</v>
      </c>
      <c r="AM543" s="56"/>
      <c r="AN543" s="58" t="str">
        <f>VLOOKUP(AM543,AproximacionMercado,2,FALSE)</f>
        <v>0</v>
      </c>
      <c r="AO543" s="27"/>
      <c r="AP543" s="27"/>
      <c r="AQ543" s="56"/>
      <c r="AR543" s="57" t="str">
        <f>VLOOKUP(AQ543,ExpansionTecnologia,2,FALSE)</f>
        <v>0</v>
      </c>
      <c r="AS543" s="56"/>
      <c r="AT543" s="57" t="str">
        <f>VLOOKUP(AS543,RegulacionesBarreras,2,FALSE)</f>
        <v>0</v>
      </c>
      <c r="AU543" s="59" t="str">
        <f>AVERAGE(AL543,AN543,AR543,AT543)</f>
        <v>0</v>
      </c>
      <c r="AV543" s="56"/>
      <c r="AW543" s="57" t="str">
        <f>VLOOKUP(AV543,afectacionesArticulosPatentes,2,FALSE)</f>
        <v>0</v>
      </c>
      <c r="AX543" s="56"/>
      <c r="AY543" s="57" t="str">
        <f>VLOOKUP(AX543,afectacionesProductosComerciales,2,FALSE)</f>
        <v>0</v>
      </c>
      <c r="AZ543" s="27"/>
      <c r="BA543" s="45" t="s">
        <v>84</v>
      </c>
      <c r="BB543" s="60" t="str">
        <f>AVERAGE(AW543,AY543)</f>
        <v>0</v>
      </c>
    </row>
    <row r="544" spans="1:92" customHeight="1" ht="36">
      <c r="A544" s="39">
        <v>540</v>
      </c>
      <c r="B544" s="40"/>
      <c r="C544" s="41"/>
      <c r="D544" s="41"/>
      <c r="E544" s="42"/>
      <c r="F544" s="43"/>
      <c r="G544" s="43"/>
      <c r="H544" s="44"/>
      <c r="I544" s="45"/>
      <c r="J544" s="45"/>
      <c r="K544" s="45"/>
      <c r="L544" s="45"/>
      <c r="M544" s="45"/>
      <c r="N544" s="46"/>
      <c r="O544" s="46">
        <v>0</v>
      </c>
      <c r="P544" s="46">
        <v>0</v>
      </c>
      <c r="Q544" s="47">
        <f>SUM(N544:P544)</f>
        <v>0</v>
      </c>
      <c r="R544" s="46"/>
      <c r="S544" s="46"/>
      <c r="T544" s="45"/>
      <c r="U544" s="45"/>
      <c r="V544" s="45"/>
      <c r="W544" s="48" t="str">
        <f>VLOOKUP(M544,tablaPesoTRLActual,2,FALSE)*VLOOKUP((V544-M544),tablaPesoCambioTRL,2,FALSE)</f>
        <v>0</v>
      </c>
      <c r="X544" s="48" t="str">
        <f>VLOOKUP(V544,valoracionMetaTRL,2,FALSE)</f>
        <v>0</v>
      </c>
      <c r="Y544" s="49"/>
      <c r="Z544" s="45" t="str">
        <f>VLOOKUP(Y544,TipoESfuerzo,2,FALSE)</f>
        <v>0</v>
      </c>
      <c r="AA544" s="50"/>
      <c r="AB544" s="51"/>
      <c r="AC544" s="51"/>
      <c r="AD544" s="51"/>
      <c r="AE544" s="52">
        <f>SUM(AA544:AD544)</f>
        <v>0</v>
      </c>
      <c r="AF544" s="53"/>
      <c r="AG544" s="45"/>
      <c r="AH544" s="41"/>
      <c r="AI544" s="54"/>
      <c r="AJ544" s="55" t="str">
        <f>(W544*0.15)+(X544*0.6)+(Z544*0.25)</f>
        <v>0</v>
      </c>
      <c r="AK544" s="56"/>
      <c r="AL544" s="57" t="str">
        <f>VLOOKUP(AK544,AplicacionesTecnologia2,2,FALSE)</f>
        <v>0</v>
      </c>
      <c r="AM544" s="56"/>
      <c r="AN544" s="58" t="str">
        <f>VLOOKUP(AM544,AproximacionMercado,2,FALSE)</f>
        <v>0</v>
      </c>
      <c r="AO544" s="27"/>
      <c r="AP544" s="27"/>
      <c r="AQ544" s="56"/>
      <c r="AR544" s="57" t="str">
        <f>VLOOKUP(AQ544,ExpansionTecnologia,2,FALSE)</f>
        <v>0</v>
      </c>
      <c r="AS544" s="56"/>
      <c r="AT544" s="57" t="str">
        <f>VLOOKUP(AS544,RegulacionesBarreras,2,FALSE)</f>
        <v>0</v>
      </c>
      <c r="AU544" s="59" t="str">
        <f>AVERAGE(AL544,AN544,AR544,AT544)</f>
        <v>0</v>
      </c>
      <c r="AV544" s="56"/>
      <c r="AW544" s="57" t="str">
        <f>VLOOKUP(AV544,afectacionesArticulosPatentes,2,FALSE)</f>
        <v>0</v>
      </c>
      <c r="AX544" s="56"/>
      <c r="AY544" s="57" t="str">
        <f>VLOOKUP(AX544,afectacionesProductosComerciales,2,FALSE)</f>
        <v>0</v>
      </c>
      <c r="AZ544" s="27"/>
      <c r="BA544" s="45" t="s">
        <v>84</v>
      </c>
      <c r="BB544" s="60" t="str">
        <f>AVERAGE(AW544,AY544)</f>
        <v>0</v>
      </c>
    </row>
    <row r="545" spans="1:92" customHeight="1" ht="36">
      <c r="A545" s="39">
        <v>541</v>
      </c>
      <c r="B545" s="40"/>
      <c r="C545" s="41"/>
      <c r="D545" s="41"/>
      <c r="E545" s="42"/>
      <c r="F545" s="43"/>
      <c r="G545" s="43"/>
      <c r="H545" s="44"/>
      <c r="I545" s="45"/>
      <c r="J545" s="45"/>
      <c r="K545" s="45"/>
      <c r="L545" s="45"/>
      <c r="M545" s="45"/>
      <c r="N545" s="46"/>
      <c r="O545" s="46">
        <v>0</v>
      </c>
      <c r="P545" s="46">
        <v>0</v>
      </c>
      <c r="Q545" s="47">
        <f>SUM(N545:P545)</f>
        <v>0</v>
      </c>
      <c r="R545" s="46"/>
      <c r="S545" s="46"/>
      <c r="T545" s="45"/>
      <c r="U545" s="45"/>
      <c r="V545" s="45"/>
      <c r="W545" s="48" t="str">
        <f>VLOOKUP(M545,tablaPesoTRLActual,2,FALSE)*VLOOKUP((V545-M545),tablaPesoCambioTRL,2,FALSE)</f>
        <v>0</v>
      </c>
      <c r="X545" s="48" t="str">
        <f>VLOOKUP(V545,valoracionMetaTRL,2,FALSE)</f>
        <v>0</v>
      </c>
      <c r="Y545" s="49"/>
      <c r="Z545" s="45" t="str">
        <f>VLOOKUP(Y545,TipoESfuerzo,2,FALSE)</f>
        <v>0</v>
      </c>
      <c r="AA545" s="50"/>
      <c r="AB545" s="51"/>
      <c r="AC545" s="51"/>
      <c r="AD545" s="51"/>
      <c r="AE545" s="52">
        <f>SUM(AA545:AD545)</f>
        <v>0</v>
      </c>
      <c r="AF545" s="53"/>
      <c r="AG545" s="45"/>
      <c r="AH545" s="41"/>
      <c r="AI545" s="54"/>
      <c r="AJ545" s="55" t="str">
        <f>(W545*0.15)+(X545*0.6)+(Z545*0.25)</f>
        <v>0</v>
      </c>
      <c r="AK545" s="56"/>
      <c r="AL545" s="57" t="str">
        <f>VLOOKUP(AK545,AplicacionesTecnologia2,2,FALSE)</f>
        <v>0</v>
      </c>
      <c r="AM545" s="56"/>
      <c r="AN545" s="58" t="str">
        <f>VLOOKUP(AM545,AproximacionMercado,2,FALSE)</f>
        <v>0</v>
      </c>
      <c r="AO545" s="27"/>
      <c r="AP545" s="27"/>
      <c r="AQ545" s="56"/>
      <c r="AR545" s="57" t="str">
        <f>VLOOKUP(AQ545,ExpansionTecnologia,2,FALSE)</f>
        <v>0</v>
      </c>
      <c r="AS545" s="56"/>
      <c r="AT545" s="57" t="str">
        <f>VLOOKUP(AS545,RegulacionesBarreras,2,FALSE)</f>
        <v>0</v>
      </c>
      <c r="AU545" s="59" t="str">
        <f>AVERAGE(AL545,AN545,AR545,AT545)</f>
        <v>0</v>
      </c>
      <c r="AV545" s="56"/>
      <c r="AW545" s="57" t="str">
        <f>VLOOKUP(AV545,afectacionesArticulosPatentes,2,FALSE)</f>
        <v>0</v>
      </c>
      <c r="AX545" s="56"/>
      <c r="AY545" s="57" t="str">
        <f>VLOOKUP(AX545,afectacionesProductosComerciales,2,FALSE)</f>
        <v>0</v>
      </c>
      <c r="AZ545" s="27"/>
      <c r="BA545" s="45" t="s">
        <v>84</v>
      </c>
      <c r="BB545" s="60" t="str">
        <f>AVERAGE(AW545,AY545)</f>
        <v>0</v>
      </c>
    </row>
    <row r="546" spans="1:92" customHeight="1" ht="36">
      <c r="A546" s="39">
        <v>542</v>
      </c>
      <c r="B546" s="40"/>
      <c r="C546" s="41"/>
      <c r="D546" s="41"/>
      <c r="E546" s="42"/>
      <c r="F546" s="43"/>
      <c r="G546" s="43"/>
      <c r="H546" s="44"/>
      <c r="I546" s="45"/>
      <c r="J546" s="45"/>
      <c r="K546" s="45"/>
      <c r="L546" s="45"/>
      <c r="M546" s="45"/>
      <c r="N546" s="46"/>
      <c r="O546" s="46">
        <v>0</v>
      </c>
      <c r="P546" s="46">
        <v>0</v>
      </c>
      <c r="Q546" s="47">
        <f>SUM(N546:P546)</f>
        <v>0</v>
      </c>
      <c r="R546" s="46"/>
      <c r="S546" s="46"/>
      <c r="T546" s="45"/>
      <c r="U546" s="45"/>
      <c r="V546" s="45"/>
      <c r="W546" s="48" t="str">
        <f>VLOOKUP(M546,tablaPesoTRLActual,2,FALSE)*VLOOKUP((V546-M546),tablaPesoCambioTRL,2,FALSE)</f>
        <v>0</v>
      </c>
      <c r="X546" s="48" t="str">
        <f>VLOOKUP(V546,valoracionMetaTRL,2,FALSE)</f>
        <v>0</v>
      </c>
      <c r="Y546" s="49"/>
      <c r="Z546" s="45" t="str">
        <f>VLOOKUP(Y546,TipoESfuerzo,2,FALSE)</f>
        <v>0</v>
      </c>
      <c r="AA546" s="50"/>
      <c r="AB546" s="51"/>
      <c r="AC546" s="51"/>
      <c r="AD546" s="51"/>
      <c r="AE546" s="52">
        <f>SUM(AA546:AD546)</f>
        <v>0</v>
      </c>
      <c r="AF546" s="53"/>
      <c r="AG546" s="45"/>
      <c r="AH546" s="41"/>
      <c r="AI546" s="54"/>
      <c r="AJ546" s="55" t="str">
        <f>(W546*0.15)+(X546*0.6)+(Z546*0.25)</f>
        <v>0</v>
      </c>
      <c r="AK546" s="56"/>
      <c r="AL546" s="57" t="str">
        <f>VLOOKUP(AK546,AplicacionesTecnologia2,2,FALSE)</f>
        <v>0</v>
      </c>
      <c r="AM546" s="56"/>
      <c r="AN546" s="58" t="str">
        <f>VLOOKUP(AM546,AproximacionMercado,2,FALSE)</f>
        <v>0</v>
      </c>
      <c r="AO546" s="27"/>
      <c r="AP546" s="27"/>
      <c r="AQ546" s="56"/>
      <c r="AR546" s="57" t="str">
        <f>VLOOKUP(AQ546,ExpansionTecnologia,2,FALSE)</f>
        <v>0</v>
      </c>
      <c r="AS546" s="56"/>
      <c r="AT546" s="57" t="str">
        <f>VLOOKUP(AS546,RegulacionesBarreras,2,FALSE)</f>
        <v>0</v>
      </c>
      <c r="AU546" s="59" t="str">
        <f>AVERAGE(AL546,AN546,AR546,AT546)</f>
        <v>0</v>
      </c>
      <c r="AV546" s="56"/>
      <c r="AW546" s="57" t="str">
        <f>VLOOKUP(AV546,afectacionesArticulosPatentes,2,FALSE)</f>
        <v>0</v>
      </c>
      <c r="AX546" s="56"/>
      <c r="AY546" s="57" t="str">
        <f>VLOOKUP(AX546,afectacionesProductosComerciales,2,FALSE)</f>
        <v>0</v>
      </c>
      <c r="AZ546" s="27"/>
      <c r="BA546" s="45" t="s">
        <v>84</v>
      </c>
      <c r="BB546" s="60" t="str">
        <f>AVERAGE(AW546,AY546)</f>
        <v>0</v>
      </c>
    </row>
    <row r="547" spans="1:92" customHeight="1" ht="36">
      <c r="A547" s="39">
        <v>543</v>
      </c>
      <c r="B547" s="40"/>
      <c r="C547" s="41"/>
      <c r="D547" s="41"/>
      <c r="E547" s="42"/>
      <c r="F547" s="43"/>
      <c r="G547" s="43"/>
      <c r="H547" s="44"/>
      <c r="I547" s="45"/>
      <c r="J547" s="45"/>
      <c r="K547" s="45"/>
      <c r="L547" s="45"/>
      <c r="M547" s="45"/>
      <c r="N547" s="46"/>
      <c r="O547" s="46">
        <v>0</v>
      </c>
      <c r="P547" s="46">
        <v>0</v>
      </c>
      <c r="Q547" s="47">
        <f>SUM(N547:P547)</f>
        <v>0</v>
      </c>
      <c r="R547" s="46"/>
      <c r="S547" s="46"/>
      <c r="T547" s="45"/>
      <c r="U547" s="45"/>
      <c r="V547" s="45"/>
      <c r="W547" s="48" t="str">
        <f>VLOOKUP(M547,tablaPesoTRLActual,2,FALSE)*VLOOKUP((V547-M547),tablaPesoCambioTRL,2,FALSE)</f>
        <v>0</v>
      </c>
      <c r="X547" s="48" t="str">
        <f>VLOOKUP(V547,valoracionMetaTRL,2,FALSE)</f>
        <v>0</v>
      </c>
      <c r="Y547" s="49"/>
      <c r="Z547" s="45" t="str">
        <f>VLOOKUP(Y547,TipoESfuerzo,2,FALSE)</f>
        <v>0</v>
      </c>
      <c r="AA547" s="50"/>
      <c r="AB547" s="51"/>
      <c r="AC547" s="51"/>
      <c r="AD547" s="51"/>
      <c r="AE547" s="52">
        <f>SUM(AA547:AD547)</f>
        <v>0</v>
      </c>
      <c r="AF547" s="53"/>
      <c r="AG547" s="45"/>
      <c r="AH547" s="41"/>
      <c r="AI547" s="54"/>
      <c r="AJ547" s="55" t="str">
        <f>(W547*0.15)+(X547*0.6)+(Z547*0.25)</f>
        <v>0</v>
      </c>
      <c r="AK547" s="56"/>
      <c r="AL547" s="57" t="str">
        <f>VLOOKUP(AK547,AplicacionesTecnologia2,2,FALSE)</f>
        <v>0</v>
      </c>
      <c r="AM547" s="56"/>
      <c r="AN547" s="58" t="str">
        <f>VLOOKUP(AM547,AproximacionMercado,2,FALSE)</f>
        <v>0</v>
      </c>
      <c r="AO547" s="27"/>
      <c r="AP547" s="27"/>
      <c r="AQ547" s="56"/>
      <c r="AR547" s="57" t="str">
        <f>VLOOKUP(AQ547,ExpansionTecnologia,2,FALSE)</f>
        <v>0</v>
      </c>
      <c r="AS547" s="56"/>
      <c r="AT547" s="57" t="str">
        <f>VLOOKUP(AS547,RegulacionesBarreras,2,FALSE)</f>
        <v>0</v>
      </c>
      <c r="AU547" s="59" t="str">
        <f>AVERAGE(AL547,AN547,AR547,AT547)</f>
        <v>0</v>
      </c>
      <c r="AV547" s="56"/>
      <c r="AW547" s="57" t="str">
        <f>VLOOKUP(AV547,afectacionesArticulosPatentes,2,FALSE)</f>
        <v>0</v>
      </c>
      <c r="AX547" s="56"/>
      <c r="AY547" s="57" t="str">
        <f>VLOOKUP(AX547,afectacionesProductosComerciales,2,FALSE)</f>
        <v>0</v>
      </c>
      <c r="AZ547" s="27"/>
      <c r="BA547" s="45" t="s">
        <v>84</v>
      </c>
      <c r="BB547" s="60" t="str">
        <f>AVERAGE(AW547,AY547)</f>
        <v>0</v>
      </c>
    </row>
    <row r="548" spans="1:92" customHeight="1" ht="36">
      <c r="A548" s="39">
        <v>544</v>
      </c>
      <c r="B548" s="40"/>
      <c r="C548" s="41"/>
      <c r="D548" s="41"/>
      <c r="E548" s="42"/>
      <c r="F548" s="43"/>
      <c r="G548" s="43"/>
      <c r="H548" s="44"/>
      <c r="I548" s="45"/>
      <c r="J548" s="45"/>
      <c r="K548" s="45"/>
      <c r="L548" s="45"/>
      <c r="M548" s="45"/>
      <c r="N548" s="46"/>
      <c r="O548" s="46">
        <v>0</v>
      </c>
      <c r="P548" s="46">
        <v>0</v>
      </c>
      <c r="Q548" s="47">
        <f>SUM(N548:P548)</f>
        <v>0</v>
      </c>
      <c r="R548" s="46"/>
      <c r="S548" s="46"/>
      <c r="T548" s="45"/>
      <c r="U548" s="45"/>
      <c r="V548" s="45"/>
      <c r="W548" s="48" t="str">
        <f>VLOOKUP(M548,tablaPesoTRLActual,2,FALSE)*VLOOKUP((V548-M548),tablaPesoCambioTRL,2,FALSE)</f>
        <v>0</v>
      </c>
      <c r="X548" s="48" t="str">
        <f>VLOOKUP(V548,valoracionMetaTRL,2,FALSE)</f>
        <v>0</v>
      </c>
      <c r="Y548" s="49"/>
      <c r="Z548" s="45" t="str">
        <f>VLOOKUP(Y548,TipoESfuerzo,2,FALSE)</f>
        <v>0</v>
      </c>
      <c r="AA548" s="50"/>
      <c r="AB548" s="51"/>
      <c r="AC548" s="51"/>
      <c r="AD548" s="51"/>
      <c r="AE548" s="52">
        <f>SUM(AA548:AD548)</f>
        <v>0</v>
      </c>
      <c r="AF548" s="53"/>
      <c r="AG548" s="45"/>
      <c r="AH548" s="41"/>
      <c r="AI548" s="54"/>
      <c r="AJ548" s="55" t="str">
        <f>(W548*0.15)+(X548*0.6)+(Z548*0.25)</f>
        <v>0</v>
      </c>
      <c r="AK548" s="56"/>
      <c r="AL548" s="57" t="str">
        <f>VLOOKUP(AK548,AplicacionesTecnologia2,2,FALSE)</f>
        <v>0</v>
      </c>
      <c r="AM548" s="56"/>
      <c r="AN548" s="58" t="str">
        <f>VLOOKUP(AM548,AproximacionMercado,2,FALSE)</f>
        <v>0</v>
      </c>
      <c r="AO548" s="27"/>
      <c r="AP548" s="27"/>
      <c r="AQ548" s="56"/>
      <c r="AR548" s="57" t="str">
        <f>VLOOKUP(AQ548,ExpansionTecnologia,2,FALSE)</f>
        <v>0</v>
      </c>
      <c r="AS548" s="56"/>
      <c r="AT548" s="57" t="str">
        <f>VLOOKUP(AS548,RegulacionesBarreras,2,FALSE)</f>
        <v>0</v>
      </c>
      <c r="AU548" s="59" t="str">
        <f>AVERAGE(AL548,AN548,AR548,AT548)</f>
        <v>0</v>
      </c>
      <c r="AV548" s="56"/>
      <c r="AW548" s="57" t="str">
        <f>VLOOKUP(AV548,afectacionesArticulosPatentes,2,FALSE)</f>
        <v>0</v>
      </c>
      <c r="AX548" s="56"/>
      <c r="AY548" s="57" t="str">
        <f>VLOOKUP(AX548,afectacionesProductosComerciales,2,FALSE)</f>
        <v>0</v>
      </c>
      <c r="AZ548" s="27"/>
      <c r="BA548" s="45" t="s">
        <v>84</v>
      </c>
      <c r="BB548" s="60" t="str">
        <f>AVERAGE(AW548,AY548)</f>
        <v>0</v>
      </c>
    </row>
    <row r="549" spans="1:92" customHeight="1" ht="36">
      <c r="A549" s="39">
        <v>545</v>
      </c>
      <c r="B549" s="40"/>
      <c r="C549" s="41"/>
      <c r="D549" s="41"/>
      <c r="E549" s="42"/>
      <c r="F549" s="43"/>
      <c r="G549" s="43"/>
      <c r="H549" s="44"/>
      <c r="I549" s="45"/>
      <c r="J549" s="45"/>
      <c r="K549" s="45"/>
      <c r="L549" s="45"/>
      <c r="M549" s="45"/>
      <c r="N549" s="46"/>
      <c r="O549" s="46">
        <v>0</v>
      </c>
      <c r="P549" s="46">
        <v>0</v>
      </c>
      <c r="Q549" s="47">
        <f>SUM(N549:P549)</f>
        <v>0</v>
      </c>
      <c r="R549" s="46"/>
      <c r="S549" s="46"/>
      <c r="T549" s="45"/>
      <c r="U549" s="45"/>
      <c r="V549" s="45"/>
      <c r="W549" s="48" t="str">
        <f>VLOOKUP(M549,tablaPesoTRLActual,2,FALSE)*VLOOKUP((V549-M549),tablaPesoCambioTRL,2,FALSE)</f>
        <v>0</v>
      </c>
      <c r="X549" s="48" t="str">
        <f>VLOOKUP(V549,valoracionMetaTRL,2,FALSE)</f>
        <v>0</v>
      </c>
      <c r="Y549" s="49"/>
      <c r="Z549" s="45" t="str">
        <f>VLOOKUP(Y549,TipoESfuerzo,2,FALSE)</f>
        <v>0</v>
      </c>
      <c r="AA549" s="50"/>
      <c r="AB549" s="51"/>
      <c r="AC549" s="51"/>
      <c r="AD549" s="51"/>
      <c r="AE549" s="52">
        <f>SUM(AA549:AD549)</f>
        <v>0</v>
      </c>
      <c r="AF549" s="53"/>
      <c r="AG549" s="45"/>
      <c r="AH549" s="41"/>
      <c r="AI549" s="54"/>
      <c r="AJ549" s="55" t="str">
        <f>(W549*0.15)+(X549*0.6)+(Z549*0.25)</f>
        <v>0</v>
      </c>
      <c r="AK549" s="56"/>
      <c r="AL549" s="57" t="str">
        <f>VLOOKUP(AK549,AplicacionesTecnologia2,2,FALSE)</f>
        <v>0</v>
      </c>
      <c r="AM549" s="56"/>
      <c r="AN549" s="58" t="str">
        <f>VLOOKUP(AM549,AproximacionMercado,2,FALSE)</f>
        <v>0</v>
      </c>
      <c r="AO549" s="27"/>
      <c r="AP549" s="27"/>
      <c r="AQ549" s="56"/>
      <c r="AR549" s="57" t="str">
        <f>VLOOKUP(AQ549,ExpansionTecnologia,2,FALSE)</f>
        <v>0</v>
      </c>
      <c r="AS549" s="56"/>
      <c r="AT549" s="57" t="str">
        <f>VLOOKUP(AS549,RegulacionesBarreras,2,FALSE)</f>
        <v>0</v>
      </c>
      <c r="AU549" s="59" t="str">
        <f>AVERAGE(AL549,AN549,AR549,AT549)</f>
        <v>0</v>
      </c>
      <c r="AV549" s="56"/>
      <c r="AW549" s="57" t="str">
        <f>VLOOKUP(AV549,afectacionesArticulosPatentes,2,FALSE)</f>
        <v>0</v>
      </c>
      <c r="AX549" s="56"/>
      <c r="AY549" s="57" t="str">
        <f>VLOOKUP(AX549,afectacionesProductosComerciales,2,FALSE)</f>
        <v>0</v>
      </c>
      <c r="AZ549" s="27"/>
      <c r="BA549" s="45" t="s">
        <v>84</v>
      </c>
      <c r="BB549" s="60" t="str">
        <f>AVERAGE(AW549,AY549)</f>
        <v>0</v>
      </c>
    </row>
    <row r="550" spans="1:92" customHeight="1" ht="36">
      <c r="A550" s="39">
        <v>546</v>
      </c>
      <c r="B550" s="40"/>
      <c r="C550" s="41"/>
      <c r="D550" s="41"/>
      <c r="E550" s="42"/>
      <c r="F550" s="43"/>
      <c r="G550" s="43"/>
      <c r="H550" s="44"/>
      <c r="I550" s="45"/>
      <c r="J550" s="45"/>
      <c r="K550" s="45"/>
      <c r="L550" s="45"/>
      <c r="M550" s="45"/>
      <c r="N550" s="46"/>
      <c r="O550" s="46">
        <v>0</v>
      </c>
      <c r="P550" s="46">
        <v>0</v>
      </c>
      <c r="Q550" s="47">
        <f>SUM(N550:P550)</f>
        <v>0</v>
      </c>
      <c r="R550" s="46"/>
      <c r="S550" s="46"/>
      <c r="T550" s="45"/>
      <c r="U550" s="45"/>
      <c r="V550" s="45"/>
      <c r="W550" s="48" t="str">
        <f>VLOOKUP(M550,tablaPesoTRLActual,2,FALSE)*VLOOKUP((V550-M550),tablaPesoCambioTRL,2,FALSE)</f>
        <v>0</v>
      </c>
      <c r="X550" s="48" t="str">
        <f>VLOOKUP(V550,valoracionMetaTRL,2,FALSE)</f>
        <v>0</v>
      </c>
      <c r="Y550" s="49"/>
      <c r="Z550" s="45" t="str">
        <f>VLOOKUP(Y550,TipoESfuerzo,2,FALSE)</f>
        <v>0</v>
      </c>
      <c r="AA550" s="50"/>
      <c r="AB550" s="51"/>
      <c r="AC550" s="51"/>
      <c r="AD550" s="51"/>
      <c r="AE550" s="52">
        <f>SUM(AA550:AD550)</f>
        <v>0</v>
      </c>
      <c r="AF550" s="53"/>
      <c r="AG550" s="45"/>
      <c r="AH550" s="41"/>
      <c r="AI550" s="54"/>
      <c r="AJ550" s="55" t="str">
        <f>(W550*0.15)+(X550*0.6)+(Z550*0.25)</f>
        <v>0</v>
      </c>
      <c r="AK550" s="56"/>
      <c r="AL550" s="57" t="str">
        <f>VLOOKUP(AK550,AplicacionesTecnologia2,2,FALSE)</f>
        <v>0</v>
      </c>
      <c r="AM550" s="56"/>
      <c r="AN550" s="58" t="str">
        <f>VLOOKUP(AM550,AproximacionMercado,2,FALSE)</f>
        <v>0</v>
      </c>
      <c r="AO550" s="27"/>
      <c r="AP550" s="27"/>
      <c r="AQ550" s="56"/>
      <c r="AR550" s="57" t="str">
        <f>VLOOKUP(AQ550,ExpansionTecnologia,2,FALSE)</f>
        <v>0</v>
      </c>
      <c r="AS550" s="56"/>
      <c r="AT550" s="57" t="str">
        <f>VLOOKUP(AS550,RegulacionesBarreras,2,FALSE)</f>
        <v>0</v>
      </c>
      <c r="AU550" s="59" t="str">
        <f>AVERAGE(AL550,AN550,AR550,AT550)</f>
        <v>0</v>
      </c>
      <c r="AV550" s="56"/>
      <c r="AW550" s="57" t="str">
        <f>VLOOKUP(AV550,afectacionesArticulosPatentes,2,FALSE)</f>
        <v>0</v>
      </c>
      <c r="AX550" s="56"/>
      <c r="AY550" s="57" t="str">
        <f>VLOOKUP(AX550,afectacionesProductosComerciales,2,FALSE)</f>
        <v>0</v>
      </c>
      <c r="AZ550" s="27"/>
      <c r="BA550" s="45" t="s">
        <v>84</v>
      </c>
      <c r="BB550" s="60" t="str">
        <f>AVERAGE(AW550,AY550)</f>
        <v>0</v>
      </c>
    </row>
    <row r="551" spans="1:92" customHeight="1" ht="36">
      <c r="A551" s="39">
        <v>547</v>
      </c>
      <c r="B551" s="40"/>
      <c r="C551" s="41"/>
      <c r="D551" s="41"/>
      <c r="E551" s="42"/>
      <c r="F551" s="43"/>
      <c r="G551" s="43"/>
      <c r="H551" s="44"/>
      <c r="I551" s="45"/>
      <c r="J551" s="45"/>
      <c r="K551" s="45"/>
      <c r="L551" s="45"/>
      <c r="M551" s="45"/>
      <c r="N551" s="46"/>
      <c r="O551" s="46">
        <v>0</v>
      </c>
      <c r="P551" s="46">
        <v>0</v>
      </c>
      <c r="Q551" s="47">
        <f>SUM(N551:P551)</f>
        <v>0</v>
      </c>
      <c r="R551" s="46"/>
      <c r="S551" s="46"/>
      <c r="T551" s="45"/>
      <c r="U551" s="45"/>
      <c r="V551" s="45"/>
      <c r="W551" s="48" t="str">
        <f>VLOOKUP(M551,tablaPesoTRLActual,2,FALSE)*VLOOKUP((V551-M551),tablaPesoCambioTRL,2,FALSE)</f>
        <v>0</v>
      </c>
      <c r="X551" s="48" t="str">
        <f>VLOOKUP(V551,valoracionMetaTRL,2,FALSE)</f>
        <v>0</v>
      </c>
      <c r="Y551" s="49"/>
      <c r="Z551" s="45" t="str">
        <f>VLOOKUP(Y551,TipoESfuerzo,2,FALSE)</f>
        <v>0</v>
      </c>
      <c r="AA551" s="50"/>
      <c r="AB551" s="51"/>
      <c r="AC551" s="51"/>
      <c r="AD551" s="51"/>
      <c r="AE551" s="52">
        <f>SUM(AA551:AD551)</f>
        <v>0</v>
      </c>
      <c r="AF551" s="53"/>
      <c r="AG551" s="45"/>
      <c r="AH551" s="41"/>
      <c r="AI551" s="54"/>
      <c r="AJ551" s="55" t="str">
        <f>(W551*0.15)+(X551*0.6)+(Z551*0.25)</f>
        <v>0</v>
      </c>
      <c r="AK551" s="56"/>
      <c r="AL551" s="57" t="str">
        <f>VLOOKUP(AK551,AplicacionesTecnologia2,2,FALSE)</f>
        <v>0</v>
      </c>
      <c r="AM551" s="56"/>
      <c r="AN551" s="58" t="str">
        <f>VLOOKUP(AM551,AproximacionMercado,2,FALSE)</f>
        <v>0</v>
      </c>
      <c r="AO551" s="27"/>
      <c r="AP551" s="27"/>
      <c r="AQ551" s="56"/>
      <c r="AR551" s="57" t="str">
        <f>VLOOKUP(AQ551,ExpansionTecnologia,2,FALSE)</f>
        <v>0</v>
      </c>
      <c r="AS551" s="56"/>
      <c r="AT551" s="57" t="str">
        <f>VLOOKUP(AS551,RegulacionesBarreras,2,FALSE)</f>
        <v>0</v>
      </c>
      <c r="AU551" s="59" t="str">
        <f>AVERAGE(AL551,AN551,AR551,AT551)</f>
        <v>0</v>
      </c>
      <c r="AV551" s="56"/>
      <c r="AW551" s="57" t="str">
        <f>VLOOKUP(AV551,afectacionesArticulosPatentes,2,FALSE)</f>
        <v>0</v>
      </c>
      <c r="AX551" s="56"/>
      <c r="AY551" s="57" t="str">
        <f>VLOOKUP(AX551,afectacionesProductosComerciales,2,FALSE)</f>
        <v>0</v>
      </c>
      <c r="AZ551" s="27"/>
      <c r="BA551" s="45" t="s">
        <v>84</v>
      </c>
      <c r="BB551" s="60" t="str">
        <f>AVERAGE(AW551,AY551)</f>
        <v>0</v>
      </c>
    </row>
    <row r="552" spans="1:92" customHeight="1" ht="36">
      <c r="A552" s="39">
        <v>548</v>
      </c>
      <c r="B552" s="40"/>
      <c r="C552" s="41"/>
      <c r="D552" s="41"/>
      <c r="E552" s="42"/>
      <c r="F552" s="43"/>
      <c r="G552" s="43"/>
      <c r="H552" s="44"/>
      <c r="I552" s="45"/>
      <c r="J552" s="45"/>
      <c r="K552" s="45"/>
      <c r="L552" s="45"/>
      <c r="M552" s="45"/>
      <c r="N552" s="46"/>
      <c r="O552" s="46">
        <v>0</v>
      </c>
      <c r="P552" s="46">
        <v>0</v>
      </c>
      <c r="Q552" s="47">
        <f>SUM(N552:P552)</f>
        <v>0</v>
      </c>
      <c r="R552" s="46"/>
      <c r="S552" s="46"/>
      <c r="T552" s="45"/>
      <c r="U552" s="45"/>
      <c r="V552" s="45"/>
      <c r="W552" s="48" t="str">
        <f>VLOOKUP(M552,tablaPesoTRLActual,2,FALSE)*VLOOKUP((V552-M552),tablaPesoCambioTRL,2,FALSE)</f>
        <v>0</v>
      </c>
      <c r="X552" s="48" t="str">
        <f>VLOOKUP(V552,valoracionMetaTRL,2,FALSE)</f>
        <v>0</v>
      </c>
      <c r="Y552" s="49"/>
      <c r="Z552" s="45" t="str">
        <f>VLOOKUP(Y552,TipoESfuerzo,2,FALSE)</f>
        <v>0</v>
      </c>
      <c r="AA552" s="50"/>
      <c r="AB552" s="51"/>
      <c r="AC552" s="51"/>
      <c r="AD552" s="51"/>
      <c r="AE552" s="52">
        <f>SUM(AA552:AD552)</f>
        <v>0</v>
      </c>
      <c r="AF552" s="53"/>
      <c r="AG552" s="45"/>
      <c r="AH552" s="41"/>
      <c r="AI552" s="54"/>
      <c r="AJ552" s="55" t="str">
        <f>(W552*0.15)+(X552*0.6)+(Z552*0.25)</f>
        <v>0</v>
      </c>
      <c r="AK552" s="56"/>
      <c r="AL552" s="57" t="str">
        <f>VLOOKUP(AK552,AplicacionesTecnologia2,2,FALSE)</f>
        <v>0</v>
      </c>
      <c r="AM552" s="56"/>
      <c r="AN552" s="58" t="str">
        <f>VLOOKUP(AM552,AproximacionMercado,2,FALSE)</f>
        <v>0</v>
      </c>
      <c r="AO552" s="27"/>
      <c r="AP552" s="27"/>
      <c r="AQ552" s="56"/>
      <c r="AR552" s="57" t="str">
        <f>VLOOKUP(AQ552,ExpansionTecnologia,2,FALSE)</f>
        <v>0</v>
      </c>
      <c r="AS552" s="56"/>
      <c r="AT552" s="57" t="str">
        <f>VLOOKUP(AS552,RegulacionesBarreras,2,FALSE)</f>
        <v>0</v>
      </c>
      <c r="AU552" s="59" t="str">
        <f>AVERAGE(AL552,AN552,AR552,AT552)</f>
        <v>0</v>
      </c>
      <c r="AV552" s="56"/>
      <c r="AW552" s="57" t="str">
        <f>VLOOKUP(AV552,afectacionesArticulosPatentes,2,FALSE)</f>
        <v>0</v>
      </c>
      <c r="AX552" s="56"/>
      <c r="AY552" s="57" t="str">
        <f>VLOOKUP(AX552,afectacionesProductosComerciales,2,FALSE)</f>
        <v>0</v>
      </c>
      <c r="AZ552" s="27"/>
      <c r="BA552" s="45" t="s">
        <v>84</v>
      </c>
      <c r="BB552" s="60" t="str">
        <f>AVERAGE(AW552,AY552)</f>
        <v>0</v>
      </c>
    </row>
    <row r="553" spans="1:92" customHeight="1" ht="36">
      <c r="A553" s="39">
        <v>549</v>
      </c>
      <c r="B553" s="40"/>
      <c r="C553" s="41"/>
      <c r="D553" s="41"/>
      <c r="E553" s="42"/>
      <c r="F553" s="43"/>
      <c r="G553" s="43"/>
      <c r="H553" s="44"/>
      <c r="I553" s="45"/>
      <c r="J553" s="45"/>
      <c r="K553" s="45"/>
      <c r="L553" s="45"/>
      <c r="M553" s="45"/>
      <c r="N553" s="46"/>
      <c r="O553" s="46">
        <v>0</v>
      </c>
      <c r="P553" s="46">
        <v>0</v>
      </c>
      <c r="Q553" s="47">
        <f>SUM(N553:P553)</f>
        <v>0</v>
      </c>
      <c r="R553" s="46"/>
      <c r="S553" s="46"/>
      <c r="T553" s="45"/>
      <c r="U553" s="45"/>
      <c r="V553" s="45"/>
      <c r="W553" s="48" t="str">
        <f>VLOOKUP(M553,tablaPesoTRLActual,2,FALSE)*VLOOKUP((V553-M553),tablaPesoCambioTRL,2,FALSE)</f>
        <v>0</v>
      </c>
      <c r="X553" s="48" t="str">
        <f>VLOOKUP(V553,valoracionMetaTRL,2,FALSE)</f>
        <v>0</v>
      </c>
      <c r="Y553" s="49"/>
      <c r="Z553" s="45" t="str">
        <f>VLOOKUP(Y553,TipoESfuerzo,2,FALSE)</f>
        <v>0</v>
      </c>
      <c r="AA553" s="50"/>
      <c r="AB553" s="51"/>
      <c r="AC553" s="51"/>
      <c r="AD553" s="51"/>
      <c r="AE553" s="52">
        <f>SUM(AA553:AD553)</f>
        <v>0</v>
      </c>
      <c r="AF553" s="53"/>
      <c r="AG553" s="45"/>
      <c r="AH553" s="41"/>
      <c r="AI553" s="54"/>
      <c r="AJ553" s="55" t="str">
        <f>(W553*0.15)+(X553*0.6)+(Z553*0.25)</f>
        <v>0</v>
      </c>
      <c r="AK553" s="56"/>
      <c r="AL553" s="57" t="str">
        <f>VLOOKUP(AK553,AplicacionesTecnologia2,2,FALSE)</f>
        <v>0</v>
      </c>
      <c r="AM553" s="56"/>
      <c r="AN553" s="58" t="str">
        <f>VLOOKUP(AM553,AproximacionMercado,2,FALSE)</f>
        <v>0</v>
      </c>
      <c r="AO553" s="27"/>
      <c r="AP553" s="27"/>
      <c r="AQ553" s="56"/>
      <c r="AR553" s="57" t="str">
        <f>VLOOKUP(AQ553,ExpansionTecnologia,2,FALSE)</f>
        <v>0</v>
      </c>
      <c r="AS553" s="56"/>
      <c r="AT553" s="57" t="str">
        <f>VLOOKUP(AS553,RegulacionesBarreras,2,FALSE)</f>
        <v>0</v>
      </c>
      <c r="AU553" s="59" t="str">
        <f>AVERAGE(AL553,AN553,AR553,AT553)</f>
        <v>0</v>
      </c>
      <c r="AV553" s="56"/>
      <c r="AW553" s="57" t="str">
        <f>VLOOKUP(AV553,afectacionesArticulosPatentes,2,FALSE)</f>
        <v>0</v>
      </c>
      <c r="AX553" s="56"/>
      <c r="AY553" s="57" t="str">
        <f>VLOOKUP(AX553,afectacionesProductosComerciales,2,FALSE)</f>
        <v>0</v>
      </c>
      <c r="AZ553" s="27"/>
      <c r="BA553" s="45" t="s">
        <v>84</v>
      </c>
      <c r="BB553" s="60" t="str">
        <f>AVERAGE(AW553,AY553)</f>
        <v>0</v>
      </c>
    </row>
    <row r="554" spans="1:92" customHeight="1" ht="36">
      <c r="A554" s="39">
        <v>550</v>
      </c>
      <c r="B554" s="40"/>
      <c r="C554" s="41"/>
      <c r="D554" s="41"/>
      <c r="E554" s="42"/>
      <c r="F554" s="43"/>
      <c r="G554" s="43"/>
      <c r="H554" s="44"/>
      <c r="I554" s="45"/>
      <c r="J554" s="45"/>
      <c r="K554" s="45"/>
      <c r="L554" s="45"/>
      <c r="M554" s="45"/>
      <c r="N554" s="46"/>
      <c r="O554" s="46">
        <v>0</v>
      </c>
      <c r="P554" s="46">
        <v>0</v>
      </c>
      <c r="Q554" s="47">
        <f>SUM(N554:P554)</f>
        <v>0</v>
      </c>
      <c r="R554" s="46"/>
      <c r="S554" s="46"/>
      <c r="T554" s="45"/>
      <c r="U554" s="45"/>
      <c r="V554" s="45"/>
      <c r="W554" s="48" t="str">
        <f>VLOOKUP(M554,tablaPesoTRLActual,2,FALSE)*VLOOKUP((V554-M554),tablaPesoCambioTRL,2,FALSE)</f>
        <v>0</v>
      </c>
      <c r="X554" s="48" t="str">
        <f>VLOOKUP(V554,valoracionMetaTRL,2,FALSE)</f>
        <v>0</v>
      </c>
      <c r="Y554" s="49"/>
      <c r="Z554" s="45" t="str">
        <f>VLOOKUP(Y554,TipoESfuerzo,2,FALSE)</f>
        <v>0</v>
      </c>
      <c r="AA554" s="50"/>
      <c r="AB554" s="51"/>
      <c r="AC554" s="51"/>
      <c r="AD554" s="51"/>
      <c r="AE554" s="52">
        <f>SUM(AA554:AD554)</f>
        <v>0</v>
      </c>
      <c r="AF554" s="53"/>
      <c r="AG554" s="45"/>
      <c r="AH554" s="41"/>
      <c r="AI554" s="54"/>
      <c r="AJ554" s="55" t="str">
        <f>(W554*0.15)+(X554*0.6)+(Z554*0.25)</f>
        <v>0</v>
      </c>
      <c r="AK554" s="56"/>
      <c r="AL554" s="57" t="str">
        <f>VLOOKUP(AK554,AplicacionesTecnologia2,2,FALSE)</f>
        <v>0</v>
      </c>
      <c r="AM554" s="56"/>
      <c r="AN554" s="58" t="str">
        <f>VLOOKUP(AM554,AproximacionMercado,2,FALSE)</f>
        <v>0</v>
      </c>
      <c r="AO554" s="27"/>
      <c r="AP554" s="27"/>
      <c r="AQ554" s="56"/>
      <c r="AR554" s="57" t="str">
        <f>VLOOKUP(AQ554,ExpansionTecnologia,2,FALSE)</f>
        <v>0</v>
      </c>
      <c r="AS554" s="56"/>
      <c r="AT554" s="57" t="str">
        <f>VLOOKUP(AS554,RegulacionesBarreras,2,FALSE)</f>
        <v>0</v>
      </c>
      <c r="AU554" s="59" t="str">
        <f>AVERAGE(AL554,AN554,AR554,AT554)</f>
        <v>0</v>
      </c>
      <c r="AV554" s="56"/>
      <c r="AW554" s="57" t="str">
        <f>VLOOKUP(AV554,afectacionesArticulosPatentes,2,FALSE)</f>
        <v>0</v>
      </c>
      <c r="AX554" s="56"/>
      <c r="AY554" s="57" t="str">
        <f>VLOOKUP(AX554,afectacionesProductosComerciales,2,FALSE)</f>
        <v>0</v>
      </c>
      <c r="AZ554" s="27"/>
      <c r="BA554" s="45" t="s">
        <v>84</v>
      </c>
      <c r="BB554" s="60" t="str">
        <f>AVERAGE(AW554,AY554)</f>
        <v>0</v>
      </c>
    </row>
    <row r="555" spans="1:92" customHeight="1" ht="36">
      <c r="A555" s="39">
        <v>551</v>
      </c>
      <c r="B555" s="40"/>
      <c r="C555" s="41"/>
      <c r="D555" s="41"/>
      <c r="E555" s="42"/>
      <c r="F555" s="43"/>
      <c r="G555" s="43"/>
      <c r="H555" s="44"/>
      <c r="I555" s="45"/>
      <c r="J555" s="45"/>
      <c r="K555" s="45"/>
      <c r="L555" s="45"/>
      <c r="M555" s="45"/>
      <c r="N555" s="46"/>
      <c r="O555" s="46">
        <v>0</v>
      </c>
      <c r="P555" s="46">
        <v>0</v>
      </c>
      <c r="Q555" s="47">
        <f>SUM(N555:P555)</f>
        <v>0</v>
      </c>
      <c r="R555" s="46"/>
      <c r="S555" s="46"/>
      <c r="T555" s="45"/>
      <c r="U555" s="45"/>
      <c r="V555" s="45"/>
      <c r="W555" s="48" t="str">
        <f>VLOOKUP(M555,tablaPesoTRLActual,2,FALSE)*VLOOKUP((V555-M555),tablaPesoCambioTRL,2,FALSE)</f>
        <v>0</v>
      </c>
      <c r="X555" s="48" t="str">
        <f>VLOOKUP(V555,valoracionMetaTRL,2,FALSE)</f>
        <v>0</v>
      </c>
      <c r="Y555" s="49"/>
      <c r="Z555" s="45" t="str">
        <f>VLOOKUP(Y555,TipoESfuerzo,2,FALSE)</f>
        <v>0</v>
      </c>
      <c r="AA555" s="50"/>
      <c r="AB555" s="51"/>
      <c r="AC555" s="51"/>
      <c r="AD555" s="51"/>
      <c r="AE555" s="52">
        <f>SUM(AA555:AD555)</f>
        <v>0</v>
      </c>
      <c r="AF555" s="53"/>
      <c r="AG555" s="45"/>
      <c r="AH555" s="41"/>
      <c r="AI555" s="54"/>
      <c r="AJ555" s="55" t="str">
        <f>(W555*0.15)+(X555*0.6)+(Z555*0.25)</f>
        <v>0</v>
      </c>
      <c r="AK555" s="56"/>
      <c r="AL555" s="57" t="str">
        <f>VLOOKUP(AK555,AplicacionesTecnologia2,2,FALSE)</f>
        <v>0</v>
      </c>
      <c r="AM555" s="56"/>
      <c r="AN555" s="58" t="str">
        <f>VLOOKUP(AM555,AproximacionMercado,2,FALSE)</f>
        <v>0</v>
      </c>
      <c r="AO555" s="27"/>
      <c r="AP555" s="27"/>
      <c r="AQ555" s="56"/>
      <c r="AR555" s="57" t="str">
        <f>VLOOKUP(AQ555,ExpansionTecnologia,2,FALSE)</f>
        <v>0</v>
      </c>
      <c r="AS555" s="56"/>
      <c r="AT555" s="57" t="str">
        <f>VLOOKUP(AS555,RegulacionesBarreras,2,FALSE)</f>
        <v>0</v>
      </c>
      <c r="AU555" s="59" t="str">
        <f>AVERAGE(AL555,AN555,AR555,AT555)</f>
        <v>0</v>
      </c>
      <c r="AV555" s="56"/>
      <c r="AW555" s="57" t="str">
        <f>VLOOKUP(AV555,afectacionesArticulosPatentes,2,FALSE)</f>
        <v>0</v>
      </c>
      <c r="AX555" s="56"/>
      <c r="AY555" s="57" t="str">
        <f>VLOOKUP(AX555,afectacionesProductosComerciales,2,FALSE)</f>
        <v>0</v>
      </c>
      <c r="AZ555" s="27"/>
      <c r="BA555" s="45" t="s">
        <v>84</v>
      </c>
      <c r="BB555" s="60" t="str">
        <f>AVERAGE(AW555,AY555)</f>
        <v>0</v>
      </c>
    </row>
    <row r="556" spans="1:92" customHeight="1" ht="36">
      <c r="A556" s="39">
        <v>552</v>
      </c>
      <c r="B556" s="40"/>
      <c r="C556" s="41"/>
      <c r="D556" s="41"/>
      <c r="E556" s="42"/>
      <c r="F556" s="43"/>
      <c r="G556" s="43"/>
      <c r="H556" s="44"/>
      <c r="I556" s="45"/>
      <c r="J556" s="45"/>
      <c r="K556" s="45"/>
      <c r="L556" s="45"/>
      <c r="M556" s="45"/>
      <c r="N556" s="46"/>
      <c r="O556" s="46">
        <v>0</v>
      </c>
      <c r="P556" s="46">
        <v>0</v>
      </c>
      <c r="Q556" s="47">
        <f>SUM(N556:P556)</f>
        <v>0</v>
      </c>
      <c r="R556" s="46"/>
      <c r="S556" s="46"/>
      <c r="T556" s="45"/>
      <c r="U556" s="45"/>
      <c r="V556" s="45"/>
      <c r="W556" s="48" t="str">
        <f>VLOOKUP(M556,tablaPesoTRLActual,2,FALSE)*VLOOKUP((V556-M556),tablaPesoCambioTRL,2,FALSE)</f>
        <v>0</v>
      </c>
      <c r="X556" s="48" t="str">
        <f>VLOOKUP(V556,valoracionMetaTRL,2,FALSE)</f>
        <v>0</v>
      </c>
      <c r="Y556" s="49"/>
      <c r="Z556" s="45" t="str">
        <f>VLOOKUP(Y556,TipoESfuerzo,2,FALSE)</f>
        <v>0</v>
      </c>
      <c r="AA556" s="50"/>
      <c r="AB556" s="51"/>
      <c r="AC556" s="51"/>
      <c r="AD556" s="51"/>
      <c r="AE556" s="52">
        <f>SUM(AA556:AD556)</f>
        <v>0</v>
      </c>
      <c r="AF556" s="53"/>
      <c r="AG556" s="45"/>
      <c r="AH556" s="41"/>
      <c r="AI556" s="54"/>
      <c r="AJ556" s="55" t="str">
        <f>(W556*0.15)+(X556*0.6)+(Z556*0.25)</f>
        <v>0</v>
      </c>
      <c r="AK556" s="56"/>
      <c r="AL556" s="57" t="str">
        <f>VLOOKUP(AK556,AplicacionesTecnologia2,2,FALSE)</f>
        <v>0</v>
      </c>
      <c r="AM556" s="56"/>
      <c r="AN556" s="58" t="str">
        <f>VLOOKUP(AM556,AproximacionMercado,2,FALSE)</f>
        <v>0</v>
      </c>
      <c r="AO556" s="27"/>
      <c r="AP556" s="27"/>
      <c r="AQ556" s="56"/>
      <c r="AR556" s="57" t="str">
        <f>VLOOKUP(AQ556,ExpansionTecnologia,2,FALSE)</f>
        <v>0</v>
      </c>
      <c r="AS556" s="56"/>
      <c r="AT556" s="57" t="str">
        <f>VLOOKUP(AS556,RegulacionesBarreras,2,FALSE)</f>
        <v>0</v>
      </c>
      <c r="AU556" s="59" t="str">
        <f>AVERAGE(AL556,AN556,AR556,AT556)</f>
        <v>0</v>
      </c>
      <c r="AV556" s="56"/>
      <c r="AW556" s="57" t="str">
        <f>VLOOKUP(AV556,afectacionesArticulosPatentes,2,FALSE)</f>
        <v>0</v>
      </c>
      <c r="AX556" s="56"/>
      <c r="AY556" s="57" t="str">
        <f>VLOOKUP(AX556,afectacionesProductosComerciales,2,FALSE)</f>
        <v>0</v>
      </c>
      <c r="AZ556" s="27"/>
      <c r="BA556" s="45" t="s">
        <v>84</v>
      </c>
      <c r="BB556" s="60" t="str">
        <f>AVERAGE(AW556,AY556)</f>
        <v>0</v>
      </c>
    </row>
    <row r="557" spans="1:92" customHeight="1" ht="36">
      <c r="A557" s="39">
        <v>553</v>
      </c>
      <c r="B557" s="40"/>
      <c r="C557" s="41"/>
      <c r="D557" s="41"/>
      <c r="E557" s="42"/>
      <c r="F557" s="43"/>
      <c r="G557" s="43"/>
      <c r="H557" s="44"/>
      <c r="I557" s="45"/>
      <c r="J557" s="45"/>
      <c r="K557" s="45"/>
      <c r="L557" s="45"/>
      <c r="M557" s="45"/>
      <c r="N557" s="46"/>
      <c r="O557" s="46">
        <v>0</v>
      </c>
      <c r="P557" s="46">
        <v>0</v>
      </c>
      <c r="Q557" s="47">
        <f>SUM(N557:P557)</f>
        <v>0</v>
      </c>
      <c r="R557" s="46"/>
      <c r="S557" s="46"/>
      <c r="T557" s="45"/>
      <c r="U557" s="45"/>
      <c r="V557" s="45"/>
      <c r="W557" s="48" t="str">
        <f>VLOOKUP(M557,tablaPesoTRLActual,2,FALSE)*VLOOKUP((V557-M557),tablaPesoCambioTRL,2,FALSE)</f>
        <v>0</v>
      </c>
      <c r="X557" s="48" t="str">
        <f>VLOOKUP(V557,valoracionMetaTRL,2,FALSE)</f>
        <v>0</v>
      </c>
      <c r="Y557" s="49"/>
      <c r="Z557" s="45" t="str">
        <f>VLOOKUP(Y557,TipoESfuerzo,2,FALSE)</f>
        <v>0</v>
      </c>
      <c r="AA557" s="50"/>
      <c r="AB557" s="51"/>
      <c r="AC557" s="51"/>
      <c r="AD557" s="51"/>
      <c r="AE557" s="52">
        <f>SUM(AA557:AD557)</f>
        <v>0</v>
      </c>
      <c r="AF557" s="53"/>
      <c r="AG557" s="45"/>
      <c r="AH557" s="41"/>
      <c r="AI557" s="54"/>
      <c r="AJ557" s="55" t="str">
        <f>(W557*0.15)+(X557*0.6)+(Z557*0.25)</f>
        <v>0</v>
      </c>
      <c r="AK557" s="56"/>
      <c r="AL557" s="57" t="str">
        <f>VLOOKUP(AK557,AplicacionesTecnologia2,2,FALSE)</f>
        <v>0</v>
      </c>
      <c r="AM557" s="56"/>
      <c r="AN557" s="58" t="str">
        <f>VLOOKUP(AM557,AproximacionMercado,2,FALSE)</f>
        <v>0</v>
      </c>
      <c r="AO557" s="27"/>
      <c r="AP557" s="27"/>
      <c r="AQ557" s="56"/>
      <c r="AR557" s="57" t="str">
        <f>VLOOKUP(AQ557,ExpansionTecnologia,2,FALSE)</f>
        <v>0</v>
      </c>
      <c r="AS557" s="56"/>
      <c r="AT557" s="57" t="str">
        <f>VLOOKUP(AS557,RegulacionesBarreras,2,FALSE)</f>
        <v>0</v>
      </c>
      <c r="AU557" s="59" t="str">
        <f>AVERAGE(AL557,AN557,AR557,AT557)</f>
        <v>0</v>
      </c>
      <c r="AV557" s="56"/>
      <c r="AW557" s="57" t="str">
        <f>VLOOKUP(AV557,afectacionesArticulosPatentes,2,FALSE)</f>
        <v>0</v>
      </c>
      <c r="AX557" s="56"/>
      <c r="AY557" s="57" t="str">
        <f>VLOOKUP(AX557,afectacionesProductosComerciales,2,FALSE)</f>
        <v>0</v>
      </c>
      <c r="AZ557" s="27"/>
      <c r="BA557" s="45" t="s">
        <v>84</v>
      </c>
      <c r="BB557" s="60" t="str">
        <f>AVERAGE(AW557,AY557)</f>
        <v>0</v>
      </c>
    </row>
    <row r="558" spans="1:92" customHeight="1" ht="36">
      <c r="A558" s="39">
        <v>554</v>
      </c>
      <c r="B558" s="40"/>
      <c r="C558" s="41"/>
      <c r="D558" s="41"/>
      <c r="E558" s="42"/>
      <c r="F558" s="43"/>
      <c r="G558" s="43"/>
      <c r="H558" s="44"/>
      <c r="I558" s="45"/>
      <c r="J558" s="45"/>
      <c r="K558" s="45"/>
      <c r="L558" s="45"/>
      <c r="M558" s="45"/>
      <c r="N558" s="46"/>
      <c r="O558" s="46">
        <v>0</v>
      </c>
      <c r="P558" s="46">
        <v>0</v>
      </c>
      <c r="Q558" s="47">
        <f>SUM(N558:P558)</f>
        <v>0</v>
      </c>
      <c r="R558" s="46"/>
      <c r="S558" s="46"/>
      <c r="T558" s="45"/>
      <c r="U558" s="45"/>
      <c r="V558" s="45"/>
      <c r="W558" s="48" t="str">
        <f>VLOOKUP(M558,tablaPesoTRLActual,2,FALSE)*VLOOKUP((V558-M558),tablaPesoCambioTRL,2,FALSE)</f>
        <v>0</v>
      </c>
      <c r="X558" s="48" t="str">
        <f>VLOOKUP(V558,valoracionMetaTRL,2,FALSE)</f>
        <v>0</v>
      </c>
      <c r="Y558" s="49"/>
      <c r="Z558" s="45" t="str">
        <f>VLOOKUP(Y558,TipoESfuerzo,2,FALSE)</f>
        <v>0</v>
      </c>
      <c r="AA558" s="50"/>
      <c r="AB558" s="51"/>
      <c r="AC558" s="51"/>
      <c r="AD558" s="51"/>
      <c r="AE558" s="52">
        <f>SUM(AA558:AD558)</f>
        <v>0</v>
      </c>
      <c r="AF558" s="53"/>
      <c r="AG558" s="45"/>
      <c r="AH558" s="41"/>
      <c r="AI558" s="54"/>
      <c r="AJ558" s="55" t="str">
        <f>(W558*0.15)+(X558*0.6)+(Z558*0.25)</f>
        <v>0</v>
      </c>
      <c r="AK558" s="56"/>
      <c r="AL558" s="57" t="str">
        <f>VLOOKUP(AK558,AplicacionesTecnologia2,2,FALSE)</f>
        <v>0</v>
      </c>
      <c r="AM558" s="56"/>
      <c r="AN558" s="58" t="str">
        <f>VLOOKUP(AM558,AproximacionMercado,2,FALSE)</f>
        <v>0</v>
      </c>
      <c r="AO558" s="27"/>
      <c r="AP558" s="27"/>
      <c r="AQ558" s="56"/>
      <c r="AR558" s="57" t="str">
        <f>VLOOKUP(AQ558,ExpansionTecnologia,2,FALSE)</f>
        <v>0</v>
      </c>
      <c r="AS558" s="56"/>
      <c r="AT558" s="57" t="str">
        <f>VLOOKUP(AS558,RegulacionesBarreras,2,FALSE)</f>
        <v>0</v>
      </c>
      <c r="AU558" s="59" t="str">
        <f>AVERAGE(AL558,AN558,AR558,AT558)</f>
        <v>0</v>
      </c>
      <c r="AV558" s="56"/>
      <c r="AW558" s="57" t="str">
        <f>VLOOKUP(AV558,afectacionesArticulosPatentes,2,FALSE)</f>
        <v>0</v>
      </c>
      <c r="AX558" s="56"/>
      <c r="AY558" s="57" t="str">
        <f>VLOOKUP(AX558,afectacionesProductosComerciales,2,FALSE)</f>
        <v>0</v>
      </c>
      <c r="AZ558" s="27"/>
      <c r="BA558" s="45" t="s">
        <v>84</v>
      </c>
      <c r="BB558" s="60" t="str">
        <f>AVERAGE(AW558,AY558)</f>
        <v>0</v>
      </c>
    </row>
    <row r="559" spans="1:92" customHeight="1" ht="36">
      <c r="A559" s="39">
        <v>555</v>
      </c>
      <c r="B559" s="40"/>
      <c r="C559" s="41"/>
      <c r="D559" s="41"/>
      <c r="E559" s="42"/>
      <c r="F559" s="43"/>
      <c r="G559" s="43"/>
      <c r="H559" s="44"/>
      <c r="I559" s="45"/>
      <c r="J559" s="45"/>
      <c r="K559" s="45"/>
      <c r="L559" s="45"/>
      <c r="M559" s="45"/>
      <c r="N559" s="46"/>
      <c r="O559" s="46">
        <v>0</v>
      </c>
      <c r="P559" s="46">
        <v>0</v>
      </c>
      <c r="Q559" s="47">
        <f>SUM(N559:P559)</f>
        <v>0</v>
      </c>
      <c r="R559" s="46"/>
      <c r="S559" s="46"/>
      <c r="T559" s="45"/>
      <c r="U559" s="45"/>
      <c r="V559" s="45"/>
      <c r="W559" s="48" t="str">
        <f>VLOOKUP(M559,tablaPesoTRLActual,2,FALSE)*VLOOKUP((V559-M559),tablaPesoCambioTRL,2,FALSE)</f>
        <v>0</v>
      </c>
      <c r="X559" s="48" t="str">
        <f>VLOOKUP(V559,valoracionMetaTRL,2,FALSE)</f>
        <v>0</v>
      </c>
      <c r="Y559" s="49"/>
      <c r="Z559" s="45" t="str">
        <f>VLOOKUP(Y559,TipoESfuerzo,2,FALSE)</f>
        <v>0</v>
      </c>
      <c r="AA559" s="50"/>
      <c r="AB559" s="51"/>
      <c r="AC559" s="51"/>
      <c r="AD559" s="51"/>
      <c r="AE559" s="52">
        <f>SUM(AA559:AD559)</f>
        <v>0</v>
      </c>
      <c r="AF559" s="53"/>
      <c r="AG559" s="45"/>
      <c r="AH559" s="41"/>
      <c r="AI559" s="54"/>
      <c r="AJ559" s="55" t="str">
        <f>(W559*0.15)+(X559*0.6)+(Z559*0.25)</f>
        <v>0</v>
      </c>
      <c r="AK559" s="56"/>
      <c r="AL559" s="57" t="str">
        <f>VLOOKUP(AK559,AplicacionesTecnologia2,2,FALSE)</f>
        <v>0</v>
      </c>
      <c r="AM559" s="56"/>
      <c r="AN559" s="58" t="str">
        <f>VLOOKUP(AM559,AproximacionMercado,2,FALSE)</f>
        <v>0</v>
      </c>
      <c r="AO559" s="27"/>
      <c r="AP559" s="27"/>
      <c r="AQ559" s="56"/>
      <c r="AR559" s="57" t="str">
        <f>VLOOKUP(AQ559,ExpansionTecnologia,2,FALSE)</f>
        <v>0</v>
      </c>
      <c r="AS559" s="56"/>
      <c r="AT559" s="57" t="str">
        <f>VLOOKUP(AS559,RegulacionesBarreras,2,FALSE)</f>
        <v>0</v>
      </c>
      <c r="AU559" s="59" t="str">
        <f>AVERAGE(AL559,AN559,AR559,AT559)</f>
        <v>0</v>
      </c>
      <c r="AV559" s="56"/>
      <c r="AW559" s="57" t="str">
        <f>VLOOKUP(AV559,afectacionesArticulosPatentes,2,FALSE)</f>
        <v>0</v>
      </c>
      <c r="AX559" s="56"/>
      <c r="AY559" s="57" t="str">
        <f>VLOOKUP(AX559,afectacionesProductosComerciales,2,FALSE)</f>
        <v>0</v>
      </c>
      <c r="AZ559" s="27"/>
      <c r="BA559" s="45" t="s">
        <v>84</v>
      </c>
      <c r="BB559" s="60" t="str">
        <f>AVERAGE(AW559,AY559)</f>
        <v>0</v>
      </c>
    </row>
    <row r="560" spans="1:92" customHeight="1" ht="36">
      <c r="A560" s="39">
        <v>556</v>
      </c>
      <c r="B560" s="40"/>
      <c r="C560" s="41"/>
      <c r="D560" s="41"/>
      <c r="E560" s="42"/>
      <c r="F560" s="43"/>
      <c r="G560" s="43"/>
      <c r="H560" s="44"/>
      <c r="I560" s="45"/>
      <c r="J560" s="45"/>
      <c r="K560" s="45"/>
      <c r="L560" s="45"/>
      <c r="M560" s="45"/>
      <c r="N560" s="46"/>
      <c r="O560" s="46">
        <v>0</v>
      </c>
      <c r="P560" s="46">
        <v>0</v>
      </c>
      <c r="Q560" s="47">
        <f>SUM(N560:P560)</f>
        <v>0</v>
      </c>
      <c r="R560" s="46"/>
      <c r="S560" s="46"/>
      <c r="T560" s="45"/>
      <c r="U560" s="45"/>
      <c r="V560" s="45"/>
      <c r="W560" s="48" t="str">
        <f>VLOOKUP(M560,tablaPesoTRLActual,2,FALSE)*VLOOKUP((V560-M560),tablaPesoCambioTRL,2,FALSE)</f>
        <v>0</v>
      </c>
      <c r="X560" s="48" t="str">
        <f>VLOOKUP(V560,valoracionMetaTRL,2,FALSE)</f>
        <v>0</v>
      </c>
      <c r="Y560" s="49"/>
      <c r="Z560" s="45" t="str">
        <f>VLOOKUP(Y560,TipoESfuerzo,2,FALSE)</f>
        <v>0</v>
      </c>
      <c r="AA560" s="50"/>
      <c r="AB560" s="51"/>
      <c r="AC560" s="51"/>
      <c r="AD560" s="51"/>
      <c r="AE560" s="52">
        <f>SUM(AA560:AD560)</f>
        <v>0</v>
      </c>
      <c r="AF560" s="53"/>
      <c r="AG560" s="45"/>
      <c r="AH560" s="41"/>
      <c r="AI560" s="54"/>
      <c r="AJ560" s="55" t="str">
        <f>(W560*0.15)+(X560*0.6)+(Z560*0.25)</f>
        <v>0</v>
      </c>
      <c r="AK560" s="56"/>
      <c r="AL560" s="57" t="str">
        <f>VLOOKUP(AK560,AplicacionesTecnologia2,2,FALSE)</f>
        <v>0</v>
      </c>
      <c r="AM560" s="56"/>
      <c r="AN560" s="58" t="str">
        <f>VLOOKUP(AM560,AproximacionMercado,2,FALSE)</f>
        <v>0</v>
      </c>
      <c r="AO560" s="27"/>
      <c r="AP560" s="27"/>
      <c r="AQ560" s="56"/>
      <c r="AR560" s="57" t="str">
        <f>VLOOKUP(AQ560,ExpansionTecnologia,2,FALSE)</f>
        <v>0</v>
      </c>
      <c r="AS560" s="56"/>
      <c r="AT560" s="57" t="str">
        <f>VLOOKUP(AS560,RegulacionesBarreras,2,FALSE)</f>
        <v>0</v>
      </c>
      <c r="AU560" s="59" t="str">
        <f>AVERAGE(AL560,AN560,AR560,AT560)</f>
        <v>0</v>
      </c>
      <c r="AV560" s="56"/>
      <c r="AW560" s="57" t="str">
        <f>VLOOKUP(AV560,afectacionesArticulosPatentes,2,FALSE)</f>
        <v>0</v>
      </c>
      <c r="AX560" s="56"/>
      <c r="AY560" s="57" t="str">
        <f>VLOOKUP(AX560,afectacionesProductosComerciales,2,FALSE)</f>
        <v>0</v>
      </c>
      <c r="AZ560" s="27"/>
      <c r="BA560" s="45" t="s">
        <v>84</v>
      </c>
      <c r="BB560" s="60" t="str">
        <f>AVERAGE(AW560,AY560)</f>
        <v>0</v>
      </c>
    </row>
    <row r="561" spans="1:92" customHeight="1" ht="36">
      <c r="A561" s="39">
        <v>557</v>
      </c>
      <c r="B561" s="40"/>
      <c r="C561" s="41"/>
      <c r="D561" s="41"/>
      <c r="E561" s="42"/>
      <c r="F561" s="43"/>
      <c r="G561" s="43"/>
      <c r="H561" s="44"/>
      <c r="I561" s="45"/>
      <c r="J561" s="45"/>
      <c r="K561" s="45"/>
      <c r="L561" s="45"/>
      <c r="M561" s="45"/>
      <c r="N561" s="46"/>
      <c r="O561" s="46">
        <v>0</v>
      </c>
      <c r="P561" s="46">
        <v>0</v>
      </c>
      <c r="Q561" s="47">
        <f>SUM(N561:P561)</f>
        <v>0</v>
      </c>
      <c r="R561" s="46"/>
      <c r="S561" s="46"/>
      <c r="T561" s="45"/>
      <c r="U561" s="45"/>
      <c r="V561" s="45"/>
      <c r="W561" s="48" t="str">
        <f>VLOOKUP(M561,tablaPesoTRLActual,2,FALSE)*VLOOKUP((V561-M561),tablaPesoCambioTRL,2,FALSE)</f>
        <v>0</v>
      </c>
      <c r="X561" s="48" t="str">
        <f>VLOOKUP(V561,valoracionMetaTRL,2,FALSE)</f>
        <v>0</v>
      </c>
      <c r="Y561" s="49"/>
      <c r="Z561" s="45" t="str">
        <f>VLOOKUP(Y561,TipoESfuerzo,2,FALSE)</f>
        <v>0</v>
      </c>
      <c r="AA561" s="50"/>
      <c r="AB561" s="51"/>
      <c r="AC561" s="51"/>
      <c r="AD561" s="51"/>
      <c r="AE561" s="52">
        <f>SUM(AA561:AD561)</f>
        <v>0</v>
      </c>
      <c r="AF561" s="53"/>
      <c r="AG561" s="45"/>
      <c r="AH561" s="41"/>
      <c r="AI561" s="54"/>
      <c r="AJ561" s="55" t="str">
        <f>(W561*0.15)+(X561*0.6)+(Z561*0.25)</f>
        <v>0</v>
      </c>
      <c r="AK561" s="56"/>
      <c r="AL561" s="57" t="str">
        <f>VLOOKUP(AK561,AplicacionesTecnologia2,2,FALSE)</f>
        <v>0</v>
      </c>
      <c r="AM561" s="56"/>
      <c r="AN561" s="58" t="str">
        <f>VLOOKUP(AM561,AproximacionMercado,2,FALSE)</f>
        <v>0</v>
      </c>
      <c r="AO561" s="27"/>
      <c r="AP561" s="27"/>
      <c r="AQ561" s="56"/>
      <c r="AR561" s="57" t="str">
        <f>VLOOKUP(AQ561,ExpansionTecnologia,2,FALSE)</f>
        <v>0</v>
      </c>
      <c r="AS561" s="56"/>
      <c r="AT561" s="57" t="str">
        <f>VLOOKUP(AS561,RegulacionesBarreras,2,FALSE)</f>
        <v>0</v>
      </c>
      <c r="AU561" s="59" t="str">
        <f>AVERAGE(AL561,AN561,AR561,AT561)</f>
        <v>0</v>
      </c>
      <c r="AV561" s="56"/>
      <c r="AW561" s="57" t="str">
        <f>VLOOKUP(AV561,afectacionesArticulosPatentes,2,FALSE)</f>
        <v>0</v>
      </c>
      <c r="AX561" s="56"/>
      <c r="AY561" s="57" t="str">
        <f>VLOOKUP(AX561,afectacionesProductosComerciales,2,FALSE)</f>
        <v>0</v>
      </c>
      <c r="AZ561" s="27"/>
      <c r="BA561" s="45" t="s">
        <v>84</v>
      </c>
      <c r="BB561" s="60" t="str">
        <f>AVERAGE(AW561,AY561)</f>
        <v>0</v>
      </c>
    </row>
    <row r="562" spans="1:92" customHeight="1" ht="36">
      <c r="A562" s="39">
        <v>558</v>
      </c>
      <c r="B562" s="40"/>
      <c r="C562" s="41"/>
      <c r="D562" s="41"/>
      <c r="E562" s="42"/>
      <c r="F562" s="43"/>
      <c r="G562" s="43"/>
      <c r="H562" s="44"/>
      <c r="I562" s="45"/>
      <c r="J562" s="45"/>
      <c r="K562" s="45"/>
      <c r="L562" s="45"/>
      <c r="M562" s="45"/>
      <c r="N562" s="46"/>
      <c r="O562" s="46">
        <v>0</v>
      </c>
      <c r="P562" s="46">
        <v>0</v>
      </c>
      <c r="Q562" s="47">
        <f>SUM(N562:P562)</f>
        <v>0</v>
      </c>
      <c r="R562" s="46"/>
      <c r="S562" s="46"/>
      <c r="T562" s="45"/>
      <c r="U562" s="45"/>
      <c r="V562" s="45"/>
      <c r="W562" s="48" t="str">
        <f>VLOOKUP(M562,tablaPesoTRLActual,2,FALSE)*VLOOKUP((V562-M562),tablaPesoCambioTRL,2,FALSE)</f>
        <v>0</v>
      </c>
      <c r="X562" s="48" t="str">
        <f>VLOOKUP(V562,valoracionMetaTRL,2,FALSE)</f>
        <v>0</v>
      </c>
      <c r="Y562" s="49"/>
      <c r="Z562" s="45" t="str">
        <f>VLOOKUP(Y562,TipoESfuerzo,2,FALSE)</f>
        <v>0</v>
      </c>
      <c r="AA562" s="50"/>
      <c r="AB562" s="51"/>
      <c r="AC562" s="51"/>
      <c r="AD562" s="51"/>
      <c r="AE562" s="52">
        <f>SUM(AA562:AD562)</f>
        <v>0</v>
      </c>
      <c r="AF562" s="53"/>
      <c r="AG562" s="45"/>
      <c r="AH562" s="41"/>
      <c r="AI562" s="54"/>
      <c r="AJ562" s="55" t="str">
        <f>(W562*0.15)+(X562*0.6)+(Z562*0.25)</f>
        <v>0</v>
      </c>
      <c r="AK562" s="56"/>
      <c r="AL562" s="57" t="str">
        <f>VLOOKUP(AK562,AplicacionesTecnologia2,2,FALSE)</f>
        <v>0</v>
      </c>
      <c r="AM562" s="56"/>
      <c r="AN562" s="58" t="str">
        <f>VLOOKUP(AM562,AproximacionMercado,2,FALSE)</f>
        <v>0</v>
      </c>
      <c r="AO562" s="27"/>
      <c r="AP562" s="27"/>
      <c r="AQ562" s="56"/>
      <c r="AR562" s="57" t="str">
        <f>VLOOKUP(AQ562,ExpansionTecnologia,2,FALSE)</f>
        <v>0</v>
      </c>
      <c r="AS562" s="56"/>
      <c r="AT562" s="57" t="str">
        <f>VLOOKUP(AS562,RegulacionesBarreras,2,FALSE)</f>
        <v>0</v>
      </c>
      <c r="AU562" s="59" t="str">
        <f>AVERAGE(AL562,AN562,AR562,AT562)</f>
        <v>0</v>
      </c>
      <c r="AV562" s="56"/>
      <c r="AW562" s="57" t="str">
        <f>VLOOKUP(AV562,afectacionesArticulosPatentes,2,FALSE)</f>
        <v>0</v>
      </c>
      <c r="AX562" s="56"/>
      <c r="AY562" s="57" t="str">
        <f>VLOOKUP(AX562,afectacionesProductosComerciales,2,FALSE)</f>
        <v>0</v>
      </c>
      <c r="AZ562" s="27"/>
      <c r="BA562" s="45" t="s">
        <v>84</v>
      </c>
      <c r="BB562" s="60" t="str">
        <f>AVERAGE(AW562,AY562)</f>
        <v>0</v>
      </c>
    </row>
    <row r="563" spans="1:92" customHeight="1" ht="36">
      <c r="A563" s="39">
        <v>559</v>
      </c>
      <c r="B563" s="40"/>
      <c r="C563" s="41"/>
      <c r="D563" s="41"/>
      <c r="E563" s="42"/>
      <c r="F563" s="43"/>
      <c r="G563" s="43"/>
      <c r="H563" s="44"/>
      <c r="I563" s="45"/>
      <c r="J563" s="45"/>
      <c r="K563" s="45"/>
      <c r="L563" s="45"/>
      <c r="M563" s="45"/>
      <c r="N563" s="46"/>
      <c r="O563" s="46">
        <v>0</v>
      </c>
      <c r="P563" s="46">
        <v>0</v>
      </c>
      <c r="Q563" s="47">
        <f>SUM(N563:P563)</f>
        <v>0</v>
      </c>
      <c r="R563" s="46"/>
      <c r="S563" s="46"/>
      <c r="T563" s="45"/>
      <c r="U563" s="45"/>
      <c r="V563" s="45"/>
      <c r="W563" s="48" t="str">
        <f>VLOOKUP(M563,tablaPesoTRLActual,2,FALSE)*VLOOKUP((V563-M563),tablaPesoCambioTRL,2,FALSE)</f>
        <v>0</v>
      </c>
      <c r="X563" s="48" t="str">
        <f>VLOOKUP(V563,valoracionMetaTRL,2,FALSE)</f>
        <v>0</v>
      </c>
      <c r="Y563" s="49"/>
      <c r="Z563" s="45" t="str">
        <f>VLOOKUP(Y563,TipoESfuerzo,2,FALSE)</f>
        <v>0</v>
      </c>
      <c r="AA563" s="50"/>
      <c r="AB563" s="51"/>
      <c r="AC563" s="51"/>
      <c r="AD563" s="51"/>
      <c r="AE563" s="52">
        <f>SUM(AA563:AD563)</f>
        <v>0</v>
      </c>
      <c r="AF563" s="53"/>
      <c r="AG563" s="45"/>
      <c r="AH563" s="41"/>
      <c r="AI563" s="54"/>
      <c r="AJ563" s="55" t="str">
        <f>(W563*0.15)+(X563*0.6)+(Z563*0.25)</f>
        <v>0</v>
      </c>
      <c r="AK563" s="56"/>
      <c r="AL563" s="57" t="str">
        <f>VLOOKUP(AK563,AplicacionesTecnologia2,2,FALSE)</f>
        <v>0</v>
      </c>
      <c r="AM563" s="56"/>
      <c r="AN563" s="58" t="str">
        <f>VLOOKUP(AM563,AproximacionMercado,2,FALSE)</f>
        <v>0</v>
      </c>
      <c r="AO563" s="27"/>
      <c r="AP563" s="27"/>
      <c r="AQ563" s="56"/>
      <c r="AR563" s="57" t="str">
        <f>VLOOKUP(AQ563,ExpansionTecnologia,2,FALSE)</f>
        <v>0</v>
      </c>
      <c r="AS563" s="56"/>
      <c r="AT563" s="57" t="str">
        <f>VLOOKUP(AS563,RegulacionesBarreras,2,FALSE)</f>
        <v>0</v>
      </c>
      <c r="AU563" s="59" t="str">
        <f>AVERAGE(AL563,AN563,AR563,AT563)</f>
        <v>0</v>
      </c>
      <c r="AV563" s="56"/>
      <c r="AW563" s="57" t="str">
        <f>VLOOKUP(AV563,afectacionesArticulosPatentes,2,FALSE)</f>
        <v>0</v>
      </c>
      <c r="AX563" s="56"/>
      <c r="AY563" s="57" t="str">
        <f>VLOOKUP(AX563,afectacionesProductosComerciales,2,FALSE)</f>
        <v>0</v>
      </c>
      <c r="AZ563" s="27"/>
      <c r="BA563" s="45" t="s">
        <v>84</v>
      </c>
      <c r="BB563" s="60" t="str">
        <f>AVERAGE(AW563,AY563)</f>
        <v>0</v>
      </c>
    </row>
    <row r="564" spans="1:92" customHeight="1" ht="36">
      <c r="A564" s="39">
        <v>560</v>
      </c>
      <c r="B564" s="40"/>
      <c r="C564" s="41"/>
      <c r="D564" s="41"/>
      <c r="E564" s="42"/>
      <c r="F564" s="43"/>
      <c r="G564" s="43"/>
      <c r="H564" s="44"/>
      <c r="I564" s="45"/>
      <c r="J564" s="45"/>
      <c r="K564" s="45"/>
      <c r="L564" s="45"/>
      <c r="M564" s="45"/>
      <c r="N564" s="46"/>
      <c r="O564" s="46">
        <v>0</v>
      </c>
      <c r="P564" s="46">
        <v>0</v>
      </c>
      <c r="Q564" s="47">
        <f>SUM(N564:P564)</f>
        <v>0</v>
      </c>
      <c r="R564" s="46"/>
      <c r="S564" s="46"/>
      <c r="T564" s="45"/>
      <c r="U564" s="45"/>
      <c r="V564" s="45"/>
      <c r="W564" s="48" t="str">
        <f>VLOOKUP(M564,tablaPesoTRLActual,2,FALSE)*VLOOKUP((V564-M564),tablaPesoCambioTRL,2,FALSE)</f>
        <v>0</v>
      </c>
      <c r="X564" s="48" t="str">
        <f>VLOOKUP(V564,valoracionMetaTRL,2,FALSE)</f>
        <v>0</v>
      </c>
      <c r="Y564" s="49"/>
      <c r="Z564" s="45" t="str">
        <f>VLOOKUP(Y564,TipoESfuerzo,2,FALSE)</f>
        <v>0</v>
      </c>
      <c r="AA564" s="50"/>
      <c r="AB564" s="51"/>
      <c r="AC564" s="51"/>
      <c r="AD564" s="51"/>
      <c r="AE564" s="52">
        <f>SUM(AA564:AD564)</f>
        <v>0</v>
      </c>
      <c r="AF564" s="53"/>
      <c r="AG564" s="45"/>
      <c r="AH564" s="41"/>
      <c r="AI564" s="54"/>
      <c r="AJ564" s="55" t="str">
        <f>(W564*0.15)+(X564*0.6)+(Z564*0.25)</f>
        <v>0</v>
      </c>
      <c r="AK564" s="56"/>
      <c r="AL564" s="57" t="str">
        <f>VLOOKUP(AK564,AplicacionesTecnologia2,2,FALSE)</f>
        <v>0</v>
      </c>
      <c r="AM564" s="56"/>
      <c r="AN564" s="58" t="str">
        <f>VLOOKUP(AM564,AproximacionMercado,2,FALSE)</f>
        <v>0</v>
      </c>
      <c r="AO564" s="27"/>
      <c r="AP564" s="27"/>
      <c r="AQ564" s="56"/>
      <c r="AR564" s="57" t="str">
        <f>VLOOKUP(AQ564,ExpansionTecnologia,2,FALSE)</f>
        <v>0</v>
      </c>
      <c r="AS564" s="56"/>
      <c r="AT564" s="57" t="str">
        <f>VLOOKUP(AS564,RegulacionesBarreras,2,FALSE)</f>
        <v>0</v>
      </c>
      <c r="AU564" s="59" t="str">
        <f>AVERAGE(AL564,AN564,AR564,AT564)</f>
        <v>0</v>
      </c>
      <c r="AV564" s="56"/>
      <c r="AW564" s="57" t="str">
        <f>VLOOKUP(AV564,afectacionesArticulosPatentes,2,FALSE)</f>
        <v>0</v>
      </c>
      <c r="AX564" s="56"/>
      <c r="AY564" s="57" t="str">
        <f>VLOOKUP(AX564,afectacionesProductosComerciales,2,FALSE)</f>
        <v>0</v>
      </c>
      <c r="AZ564" s="27"/>
      <c r="BA564" s="45" t="s">
        <v>84</v>
      </c>
      <c r="BB564" s="60" t="str">
        <f>AVERAGE(AW564,AY564)</f>
        <v>0</v>
      </c>
    </row>
    <row r="565" spans="1:92" customHeight="1" ht="36">
      <c r="A565" s="39">
        <v>561</v>
      </c>
      <c r="B565" s="40"/>
      <c r="C565" s="41"/>
      <c r="D565" s="41"/>
      <c r="E565" s="42"/>
      <c r="F565" s="43"/>
      <c r="G565" s="43"/>
      <c r="H565" s="44"/>
      <c r="I565" s="45"/>
      <c r="J565" s="45"/>
      <c r="K565" s="45"/>
      <c r="L565" s="45"/>
      <c r="M565" s="45"/>
      <c r="N565" s="46"/>
      <c r="O565" s="46">
        <v>0</v>
      </c>
      <c r="P565" s="46">
        <v>0</v>
      </c>
      <c r="Q565" s="47">
        <f>SUM(N565:P565)</f>
        <v>0</v>
      </c>
      <c r="R565" s="46"/>
      <c r="S565" s="46"/>
      <c r="T565" s="45"/>
      <c r="U565" s="45"/>
      <c r="V565" s="45"/>
      <c r="W565" s="48" t="str">
        <f>VLOOKUP(M565,tablaPesoTRLActual,2,FALSE)*VLOOKUP((V565-M565),tablaPesoCambioTRL,2,FALSE)</f>
        <v>0</v>
      </c>
      <c r="X565" s="48" t="str">
        <f>VLOOKUP(V565,valoracionMetaTRL,2,FALSE)</f>
        <v>0</v>
      </c>
      <c r="Y565" s="49"/>
      <c r="Z565" s="45" t="str">
        <f>VLOOKUP(Y565,TipoESfuerzo,2,FALSE)</f>
        <v>0</v>
      </c>
      <c r="AA565" s="50"/>
      <c r="AB565" s="51"/>
      <c r="AC565" s="51"/>
      <c r="AD565" s="51"/>
      <c r="AE565" s="52">
        <f>SUM(AA565:AD565)</f>
        <v>0</v>
      </c>
      <c r="AF565" s="53"/>
      <c r="AG565" s="45"/>
      <c r="AH565" s="41"/>
      <c r="AI565" s="54"/>
      <c r="AJ565" s="55" t="str">
        <f>(W565*0.15)+(X565*0.6)+(Z565*0.25)</f>
        <v>0</v>
      </c>
      <c r="AK565" s="56"/>
      <c r="AL565" s="57" t="str">
        <f>VLOOKUP(AK565,AplicacionesTecnologia2,2,FALSE)</f>
        <v>0</v>
      </c>
      <c r="AM565" s="56"/>
      <c r="AN565" s="58" t="str">
        <f>VLOOKUP(AM565,AproximacionMercado,2,FALSE)</f>
        <v>0</v>
      </c>
      <c r="AO565" s="27"/>
      <c r="AP565" s="27"/>
      <c r="AQ565" s="56"/>
      <c r="AR565" s="57" t="str">
        <f>VLOOKUP(AQ565,ExpansionTecnologia,2,FALSE)</f>
        <v>0</v>
      </c>
      <c r="AS565" s="56"/>
      <c r="AT565" s="57" t="str">
        <f>VLOOKUP(AS565,RegulacionesBarreras,2,FALSE)</f>
        <v>0</v>
      </c>
      <c r="AU565" s="59" t="str">
        <f>AVERAGE(AL565,AN565,AR565,AT565)</f>
        <v>0</v>
      </c>
      <c r="AV565" s="56"/>
      <c r="AW565" s="57" t="str">
        <f>VLOOKUP(AV565,afectacionesArticulosPatentes,2,FALSE)</f>
        <v>0</v>
      </c>
      <c r="AX565" s="56"/>
      <c r="AY565" s="57" t="str">
        <f>VLOOKUP(AX565,afectacionesProductosComerciales,2,FALSE)</f>
        <v>0</v>
      </c>
      <c r="AZ565" s="27"/>
      <c r="BA565" s="45" t="s">
        <v>84</v>
      </c>
      <c r="BB565" s="60" t="str">
        <f>AVERAGE(AW565,AY565)</f>
        <v>0</v>
      </c>
    </row>
    <row r="566" spans="1:92" customHeight="1" ht="36">
      <c r="A566" s="39">
        <v>562</v>
      </c>
      <c r="B566" s="40"/>
      <c r="C566" s="41"/>
      <c r="D566" s="41"/>
      <c r="E566" s="42"/>
      <c r="F566" s="43"/>
      <c r="G566" s="43"/>
      <c r="H566" s="44"/>
      <c r="I566" s="45"/>
      <c r="J566" s="45"/>
      <c r="K566" s="45"/>
      <c r="L566" s="45"/>
      <c r="M566" s="45"/>
      <c r="N566" s="46"/>
      <c r="O566" s="46">
        <v>0</v>
      </c>
      <c r="P566" s="46">
        <v>0</v>
      </c>
      <c r="Q566" s="47">
        <f>SUM(N566:P566)</f>
        <v>0</v>
      </c>
      <c r="R566" s="46"/>
      <c r="S566" s="46"/>
      <c r="T566" s="45"/>
      <c r="U566" s="45"/>
      <c r="V566" s="45"/>
      <c r="W566" s="48" t="str">
        <f>VLOOKUP(M566,tablaPesoTRLActual,2,FALSE)*VLOOKUP((V566-M566),tablaPesoCambioTRL,2,FALSE)</f>
        <v>0</v>
      </c>
      <c r="X566" s="48" t="str">
        <f>VLOOKUP(V566,valoracionMetaTRL,2,FALSE)</f>
        <v>0</v>
      </c>
      <c r="Y566" s="49"/>
      <c r="Z566" s="45" t="str">
        <f>VLOOKUP(Y566,TipoESfuerzo,2,FALSE)</f>
        <v>0</v>
      </c>
      <c r="AA566" s="50"/>
      <c r="AB566" s="51"/>
      <c r="AC566" s="51"/>
      <c r="AD566" s="51"/>
      <c r="AE566" s="52">
        <f>SUM(AA566:AD566)</f>
        <v>0</v>
      </c>
      <c r="AF566" s="53"/>
      <c r="AG566" s="45"/>
      <c r="AH566" s="41"/>
      <c r="AI566" s="54"/>
      <c r="AJ566" s="55" t="str">
        <f>(W566*0.15)+(X566*0.6)+(Z566*0.25)</f>
        <v>0</v>
      </c>
      <c r="AK566" s="56"/>
      <c r="AL566" s="57" t="str">
        <f>VLOOKUP(AK566,AplicacionesTecnologia2,2,FALSE)</f>
        <v>0</v>
      </c>
      <c r="AM566" s="56"/>
      <c r="AN566" s="58" t="str">
        <f>VLOOKUP(AM566,AproximacionMercado,2,FALSE)</f>
        <v>0</v>
      </c>
      <c r="AO566" s="27"/>
      <c r="AP566" s="27"/>
      <c r="AQ566" s="56"/>
      <c r="AR566" s="57" t="str">
        <f>VLOOKUP(AQ566,ExpansionTecnologia,2,FALSE)</f>
        <v>0</v>
      </c>
      <c r="AS566" s="56"/>
      <c r="AT566" s="57" t="str">
        <f>VLOOKUP(AS566,RegulacionesBarreras,2,FALSE)</f>
        <v>0</v>
      </c>
      <c r="AU566" s="59" t="str">
        <f>AVERAGE(AL566,AN566,AR566,AT566)</f>
        <v>0</v>
      </c>
      <c r="AV566" s="56"/>
      <c r="AW566" s="57" t="str">
        <f>VLOOKUP(AV566,afectacionesArticulosPatentes,2,FALSE)</f>
        <v>0</v>
      </c>
      <c r="AX566" s="56"/>
      <c r="AY566" s="57" t="str">
        <f>VLOOKUP(AX566,afectacionesProductosComerciales,2,FALSE)</f>
        <v>0</v>
      </c>
      <c r="AZ566" s="27"/>
      <c r="BA566" s="45" t="s">
        <v>84</v>
      </c>
      <c r="BB566" s="60" t="str">
        <f>AVERAGE(AW566,AY566)</f>
        <v>0</v>
      </c>
    </row>
    <row r="567" spans="1:92" customHeight="1" ht="36">
      <c r="A567" s="39">
        <v>563</v>
      </c>
      <c r="B567" s="40"/>
      <c r="C567" s="41"/>
      <c r="D567" s="41"/>
      <c r="E567" s="42"/>
      <c r="F567" s="43"/>
      <c r="G567" s="43"/>
      <c r="H567" s="44"/>
      <c r="I567" s="45"/>
      <c r="J567" s="45"/>
      <c r="K567" s="45"/>
      <c r="L567" s="45"/>
      <c r="M567" s="45"/>
      <c r="N567" s="46"/>
      <c r="O567" s="46">
        <v>0</v>
      </c>
      <c r="P567" s="46">
        <v>0</v>
      </c>
      <c r="Q567" s="47">
        <f>SUM(N567:P567)</f>
        <v>0</v>
      </c>
      <c r="R567" s="46"/>
      <c r="S567" s="46"/>
      <c r="T567" s="45"/>
      <c r="U567" s="45"/>
      <c r="V567" s="45"/>
      <c r="W567" s="48" t="str">
        <f>VLOOKUP(M567,tablaPesoTRLActual,2,FALSE)*VLOOKUP((V567-M567),tablaPesoCambioTRL,2,FALSE)</f>
        <v>0</v>
      </c>
      <c r="X567" s="48" t="str">
        <f>VLOOKUP(V567,valoracionMetaTRL,2,FALSE)</f>
        <v>0</v>
      </c>
      <c r="Y567" s="49"/>
      <c r="Z567" s="45" t="str">
        <f>VLOOKUP(Y567,TipoESfuerzo,2,FALSE)</f>
        <v>0</v>
      </c>
      <c r="AA567" s="50"/>
      <c r="AB567" s="51"/>
      <c r="AC567" s="51"/>
      <c r="AD567" s="51"/>
      <c r="AE567" s="52">
        <f>SUM(AA567:AD567)</f>
        <v>0</v>
      </c>
      <c r="AF567" s="53"/>
      <c r="AG567" s="45"/>
      <c r="AH567" s="41"/>
      <c r="AI567" s="54"/>
      <c r="AJ567" s="55" t="str">
        <f>(W567*0.15)+(X567*0.6)+(Z567*0.25)</f>
        <v>0</v>
      </c>
      <c r="AK567" s="56"/>
      <c r="AL567" s="57" t="str">
        <f>VLOOKUP(AK567,AplicacionesTecnologia2,2,FALSE)</f>
        <v>0</v>
      </c>
      <c r="AM567" s="56"/>
      <c r="AN567" s="58" t="str">
        <f>VLOOKUP(AM567,AproximacionMercado,2,FALSE)</f>
        <v>0</v>
      </c>
      <c r="AO567" s="27"/>
      <c r="AP567" s="27"/>
      <c r="AQ567" s="56"/>
      <c r="AR567" s="57" t="str">
        <f>VLOOKUP(AQ567,ExpansionTecnologia,2,FALSE)</f>
        <v>0</v>
      </c>
      <c r="AS567" s="56"/>
      <c r="AT567" s="57" t="str">
        <f>VLOOKUP(AS567,RegulacionesBarreras,2,FALSE)</f>
        <v>0</v>
      </c>
      <c r="AU567" s="59" t="str">
        <f>AVERAGE(AL567,AN567,AR567,AT567)</f>
        <v>0</v>
      </c>
      <c r="AV567" s="56"/>
      <c r="AW567" s="57" t="str">
        <f>VLOOKUP(AV567,afectacionesArticulosPatentes,2,FALSE)</f>
        <v>0</v>
      </c>
      <c r="AX567" s="56"/>
      <c r="AY567" s="57" t="str">
        <f>VLOOKUP(AX567,afectacionesProductosComerciales,2,FALSE)</f>
        <v>0</v>
      </c>
      <c r="AZ567" s="27"/>
      <c r="BA567" s="45" t="s">
        <v>84</v>
      </c>
      <c r="BB567" s="60" t="str">
        <f>AVERAGE(AW567,AY567)</f>
        <v>0</v>
      </c>
    </row>
    <row r="568" spans="1:92" customHeight="1" ht="36">
      <c r="A568" s="39">
        <v>564</v>
      </c>
      <c r="B568" s="40"/>
      <c r="C568" s="41"/>
      <c r="D568" s="41"/>
      <c r="E568" s="42"/>
      <c r="F568" s="43"/>
      <c r="G568" s="43"/>
      <c r="H568" s="44"/>
      <c r="I568" s="45"/>
      <c r="J568" s="45"/>
      <c r="K568" s="45"/>
      <c r="L568" s="45"/>
      <c r="M568" s="45"/>
      <c r="N568" s="46"/>
      <c r="O568" s="46">
        <v>0</v>
      </c>
      <c r="P568" s="46">
        <v>0</v>
      </c>
      <c r="Q568" s="47">
        <f>SUM(N568:P568)</f>
        <v>0</v>
      </c>
      <c r="R568" s="46"/>
      <c r="S568" s="46"/>
      <c r="T568" s="45"/>
      <c r="U568" s="45"/>
      <c r="V568" s="45"/>
      <c r="W568" s="48" t="str">
        <f>VLOOKUP(M568,tablaPesoTRLActual,2,FALSE)*VLOOKUP((V568-M568),tablaPesoCambioTRL,2,FALSE)</f>
        <v>0</v>
      </c>
      <c r="X568" s="48" t="str">
        <f>VLOOKUP(V568,valoracionMetaTRL,2,FALSE)</f>
        <v>0</v>
      </c>
      <c r="Y568" s="49"/>
      <c r="Z568" s="45" t="str">
        <f>VLOOKUP(Y568,TipoESfuerzo,2,FALSE)</f>
        <v>0</v>
      </c>
      <c r="AA568" s="50"/>
      <c r="AB568" s="51"/>
      <c r="AC568" s="51"/>
      <c r="AD568" s="51"/>
      <c r="AE568" s="52">
        <f>SUM(AA568:AD568)</f>
        <v>0</v>
      </c>
      <c r="AF568" s="53"/>
      <c r="AG568" s="45"/>
      <c r="AH568" s="41"/>
      <c r="AI568" s="54"/>
      <c r="AJ568" s="55" t="str">
        <f>(W568*0.15)+(X568*0.6)+(Z568*0.25)</f>
        <v>0</v>
      </c>
      <c r="AK568" s="56"/>
      <c r="AL568" s="57" t="str">
        <f>VLOOKUP(AK568,AplicacionesTecnologia2,2,FALSE)</f>
        <v>0</v>
      </c>
      <c r="AM568" s="56"/>
      <c r="AN568" s="58" t="str">
        <f>VLOOKUP(AM568,AproximacionMercado,2,FALSE)</f>
        <v>0</v>
      </c>
      <c r="AO568" s="27"/>
      <c r="AP568" s="27"/>
      <c r="AQ568" s="56"/>
      <c r="AR568" s="57" t="str">
        <f>VLOOKUP(AQ568,ExpansionTecnologia,2,FALSE)</f>
        <v>0</v>
      </c>
      <c r="AS568" s="56"/>
      <c r="AT568" s="57" t="str">
        <f>VLOOKUP(AS568,RegulacionesBarreras,2,FALSE)</f>
        <v>0</v>
      </c>
      <c r="AU568" s="59" t="str">
        <f>AVERAGE(AL568,AN568,AR568,AT568)</f>
        <v>0</v>
      </c>
      <c r="AV568" s="56"/>
      <c r="AW568" s="57" t="str">
        <f>VLOOKUP(AV568,afectacionesArticulosPatentes,2,FALSE)</f>
        <v>0</v>
      </c>
      <c r="AX568" s="56"/>
      <c r="AY568" s="57" t="str">
        <f>VLOOKUP(AX568,afectacionesProductosComerciales,2,FALSE)</f>
        <v>0</v>
      </c>
      <c r="AZ568" s="27"/>
      <c r="BA568" s="45" t="s">
        <v>84</v>
      </c>
      <c r="BB568" s="60" t="str">
        <f>AVERAGE(AW568,AY568)</f>
        <v>0</v>
      </c>
    </row>
    <row r="569" spans="1:92" customHeight="1" ht="36">
      <c r="A569" s="39">
        <v>565</v>
      </c>
      <c r="B569" s="40"/>
      <c r="C569" s="41"/>
      <c r="D569" s="41"/>
      <c r="E569" s="42"/>
      <c r="F569" s="43"/>
      <c r="G569" s="43"/>
      <c r="H569" s="44"/>
      <c r="I569" s="45"/>
      <c r="J569" s="45"/>
      <c r="K569" s="45"/>
      <c r="L569" s="45"/>
      <c r="M569" s="45"/>
      <c r="N569" s="46"/>
      <c r="O569" s="46">
        <v>0</v>
      </c>
      <c r="P569" s="46">
        <v>0</v>
      </c>
      <c r="Q569" s="47">
        <f>SUM(N569:P569)</f>
        <v>0</v>
      </c>
      <c r="R569" s="46"/>
      <c r="S569" s="46"/>
      <c r="T569" s="45"/>
      <c r="U569" s="45"/>
      <c r="V569" s="45"/>
      <c r="W569" s="48" t="str">
        <f>VLOOKUP(M569,tablaPesoTRLActual,2,FALSE)*VLOOKUP((V569-M569),tablaPesoCambioTRL,2,FALSE)</f>
        <v>0</v>
      </c>
      <c r="X569" s="48" t="str">
        <f>VLOOKUP(V569,valoracionMetaTRL,2,FALSE)</f>
        <v>0</v>
      </c>
      <c r="Y569" s="49"/>
      <c r="Z569" s="45" t="str">
        <f>VLOOKUP(Y569,TipoESfuerzo,2,FALSE)</f>
        <v>0</v>
      </c>
      <c r="AA569" s="50"/>
      <c r="AB569" s="51"/>
      <c r="AC569" s="51"/>
      <c r="AD569" s="51"/>
      <c r="AE569" s="52">
        <f>SUM(AA569:AD569)</f>
        <v>0</v>
      </c>
      <c r="AF569" s="53"/>
      <c r="AG569" s="45"/>
      <c r="AH569" s="41"/>
      <c r="AI569" s="54"/>
      <c r="AJ569" s="55" t="str">
        <f>(W569*0.15)+(X569*0.6)+(Z569*0.25)</f>
        <v>0</v>
      </c>
      <c r="AK569" s="56"/>
      <c r="AL569" s="57" t="str">
        <f>VLOOKUP(AK569,AplicacionesTecnologia2,2,FALSE)</f>
        <v>0</v>
      </c>
      <c r="AM569" s="56"/>
      <c r="AN569" s="58" t="str">
        <f>VLOOKUP(AM569,AproximacionMercado,2,FALSE)</f>
        <v>0</v>
      </c>
      <c r="AO569" s="27"/>
      <c r="AP569" s="27"/>
      <c r="AQ569" s="56"/>
      <c r="AR569" s="57" t="str">
        <f>VLOOKUP(AQ569,ExpansionTecnologia,2,FALSE)</f>
        <v>0</v>
      </c>
      <c r="AS569" s="56"/>
      <c r="AT569" s="57" t="str">
        <f>VLOOKUP(AS569,RegulacionesBarreras,2,FALSE)</f>
        <v>0</v>
      </c>
      <c r="AU569" s="59" t="str">
        <f>AVERAGE(AL569,AN569,AR569,AT569)</f>
        <v>0</v>
      </c>
      <c r="AV569" s="56"/>
      <c r="AW569" s="57" t="str">
        <f>VLOOKUP(AV569,afectacionesArticulosPatentes,2,FALSE)</f>
        <v>0</v>
      </c>
      <c r="AX569" s="56"/>
      <c r="AY569" s="57" t="str">
        <f>VLOOKUP(AX569,afectacionesProductosComerciales,2,FALSE)</f>
        <v>0</v>
      </c>
      <c r="AZ569" s="27"/>
      <c r="BA569" s="45" t="s">
        <v>84</v>
      </c>
      <c r="BB569" s="60" t="str">
        <f>AVERAGE(AW569,AY569)</f>
        <v>0</v>
      </c>
    </row>
    <row r="570" spans="1:92" customHeight="1" ht="36">
      <c r="A570" s="39">
        <v>566</v>
      </c>
      <c r="B570" s="40"/>
      <c r="C570" s="41"/>
      <c r="D570" s="41"/>
      <c r="E570" s="42"/>
      <c r="F570" s="43"/>
      <c r="G570" s="43"/>
      <c r="H570" s="44"/>
      <c r="I570" s="45"/>
      <c r="J570" s="45"/>
      <c r="K570" s="45"/>
      <c r="L570" s="45"/>
      <c r="M570" s="45"/>
      <c r="N570" s="46"/>
      <c r="O570" s="46">
        <v>0</v>
      </c>
      <c r="P570" s="46">
        <v>0</v>
      </c>
      <c r="Q570" s="47">
        <f>SUM(N570:P570)</f>
        <v>0</v>
      </c>
      <c r="R570" s="46"/>
      <c r="S570" s="46"/>
      <c r="T570" s="45"/>
      <c r="U570" s="45"/>
      <c r="V570" s="45"/>
      <c r="W570" s="48" t="str">
        <f>VLOOKUP(M570,tablaPesoTRLActual,2,FALSE)*VLOOKUP((V570-M570),tablaPesoCambioTRL,2,FALSE)</f>
        <v>0</v>
      </c>
      <c r="X570" s="48" t="str">
        <f>VLOOKUP(V570,valoracionMetaTRL,2,FALSE)</f>
        <v>0</v>
      </c>
      <c r="Y570" s="49"/>
      <c r="Z570" s="45" t="str">
        <f>VLOOKUP(Y570,TipoESfuerzo,2,FALSE)</f>
        <v>0</v>
      </c>
      <c r="AA570" s="50"/>
      <c r="AB570" s="51"/>
      <c r="AC570" s="51"/>
      <c r="AD570" s="51"/>
      <c r="AE570" s="52">
        <f>SUM(AA570:AD570)</f>
        <v>0</v>
      </c>
      <c r="AF570" s="53"/>
      <c r="AG570" s="45"/>
      <c r="AH570" s="41"/>
      <c r="AI570" s="54"/>
      <c r="AJ570" s="55" t="str">
        <f>(W570*0.15)+(X570*0.6)+(Z570*0.25)</f>
        <v>0</v>
      </c>
      <c r="AK570" s="56"/>
      <c r="AL570" s="57" t="str">
        <f>VLOOKUP(AK570,AplicacionesTecnologia2,2,FALSE)</f>
        <v>0</v>
      </c>
      <c r="AM570" s="56"/>
      <c r="AN570" s="58" t="str">
        <f>VLOOKUP(AM570,AproximacionMercado,2,FALSE)</f>
        <v>0</v>
      </c>
      <c r="AO570" s="27"/>
      <c r="AP570" s="27"/>
      <c r="AQ570" s="56"/>
      <c r="AR570" s="57" t="str">
        <f>VLOOKUP(AQ570,ExpansionTecnologia,2,FALSE)</f>
        <v>0</v>
      </c>
      <c r="AS570" s="56"/>
      <c r="AT570" s="57" t="str">
        <f>VLOOKUP(AS570,RegulacionesBarreras,2,FALSE)</f>
        <v>0</v>
      </c>
      <c r="AU570" s="59" t="str">
        <f>AVERAGE(AL570,AN570,AR570,AT570)</f>
        <v>0</v>
      </c>
      <c r="AV570" s="56"/>
      <c r="AW570" s="57" t="str">
        <f>VLOOKUP(AV570,afectacionesArticulosPatentes,2,FALSE)</f>
        <v>0</v>
      </c>
      <c r="AX570" s="56"/>
      <c r="AY570" s="57" t="str">
        <f>VLOOKUP(AX570,afectacionesProductosComerciales,2,FALSE)</f>
        <v>0</v>
      </c>
      <c r="AZ570" s="27"/>
      <c r="BA570" s="45" t="s">
        <v>84</v>
      </c>
      <c r="BB570" s="60" t="str">
        <f>AVERAGE(AW570,AY570)</f>
        <v>0</v>
      </c>
    </row>
    <row r="571" spans="1:92" customHeight="1" ht="36">
      <c r="A571" s="39">
        <v>567</v>
      </c>
      <c r="B571" s="40"/>
      <c r="C571" s="41"/>
      <c r="D571" s="41"/>
      <c r="E571" s="42"/>
      <c r="F571" s="43"/>
      <c r="G571" s="43"/>
      <c r="H571" s="44"/>
      <c r="I571" s="45"/>
      <c r="J571" s="45"/>
      <c r="K571" s="45"/>
      <c r="L571" s="45"/>
      <c r="M571" s="45"/>
      <c r="N571" s="46"/>
      <c r="O571" s="46">
        <v>0</v>
      </c>
      <c r="P571" s="46">
        <v>0</v>
      </c>
      <c r="Q571" s="47">
        <f>SUM(N571:P571)</f>
        <v>0</v>
      </c>
      <c r="R571" s="46"/>
      <c r="S571" s="46"/>
      <c r="T571" s="45"/>
      <c r="U571" s="45"/>
      <c r="V571" s="45"/>
      <c r="W571" s="48" t="str">
        <f>VLOOKUP(M571,tablaPesoTRLActual,2,FALSE)*VLOOKUP((V571-M571),tablaPesoCambioTRL,2,FALSE)</f>
        <v>0</v>
      </c>
      <c r="X571" s="48" t="str">
        <f>VLOOKUP(V571,valoracionMetaTRL,2,FALSE)</f>
        <v>0</v>
      </c>
      <c r="Y571" s="49"/>
      <c r="Z571" s="45" t="str">
        <f>VLOOKUP(Y571,TipoESfuerzo,2,FALSE)</f>
        <v>0</v>
      </c>
      <c r="AA571" s="50"/>
      <c r="AB571" s="51"/>
      <c r="AC571" s="51"/>
      <c r="AD571" s="51"/>
      <c r="AE571" s="52">
        <f>SUM(AA571:AD571)</f>
        <v>0</v>
      </c>
      <c r="AF571" s="53"/>
      <c r="AG571" s="45"/>
      <c r="AH571" s="41"/>
      <c r="AI571" s="54"/>
      <c r="AJ571" s="55" t="str">
        <f>(W571*0.15)+(X571*0.6)+(Z571*0.25)</f>
        <v>0</v>
      </c>
      <c r="AK571" s="56"/>
      <c r="AL571" s="57" t="str">
        <f>VLOOKUP(AK571,AplicacionesTecnologia2,2,FALSE)</f>
        <v>0</v>
      </c>
      <c r="AM571" s="56"/>
      <c r="AN571" s="58" t="str">
        <f>VLOOKUP(AM571,AproximacionMercado,2,FALSE)</f>
        <v>0</v>
      </c>
      <c r="AO571" s="27"/>
      <c r="AP571" s="27"/>
      <c r="AQ571" s="56"/>
      <c r="AR571" s="57" t="str">
        <f>VLOOKUP(AQ571,ExpansionTecnologia,2,FALSE)</f>
        <v>0</v>
      </c>
      <c r="AS571" s="56"/>
      <c r="AT571" s="57" t="str">
        <f>VLOOKUP(AS571,RegulacionesBarreras,2,FALSE)</f>
        <v>0</v>
      </c>
      <c r="AU571" s="59" t="str">
        <f>AVERAGE(AL571,AN571,AR571,AT571)</f>
        <v>0</v>
      </c>
      <c r="AV571" s="56"/>
      <c r="AW571" s="57" t="str">
        <f>VLOOKUP(AV571,afectacionesArticulosPatentes,2,FALSE)</f>
        <v>0</v>
      </c>
      <c r="AX571" s="56"/>
      <c r="AY571" s="57" t="str">
        <f>VLOOKUP(AX571,afectacionesProductosComerciales,2,FALSE)</f>
        <v>0</v>
      </c>
      <c r="AZ571" s="27"/>
      <c r="BA571" s="45" t="s">
        <v>84</v>
      </c>
      <c r="BB571" s="60" t="str">
        <f>AVERAGE(AW571,AY571)</f>
        <v>0</v>
      </c>
    </row>
    <row r="572" spans="1:92" customHeight="1" ht="36">
      <c r="A572" s="39">
        <v>568</v>
      </c>
      <c r="B572" s="40"/>
      <c r="C572" s="41"/>
      <c r="D572" s="41"/>
      <c r="E572" s="42"/>
      <c r="F572" s="43"/>
      <c r="G572" s="43"/>
      <c r="H572" s="44"/>
      <c r="I572" s="45"/>
      <c r="J572" s="45"/>
      <c r="K572" s="45"/>
      <c r="L572" s="45"/>
      <c r="M572" s="45"/>
      <c r="N572" s="46"/>
      <c r="O572" s="46">
        <v>0</v>
      </c>
      <c r="P572" s="46">
        <v>0</v>
      </c>
      <c r="Q572" s="47">
        <f>SUM(N572:P572)</f>
        <v>0</v>
      </c>
      <c r="R572" s="46"/>
      <c r="S572" s="46"/>
      <c r="T572" s="45"/>
      <c r="U572" s="45"/>
      <c r="V572" s="45"/>
      <c r="W572" s="48" t="str">
        <f>VLOOKUP(M572,tablaPesoTRLActual,2,FALSE)*VLOOKUP((V572-M572),tablaPesoCambioTRL,2,FALSE)</f>
        <v>0</v>
      </c>
      <c r="X572" s="48" t="str">
        <f>VLOOKUP(V572,valoracionMetaTRL,2,FALSE)</f>
        <v>0</v>
      </c>
      <c r="Y572" s="49"/>
      <c r="Z572" s="45" t="str">
        <f>VLOOKUP(Y572,TipoESfuerzo,2,FALSE)</f>
        <v>0</v>
      </c>
      <c r="AA572" s="50"/>
      <c r="AB572" s="51"/>
      <c r="AC572" s="51"/>
      <c r="AD572" s="51"/>
      <c r="AE572" s="52">
        <f>SUM(AA572:AD572)</f>
        <v>0</v>
      </c>
      <c r="AF572" s="53"/>
      <c r="AG572" s="45"/>
      <c r="AH572" s="41"/>
      <c r="AI572" s="54"/>
      <c r="AJ572" s="55" t="str">
        <f>(W572*0.15)+(X572*0.6)+(Z572*0.25)</f>
        <v>0</v>
      </c>
      <c r="AK572" s="56"/>
      <c r="AL572" s="57" t="str">
        <f>VLOOKUP(AK572,AplicacionesTecnologia2,2,FALSE)</f>
        <v>0</v>
      </c>
      <c r="AM572" s="56"/>
      <c r="AN572" s="58" t="str">
        <f>VLOOKUP(AM572,AproximacionMercado,2,FALSE)</f>
        <v>0</v>
      </c>
      <c r="AO572" s="27"/>
      <c r="AP572" s="27"/>
      <c r="AQ572" s="56"/>
      <c r="AR572" s="57" t="str">
        <f>VLOOKUP(AQ572,ExpansionTecnologia,2,FALSE)</f>
        <v>0</v>
      </c>
      <c r="AS572" s="56"/>
      <c r="AT572" s="57" t="str">
        <f>VLOOKUP(AS572,RegulacionesBarreras,2,FALSE)</f>
        <v>0</v>
      </c>
      <c r="AU572" s="59" t="str">
        <f>AVERAGE(AL572,AN572,AR572,AT572)</f>
        <v>0</v>
      </c>
      <c r="AV572" s="56"/>
      <c r="AW572" s="57" t="str">
        <f>VLOOKUP(AV572,afectacionesArticulosPatentes,2,FALSE)</f>
        <v>0</v>
      </c>
      <c r="AX572" s="56"/>
      <c r="AY572" s="57" t="str">
        <f>VLOOKUP(AX572,afectacionesProductosComerciales,2,FALSE)</f>
        <v>0</v>
      </c>
      <c r="AZ572" s="27"/>
      <c r="BA572" s="45" t="s">
        <v>84</v>
      </c>
      <c r="BB572" s="60" t="str">
        <f>AVERAGE(AW572,AY572)</f>
        <v>0</v>
      </c>
    </row>
    <row r="573" spans="1:92" customHeight="1" ht="36">
      <c r="A573" s="39">
        <v>569</v>
      </c>
      <c r="B573" s="40"/>
      <c r="C573" s="41"/>
      <c r="D573" s="41"/>
      <c r="E573" s="42"/>
      <c r="F573" s="43"/>
      <c r="G573" s="43"/>
      <c r="H573" s="44"/>
      <c r="I573" s="45"/>
      <c r="J573" s="45"/>
      <c r="K573" s="45"/>
      <c r="L573" s="45"/>
      <c r="M573" s="45"/>
      <c r="N573" s="46"/>
      <c r="O573" s="46">
        <v>0</v>
      </c>
      <c r="P573" s="46">
        <v>0</v>
      </c>
      <c r="Q573" s="47">
        <f>SUM(N573:P573)</f>
        <v>0</v>
      </c>
      <c r="R573" s="46"/>
      <c r="S573" s="46"/>
      <c r="T573" s="45"/>
      <c r="U573" s="45"/>
      <c r="V573" s="45"/>
      <c r="W573" s="48" t="str">
        <f>VLOOKUP(M573,tablaPesoTRLActual,2,FALSE)*VLOOKUP((V573-M573),tablaPesoCambioTRL,2,FALSE)</f>
        <v>0</v>
      </c>
      <c r="X573" s="48" t="str">
        <f>VLOOKUP(V573,valoracionMetaTRL,2,FALSE)</f>
        <v>0</v>
      </c>
      <c r="Y573" s="49"/>
      <c r="Z573" s="45" t="str">
        <f>VLOOKUP(Y573,TipoESfuerzo,2,FALSE)</f>
        <v>0</v>
      </c>
      <c r="AA573" s="50"/>
      <c r="AB573" s="51"/>
      <c r="AC573" s="51"/>
      <c r="AD573" s="51"/>
      <c r="AE573" s="52">
        <f>SUM(AA573:AD573)</f>
        <v>0</v>
      </c>
      <c r="AF573" s="53"/>
      <c r="AG573" s="45"/>
      <c r="AH573" s="41"/>
      <c r="AI573" s="54"/>
      <c r="AJ573" s="55" t="str">
        <f>(W573*0.15)+(X573*0.6)+(Z573*0.25)</f>
        <v>0</v>
      </c>
      <c r="AK573" s="56"/>
      <c r="AL573" s="57" t="str">
        <f>VLOOKUP(AK573,AplicacionesTecnologia2,2,FALSE)</f>
        <v>0</v>
      </c>
      <c r="AM573" s="56"/>
      <c r="AN573" s="58" t="str">
        <f>VLOOKUP(AM573,AproximacionMercado,2,FALSE)</f>
        <v>0</v>
      </c>
      <c r="AO573" s="27"/>
      <c r="AP573" s="27"/>
      <c r="AQ573" s="56"/>
      <c r="AR573" s="57" t="str">
        <f>VLOOKUP(AQ573,ExpansionTecnologia,2,FALSE)</f>
        <v>0</v>
      </c>
      <c r="AS573" s="56"/>
      <c r="AT573" s="57" t="str">
        <f>VLOOKUP(AS573,RegulacionesBarreras,2,FALSE)</f>
        <v>0</v>
      </c>
      <c r="AU573" s="59" t="str">
        <f>AVERAGE(AL573,AN573,AR573,AT573)</f>
        <v>0</v>
      </c>
      <c r="AV573" s="56"/>
      <c r="AW573" s="57" t="str">
        <f>VLOOKUP(AV573,afectacionesArticulosPatentes,2,FALSE)</f>
        <v>0</v>
      </c>
      <c r="AX573" s="56"/>
      <c r="AY573" s="57" t="str">
        <f>VLOOKUP(AX573,afectacionesProductosComerciales,2,FALSE)</f>
        <v>0</v>
      </c>
      <c r="AZ573" s="27"/>
      <c r="BA573" s="45" t="s">
        <v>84</v>
      </c>
      <c r="BB573" s="60" t="str">
        <f>AVERAGE(AW573,AY573)</f>
        <v>0</v>
      </c>
    </row>
    <row r="574" spans="1:92" customHeight="1" ht="36">
      <c r="A574" s="39">
        <v>570</v>
      </c>
      <c r="B574" s="40"/>
      <c r="C574" s="41"/>
      <c r="D574" s="41"/>
      <c r="E574" s="42"/>
      <c r="F574" s="43"/>
      <c r="G574" s="43"/>
      <c r="H574" s="44"/>
      <c r="I574" s="45"/>
      <c r="J574" s="45"/>
      <c r="K574" s="45"/>
      <c r="L574" s="45"/>
      <c r="M574" s="45"/>
      <c r="N574" s="46"/>
      <c r="O574" s="46">
        <v>0</v>
      </c>
      <c r="P574" s="46">
        <v>0</v>
      </c>
      <c r="Q574" s="47">
        <f>SUM(N574:P574)</f>
        <v>0</v>
      </c>
      <c r="R574" s="46"/>
      <c r="S574" s="46"/>
      <c r="T574" s="45"/>
      <c r="U574" s="45"/>
      <c r="V574" s="45"/>
      <c r="W574" s="48" t="str">
        <f>VLOOKUP(M574,tablaPesoTRLActual,2,FALSE)*VLOOKUP((V574-M574),tablaPesoCambioTRL,2,FALSE)</f>
        <v>0</v>
      </c>
      <c r="X574" s="48" t="str">
        <f>VLOOKUP(V574,valoracionMetaTRL,2,FALSE)</f>
        <v>0</v>
      </c>
      <c r="Y574" s="49"/>
      <c r="Z574" s="45" t="str">
        <f>VLOOKUP(Y574,TipoESfuerzo,2,FALSE)</f>
        <v>0</v>
      </c>
      <c r="AA574" s="50"/>
      <c r="AB574" s="51"/>
      <c r="AC574" s="51"/>
      <c r="AD574" s="51"/>
      <c r="AE574" s="52">
        <f>SUM(AA574:AD574)</f>
        <v>0</v>
      </c>
      <c r="AF574" s="53"/>
      <c r="AG574" s="45"/>
      <c r="AH574" s="41"/>
      <c r="AI574" s="54"/>
      <c r="AJ574" s="55" t="str">
        <f>(W574*0.15)+(X574*0.6)+(Z574*0.25)</f>
        <v>0</v>
      </c>
      <c r="AK574" s="56"/>
      <c r="AL574" s="57" t="str">
        <f>VLOOKUP(AK574,AplicacionesTecnologia2,2,FALSE)</f>
        <v>0</v>
      </c>
      <c r="AM574" s="56"/>
      <c r="AN574" s="58" t="str">
        <f>VLOOKUP(AM574,AproximacionMercado,2,FALSE)</f>
        <v>0</v>
      </c>
      <c r="AO574" s="27"/>
      <c r="AP574" s="27"/>
      <c r="AQ574" s="56"/>
      <c r="AR574" s="57" t="str">
        <f>VLOOKUP(AQ574,ExpansionTecnologia,2,FALSE)</f>
        <v>0</v>
      </c>
      <c r="AS574" s="56"/>
      <c r="AT574" s="57" t="str">
        <f>VLOOKUP(AS574,RegulacionesBarreras,2,FALSE)</f>
        <v>0</v>
      </c>
      <c r="AU574" s="59" t="str">
        <f>AVERAGE(AL574,AN574,AR574,AT574)</f>
        <v>0</v>
      </c>
      <c r="AV574" s="56"/>
      <c r="AW574" s="57" t="str">
        <f>VLOOKUP(AV574,afectacionesArticulosPatentes,2,FALSE)</f>
        <v>0</v>
      </c>
      <c r="AX574" s="56"/>
      <c r="AY574" s="57" t="str">
        <f>VLOOKUP(AX574,afectacionesProductosComerciales,2,FALSE)</f>
        <v>0</v>
      </c>
      <c r="AZ574" s="27"/>
      <c r="BA574" s="45" t="s">
        <v>84</v>
      </c>
      <c r="BB574" s="60" t="str">
        <f>AVERAGE(AW574,AY574)</f>
        <v>0</v>
      </c>
    </row>
    <row r="575" spans="1:92" customHeight="1" ht="36">
      <c r="A575" s="39">
        <v>571</v>
      </c>
      <c r="B575" s="40"/>
      <c r="C575" s="41"/>
      <c r="D575" s="41"/>
      <c r="E575" s="42"/>
      <c r="F575" s="43"/>
      <c r="G575" s="43"/>
      <c r="H575" s="44"/>
      <c r="I575" s="45"/>
      <c r="J575" s="45"/>
      <c r="K575" s="45"/>
      <c r="L575" s="45"/>
      <c r="M575" s="45"/>
      <c r="N575" s="46"/>
      <c r="O575" s="46">
        <v>0</v>
      </c>
      <c r="P575" s="46">
        <v>0</v>
      </c>
      <c r="Q575" s="47">
        <f>SUM(N575:P575)</f>
        <v>0</v>
      </c>
      <c r="R575" s="46"/>
      <c r="S575" s="46"/>
      <c r="T575" s="45"/>
      <c r="U575" s="45"/>
      <c r="V575" s="45"/>
      <c r="W575" s="48" t="str">
        <f>VLOOKUP(M575,tablaPesoTRLActual,2,FALSE)*VLOOKUP((V575-M575),tablaPesoCambioTRL,2,FALSE)</f>
        <v>0</v>
      </c>
      <c r="X575" s="48" t="str">
        <f>VLOOKUP(V575,valoracionMetaTRL,2,FALSE)</f>
        <v>0</v>
      </c>
      <c r="Y575" s="49"/>
      <c r="Z575" s="45" t="str">
        <f>VLOOKUP(Y575,TipoESfuerzo,2,FALSE)</f>
        <v>0</v>
      </c>
      <c r="AA575" s="50"/>
      <c r="AB575" s="51"/>
      <c r="AC575" s="51"/>
      <c r="AD575" s="51"/>
      <c r="AE575" s="52">
        <f>SUM(AA575:AD575)</f>
        <v>0</v>
      </c>
      <c r="AF575" s="53"/>
      <c r="AG575" s="45"/>
      <c r="AH575" s="41"/>
      <c r="AI575" s="54"/>
      <c r="AJ575" s="55" t="str">
        <f>(W575*0.15)+(X575*0.6)+(Z575*0.25)</f>
        <v>0</v>
      </c>
      <c r="AK575" s="56"/>
      <c r="AL575" s="57" t="str">
        <f>VLOOKUP(AK575,AplicacionesTecnologia2,2,FALSE)</f>
        <v>0</v>
      </c>
      <c r="AM575" s="56"/>
      <c r="AN575" s="58" t="str">
        <f>VLOOKUP(AM575,AproximacionMercado,2,FALSE)</f>
        <v>0</v>
      </c>
      <c r="AO575" s="27"/>
      <c r="AP575" s="27"/>
      <c r="AQ575" s="56"/>
      <c r="AR575" s="57" t="str">
        <f>VLOOKUP(AQ575,ExpansionTecnologia,2,FALSE)</f>
        <v>0</v>
      </c>
      <c r="AS575" s="56"/>
      <c r="AT575" s="57" t="str">
        <f>VLOOKUP(AS575,RegulacionesBarreras,2,FALSE)</f>
        <v>0</v>
      </c>
      <c r="AU575" s="59" t="str">
        <f>AVERAGE(AL575,AN575,AR575,AT575)</f>
        <v>0</v>
      </c>
      <c r="AV575" s="56"/>
      <c r="AW575" s="57" t="str">
        <f>VLOOKUP(AV575,afectacionesArticulosPatentes,2,FALSE)</f>
        <v>0</v>
      </c>
      <c r="AX575" s="56"/>
      <c r="AY575" s="57" t="str">
        <f>VLOOKUP(AX575,afectacionesProductosComerciales,2,FALSE)</f>
        <v>0</v>
      </c>
      <c r="AZ575" s="27"/>
      <c r="BA575" s="45" t="s">
        <v>84</v>
      </c>
      <c r="BB575" s="60" t="str">
        <f>AVERAGE(AW575,AY575)</f>
        <v>0</v>
      </c>
    </row>
    <row r="576" spans="1:92" customHeight="1" ht="36">
      <c r="A576" s="39">
        <v>572</v>
      </c>
      <c r="B576" s="40"/>
      <c r="C576" s="41"/>
      <c r="D576" s="41"/>
      <c r="E576" s="42"/>
      <c r="F576" s="43"/>
      <c r="G576" s="43"/>
      <c r="H576" s="44"/>
      <c r="I576" s="45"/>
      <c r="J576" s="45"/>
      <c r="K576" s="45"/>
      <c r="L576" s="45"/>
      <c r="M576" s="45"/>
      <c r="N576" s="46"/>
      <c r="O576" s="46">
        <v>0</v>
      </c>
      <c r="P576" s="46">
        <v>0</v>
      </c>
      <c r="Q576" s="47">
        <f>SUM(N576:P576)</f>
        <v>0</v>
      </c>
      <c r="R576" s="46"/>
      <c r="S576" s="46"/>
      <c r="T576" s="45"/>
      <c r="U576" s="45"/>
      <c r="V576" s="45"/>
      <c r="W576" s="48" t="str">
        <f>VLOOKUP(M576,tablaPesoTRLActual,2,FALSE)*VLOOKUP((V576-M576),tablaPesoCambioTRL,2,FALSE)</f>
        <v>0</v>
      </c>
      <c r="X576" s="48" t="str">
        <f>VLOOKUP(V576,valoracionMetaTRL,2,FALSE)</f>
        <v>0</v>
      </c>
      <c r="Y576" s="49"/>
      <c r="Z576" s="45" t="str">
        <f>VLOOKUP(Y576,TipoESfuerzo,2,FALSE)</f>
        <v>0</v>
      </c>
      <c r="AA576" s="50"/>
      <c r="AB576" s="51"/>
      <c r="AC576" s="51"/>
      <c r="AD576" s="51"/>
      <c r="AE576" s="52">
        <f>SUM(AA576:AD576)</f>
        <v>0</v>
      </c>
      <c r="AF576" s="53"/>
      <c r="AG576" s="45"/>
      <c r="AH576" s="41"/>
      <c r="AI576" s="54"/>
      <c r="AJ576" s="55" t="str">
        <f>(W576*0.15)+(X576*0.6)+(Z576*0.25)</f>
        <v>0</v>
      </c>
      <c r="AK576" s="56"/>
      <c r="AL576" s="57" t="str">
        <f>VLOOKUP(AK576,AplicacionesTecnologia2,2,FALSE)</f>
        <v>0</v>
      </c>
      <c r="AM576" s="56"/>
      <c r="AN576" s="58" t="str">
        <f>VLOOKUP(AM576,AproximacionMercado,2,FALSE)</f>
        <v>0</v>
      </c>
      <c r="AO576" s="27"/>
      <c r="AP576" s="27"/>
      <c r="AQ576" s="56"/>
      <c r="AR576" s="57" t="str">
        <f>VLOOKUP(AQ576,ExpansionTecnologia,2,FALSE)</f>
        <v>0</v>
      </c>
      <c r="AS576" s="56"/>
      <c r="AT576" s="57" t="str">
        <f>VLOOKUP(AS576,RegulacionesBarreras,2,FALSE)</f>
        <v>0</v>
      </c>
      <c r="AU576" s="59" t="str">
        <f>AVERAGE(AL576,AN576,AR576,AT576)</f>
        <v>0</v>
      </c>
      <c r="AV576" s="56"/>
      <c r="AW576" s="57" t="str">
        <f>VLOOKUP(AV576,afectacionesArticulosPatentes,2,FALSE)</f>
        <v>0</v>
      </c>
      <c r="AX576" s="56"/>
      <c r="AY576" s="57" t="str">
        <f>VLOOKUP(AX576,afectacionesProductosComerciales,2,FALSE)</f>
        <v>0</v>
      </c>
      <c r="AZ576" s="27"/>
      <c r="BA576" s="45" t="s">
        <v>84</v>
      </c>
      <c r="BB576" s="60" t="str">
        <f>AVERAGE(AW576,AY576)</f>
        <v>0</v>
      </c>
    </row>
    <row r="577" spans="1:92" customHeight="1" ht="36">
      <c r="A577" s="39">
        <v>573</v>
      </c>
      <c r="B577" s="40"/>
      <c r="C577" s="41"/>
      <c r="D577" s="41"/>
      <c r="E577" s="42"/>
      <c r="F577" s="43"/>
      <c r="G577" s="43"/>
      <c r="H577" s="44"/>
      <c r="I577" s="45"/>
      <c r="J577" s="45"/>
      <c r="K577" s="45"/>
      <c r="L577" s="45"/>
      <c r="M577" s="45"/>
      <c r="N577" s="46"/>
      <c r="O577" s="46">
        <v>0</v>
      </c>
      <c r="P577" s="46">
        <v>0</v>
      </c>
      <c r="Q577" s="47">
        <f>SUM(N577:P577)</f>
        <v>0</v>
      </c>
      <c r="R577" s="46"/>
      <c r="S577" s="46"/>
      <c r="T577" s="45"/>
      <c r="U577" s="45"/>
      <c r="V577" s="45"/>
      <c r="W577" s="48" t="str">
        <f>VLOOKUP(M577,tablaPesoTRLActual,2,FALSE)*VLOOKUP((V577-M577),tablaPesoCambioTRL,2,FALSE)</f>
        <v>0</v>
      </c>
      <c r="X577" s="48" t="str">
        <f>VLOOKUP(V577,valoracionMetaTRL,2,FALSE)</f>
        <v>0</v>
      </c>
      <c r="Y577" s="49"/>
      <c r="Z577" s="45" t="str">
        <f>VLOOKUP(Y577,TipoESfuerzo,2,FALSE)</f>
        <v>0</v>
      </c>
      <c r="AA577" s="50"/>
      <c r="AB577" s="51"/>
      <c r="AC577" s="51"/>
      <c r="AD577" s="51"/>
      <c r="AE577" s="52">
        <f>SUM(AA577:AD577)</f>
        <v>0</v>
      </c>
      <c r="AF577" s="53"/>
      <c r="AG577" s="45"/>
      <c r="AH577" s="41"/>
      <c r="AI577" s="54"/>
      <c r="AJ577" s="55" t="str">
        <f>(W577*0.15)+(X577*0.6)+(Z577*0.25)</f>
        <v>0</v>
      </c>
      <c r="AK577" s="56"/>
      <c r="AL577" s="57" t="str">
        <f>VLOOKUP(AK577,AplicacionesTecnologia2,2,FALSE)</f>
        <v>0</v>
      </c>
      <c r="AM577" s="56"/>
      <c r="AN577" s="58" t="str">
        <f>VLOOKUP(AM577,AproximacionMercado,2,FALSE)</f>
        <v>0</v>
      </c>
      <c r="AO577" s="27"/>
      <c r="AP577" s="27"/>
      <c r="AQ577" s="56"/>
      <c r="AR577" s="57" t="str">
        <f>VLOOKUP(AQ577,ExpansionTecnologia,2,FALSE)</f>
        <v>0</v>
      </c>
      <c r="AS577" s="56"/>
      <c r="AT577" s="57" t="str">
        <f>VLOOKUP(AS577,RegulacionesBarreras,2,FALSE)</f>
        <v>0</v>
      </c>
      <c r="AU577" s="59" t="str">
        <f>AVERAGE(AL577,AN577,AR577,AT577)</f>
        <v>0</v>
      </c>
      <c r="AV577" s="56"/>
      <c r="AW577" s="57" t="str">
        <f>VLOOKUP(AV577,afectacionesArticulosPatentes,2,FALSE)</f>
        <v>0</v>
      </c>
      <c r="AX577" s="56"/>
      <c r="AY577" s="57" t="str">
        <f>VLOOKUP(AX577,afectacionesProductosComerciales,2,FALSE)</f>
        <v>0</v>
      </c>
      <c r="AZ577" s="27"/>
      <c r="BA577" s="45" t="s">
        <v>84</v>
      </c>
      <c r="BB577" s="60" t="str">
        <f>AVERAGE(AW577,AY577)</f>
        <v>0</v>
      </c>
    </row>
    <row r="578" spans="1:92" customHeight="1" ht="36">
      <c r="A578" s="39">
        <v>574</v>
      </c>
      <c r="B578" s="40"/>
      <c r="C578" s="41"/>
      <c r="D578" s="41"/>
      <c r="E578" s="42"/>
      <c r="F578" s="43"/>
      <c r="G578" s="43"/>
      <c r="H578" s="44"/>
      <c r="I578" s="45"/>
      <c r="J578" s="45"/>
      <c r="K578" s="45"/>
      <c r="L578" s="45"/>
      <c r="M578" s="45"/>
      <c r="N578" s="46"/>
      <c r="O578" s="46">
        <v>0</v>
      </c>
      <c r="P578" s="46">
        <v>0</v>
      </c>
      <c r="Q578" s="47">
        <f>SUM(N578:P578)</f>
        <v>0</v>
      </c>
      <c r="R578" s="46"/>
      <c r="S578" s="46"/>
      <c r="T578" s="45"/>
      <c r="U578" s="45"/>
      <c r="V578" s="45"/>
      <c r="W578" s="48" t="str">
        <f>VLOOKUP(M578,tablaPesoTRLActual,2,FALSE)*VLOOKUP((V578-M578),tablaPesoCambioTRL,2,FALSE)</f>
        <v>0</v>
      </c>
      <c r="X578" s="48" t="str">
        <f>VLOOKUP(V578,valoracionMetaTRL,2,FALSE)</f>
        <v>0</v>
      </c>
      <c r="Y578" s="49"/>
      <c r="Z578" s="45" t="str">
        <f>VLOOKUP(Y578,TipoESfuerzo,2,FALSE)</f>
        <v>0</v>
      </c>
      <c r="AA578" s="50"/>
      <c r="AB578" s="51"/>
      <c r="AC578" s="51"/>
      <c r="AD578" s="51"/>
      <c r="AE578" s="52">
        <f>SUM(AA578:AD578)</f>
        <v>0</v>
      </c>
      <c r="AF578" s="53"/>
      <c r="AG578" s="45"/>
      <c r="AH578" s="41"/>
      <c r="AI578" s="54"/>
      <c r="AJ578" s="55" t="str">
        <f>(W578*0.15)+(X578*0.6)+(Z578*0.25)</f>
        <v>0</v>
      </c>
      <c r="AK578" s="56"/>
      <c r="AL578" s="57" t="str">
        <f>VLOOKUP(AK578,AplicacionesTecnologia2,2,FALSE)</f>
        <v>0</v>
      </c>
      <c r="AM578" s="56"/>
      <c r="AN578" s="58" t="str">
        <f>VLOOKUP(AM578,AproximacionMercado,2,FALSE)</f>
        <v>0</v>
      </c>
      <c r="AO578" s="27"/>
      <c r="AP578" s="27"/>
      <c r="AQ578" s="56"/>
      <c r="AR578" s="57" t="str">
        <f>VLOOKUP(AQ578,ExpansionTecnologia,2,FALSE)</f>
        <v>0</v>
      </c>
      <c r="AS578" s="56"/>
      <c r="AT578" s="57" t="str">
        <f>VLOOKUP(AS578,RegulacionesBarreras,2,FALSE)</f>
        <v>0</v>
      </c>
      <c r="AU578" s="59" t="str">
        <f>AVERAGE(AL578,AN578,AR578,AT578)</f>
        <v>0</v>
      </c>
      <c r="AV578" s="56"/>
      <c r="AW578" s="57" t="str">
        <f>VLOOKUP(AV578,afectacionesArticulosPatentes,2,FALSE)</f>
        <v>0</v>
      </c>
      <c r="AX578" s="56"/>
      <c r="AY578" s="57" t="str">
        <f>VLOOKUP(AX578,afectacionesProductosComerciales,2,FALSE)</f>
        <v>0</v>
      </c>
      <c r="AZ578" s="27"/>
      <c r="BA578" s="45" t="s">
        <v>84</v>
      </c>
      <c r="BB578" s="60" t="str">
        <f>AVERAGE(AW578,AY578)</f>
        <v>0</v>
      </c>
    </row>
    <row r="579" spans="1:92" customHeight="1" ht="36">
      <c r="A579" s="39">
        <v>575</v>
      </c>
      <c r="B579" s="40"/>
      <c r="C579" s="41"/>
      <c r="D579" s="41"/>
      <c r="E579" s="42"/>
      <c r="F579" s="43"/>
      <c r="G579" s="43"/>
      <c r="H579" s="44"/>
      <c r="I579" s="45"/>
      <c r="J579" s="45"/>
      <c r="K579" s="45"/>
      <c r="L579" s="45"/>
      <c r="M579" s="45"/>
      <c r="N579" s="46"/>
      <c r="O579" s="46">
        <v>0</v>
      </c>
      <c r="P579" s="46">
        <v>0</v>
      </c>
      <c r="Q579" s="47">
        <f>SUM(N579:P579)</f>
        <v>0</v>
      </c>
      <c r="R579" s="46"/>
      <c r="S579" s="46"/>
      <c r="T579" s="45"/>
      <c r="U579" s="45"/>
      <c r="V579" s="45"/>
      <c r="W579" s="48" t="str">
        <f>VLOOKUP(M579,tablaPesoTRLActual,2,FALSE)*VLOOKUP((V579-M579),tablaPesoCambioTRL,2,FALSE)</f>
        <v>0</v>
      </c>
      <c r="X579" s="48" t="str">
        <f>VLOOKUP(V579,valoracionMetaTRL,2,FALSE)</f>
        <v>0</v>
      </c>
      <c r="Y579" s="49"/>
      <c r="Z579" s="45" t="str">
        <f>VLOOKUP(Y579,TipoESfuerzo,2,FALSE)</f>
        <v>0</v>
      </c>
      <c r="AA579" s="50"/>
      <c r="AB579" s="51"/>
      <c r="AC579" s="51"/>
      <c r="AD579" s="51"/>
      <c r="AE579" s="52">
        <f>SUM(AA579:AD579)</f>
        <v>0</v>
      </c>
      <c r="AF579" s="53"/>
      <c r="AG579" s="45"/>
      <c r="AH579" s="41"/>
      <c r="AI579" s="54"/>
      <c r="AJ579" s="55" t="str">
        <f>(W579*0.15)+(X579*0.6)+(Z579*0.25)</f>
        <v>0</v>
      </c>
      <c r="AK579" s="56"/>
      <c r="AL579" s="57" t="str">
        <f>VLOOKUP(AK579,AplicacionesTecnologia2,2,FALSE)</f>
        <v>0</v>
      </c>
      <c r="AM579" s="56"/>
      <c r="AN579" s="58" t="str">
        <f>VLOOKUP(AM579,AproximacionMercado,2,FALSE)</f>
        <v>0</v>
      </c>
      <c r="AO579" s="27"/>
      <c r="AP579" s="27"/>
      <c r="AQ579" s="56"/>
      <c r="AR579" s="57" t="str">
        <f>VLOOKUP(AQ579,ExpansionTecnologia,2,FALSE)</f>
        <v>0</v>
      </c>
      <c r="AS579" s="56"/>
      <c r="AT579" s="57" t="str">
        <f>VLOOKUP(AS579,RegulacionesBarreras,2,FALSE)</f>
        <v>0</v>
      </c>
      <c r="AU579" s="59" t="str">
        <f>AVERAGE(AL579,AN579,AR579,AT579)</f>
        <v>0</v>
      </c>
      <c r="AV579" s="56"/>
      <c r="AW579" s="57" t="str">
        <f>VLOOKUP(AV579,afectacionesArticulosPatentes,2,FALSE)</f>
        <v>0</v>
      </c>
      <c r="AX579" s="56"/>
      <c r="AY579" s="57" t="str">
        <f>VLOOKUP(AX579,afectacionesProductosComerciales,2,FALSE)</f>
        <v>0</v>
      </c>
      <c r="AZ579" s="27"/>
      <c r="BA579" s="45" t="s">
        <v>84</v>
      </c>
      <c r="BB579" s="60" t="str">
        <f>AVERAGE(AW579,AY579)</f>
        <v>0</v>
      </c>
    </row>
    <row r="580" spans="1:92" customHeight="1" ht="36">
      <c r="A580" s="39">
        <v>576</v>
      </c>
      <c r="B580" s="40"/>
      <c r="C580" s="41"/>
      <c r="D580" s="41"/>
      <c r="E580" s="42"/>
      <c r="F580" s="43"/>
      <c r="G580" s="43"/>
      <c r="H580" s="44"/>
      <c r="I580" s="45"/>
      <c r="J580" s="45"/>
      <c r="K580" s="45"/>
      <c r="L580" s="45"/>
      <c r="M580" s="45"/>
      <c r="N580" s="46"/>
      <c r="O580" s="46">
        <v>0</v>
      </c>
      <c r="P580" s="46">
        <v>0</v>
      </c>
      <c r="Q580" s="47">
        <f>SUM(N580:P580)</f>
        <v>0</v>
      </c>
      <c r="R580" s="46"/>
      <c r="S580" s="46"/>
      <c r="T580" s="45"/>
      <c r="U580" s="45"/>
      <c r="V580" s="45"/>
      <c r="W580" s="48" t="str">
        <f>VLOOKUP(M580,tablaPesoTRLActual,2,FALSE)*VLOOKUP((V580-M580),tablaPesoCambioTRL,2,FALSE)</f>
        <v>0</v>
      </c>
      <c r="X580" s="48" t="str">
        <f>VLOOKUP(V580,valoracionMetaTRL,2,FALSE)</f>
        <v>0</v>
      </c>
      <c r="Y580" s="49"/>
      <c r="Z580" s="45" t="str">
        <f>VLOOKUP(Y580,TipoESfuerzo,2,FALSE)</f>
        <v>0</v>
      </c>
      <c r="AA580" s="50"/>
      <c r="AB580" s="51"/>
      <c r="AC580" s="51"/>
      <c r="AD580" s="51"/>
      <c r="AE580" s="52">
        <f>SUM(AA580:AD580)</f>
        <v>0</v>
      </c>
      <c r="AF580" s="53"/>
      <c r="AG580" s="45"/>
      <c r="AH580" s="41"/>
      <c r="AI580" s="54"/>
      <c r="AJ580" s="55" t="str">
        <f>(W580*0.15)+(X580*0.6)+(Z580*0.25)</f>
        <v>0</v>
      </c>
      <c r="AK580" s="56"/>
      <c r="AL580" s="57" t="str">
        <f>VLOOKUP(AK580,AplicacionesTecnologia2,2,FALSE)</f>
        <v>0</v>
      </c>
      <c r="AM580" s="56"/>
      <c r="AN580" s="58" t="str">
        <f>VLOOKUP(AM580,AproximacionMercado,2,FALSE)</f>
        <v>0</v>
      </c>
      <c r="AO580" s="27"/>
      <c r="AP580" s="27"/>
      <c r="AQ580" s="56"/>
      <c r="AR580" s="57" t="str">
        <f>VLOOKUP(AQ580,ExpansionTecnologia,2,FALSE)</f>
        <v>0</v>
      </c>
      <c r="AS580" s="56"/>
      <c r="AT580" s="57" t="str">
        <f>VLOOKUP(AS580,RegulacionesBarreras,2,FALSE)</f>
        <v>0</v>
      </c>
      <c r="AU580" s="59" t="str">
        <f>AVERAGE(AL580,AN580,AR580,AT580)</f>
        <v>0</v>
      </c>
      <c r="AV580" s="56"/>
      <c r="AW580" s="57" t="str">
        <f>VLOOKUP(AV580,afectacionesArticulosPatentes,2,FALSE)</f>
        <v>0</v>
      </c>
      <c r="AX580" s="56"/>
      <c r="AY580" s="57" t="str">
        <f>VLOOKUP(AX580,afectacionesProductosComerciales,2,FALSE)</f>
        <v>0</v>
      </c>
      <c r="AZ580" s="27"/>
      <c r="BA580" s="45" t="s">
        <v>84</v>
      </c>
      <c r="BB580" s="60" t="str">
        <f>AVERAGE(AW580,AY580)</f>
        <v>0</v>
      </c>
    </row>
    <row r="581" spans="1:92" customHeight="1" ht="36">
      <c r="A581" s="39">
        <v>577</v>
      </c>
      <c r="B581" s="40"/>
      <c r="C581" s="41"/>
      <c r="D581" s="41"/>
      <c r="E581" s="42"/>
      <c r="F581" s="43"/>
      <c r="G581" s="43"/>
      <c r="H581" s="44"/>
      <c r="I581" s="45"/>
      <c r="J581" s="45"/>
      <c r="K581" s="45"/>
      <c r="L581" s="45"/>
      <c r="M581" s="45"/>
      <c r="N581" s="46"/>
      <c r="O581" s="46">
        <v>0</v>
      </c>
      <c r="P581" s="46">
        <v>0</v>
      </c>
      <c r="Q581" s="47">
        <f>SUM(N581:P581)</f>
        <v>0</v>
      </c>
      <c r="R581" s="46"/>
      <c r="S581" s="46"/>
      <c r="T581" s="45"/>
      <c r="U581" s="45"/>
      <c r="V581" s="45"/>
      <c r="W581" s="48" t="str">
        <f>VLOOKUP(M581,tablaPesoTRLActual,2,FALSE)*VLOOKUP((V581-M581),tablaPesoCambioTRL,2,FALSE)</f>
        <v>0</v>
      </c>
      <c r="X581" s="48" t="str">
        <f>VLOOKUP(V581,valoracionMetaTRL,2,FALSE)</f>
        <v>0</v>
      </c>
      <c r="Y581" s="49"/>
      <c r="Z581" s="45" t="str">
        <f>VLOOKUP(Y581,TipoESfuerzo,2,FALSE)</f>
        <v>0</v>
      </c>
      <c r="AA581" s="50"/>
      <c r="AB581" s="51"/>
      <c r="AC581" s="51"/>
      <c r="AD581" s="51"/>
      <c r="AE581" s="52">
        <f>SUM(AA581:AD581)</f>
        <v>0</v>
      </c>
      <c r="AF581" s="53"/>
      <c r="AG581" s="45"/>
      <c r="AH581" s="41"/>
      <c r="AI581" s="54"/>
      <c r="AJ581" s="55" t="str">
        <f>(W581*0.15)+(X581*0.6)+(Z581*0.25)</f>
        <v>0</v>
      </c>
      <c r="AK581" s="56"/>
      <c r="AL581" s="57" t="str">
        <f>VLOOKUP(AK581,AplicacionesTecnologia2,2,FALSE)</f>
        <v>0</v>
      </c>
      <c r="AM581" s="56"/>
      <c r="AN581" s="58" t="str">
        <f>VLOOKUP(AM581,AproximacionMercado,2,FALSE)</f>
        <v>0</v>
      </c>
      <c r="AO581" s="27"/>
      <c r="AP581" s="27"/>
      <c r="AQ581" s="56"/>
      <c r="AR581" s="57" t="str">
        <f>VLOOKUP(AQ581,ExpansionTecnologia,2,FALSE)</f>
        <v>0</v>
      </c>
      <c r="AS581" s="56"/>
      <c r="AT581" s="57" t="str">
        <f>VLOOKUP(AS581,RegulacionesBarreras,2,FALSE)</f>
        <v>0</v>
      </c>
      <c r="AU581" s="59" t="str">
        <f>AVERAGE(AL581,AN581,AR581,AT581)</f>
        <v>0</v>
      </c>
      <c r="AV581" s="56"/>
      <c r="AW581" s="57" t="str">
        <f>VLOOKUP(AV581,afectacionesArticulosPatentes,2,FALSE)</f>
        <v>0</v>
      </c>
      <c r="AX581" s="56"/>
      <c r="AY581" s="57" t="str">
        <f>VLOOKUP(AX581,afectacionesProductosComerciales,2,FALSE)</f>
        <v>0</v>
      </c>
      <c r="AZ581" s="27"/>
      <c r="BA581" s="45" t="s">
        <v>84</v>
      </c>
      <c r="BB581" s="60" t="str">
        <f>AVERAGE(AW581,AY581)</f>
        <v>0</v>
      </c>
    </row>
    <row r="582" spans="1:92" customHeight="1" ht="36">
      <c r="A582" s="39">
        <v>578</v>
      </c>
      <c r="B582" s="40"/>
      <c r="C582" s="41"/>
      <c r="D582" s="41"/>
      <c r="E582" s="42"/>
      <c r="F582" s="43"/>
      <c r="G582" s="43"/>
      <c r="H582" s="44"/>
      <c r="I582" s="45"/>
      <c r="J582" s="45"/>
      <c r="K582" s="45"/>
      <c r="L582" s="45"/>
      <c r="M582" s="45"/>
      <c r="N582" s="46"/>
      <c r="O582" s="46">
        <v>0</v>
      </c>
      <c r="P582" s="46">
        <v>0</v>
      </c>
      <c r="Q582" s="47">
        <f>SUM(N582:P582)</f>
        <v>0</v>
      </c>
      <c r="R582" s="46"/>
      <c r="S582" s="46"/>
      <c r="T582" s="45"/>
      <c r="U582" s="45"/>
      <c r="V582" s="45"/>
      <c r="W582" s="48" t="str">
        <f>VLOOKUP(M582,tablaPesoTRLActual,2,FALSE)*VLOOKUP((V582-M582),tablaPesoCambioTRL,2,FALSE)</f>
        <v>0</v>
      </c>
      <c r="X582" s="48" t="str">
        <f>VLOOKUP(V582,valoracionMetaTRL,2,FALSE)</f>
        <v>0</v>
      </c>
      <c r="Y582" s="49"/>
      <c r="Z582" s="45" t="str">
        <f>VLOOKUP(Y582,TipoESfuerzo,2,FALSE)</f>
        <v>0</v>
      </c>
      <c r="AA582" s="50"/>
      <c r="AB582" s="51"/>
      <c r="AC582" s="51"/>
      <c r="AD582" s="51"/>
      <c r="AE582" s="52">
        <f>SUM(AA582:AD582)</f>
        <v>0</v>
      </c>
      <c r="AF582" s="53"/>
      <c r="AG582" s="45"/>
      <c r="AH582" s="41"/>
      <c r="AI582" s="54"/>
      <c r="AJ582" s="55" t="str">
        <f>(W582*0.15)+(X582*0.6)+(Z582*0.25)</f>
        <v>0</v>
      </c>
      <c r="AK582" s="56"/>
      <c r="AL582" s="57" t="str">
        <f>VLOOKUP(AK582,AplicacionesTecnologia2,2,FALSE)</f>
        <v>0</v>
      </c>
      <c r="AM582" s="56"/>
      <c r="AN582" s="58" t="str">
        <f>VLOOKUP(AM582,AproximacionMercado,2,FALSE)</f>
        <v>0</v>
      </c>
      <c r="AO582" s="27"/>
      <c r="AP582" s="27"/>
      <c r="AQ582" s="56"/>
      <c r="AR582" s="57" t="str">
        <f>VLOOKUP(AQ582,ExpansionTecnologia,2,FALSE)</f>
        <v>0</v>
      </c>
      <c r="AS582" s="56"/>
      <c r="AT582" s="57" t="str">
        <f>VLOOKUP(AS582,RegulacionesBarreras,2,FALSE)</f>
        <v>0</v>
      </c>
      <c r="AU582" s="59" t="str">
        <f>AVERAGE(AL582,AN582,AR582,AT582)</f>
        <v>0</v>
      </c>
      <c r="AV582" s="56"/>
      <c r="AW582" s="57" t="str">
        <f>VLOOKUP(AV582,afectacionesArticulosPatentes,2,FALSE)</f>
        <v>0</v>
      </c>
      <c r="AX582" s="56"/>
      <c r="AY582" s="57" t="str">
        <f>VLOOKUP(AX582,afectacionesProductosComerciales,2,FALSE)</f>
        <v>0</v>
      </c>
      <c r="AZ582" s="27"/>
      <c r="BA582" s="45" t="s">
        <v>84</v>
      </c>
      <c r="BB582" s="60" t="str">
        <f>AVERAGE(AW582,AY582)</f>
        <v>0</v>
      </c>
    </row>
    <row r="583" spans="1:92" customHeight="1" ht="36">
      <c r="A583" s="39">
        <v>579</v>
      </c>
      <c r="B583" s="40"/>
      <c r="C583" s="41"/>
      <c r="D583" s="41"/>
      <c r="E583" s="42"/>
      <c r="F583" s="43"/>
      <c r="G583" s="43"/>
      <c r="H583" s="44"/>
      <c r="I583" s="45"/>
      <c r="J583" s="45"/>
      <c r="K583" s="45"/>
      <c r="L583" s="45"/>
      <c r="M583" s="45"/>
      <c r="N583" s="46"/>
      <c r="O583" s="46">
        <v>0</v>
      </c>
      <c r="P583" s="46">
        <v>0</v>
      </c>
      <c r="Q583" s="47">
        <f>SUM(N583:P583)</f>
        <v>0</v>
      </c>
      <c r="R583" s="46"/>
      <c r="S583" s="46"/>
      <c r="T583" s="45"/>
      <c r="U583" s="45"/>
      <c r="V583" s="45"/>
      <c r="W583" s="48" t="str">
        <f>VLOOKUP(M583,tablaPesoTRLActual,2,FALSE)*VLOOKUP((V583-M583),tablaPesoCambioTRL,2,FALSE)</f>
        <v>0</v>
      </c>
      <c r="X583" s="48" t="str">
        <f>VLOOKUP(V583,valoracionMetaTRL,2,FALSE)</f>
        <v>0</v>
      </c>
      <c r="Y583" s="49"/>
      <c r="Z583" s="45" t="str">
        <f>VLOOKUP(Y583,TipoESfuerzo,2,FALSE)</f>
        <v>0</v>
      </c>
      <c r="AA583" s="50"/>
      <c r="AB583" s="51"/>
      <c r="AC583" s="51"/>
      <c r="AD583" s="51"/>
      <c r="AE583" s="52">
        <f>SUM(AA583:AD583)</f>
        <v>0</v>
      </c>
      <c r="AF583" s="53"/>
      <c r="AG583" s="45"/>
      <c r="AH583" s="41"/>
      <c r="AI583" s="54"/>
      <c r="AJ583" s="55" t="str">
        <f>(W583*0.15)+(X583*0.6)+(Z583*0.25)</f>
        <v>0</v>
      </c>
      <c r="AK583" s="56"/>
      <c r="AL583" s="57" t="str">
        <f>VLOOKUP(AK583,AplicacionesTecnologia2,2,FALSE)</f>
        <v>0</v>
      </c>
      <c r="AM583" s="56"/>
      <c r="AN583" s="58" t="str">
        <f>VLOOKUP(AM583,AproximacionMercado,2,FALSE)</f>
        <v>0</v>
      </c>
      <c r="AO583" s="27"/>
      <c r="AP583" s="27"/>
      <c r="AQ583" s="56"/>
      <c r="AR583" s="57" t="str">
        <f>VLOOKUP(AQ583,ExpansionTecnologia,2,FALSE)</f>
        <v>0</v>
      </c>
      <c r="AS583" s="56"/>
      <c r="AT583" s="57" t="str">
        <f>VLOOKUP(AS583,RegulacionesBarreras,2,FALSE)</f>
        <v>0</v>
      </c>
      <c r="AU583" s="59" t="str">
        <f>AVERAGE(AL583,AN583,AR583,AT583)</f>
        <v>0</v>
      </c>
      <c r="AV583" s="56"/>
      <c r="AW583" s="57" t="str">
        <f>VLOOKUP(AV583,afectacionesArticulosPatentes,2,FALSE)</f>
        <v>0</v>
      </c>
      <c r="AX583" s="56"/>
      <c r="AY583" s="57" t="str">
        <f>VLOOKUP(AX583,afectacionesProductosComerciales,2,FALSE)</f>
        <v>0</v>
      </c>
      <c r="AZ583" s="27"/>
      <c r="BA583" s="45" t="s">
        <v>84</v>
      </c>
      <c r="BB583" s="60" t="str">
        <f>AVERAGE(AW583,AY583)</f>
        <v>0</v>
      </c>
    </row>
    <row r="584" spans="1:92" customHeight="1" ht="36">
      <c r="A584" s="39">
        <v>580</v>
      </c>
      <c r="B584" s="40"/>
      <c r="C584" s="41"/>
      <c r="D584" s="41"/>
      <c r="E584" s="42"/>
      <c r="F584" s="43"/>
      <c r="G584" s="43"/>
      <c r="H584" s="44"/>
      <c r="I584" s="45"/>
      <c r="J584" s="45"/>
      <c r="K584" s="45"/>
      <c r="L584" s="45"/>
      <c r="M584" s="45"/>
      <c r="N584" s="46"/>
      <c r="O584" s="46">
        <v>0</v>
      </c>
      <c r="P584" s="46">
        <v>0</v>
      </c>
      <c r="Q584" s="47">
        <f>SUM(N584:P584)</f>
        <v>0</v>
      </c>
      <c r="R584" s="46"/>
      <c r="S584" s="46"/>
      <c r="T584" s="45"/>
      <c r="U584" s="45"/>
      <c r="V584" s="45"/>
      <c r="W584" s="48" t="str">
        <f>VLOOKUP(M584,tablaPesoTRLActual,2,FALSE)*VLOOKUP((V584-M584),tablaPesoCambioTRL,2,FALSE)</f>
        <v>0</v>
      </c>
      <c r="X584" s="48" t="str">
        <f>VLOOKUP(V584,valoracionMetaTRL,2,FALSE)</f>
        <v>0</v>
      </c>
      <c r="Y584" s="49"/>
      <c r="Z584" s="45" t="str">
        <f>VLOOKUP(Y584,TipoESfuerzo,2,FALSE)</f>
        <v>0</v>
      </c>
      <c r="AA584" s="50"/>
      <c r="AB584" s="51"/>
      <c r="AC584" s="51"/>
      <c r="AD584" s="51"/>
      <c r="AE584" s="52">
        <f>SUM(AA584:AD584)</f>
        <v>0</v>
      </c>
      <c r="AF584" s="53"/>
      <c r="AG584" s="45"/>
      <c r="AH584" s="41"/>
      <c r="AI584" s="54"/>
      <c r="AJ584" s="55" t="str">
        <f>(W584*0.15)+(X584*0.6)+(Z584*0.25)</f>
        <v>0</v>
      </c>
      <c r="AK584" s="56"/>
      <c r="AL584" s="57" t="str">
        <f>VLOOKUP(AK584,AplicacionesTecnologia2,2,FALSE)</f>
        <v>0</v>
      </c>
      <c r="AM584" s="56"/>
      <c r="AN584" s="58" t="str">
        <f>VLOOKUP(AM584,AproximacionMercado,2,FALSE)</f>
        <v>0</v>
      </c>
      <c r="AO584" s="27"/>
      <c r="AP584" s="27"/>
      <c r="AQ584" s="56"/>
      <c r="AR584" s="57" t="str">
        <f>VLOOKUP(AQ584,ExpansionTecnologia,2,FALSE)</f>
        <v>0</v>
      </c>
      <c r="AS584" s="56"/>
      <c r="AT584" s="57" t="str">
        <f>VLOOKUP(AS584,RegulacionesBarreras,2,FALSE)</f>
        <v>0</v>
      </c>
      <c r="AU584" s="59" t="str">
        <f>AVERAGE(AL584,AN584,AR584,AT584)</f>
        <v>0</v>
      </c>
      <c r="AV584" s="56"/>
      <c r="AW584" s="57" t="str">
        <f>VLOOKUP(AV584,afectacionesArticulosPatentes,2,FALSE)</f>
        <v>0</v>
      </c>
      <c r="AX584" s="56"/>
      <c r="AY584" s="57" t="str">
        <f>VLOOKUP(AX584,afectacionesProductosComerciales,2,FALSE)</f>
        <v>0</v>
      </c>
      <c r="AZ584" s="27"/>
      <c r="BA584" s="45" t="s">
        <v>84</v>
      </c>
      <c r="BB584" s="60" t="str">
        <f>AVERAGE(AW584,AY584)</f>
        <v>0</v>
      </c>
    </row>
    <row r="585" spans="1:92" customHeight="1" ht="36">
      <c r="A585" s="39">
        <v>581</v>
      </c>
      <c r="B585" s="40"/>
      <c r="C585" s="41"/>
      <c r="D585" s="41"/>
      <c r="E585" s="42"/>
      <c r="F585" s="43"/>
      <c r="G585" s="43"/>
      <c r="H585" s="44"/>
      <c r="I585" s="45"/>
      <c r="J585" s="45"/>
      <c r="K585" s="45"/>
      <c r="L585" s="45"/>
      <c r="M585" s="45"/>
      <c r="N585" s="46"/>
      <c r="O585" s="46">
        <v>0</v>
      </c>
      <c r="P585" s="46">
        <v>0</v>
      </c>
      <c r="Q585" s="47">
        <f>SUM(N585:P585)</f>
        <v>0</v>
      </c>
      <c r="R585" s="46"/>
      <c r="S585" s="46"/>
      <c r="T585" s="45"/>
      <c r="U585" s="45"/>
      <c r="V585" s="45"/>
      <c r="W585" s="48" t="str">
        <f>VLOOKUP(M585,tablaPesoTRLActual,2,FALSE)*VLOOKUP((V585-M585),tablaPesoCambioTRL,2,FALSE)</f>
        <v>0</v>
      </c>
      <c r="X585" s="48" t="str">
        <f>VLOOKUP(V585,valoracionMetaTRL,2,FALSE)</f>
        <v>0</v>
      </c>
      <c r="Y585" s="49"/>
      <c r="Z585" s="45" t="str">
        <f>VLOOKUP(Y585,TipoESfuerzo,2,FALSE)</f>
        <v>0</v>
      </c>
      <c r="AA585" s="50"/>
      <c r="AB585" s="51"/>
      <c r="AC585" s="51"/>
      <c r="AD585" s="51"/>
      <c r="AE585" s="52">
        <f>SUM(AA585:AD585)</f>
        <v>0</v>
      </c>
      <c r="AF585" s="53"/>
      <c r="AG585" s="45"/>
      <c r="AH585" s="41"/>
      <c r="AI585" s="54"/>
      <c r="AJ585" s="55" t="str">
        <f>(W585*0.15)+(X585*0.6)+(Z585*0.25)</f>
        <v>0</v>
      </c>
      <c r="AK585" s="56"/>
      <c r="AL585" s="57" t="str">
        <f>VLOOKUP(AK585,AplicacionesTecnologia2,2,FALSE)</f>
        <v>0</v>
      </c>
      <c r="AM585" s="56"/>
      <c r="AN585" s="58" t="str">
        <f>VLOOKUP(AM585,AproximacionMercado,2,FALSE)</f>
        <v>0</v>
      </c>
      <c r="AO585" s="27"/>
      <c r="AP585" s="27"/>
      <c r="AQ585" s="56"/>
      <c r="AR585" s="57" t="str">
        <f>VLOOKUP(AQ585,ExpansionTecnologia,2,FALSE)</f>
        <v>0</v>
      </c>
      <c r="AS585" s="56"/>
      <c r="AT585" s="57" t="str">
        <f>VLOOKUP(AS585,RegulacionesBarreras,2,FALSE)</f>
        <v>0</v>
      </c>
      <c r="AU585" s="59" t="str">
        <f>AVERAGE(AL585,AN585,AR585,AT585)</f>
        <v>0</v>
      </c>
      <c r="AV585" s="56"/>
      <c r="AW585" s="57" t="str">
        <f>VLOOKUP(AV585,afectacionesArticulosPatentes,2,FALSE)</f>
        <v>0</v>
      </c>
      <c r="AX585" s="56"/>
      <c r="AY585" s="57" t="str">
        <f>VLOOKUP(AX585,afectacionesProductosComerciales,2,FALSE)</f>
        <v>0</v>
      </c>
      <c r="AZ585" s="27"/>
      <c r="BA585" s="45" t="s">
        <v>84</v>
      </c>
      <c r="BB585" s="60" t="str">
        <f>AVERAGE(AW585,AY585)</f>
        <v>0</v>
      </c>
    </row>
    <row r="586" spans="1:92" customHeight="1" ht="36">
      <c r="A586" s="39">
        <v>582</v>
      </c>
      <c r="B586" s="40"/>
      <c r="C586" s="41"/>
      <c r="D586" s="41"/>
      <c r="E586" s="42"/>
      <c r="F586" s="43"/>
      <c r="G586" s="43"/>
      <c r="H586" s="44"/>
      <c r="I586" s="45"/>
      <c r="J586" s="45"/>
      <c r="K586" s="45"/>
      <c r="L586" s="45"/>
      <c r="M586" s="45"/>
      <c r="N586" s="46"/>
      <c r="O586" s="46">
        <v>0</v>
      </c>
      <c r="P586" s="46">
        <v>0</v>
      </c>
      <c r="Q586" s="47">
        <f>SUM(N586:P586)</f>
        <v>0</v>
      </c>
      <c r="R586" s="46"/>
      <c r="S586" s="46"/>
      <c r="T586" s="45"/>
      <c r="U586" s="45"/>
      <c r="V586" s="45"/>
      <c r="W586" s="48" t="str">
        <f>VLOOKUP(M586,tablaPesoTRLActual,2,FALSE)*VLOOKUP((V586-M586),tablaPesoCambioTRL,2,FALSE)</f>
        <v>0</v>
      </c>
      <c r="X586" s="48" t="str">
        <f>VLOOKUP(V586,valoracionMetaTRL,2,FALSE)</f>
        <v>0</v>
      </c>
      <c r="Y586" s="49"/>
      <c r="Z586" s="45" t="str">
        <f>VLOOKUP(Y586,TipoESfuerzo,2,FALSE)</f>
        <v>0</v>
      </c>
      <c r="AA586" s="50"/>
      <c r="AB586" s="51"/>
      <c r="AC586" s="51"/>
      <c r="AD586" s="51"/>
      <c r="AE586" s="52">
        <f>SUM(AA586:AD586)</f>
        <v>0</v>
      </c>
      <c r="AF586" s="53"/>
      <c r="AG586" s="45"/>
      <c r="AH586" s="41"/>
      <c r="AI586" s="54"/>
      <c r="AJ586" s="55" t="str">
        <f>(W586*0.15)+(X586*0.6)+(Z586*0.25)</f>
        <v>0</v>
      </c>
      <c r="AK586" s="56"/>
      <c r="AL586" s="57" t="str">
        <f>VLOOKUP(AK586,AplicacionesTecnologia2,2,FALSE)</f>
        <v>0</v>
      </c>
      <c r="AM586" s="56"/>
      <c r="AN586" s="58" t="str">
        <f>VLOOKUP(AM586,AproximacionMercado,2,FALSE)</f>
        <v>0</v>
      </c>
      <c r="AO586" s="27"/>
      <c r="AP586" s="27"/>
      <c r="AQ586" s="56"/>
      <c r="AR586" s="57" t="str">
        <f>VLOOKUP(AQ586,ExpansionTecnologia,2,FALSE)</f>
        <v>0</v>
      </c>
      <c r="AS586" s="56"/>
      <c r="AT586" s="57" t="str">
        <f>VLOOKUP(AS586,RegulacionesBarreras,2,FALSE)</f>
        <v>0</v>
      </c>
      <c r="AU586" s="59" t="str">
        <f>AVERAGE(AL586,AN586,AR586,AT586)</f>
        <v>0</v>
      </c>
      <c r="AV586" s="56"/>
      <c r="AW586" s="57" t="str">
        <f>VLOOKUP(AV586,afectacionesArticulosPatentes,2,FALSE)</f>
        <v>0</v>
      </c>
      <c r="AX586" s="56"/>
      <c r="AY586" s="57" t="str">
        <f>VLOOKUP(AX586,afectacionesProductosComerciales,2,FALSE)</f>
        <v>0</v>
      </c>
      <c r="AZ586" s="27"/>
      <c r="BA586" s="45" t="s">
        <v>84</v>
      </c>
      <c r="BB586" s="60" t="str">
        <f>AVERAGE(AW586,AY586)</f>
        <v>0</v>
      </c>
    </row>
    <row r="587" spans="1:92" customHeight="1" ht="36">
      <c r="A587" s="39">
        <v>583</v>
      </c>
      <c r="B587" s="40"/>
      <c r="C587" s="41"/>
      <c r="D587" s="41"/>
      <c r="E587" s="42"/>
      <c r="F587" s="43"/>
      <c r="G587" s="43"/>
      <c r="H587" s="44"/>
      <c r="I587" s="45"/>
      <c r="J587" s="45"/>
      <c r="K587" s="45"/>
      <c r="L587" s="45"/>
      <c r="M587" s="45"/>
      <c r="N587" s="46"/>
      <c r="O587" s="46">
        <v>0</v>
      </c>
      <c r="P587" s="46">
        <v>0</v>
      </c>
      <c r="Q587" s="47">
        <f>SUM(N587:P587)</f>
        <v>0</v>
      </c>
      <c r="R587" s="46"/>
      <c r="S587" s="46"/>
      <c r="T587" s="45"/>
      <c r="U587" s="45"/>
      <c r="V587" s="45"/>
      <c r="W587" s="48" t="str">
        <f>VLOOKUP(M587,tablaPesoTRLActual,2,FALSE)*VLOOKUP((V587-M587),tablaPesoCambioTRL,2,FALSE)</f>
        <v>0</v>
      </c>
      <c r="X587" s="48" t="str">
        <f>VLOOKUP(V587,valoracionMetaTRL,2,FALSE)</f>
        <v>0</v>
      </c>
      <c r="Y587" s="49"/>
      <c r="Z587" s="45" t="str">
        <f>VLOOKUP(Y587,TipoESfuerzo,2,FALSE)</f>
        <v>0</v>
      </c>
      <c r="AA587" s="50"/>
      <c r="AB587" s="51"/>
      <c r="AC587" s="51"/>
      <c r="AD587" s="51"/>
      <c r="AE587" s="52">
        <f>SUM(AA587:AD587)</f>
        <v>0</v>
      </c>
      <c r="AF587" s="53"/>
      <c r="AG587" s="45"/>
      <c r="AH587" s="41"/>
      <c r="AI587" s="54"/>
      <c r="AJ587" s="55" t="str">
        <f>(W587*0.15)+(X587*0.6)+(Z587*0.25)</f>
        <v>0</v>
      </c>
      <c r="AK587" s="56"/>
      <c r="AL587" s="57" t="str">
        <f>VLOOKUP(AK587,AplicacionesTecnologia2,2,FALSE)</f>
        <v>0</v>
      </c>
      <c r="AM587" s="56"/>
      <c r="AN587" s="58" t="str">
        <f>VLOOKUP(AM587,AproximacionMercado,2,FALSE)</f>
        <v>0</v>
      </c>
      <c r="AO587" s="27"/>
      <c r="AP587" s="27"/>
      <c r="AQ587" s="56"/>
      <c r="AR587" s="57" t="str">
        <f>VLOOKUP(AQ587,ExpansionTecnologia,2,FALSE)</f>
        <v>0</v>
      </c>
      <c r="AS587" s="56"/>
      <c r="AT587" s="57" t="str">
        <f>VLOOKUP(AS587,RegulacionesBarreras,2,FALSE)</f>
        <v>0</v>
      </c>
      <c r="AU587" s="59" t="str">
        <f>AVERAGE(AL587,AN587,AR587,AT587)</f>
        <v>0</v>
      </c>
      <c r="AV587" s="56"/>
      <c r="AW587" s="57" t="str">
        <f>VLOOKUP(AV587,afectacionesArticulosPatentes,2,FALSE)</f>
        <v>0</v>
      </c>
      <c r="AX587" s="56"/>
      <c r="AY587" s="57" t="str">
        <f>VLOOKUP(AX587,afectacionesProductosComerciales,2,FALSE)</f>
        <v>0</v>
      </c>
      <c r="AZ587" s="27"/>
      <c r="BA587" s="45" t="s">
        <v>84</v>
      </c>
      <c r="BB587" s="60" t="str">
        <f>AVERAGE(AW587,AY587)</f>
        <v>0</v>
      </c>
    </row>
    <row r="588" spans="1:92" customHeight="1" ht="36">
      <c r="A588" s="39">
        <v>584</v>
      </c>
      <c r="B588" s="40"/>
      <c r="C588" s="41"/>
      <c r="D588" s="41"/>
      <c r="E588" s="42"/>
      <c r="F588" s="43"/>
      <c r="G588" s="43"/>
      <c r="H588" s="44"/>
      <c r="I588" s="45"/>
      <c r="J588" s="45"/>
      <c r="K588" s="45"/>
      <c r="L588" s="45"/>
      <c r="M588" s="45"/>
      <c r="N588" s="46"/>
      <c r="O588" s="46">
        <v>0</v>
      </c>
      <c r="P588" s="46">
        <v>0</v>
      </c>
      <c r="Q588" s="47">
        <f>SUM(N588:P588)</f>
        <v>0</v>
      </c>
      <c r="R588" s="46"/>
      <c r="S588" s="46"/>
      <c r="T588" s="45"/>
      <c r="U588" s="45"/>
      <c r="V588" s="45"/>
      <c r="W588" s="48" t="str">
        <f>VLOOKUP(M588,tablaPesoTRLActual,2,FALSE)*VLOOKUP((V588-M588),tablaPesoCambioTRL,2,FALSE)</f>
        <v>0</v>
      </c>
      <c r="X588" s="48" t="str">
        <f>VLOOKUP(V588,valoracionMetaTRL,2,FALSE)</f>
        <v>0</v>
      </c>
      <c r="Y588" s="49"/>
      <c r="Z588" s="45" t="str">
        <f>VLOOKUP(Y588,TipoESfuerzo,2,FALSE)</f>
        <v>0</v>
      </c>
      <c r="AA588" s="50"/>
      <c r="AB588" s="51"/>
      <c r="AC588" s="51"/>
      <c r="AD588" s="51"/>
      <c r="AE588" s="52">
        <f>SUM(AA588:AD588)</f>
        <v>0</v>
      </c>
      <c r="AF588" s="53"/>
      <c r="AG588" s="45"/>
      <c r="AH588" s="41"/>
      <c r="AI588" s="54"/>
      <c r="AJ588" s="55" t="str">
        <f>(W588*0.15)+(X588*0.6)+(Z588*0.25)</f>
        <v>0</v>
      </c>
      <c r="AK588" s="56"/>
      <c r="AL588" s="57" t="str">
        <f>VLOOKUP(AK588,AplicacionesTecnologia2,2,FALSE)</f>
        <v>0</v>
      </c>
      <c r="AM588" s="56"/>
      <c r="AN588" s="58" t="str">
        <f>VLOOKUP(AM588,AproximacionMercado,2,FALSE)</f>
        <v>0</v>
      </c>
      <c r="AO588" s="27"/>
      <c r="AP588" s="27"/>
      <c r="AQ588" s="56"/>
      <c r="AR588" s="57" t="str">
        <f>VLOOKUP(AQ588,ExpansionTecnologia,2,FALSE)</f>
        <v>0</v>
      </c>
      <c r="AS588" s="56"/>
      <c r="AT588" s="57" t="str">
        <f>VLOOKUP(AS588,RegulacionesBarreras,2,FALSE)</f>
        <v>0</v>
      </c>
      <c r="AU588" s="59" t="str">
        <f>AVERAGE(AL588,AN588,AR588,AT588)</f>
        <v>0</v>
      </c>
      <c r="AV588" s="56"/>
      <c r="AW588" s="57" t="str">
        <f>VLOOKUP(AV588,afectacionesArticulosPatentes,2,FALSE)</f>
        <v>0</v>
      </c>
      <c r="AX588" s="56"/>
      <c r="AY588" s="57" t="str">
        <f>VLOOKUP(AX588,afectacionesProductosComerciales,2,FALSE)</f>
        <v>0</v>
      </c>
      <c r="AZ588" s="27"/>
      <c r="BA588" s="45" t="s">
        <v>84</v>
      </c>
      <c r="BB588" s="60" t="str">
        <f>AVERAGE(AW588,AY588)</f>
        <v>0</v>
      </c>
    </row>
    <row r="589" spans="1:92" customHeight="1" ht="36">
      <c r="A589" s="39">
        <v>585</v>
      </c>
      <c r="B589" s="40"/>
      <c r="C589" s="41"/>
      <c r="D589" s="41"/>
      <c r="E589" s="42"/>
      <c r="F589" s="43"/>
      <c r="G589" s="43"/>
      <c r="H589" s="44"/>
      <c r="I589" s="45"/>
      <c r="J589" s="45"/>
      <c r="K589" s="45"/>
      <c r="L589" s="45"/>
      <c r="M589" s="45"/>
      <c r="N589" s="46"/>
      <c r="O589" s="46">
        <v>0</v>
      </c>
      <c r="P589" s="46">
        <v>0</v>
      </c>
      <c r="Q589" s="47">
        <f>SUM(N589:P589)</f>
        <v>0</v>
      </c>
      <c r="R589" s="46"/>
      <c r="S589" s="46"/>
      <c r="T589" s="45"/>
      <c r="U589" s="45"/>
      <c r="V589" s="45"/>
      <c r="W589" s="48" t="str">
        <f>VLOOKUP(M589,tablaPesoTRLActual,2,FALSE)*VLOOKUP((V589-M589),tablaPesoCambioTRL,2,FALSE)</f>
        <v>0</v>
      </c>
      <c r="X589" s="48" t="str">
        <f>VLOOKUP(V589,valoracionMetaTRL,2,FALSE)</f>
        <v>0</v>
      </c>
      <c r="Y589" s="49"/>
      <c r="Z589" s="45" t="str">
        <f>VLOOKUP(Y589,TipoESfuerzo,2,FALSE)</f>
        <v>0</v>
      </c>
      <c r="AA589" s="50"/>
      <c r="AB589" s="51"/>
      <c r="AC589" s="51"/>
      <c r="AD589" s="51"/>
      <c r="AE589" s="52">
        <f>SUM(AA589:AD589)</f>
        <v>0</v>
      </c>
      <c r="AF589" s="53"/>
      <c r="AG589" s="45"/>
      <c r="AH589" s="41"/>
      <c r="AI589" s="54"/>
      <c r="AJ589" s="55" t="str">
        <f>(W589*0.15)+(X589*0.6)+(Z589*0.25)</f>
        <v>0</v>
      </c>
      <c r="AK589" s="56"/>
      <c r="AL589" s="57" t="str">
        <f>VLOOKUP(AK589,AplicacionesTecnologia2,2,FALSE)</f>
        <v>0</v>
      </c>
      <c r="AM589" s="56"/>
      <c r="AN589" s="58" t="str">
        <f>VLOOKUP(AM589,AproximacionMercado,2,FALSE)</f>
        <v>0</v>
      </c>
      <c r="AO589" s="27"/>
      <c r="AP589" s="27"/>
      <c r="AQ589" s="56"/>
      <c r="AR589" s="57" t="str">
        <f>VLOOKUP(AQ589,ExpansionTecnologia,2,FALSE)</f>
        <v>0</v>
      </c>
      <c r="AS589" s="56"/>
      <c r="AT589" s="57" t="str">
        <f>VLOOKUP(AS589,RegulacionesBarreras,2,FALSE)</f>
        <v>0</v>
      </c>
      <c r="AU589" s="59" t="str">
        <f>AVERAGE(AL589,AN589,AR589,AT589)</f>
        <v>0</v>
      </c>
      <c r="AV589" s="56"/>
      <c r="AW589" s="57" t="str">
        <f>VLOOKUP(AV589,afectacionesArticulosPatentes,2,FALSE)</f>
        <v>0</v>
      </c>
      <c r="AX589" s="56"/>
      <c r="AY589" s="57" t="str">
        <f>VLOOKUP(AX589,afectacionesProductosComerciales,2,FALSE)</f>
        <v>0</v>
      </c>
      <c r="AZ589" s="27"/>
      <c r="BA589" s="45" t="s">
        <v>84</v>
      </c>
      <c r="BB589" s="60" t="str">
        <f>AVERAGE(AW589,AY589)</f>
        <v>0</v>
      </c>
    </row>
    <row r="590" spans="1:92" customHeight="1" ht="36">
      <c r="A590" s="39">
        <v>586</v>
      </c>
      <c r="B590" s="40"/>
      <c r="C590" s="41"/>
      <c r="D590" s="41"/>
      <c r="E590" s="42"/>
      <c r="F590" s="43"/>
      <c r="G590" s="43"/>
      <c r="H590" s="44"/>
      <c r="I590" s="45"/>
      <c r="J590" s="45"/>
      <c r="K590" s="45"/>
      <c r="L590" s="45"/>
      <c r="M590" s="45"/>
      <c r="N590" s="46"/>
      <c r="O590" s="46">
        <v>0</v>
      </c>
      <c r="P590" s="46">
        <v>0</v>
      </c>
      <c r="Q590" s="47">
        <f>SUM(N590:P590)</f>
        <v>0</v>
      </c>
      <c r="R590" s="46"/>
      <c r="S590" s="46"/>
      <c r="T590" s="45"/>
      <c r="U590" s="45"/>
      <c r="V590" s="45"/>
      <c r="W590" s="48" t="str">
        <f>VLOOKUP(M590,tablaPesoTRLActual,2,FALSE)*VLOOKUP((V590-M590),tablaPesoCambioTRL,2,FALSE)</f>
        <v>0</v>
      </c>
      <c r="X590" s="48" t="str">
        <f>VLOOKUP(V590,valoracionMetaTRL,2,FALSE)</f>
        <v>0</v>
      </c>
      <c r="Y590" s="49"/>
      <c r="Z590" s="45" t="str">
        <f>VLOOKUP(Y590,TipoESfuerzo,2,FALSE)</f>
        <v>0</v>
      </c>
      <c r="AA590" s="50"/>
      <c r="AB590" s="51"/>
      <c r="AC590" s="51"/>
      <c r="AD590" s="51"/>
      <c r="AE590" s="52">
        <f>SUM(AA590:AD590)</f>
        <v>0</v>
      </c>
      <c r="AF590" s="53"/>
      <c r="AG590" s="45"/>
      <c r="AH590" s="41"/>
      <c r="AI590" s="54"/>
      <c r="AJ590" s="55" t="str">
        <f>(W590*0.15)+(X590*0.6)+(Z590*0.25)</f>
        <v>0</v>
      </c>
      <c r="AK590" s="56"/>
      <c r="AL590" s="57" t="str">
        <f>VLOOKUP(AK590,AplicacionesTecnologia2,2,FALSE)</f>
        <v>0</v>
      </c>
      <c r="AM590" s="56"/>
      <c r="AN590" s="58" t="str">
        <f>VLOOKUP(AM590,AproximacionMercado,2,FALSE)</f>
        <v>0</v>
      </c>
      <c r="AO590" s="27"/>
      <c r="AP590" s="27"/>
      <c r="AQ590" s="56"/>
      <c r="AR590" s="57" t="str">
        <f>VLOOKUP(AQ590,ExpansionTecnologia,2,FALSE)</f>
        <v>0</v>
      </c>
      <c r="AS590" s="56"/>
      <c r="AT590" s="57" t="str">
        <f>VLOOKUP(AS590,RegulacionesBarreras,2,FALSE)</f>
        <v>0</v>
      </c>
      <c r="AU590" s="59" t="str">
        <f>AVERAGE(AL590,AN590,AR590,AT590)</f>
        <v>0</v>
      </c>
      <c r="AV590" s="56"/>
      <c r="AW590" s="57" t="str">
        <f>VLOOKUP(AV590,afectacionesArticulosPatentes,2,FALSE)</f>
        <v>0</v>
      </c>
      <c r="AX590" s="56"/>
      <c r="AY590" s="57" t="str">
        <f>VLOOKUP(AX590,afectacionesProductosComerciales,2,FALSE)</f>
        <v>0</v>
      </c>
      <c r="AZ590" s="27"/>
      <c r="BA590" s="45" t="s">
        <v>84</v>
      </c>
      <c r="BB590" s="60" t="str">
        <f>AVERAGE(AW590,AY590)</f>
        <v>0</v>
      </c>
    </row>
    <row r="591" spans="1:92" customHeight="1" ht="36">
      <c r="A591" s="39">
        <v>587</v>
      </c>
      <c r="B591" s="40"/>
      <c r="C591" s="41"/>
      <c r="D591" s="41"/>
      <c r="E591" s="42"/>
      <c r="F591" s="43"/>
      <c r="G591" s="43"/>
      <c r="H591" s="44"/>
      <c r="I591" s="45"/>
      <c r="J591" s="45"/>
      <c r="K591" s="45"/>
      <c r="L591" s="45"/>
      <c r="M591" s="45"/>
      <c r="N591" s="46"/>
      <c r="O591" s="46">
        <v>0</v>
      </c>
      <c r="P591" s="46">
        <v>0</v>
      </c>
      <c r="Q591" s="47">
        <f>SUM(N591:P591)</f>
        <v>0</v>
      </c>
      <c r="R591" s="46"/>
      <c r="S591" s="46"/>
      <c r="T591" s="45"/>
      <c r="U591" s="45"/>
      <c r="V591" s="45"/>
      <c r="W591" s="48" t="str">
        <f>VLOOKUP(M591,tablaPesoTRLActual,2,FALSE)*VLOOKUP((V591-M591),tablaPesoCambioTRL,2,FALSE)</f>
        <v>0</v>
      </c>
      <c r="X591" s="48" t="str">
        <f>VLOOKUP(V591,valoracionMetaTRL,2,FALSE)</f>
        <v>0</v>
      </c>
      <c r="Y591" s="49"/>
      <c r="Z591" s="45" t="str">
        <f>VLOOKUP(Y591,TipoESfuerzo,2,FALSE)</f>
        <v>0</v>
      </c>
      <c r="AA591" s="50"/>
      <c r="AB591" s="51"/>
      <c r="AC591" s="51"/>
      <c r="AD591" s="51"/>
      <c r="AE591" s="52">
        <f>SUM(AA591:AD591)</f>
        <v>0</v>
      </c>
      <c r="AF591" s="53"/>
      <c r="AG591" s="45"/>
      <c r="AH591" s="41"/>
      <c r="AI591" s="54"/>
      <c r="AJ591" s="55" t="str">
        <f>(W591*0.15)+(X591*0.6)+(Z591*0.25)</f>
        <v>0</v>
      </c>
      <c r="AK591" s="56"/>
      <c r="AL591" s="57" t="str">
        <f>VLOOKUP(AK591,AplicacionesTecnologia2,2,FALSE)</f>
        <v>0</v>
      </c>
      <c r="AM591" s="56"/>
      <c r="AN591" s="58" t="str">
        <f>VLOOKUP(AM591,AproximacionMercado,2,FALSE)</f>
        <v>0</v>
      </c>
      <c r="AO591" s="27"/>
      <c r="AP591" s="27"/>
      <c r="AQ591" s="56"/>
      <c r="AR591" s="57" t="str">
        <f>VLOOKUP(AQ591,ExpansionTecnologia,2,FALSE)</f>
        <v>0</v>
      </c>
      <c r="AS591" s="56"/>
      <c r="AT591" s="57" t="str">
        <f>VLOOKUP(AS591,RegulacionesBarreras,2,FALSE)</f>
        <v>0</v>
      </c>
      <c r="AU591" s="59" t="str">
        <f>AVERAGE(AL591,AN591,AR591,AT591)</f>
        <v>0</v>
      </c>
      <c r="AV591" s="56"/>
      <c r="AW591" s="57" t="str">
        <f>VLOOKUP(AV591,afectacionesArticulosPatentes,2,FALSE)</f>
        <v>0</v>
      </c>
      <c r="AX591" s="56"/>
      <c r="AY591" s="57" t="str">
        <f>VLOOKUP(AX591,afectacionesProductosComerciales,2,FALSE)</f>
        <v>0</v>
      </c>
      <c r="AZ591" s="27"/>
      <c r="BA591" s="45" t="s">
        <v>84</v>
      </c>
      <c r="BB591" s="60" t="str">
        <f>AVERAGE(AW591,AY591)</f>
        <v>0</v>
      </c>
    </row>
    <row r="592" spans="1:92" customHeight="1" ht="36">
      <c r="A592" s="39">
        <v>588</v>
      </c>
      <c r="B592" s="40"/>
      <c r="C592" s="41"/>
      <c r="D592" s="41"/>
      <c r="E592" s="42"/>
      <c r="F592" s="43"/>
      <c r="G592" s="43"/>
      <c r="H592" s="44"/>
      <c r="I592" s="45"/>
      <c r="J592" s="45"/>
      <c r="K592" s="45"/>
      <c r="L592" s="45"/>
      <c r="M592" s="45"/>
      <c r="N592" s="46"/>
      <c r="O592" s="46">
        <v>0</v>
      </c>
      <c r="P592" s="46">
        <v>0</v>
      </c>
      <c r="Q592" s="47">
        <f>SUM(N592:P592)</f>
        <v>0</v>
      </c>
      <c r="R592" s="46"/>
      <c r="S592" s="46"/>
      <c r="T592" s="45"/>
      <c r="U592" s="45"/>
      <c r="V592" s="45"/>
      <c r="W592" s="48" t="str">
        <f>VLOOKUP(M592,tablaPesoTRLActual,2,FALSE)*VLOOKUP((V592-M592),tablaPesoCambioTRL,2,FALSE)</f>
        <v>0</v>
      </c>
      <c r="X592" s="48" t="str">
        <f>VLOOKUP(V592,valoracionMetaTRL,2,FALSE)</f>
        <v>0</v>
      </c>
      <c r="Y592" s="49"/>
      <c r="Z592" s="45" t="str">
        <f>VLOOKUP(Y592,TipoESfuerzo,2,FALSE)</f>
        <v>0</v>
      </c>
      <c r="AA592" s="50"/>
      <c r="AB592" s="51"/>
      <c r="AC592" s="51"/>
      <c r="AD592" s="51"/>
      <c r="AE592" s="52">
        <f>SUM(AA592:AD592)</f>
        <v>0</v>
      </c>
      <c r="AF592" s="53"/>
      <c r="AG592" s="45"/>
      <c r="AH592" s="41"/>
      <c r="AI592" s="54"/>
      <c r="AJ592" s="55" t="str">
        <f>(W592*0.15)+(X592*0.6)+(Z592*0.25)</f>
        <v>0</v>
      </c>
      <c r="AK592" s="56"/>
      <c r="AL592" s="57" t="str">
        <f>VLOOKUP(AK592,AplicacionesTecnologia2,2,FALSE)</f>
        <v>0</v>
      </c>
      <c r="AM592" s="56"/>
      <c r="AN592" s="58" t="str">
        <f>VLOOKUP(AM592,AproximacionMercado,2,FALSE)</f>
        <v>0</v>
      </c>
      <c r="AO592" s="27"/>
      <c r="AP592" s="27"/>
      <c r="AQ592" s="56"/>
      <c r="AR592" s="57" t="str">
        <f>VLOOKUP(AQ592,ExpansionTecnologia,2,FALSE)</f>
        <v>0</v>
      </c>
      <c r="AS592" s="56"/>
      <c r="AT592" s="57" t="str">
        <f>VLOOKUP(AS592,RegulacionesBarreras,2,FALSE)</f>
        <v>0</v>
      </c>
      <c r="AU592" s="59" t="str">
        <f>AVERAGE(AL592,AN592,AR592,AT592)</f>
        <v>0</v>
      </c>
      <c r="AV592" s="56"/>
      <c r="AW592" s="57" t="str">
        <f>VLOOKUP(AV592,afectacionesArticulosPatentes,2,FALSE)</f>
        <v>0</v>
      </c>
      <c r="AX592" s="56"/>
      <c r="AY592" s="57" t="str">
        <f>VLOOKUP(AX592,afectacionesProductosComerciales,2,FALSE)</f>
        <v>0</v>
      </c>
      <c r="AZ592" s="27"/>
      <c r="BA592" s="45" t="s">
        <v>84</v>
      </c>
      <c r="BB592" s="60" t="str">
        <f>AVERAGE(AW592,AY592)</f>
        <v>0</v>
      </c>
    </row>
    <row r="593" spans="1:92" customHeight="1" ht="36">
      <c r="A593" s="39">
        <v>589</v>
      </c>
      <c r="B593" s="40"/>
      <c r="C593" s="41"/>
      <c r="D593" s="41"/>
      <c r="E593" s="42"/>
      <c r="F593" s="43"/>
      <c r="G593" s="43"/>
      <c r="H593" s="44"/>
      <c r="I593" s="45"/>
      <c r="J593" s="45"/>
      <c r="K593" s="45"/>
      <c r="L593" s="45"/>
      <c r="M593" s="45"/>
      <c r="N593" s="46"/>
      <c r="O593" s="46">
        <v>0</v>
      </c>
      <c r="P593" s="46">
        <v>0</v>
      </c>
      <c r="Q593" s="47">
        <f>SUM(N593:P593)</f>
        <v>0</v>
      </c>
      <c r="R593" s="46"/>
      <c r="S593" s="46"/>
      <c r="T593" s="45"/>
      <c r="U593" s="45"/>
      <c r="V593" s="45"/>
      <c r="W593" s="48" t="str">
        <f>VLOOKUP(M593,tablaPesoTRLActual,2,FALSE)*VLOOKUP((V593-M593),tablaPesoCambioTRL,2,FALSE)</f>
        <v>0</v>
      </c>
      <c r="X593" s="48" t="str">
        <f>VLOOKUP(V593,valoracionMetaTRL,2,FALSE)</f>
        <v>0</v>
      </c>
      <c r="Y593" s="49"/>
      <c r="Z593" s="45" t="str">
        <f>VLOOKUP(Y593,TipoESfuerzo,2,FALSE)</f>
        <v>0</v>
      </c>
      <c r="AA593" s="50"/>
      <c r="AB593" s="51"/>
      <c r="AC593" s="51"/>
      <c r="AD593" s="51"/>
      <c r="AE593" s="52">
        <f>SUM(AA593:AD593)</f>
        <v>0</v>
      </c>
      <c r="AF593" s="53"/>
      <c r="AG593" s="45"/>
      <c r="AH593" s="41"/>
      <c r="AI593" s="54"/>
      <c r="AJ593" s="55" t="str">
        <f>(W593*0.15)+(X593*0.6)+(Z593*0.25)</f>
        <v>0</v>
      </c>
      <c r="AK593" s="56"/>
      <c r="AL593" s="57" t="str">
        <f>VLOOKUP(AK593,AplicacionesTecnologia2,2,FALSE)</f>
        <v>0</v>
      </c>
      <c r="AM593" s="56"/>
      <c r="AN593" s="58" t="str">
        <f>VLOOKUP(AM593,AproximacionMercado,2,FALSE)</f>
        <v>0</v>
      </c>
      <c r="AO593" s="27"/>
      <c r="AP593" s="27"/>
      <c r="AQ593" s="56"/>
      <c r="AR593" s="57" t="str">
        <f>VLOOKUP(AQ593,ExpansionTecnologia,2,FALSE)</f>
        <v>0</v>
      </c>
      <c r="AS593" s="56"/>
      <c r="AT593" s="57" t="str">
        <f>VLOOKUP(AS593,RegulacionesBarreras,2,FALSE)</f>
        <v>0</v>
      </c>
      <c r="AU593" s="59" t="str">
        <f>AVERAGE(AL593,AN593,AR593,AT593)</f>
        <v>0</v>
      </c>
      <c r="AV593" s="56"/>
      <c r="AW593" s="57" t="str">
        <f>VLOOKUP(AV593,afectacionesArticulosPatentes,2,FALSE)</f>
        <v>0</v>
      </c>
      <c r="AX593" s="56"/>
      <c r="AY593" s="57" t="str">
        <f>VLOOKUP(AX593,afectacionesProductosComerciales,2,FALSE)</f>
        <v>0</v>
      </c>
      <c r="AZ593" s="27"/>
      <c r="BA593" s="45" t="s">
        <v>84</v>
      </c>
      <c r="BB593" s="60" t="str">
        <f>AVERAGE(AW593,AY593)</f>
        <v>0</v>
      </c>
    </row>
    <row r="594" spans="1:92" customHeight="1" ht="36">
      <c r="A594" s="39">
        <v>590</v>
      </c>
      <c r="B594" s="40"/>
      <c r="C594" s="41"/>
      <c r="D594" s="41"/>
      <c r="E594" s="42"/>
      <c r="F594" s="43"/>
      <c r="G594" s="43"/>
      <c r="H594" s="44"/>
      <c r="I594" s="45"/>
      <c r="J594" s="45"/>
      <c r="K594" s="45"/>
      <c r="L594" s="45"/>
      <c r="M594" s="45"/>
      <c r="N594" s="46"/>
      <c r="O594" s="46">
        <v>0</v>
      </c>
      <c r="P594" s="46">
        <v>0</v>
      </c>
      <c r="Q594" s="47">
        <f>SUM(N594:P594)</f>
        <v>0</v>
      </c>
      <c r="R594" s="46"/>
      <c r="S594" s="46"/>
      <c r="T594" s="45"/>
      <c r="U594" s="45"/>
      <c r="V594" s="45"/>
      <c r="W594" s="48" t="str">
        <f>VLOOKUP(M594,tablaPesoTRLActual,2,FALSE)*VLOOKUP((V594-M594),tablaPesoCambioTRL,2,FALSE)</f>
        <v>0</v>
      </c>
      <c r="X594" s="48" t="str">
        <f>VLOOKUP(V594,valoracionMetaTRL,2,FALSE)</f>
        <v>0</v>
      </c>
      <c r="Y594" s="49"/>
      <c r="Z594" s="45" t="str">
        <f>VLOOKUP(Y594,TipoESfuerzo,2,FALSE)</f>
        <v>0</v>
      </c>
      <c r="AA594" s="50"/>
      <c r="AB594" s="51"/>
      <c r="AC594" s="51"/>
      <c r="AD594" s="51"/>
      <c r="AE594" s="52">
        <f>SUM(AA594:AD594)</f>
        <v>0</v>
      </c>
      <c r="AF594" s="53"/>
      <c r="AG594" s="45"/>
      <c r="AH594" s="41"/>
      <c r="AI594" s="54"/>
      <c r="AJ594" s="55" t="str">
        <f>(W594*0.15)+(X594*0.6)+(Z594*0.25)</f>
        <v>0</v>
      </c>
      <c r="AK594" s="56"/>
      <c r="AL594" s="57" t="str">
        <f>VLOOKUP(AK594,AplicacionesTecnologia2,2,FALSE)</f>
        <v>0</v>
      </c>
      <c r="AM594" s="56"/>
      <c r="AN594" s="58" t="str">
        <f>VLOOKUP(AM594,AproximacionMercado,2,FALSE)</f>
        <v>0</v>
      </c>
      <c r="AO594" s="27"/>
      <c r="AP594" s="27"/>
      <c r="AQ594" s="56"/>
      <c r="AR594" s="57" t="str">
        <f>VLOOKUP(AQ594,ExpansionTecnologia,2,FALSE)</f>
        <v>0</v>
      </c>
      <c r="AS594" s="56"/>
      <c r="AT594" s="57" t="str">
        <f>VLOOKUP(AS594,RegulacionesBarreras,2,FALSE)</f>
        <v>0</v>
      </c>
      <c r="AU594" s="59" t="str">
        <f>AVERAGE(AL594,AN594,AR594,AT594)</f>
        <v>0</v>
      </c>
      <c r="AV594" s="56"/>
      <c r="AW594" s="57" t="str">
        <f>VLOOKUP(AV594,afectacionesArticulosPatentes,2,FALSE)</f>
        <v>0</v>
      </c>
      <c r="AX594" s="56"/>
      <c r="AY594" s="57" t="str">
        <f>VLOOKUP(AX594,afectacionesProductosComerciales,2,FALSE)</f>
        <v>0</v>
      </c>
      <c r="AZ594" s="27"/>
      <c r="BA594" s="45" t="s">
        <v>84</v>
      </c>
      <c r="BB594" s="60" t="str">
        <f>AVERAGE(AW594,AY594)</f>
        <v>0</v>
      </c>
    </row>
    <row r="595" spans="1:92" customHeight="1" ht="36">
      <c r="A595" s="39">
        <v>591</v>
      </c>
      <c r="B595" s="40"/>
      <c r="C595" s="41"/>
      <c r="D595" s="41"/>
      <c r="E595" s="42"/>
      <c r="F595" s="43"/>
      <c r="G595" s="43"/>
      <c r="H595" s="44"/>
      <c r="I595" s="45"/>
      <c r="J595" s="45"/>
      <c r="K595" s="45"/>
      <c r="L595" s="45"/>
      <c r="M595" s="45"/>
      <c r="N595" s="46"/>
      <c r="O595" s="46">
        <v>0</v>
      </c>
      <c r="P595" s="46">
        <v>0</v>
      </c>
      <c r="Q595" s="47">
        <f>SUM(N595:P595)</f>
        <v>0</v>
      </c>
      <c r="R595" s="46"/>
      <c r="S595" s="46"/>
      <c r="T595" s="45"/>
      <c r="U595" s="45"/>
      <c r="V595" s="45"/>
      <c r="W595" s="48" t="str">
        <f>VLOOKUP(M595,tablaPesoTRLActual,2,FALSE)*VLOOKUP((V595-M595),tablaPesoCambioTRL,2,FALSE)</f>
        <v>0</v>
      </c>
      <c r="X595" s="48" t="str">
        <f>VLOOKUP(V595,valoracionMetaTRL,2,FALSE)</f>
        <v>0</v>
      </c>
      <c r="Y595" s="49"/>
      <c r="Z595" s="45" t="str">
        <f>VLOOKUP(Y595,TipoESfuerzo,2,FALSE)</f>
        <v>0</v>
      </c>
      <c r="AA595" s="50"/>
      <c r="AB595" s="51"/>
      <c r="AC595" s="51"/>
      <c r="AD595" s="51"/>
      <c r="AE595" s="52">
        <f>SUM(AA595:AD595)</f>
        <v>0</v>
      </c>
      <c r="AF595" s="53"/>
      <c r="AG595" s="45"/>
      <c r="AH595" s="41"/>
      <c r="AI595" s="54"/>
      <c r="AJ595" s="55" t="str">
        <f>(W595*0.15)+(X595*0.6)+(Z595*0.25)</f>
        <v>0</v>
      </c>
      <c r="AK595" s="56"/>
      <c r="AL595" s="57" t="str">
        <f>VLOOKUP(AK595,AplicacionesTecnologia2,2,FALSE)</f>
        <v>0</v>
      </c>
      <c r="AM595" s="56"/>
      <c r="AN595" s="58" t="str">
        <f>VLOOKUP(AM595,AproximacionMercado,2,FALSE)</f>
        <v>0</v>
      </c>
      <c r="AO595" s="27"/>
      <c r="AP595" s="27"/>
      <c r="AQ595" s="56"/>
      <c r="AR595" s="57" t="str">
        <f>VLOOKUP(AQ595,ExpansionTecnologia,2,FALSE)</f>
        <v>0</v>
      </c>
      <c r="AS595" s="56"/>
      <c r="AT595" s="57" t="str">
        <f>VLOOKUP(AS595,RegulacionesBarreras,2,FALSE)</f>
        <v>0</v>
      </c>
      <c r="AU595" s="59" t="str">
        <f>AVERAGE(AL595,AN595,AR595,AT595)</f>
        <v>0</v>
      </c>
      <c r="AV595" s="56"/>
      <c r="AW595" s="57" t="str">
        <f>VLOOKUP(AV595,afectacionesArticulosPatentes,2,FALSE)</f>
        <v>0</v>
      </c>
      <c r="AX595" s="56"/>
      <c r="AY595" s="57" t="str">
        <f>VLOOKUP(AX595,afectacionesProductosComerciales,2,FALSE)</f>
        <v>0</v>
      </c>
      <c r="AZ595" s="27"/>
      <c r="BA595" s="45" t="s">
        <v>84</v>
      </c>
      <c r="BB595" s="60" t="str">
        <f>AVERAGE(AW595,AY595)</f>
        <v>0</v>
      </c>
    </row>
    <row r="596" spans="1:92" customHeight="1" ht="36">
      <c r="A596" s="39">
        <v>592</v>
      </c>
      <c r="B596" s="40"/>
      <c r="C596" s="41"/>
      <c r="D596" s="41"/>
      <c r="E596" s="42"/>
      <c r="F596" s="43"/>
      <c r="G596" s="43"/>
      <c r="H596" s="44"/>
      <c r="I596" s="45"/>
      <c r="J596" s="45"/>
      <c r="K596" s="45"/>
      <c r="L596" s="45"/>
      <c r="M596" s="45"/>
      <c r="N596" s="46"/>
      <c r="O596" s="46">
        <v>0</v>
      </c>
      <c r="P596" s="46">
        <v>0</v>
      </c>
      <c r="Q596" s="47">
        <f>SUM(N596:P596)</f>
        <v>0</v>
      </c>
      <c r="R596" s="46"/>
      <c r="S596" s="46"/>
      <c r="T596" s="45"/>
      <c r="U596" s="45"/>
      <c r="V596" s="45"/>
      <c r="W596" s="48" t="str">
        <f>VLOOKUP(M596,tablaPesoTRLActual,2,FALSE)*VLOOKUP((V596-M596),tablaPesoCambioTRL,2,FALSE)</f>
        <v>0</v>
      </c>
      <c r="X596" s="48" t="str">
        <f>VLOOKUP(V596,valoracionMetaTRL,2,FALSE)</f>
        <v>0</v>
      </c>
      <c r="Y596" s="49"/>
      <c r="Z596" s="45" t="str">
        <f>VLOOKUP(Y596,TipoESfuerzo,2,FALSE)</f>
        <v>0</v>
      </c>
      <c r="AA596" s="50"/>
      <c r="AB596" s="51"/>
      <c r="AC596" s="51"/>
      <c r="AD596" s="51"/>
      <c r="AE596" s="52">
        <f>SUM(AA596:AD596)</f>
        <v>0</v>
      </c>
      <c r="AF596" s="53"/>
      <c r="AG596" s="45"/>
      <c r="AH596" s="41"/>
      <c r="AI596" s="54"/>
      <c r="AJ596" s="55" t="str">
        <f>(W596*0.15)+(X596*0.6)+(Z596*0.25)</f>
        <v>0</v>
      </c>
      <c r="AK596" s="56"/>
      <c r="AL596" s="57" t="str">
        <f>VLOOKUP(AK596,AplicacionesTecnologia2,2,FALSE)</f>
        <v>0</v>
      </c>
      <c r="AM596" s="56"/>
      <c r="AN596" s="58" t="str">
        <f>VLOOKUP(AM596,AproximacionMercado,2,FALSE)</f>
        <v>0</v>
      </c>
      <c r="AO596" s="27"/>
      <c r="AP596" s="27"/>
      <c r="AQ596" s="56"/>
      <c r="AR596" s="57" t="str">
        <f>VLOOKUP(AQ596,ExpansionTecnologia,2,FALSE)</f>
        <v>0</v>
      </c>
      <c r="AS596" s="56"/>
      <c r="AT596" s="57" t="str">
        <f>VLOOKUP(AS596,RegulacionesBarreras,2,FALSE)</f>
        <v>0</v>
      </c>
      <c r="AU596" s="59" t="str">
        <f>AVERAGE(AL596,AN596,AR596,AT596)</f>
        <v>0</v>
      </c>
      <c r="AV596" s="56"/>
      <c r="AW596" s="57" t="str">
        <f>VLOOKUP(AV596,afectacionesArticulosPatentes,2,FALSE)</f>
        <v>0</v>
      </c>
      <c r="AX596" s="56"/>
      <c r="AY596" s="57" t="str">
        <f>VLOOKUP(AX596,afectacionesProductosComerciales,2,FALSE)</f>
        <v>0</v>
      </c>
      <c r="AZ596" s="27"/>
      <c r="BA596" s="45" t="s">
        <v>84</v>
      </c>
      <c r="BB596" s="60" t="str">
        <f>AVERAGE(AW596,AY596)</f>
        <v>0</v>
      </c>
    </row>
    <row r="597" spans="1:92" customHeight="1" ht="36">
      <c r="A597" s="39">
        <v>593</v>
      </c>
      <c r="B597" s="40"/>
      <c r="C597" s="41"/>
      <c r="D597" s="41"/>
      <c r="E597" s="42"/>
      <c r="F597" s="43"/>
      <c r="G597" s="43"/>
      <c r="H597" s="44"/>
      <c r="I597" s="45"/>
      <c r="J597" s="45"/>
      <c r="K597" s="45"/>
      <c r="L597" s="45"/>
      <c r="M597" s="45"/>
      <c r="N597" s="46"/>
      <c r="O597" s="46">
        <v>0</v>
      </c>
      <c r="P597" s="46">
        <v>0</v>
      </c>
      <c r="Q597" s="47">
        <f>SUM(N597:P597)</f>
        <v>0</v>
      </c>
      <c r="R597" s="46"/>
      <c r="S597" s="46"/>
      <c r="T597" s="45"/>
      <c r="U597" s="45"/>
      <c r="V597" s="45"/>
      <c r="W597" s="48" t="str">
        <f>VLOOKUP(M597,tablaPesoTRLActual,2,FALSE)*VLOOKUP((V597-M597),tablaPesoCambioTRL,2,FALSE)</f>
        <v>0</v>
      </c>
      <c r="X597" s="48" t="str">
        <f>VLOOKUP(V597,valoracionMetaTRL,2,FALSE)</f>
        <v>0</v>
      </c>
      <c r="Y597" s="49"/>
      <c r="Z597" s="45" t="str">
        <f>VLOOKUP(Y597,TipoESfuerzo,2,FALSE)</f>
        <v>0</v>
      </c>
      <c r="AA597" s="50"/>
      <c r="AB597" s="51"/>
      <c r="AC597" s="51"/>
      <c r="AD597" s="51"/>
      <c r="AE597" s="52">
        <f>SUM(AA597:AD597)</f>
        <v>0</v>
      </c>
      <c r="AF597" s="53"/>
      <c r="AG597" s="45"/>
      <c r="AH597" s="41"/>
      <c r="AI597" s="54"/>
      <c r="AJ597" s="55" t="str">
        <f>(W597*0.15)+(X597*0.6)+(Z597*0.25)</f>
        <v>0</v>
      </c>
      <c r="AK597" s="56"/>
      <c r="AL597" s="57" t="str">
        <f>VLOOKUP(AK597,AplicacionesTecnologia2,2,FALSE)</f>
        <v>0</v>
      </c>
      <c r="AM597" s="56"/>
      <c r="AN597" s="58" t="str">
        <f>VLOOKUP(AM597,AproximacionMercado,2,FALSE)</f>
        <v>0</v>
      </c>
      <c r="AO597" s="27"/>
      <c r="AP597" s="27"/>
      <c r="AQ597" s="56"/>
      <c r="AR597" s="57" t="str">
        <f>VLOOKUP(AQ597,ExpansionTecnologia,2,FALSE)</f>
        <v>0</v>
      </c>
      <c r="AS597" s="56"/>
      <c r="AT597" s="57" t="str">
        <f>VLOOKUP(AS597,RegulacionesBarreras,2,FALSE)</f>
        <v>0</v>
      </c>
      <c r="AU597" s="59" t="str">
        <f>AVERAGE(AL597,AN597,AR597,AT597)</f>
        <v>0</v>
      </c>
      <c r="AV597" s="56"/>
      <c r="AW597" s="57" t="str">
        <f>VLOOKUP(AV597,afectacionesArticulosPatentes,2,FALSE)</f>
        <v>0</v>
      </c>
      <c r="AX597" s="56"/>
      <c r="AY597" s="57" t="str">
        <f>VLOOKUP(AX597,afectacionesProductosComerciales,2,FALSE)</f>
        <v>0</v>
      </c>
      <c r="AZ597" s="27"/>
      <c r="BA597" s="45" t="s">
        <v>84</v>
      </c>
      <c r="BB597" s="60" t="str">
        <f>AVERAGE(AW597,AY597)</f>
        <v>0</v>
      </c>
    </row>
    <row r="598" spans="1:92" customHeight="1" ht="36">
      <c r="A598" s="39">
        <v>594</v>
      </c>
      <c r="B598" s="40"/>
      <c r="C598" s="41"/>
      <c r="D598" s="41"/>
      <c r="E598" s="42"/>
      <c r="F598" s="43"/>
      <c r="G598" s="43"/>
      <c r="H598" s="44"/>
      <c r="I598" s="45"/>
      <c r="J598" s="45"/>
      <c r="K598" s="45"/>
      <c r="L598" s="45"/>
      <c r="M598" s="45"/>
      <c r="N598" s="46"/>
      <c r="O598" s="46">
        <v>0</v>
      </c>
      <c r="P598" s="46">
        <v>0</v>
      </c>
      <c r="Q598" s="47">
        <f>SUM(N598:P598)</f>
        <v>0</v>
      </c>
      <c r="R598" s="46"/>
      <c r="S598" s="46"/>
      <c r="T598" s="45"/>
      <c r="U598" s="45"/>
      <c r="V598" s="45"/>
      <c r="W598" s="48" t="str">
        <f>VLOOKUP(M598,tablaPesoTRLActual,2,FALSE)*VLOOKUP((V598-M598),tablaPesoCambioTRL,2,FALSE)</f>
        <v>0</v>
      </c>
      <c r="X598" s="48" t="str">
        <f>VLOOKUP(V598,valoracionMetaTRL,2,FALSE)</f>
        <v>0</v>
      </c>
      <c r="Y598" s="49"/>
      <c r="Z598" s="45" t="str">
        <f>VLOOKUP(Y598,TipoESfuerzo,2,FALSE)</f>
        <v>0</v>
      </c>
      <c r="AA598" s="50"/>
      <c r="AB598" s="51"/>
      <c r="AC598" s="51"/>
      <c r="AD598" s="51"/>
      <c r="AE598" s="52">
        <f>SUM(AA598:AD598)</f>
        <v>0</v>
      </c>
      <c r="AF598" s="53"/>
      <c r="AG598" s="45"/>
      <c r="AH598" s="41"/>
      <c r="AI598" s="54"/>
      <c r="AJ598" s="55" t="str">
        <f>(W598*0.15)+(X598*0.6)+(Z598*0.25)</f>
        <v>0</v>
      </c>
      <c r="AK598" s="56"/>
      <c r="AL598" s="57" t="str">
        <f>VLOOKUP(AK598,AplicacionesTecnologia2,2,FALSE)</f>
        <v>0</v>
      </c>
      <c r="AM598" s="56"/>
      <c r="AN598" s="58" t="str">
        <f>VLOOKUP(AM598,AproximacionMercado,2,FALSE)</f>
        <v>0</v>
      </c>
      <c r="AO598" s="27"/>
      <c r="AP598" s="27"/>
      <c r="AQ598" s="56"/>
      <c r="AR598" s="57" t="str">
        <f>VLOOKUP(AQ598,ExpansionTecnologia,2,FALSE)</f>
        <v>0</v>
      </c>
      <c r="AS598" s="56"/>
      <c r="AT598" s="57" t="str">
        <f>VLOOKUP(AS598,RegulacionesBarreras,2,FALSE)</f>
        <v>0</v>
      </c>
      <c r="AU598" s="59" t="str">
        <f>AVERAGE(AL598,AN598,AR598,AT598)</f>
        <v>0</v>
      </c>
      <c r="AV598" s="56"/>
      <c r="AW598" s="57" t="str">
        <f>VLOOKUP(AV598,afectacionesArticulosPatentes,2,FALSE)</f>
        <v>0</v>
      </c>
      <c r="AX598" s="56"/>
      <c r="AY598" s="57" t="str">
        <f>VLOOKUP(AX598,afectacionesProductosComerciales,2,FALSE)</f>
        <v>0</v>
      </c>
      <c r="AZ598" s="27"/>
      <c r="BA598" s="45" t="s">
        <v>84</v>
      </c>
      <c r="BB598" s="60" t="str">
        <f>AVERAGE(AW598,AY598)</f>
        <v>0</v>
      </c>
    </row>
    <row r="599" spans="1:92" customHeight="1" ht="36">
      <c r="A599" s="39">
        <v>595</v>
      </c>
      <c r="B599" s="40"/>
      <c r="C599" s="41"/>
      <c r="D599" s="41"/>
      <c r="E599" s="42"/>
      <c r="F599" s="43"/>
      <c r="G599" s="43"/>
      <c r="H599" s="44"/>
      <c r="I599" s="45"/>
      <c r="J599" s="45"/>
      <c r="K599" s="45"/>
      <c r="L599" s="45"/>
      <c r="M599" s="45"/>
      <c r="N599" s="46"/>
      <c r="O599" s="46">
        <v>0</v>
      </c>
      <c r="P599" s="46">
        <v>0</v>
      </c>
      <c r="Q599" s="47">
        <f>SUM(N599:P599)</f>
        <v>0</v>
      </c>
      <c r="R599" s="46"/>
      <c r="S599" s="46"/>
      <c r="T599" s="45"/>
      <c r="U599" s="45"/>
      <c r="V599" s="45"/>
      <c r="W599" s="48" t="str">
        <f>VLOOKUP(M599,tablaPesoTRLActual,2,FALSE)*VLOOKUP((V599-M599),tablaPesoCambioTRL,2,FALSE)</f>
        <v>0</v>
      </c>
      <c r="X599" s="48" t="str">
        <f>VLOOKUP(V599,valoracionMetaTRL,2,FALSE)</f>
        <v>0</v>
      </c>
      <c r="Y599" s="49"/>
      <c r="Z599" s="45" t="str">
        <f>VLOOKUP(Y599,TipoESfuerzo,2,FALSE)</f>
        <v>0</v>
      </c>
      <c r="AA599" s="50"/>
      <c r="AB599" s="51"/>
      <c r="AC599" s="51"/>
      <c r="AD599" s="51"/>
      <c r="AE599" s="52">
        <f>SUM(AA599:AD599)</f>
        <v>0</v>
      </c>
      <c r="AF599" s="53"/>
      <c r="AG599" s="45"/>
      <c r="AH599" s="41"/>
      <c r="AI599" s="54"/>
      <c r="AJ599" s="55" t="str">
        <f>(W599*0.15)+(X599*0.6)+(Z599*0.25)</f>
        <v>0</v>
      </c>
      <c r="AK599" s="56"/>
      <c r="AL599" s="57" t="str">
        <f>VLOOKUP(AK599,AplicacionesTecnologia2,2,FALSE)</f>
        <v>0</v>
      </c>
      <c r="AM599" s="56"/>
      <c r="AN599" s="58" t="str">
        <f>VLOOKUP(AM599,AproximacionMercado,2,FALSE)</f>
        <v>0</v>
      </c>
      <c r="AO599" s="27"/>
      <c r="AP599" s="27"/>
      <c r="AQ599" s="56"/>
      <c r="AR599" s="57" t="str">
        <f>VLOOKUP(AQ599,ExpansionTecnologia,2,FALSE)</f>
        <v>0</v>
      </c>
      <c r="AS599" s="56"/>
      <c r="AT599" s="57" t="str">
        <f>VLOOKUP(AS599,RegulacionesBarreras,2,FALSE)</f>
        <v>0</v>
      </c>
      <c r="AU599" s="59" t="str">
        <f>AVERAGE(AL599,AN599,AR599,AT599)</f>
        <v>0</v>
      </c>
      <c r="AV599" s="56"/>
      <c r="AW599" s="57" t="str">
        <f>VLOOKUP(AV599,afectacionesArticulosPatentes,2,FALSE)</f>
        <v>0</v>
      </c>
      <c r="AX599" s="56"/>
      <c r="AY599" s="57" t="str">
        <f>VLOOKUP(AX599,afectacionesProductosComerciales,2,FALSE)</f>
        <v>0</v>
      </c>
      <c r="AZ599" s="27"/>
      <c r="BA599" s="45" t="s">
        <v>84</v>
      </c>
      <c r="BB599" s="60" t="str">
        <f>AVERAGE(AW599,AY599)</f>
        <v>0</v>
      </c>
    </row>
    <row r="600" spans="1:92" customHeight="1" ht="36">
      <c r="A600" s="39">
        <v>596</v>
      </c>
      <c r="B600" s="40"/>
      <c r="C600" s="41"/>
      <c r="D600" s="41"/>
      <c r="E600" s="42"/>
      <c r="F600" s="43"/>
      <c r="G600" s="43"/>
      <c r="H600" s="44"/>
      <c r="I600" s="45"/>
      <c r="J600" s="45"/>
      <c r="K600" s="45"/>
      <c r="L600" s="45"/>
      <c r="M600" s="45"/>
      <c r="N600" s="46"/>
      <c r="O600" s="46">
        <v>0</v>
      </c>
      <c r="P600" s="46">
        <v>0</v>
      </c>
      <c r="Q600" s="47">
        <f>SUM(N600:P600)</f>
        <v>0</v>
      </c>
      <c r="R600" s="46"/>
      <c r="S600" s="46"/>
      <c r="T600" s="45"/>
      <c r="U600" s="45"/>
      <c r="V600" s="45"/>
      <c r="W600" s="48" t="str">
        <f>VLOOKUP(M600,tablaPesoTRLActual,2,FALSE)*VLOOKUP((V600-M600),tablaPesoCambioTRL,2,FALSE)</f>
        <v>0</v>
      </c>
      <c r="X600" s="48" t="str">
        <f>VLOOKUP(V600,valoracionMetaTRL,2,FALSE)</f>
        <v>0</v>
      </c>
      <c r="Y600" s="49"/>
      <c r="Z600" s="45" t="str">
        <f>VLOOKUP(Y600,TipoESfuerzo,2,FALSE)</f>
        <v>0</v>
      </c>
      <c r="AA600" s="50"/>
      <c r="AB600" s="51"/>
      <c r="AC600" s="51"/>
      <c r="AD600" s="51"/>
      <c r="AE600" s="52">
        <f>SUM(AA600:AD600)</f>
        <v>0</v>
      </c>
      <c r="AF600" s="53"/>
      <c r="AG600" s="45"/>
      <c r="AH600" s="41"/>
      <c r="AI600" s="54"/>
      <c r="AJ600" s="55" t="str">
        <f>(W600*0.15)+(X600*0.6)+(Z600*0.25)</f>
        <v>0</v>
      </c>
      <c r="AK600" s="56"/>
      <c r="AL600" s="57" t="str">
        <f>VLOOKUP(AK600,AplicacionesTecnologia2,2,FALSE)</f>
        <v>0</v>
      </c>
      <c r="AM600" s="56"/>
      <c r="AN600" s="58" t="str">
        <f>VLOOKUP(AM600,AproximacionMercado,2,FALSE)</f>
        <v>0</v>
      </c>
      <c r="AO600" s="27"/>
      <c r="AP600" s="27"/>
      <c r="AQ600" s="56"/>
      <c r="AR600" s="57" t="str">
        <f>VLOOKUP(AQ600,ExpansionTecnologia,2,FALSE)</f>
        <v>0</v>
      </c>
      <c r="AS600" s="56"/>
      <c r="AT600" s="57" t="str">
        <f>VLOOKUP(AS600,RegulacionesBarreras,2,FALSE)</f>
        <v>0</v>
      </c>
      <c r="AU600" s="59" t="str">
        <f>AVERAGE(AL600,AN600,AR600,AT600)</f>
        <v>0</v>
      </c>
      <c r="AV600" s="56"/>
      <c r="AW600" s="57" t="str">
        <f>VLOOKUP(AV600,afectacionesArticulosPatentes,2,FALSE)</f>
        <v>0</v>
      </c>
      <c r="AX600" s="56"/>
      <c r="AY600" s="57" t="str">
        <f>VLOOKUP(AX600,afectacionesProductosComerciales,2,FALSE)</f>
        <v>0</v>
      </c>
      <c r="AZ600" s="27"/>
      <c r="BA600" s="45" t="s">
        <v>84</v>
      </c>
      <c r="BB600" s="60" t="str">
        <f>AVERAGE(AW600,AY600)</f>
        <v>0</v>
      </c>
    </row>
    <row r="601" spans="1:92" customHeight="1" ht="36">
      <c r="A601" s="39">
        <v>597</v>
      </c>
      <c r="B601" s="40"/>
      <c r="C601" s="41"/>
      <c r="D601" s="41"/>
      <c r="E601" s="42"/>
      <c r="F601" s="43"/>
      <c r="G601" s="43"/>
      <c r="H601" s="44"/>
      <c r="I601" s="45"/>
      <c r="J601" s="45"/>
      <c r="K601" s="45"/>
      <c r="L601" s="45"/>
      <c r="M601" s="45"/>
      <c r="N601" s="46"/>
      <c r="O601" s="46">
        <v>0</v>
      </c>
      <c r="P601" s="46">
        <v>0</v>
      </c>
      <c r="Q601" s="47">
        <f>SUM(N601:P601)</f>
        <v>0</v>
      </c>
      <c r="R601" s="46"/>
      <c r="S601" s="46"/>
      <c r="T601" s="45"/>
      <c r="U601" s="45"/>
      <c r="V601" s="45"/>
      <c r="W601" s="48" t="str">
        <f>VLOOKUP(M601,tablaPesoTRLActual,2,FALSE)*VLOOKUP((V601-M601),tablaPesoCambioTRL,2,FALSE)</f>
        <v>0</v>
      </c>
      <c r="X601" s="48" t="str">
        <f>VLOOKUP(V601,valoracionMetaTRL,2,FALSE)</f>
        <v>0</v>
      </c>
      <c r="Y601" s="49"/>
      <c r="Z601" s="45" t="str">
        <f>VLOOKUP(Y601,TipoESfuerzo,2,FALSE)</f>
        <v>0</v>
      </c>
      <c r="AA601" s="50"/>
      <c r="AB601" s="51"/>
      <c r="AC601" s="51"/>
      <c r="AD601" s="51"/>
      <c r="AE601" s="52">
        <f>SUM(AA601:AD601)</f>
        <v>0</v>
      </c>
      <c r="AF601" s="53"/>
      <c r="AG601" s="45"/>
      <c r="AH601" s="41"/>
      <c r="AI601" s="54"/>
      <c r="AJ601" s="55" t="str">
        <f>(W601*0.15)+(X601*0.6)+(Z601*0.25)</f>
        <v>0</v>
      </c>
      <c r="AK601" s="56"/>
      <c r="AL601" s="57" t="str">
        <f>VLOOKUP(AK601,AplicacionesTecnologia2,2,FALSE)</f>
        <v>0</v>
      </c>
      <c r="AM601" s="56"/>
      <c r="AN601" s="58" t="str">
        <f>VLOOKUP(AM601,AproximacionMercado,2,FALSE)</f>
        <v>0</v>
      </c>
      <c r="AO601" s="27"/>
      <c r="AP601" s="27"/>
      <c r="AQ601" s="56"/>
      <c r="AR601" s="57" t="str">
        <f>VLOOKUP(AQ601,ExpansionTecnologia,2,FALSE)</f>
        <v>0</v>
      </c>
      <c r="AS601" s="56"/>
      <c r="AT601" s="57" t="str">
        <f>VLOOKUP(AS601,RegulacionesBarreras,2,FALSE)</f>
        <v>0</v>
      </c>
      <c r="AU601" s="59" t="str">
        <f>AVERAGE(AL601,AN601,AR601,AT601)</f>
        <v>0</v>
      </c>
      <c r="AV601" s="56"/>
      <c r="AW601" s="57" t="str">
        <f>VLOOKUP(AV601,afectacionesArticulosPatentes,2,FALSE)</f>
        <v>0</v>
      </c>
      <c r="AX601" s="56"/>
      <c r="AY601" s="57" t="str">
        <f>VLOOKUP(AX601,afectacionesProductosComerciales,2,FALSE)</f>
        <v>0</v>
      </c>
      <c r="AZ601" s="27"/>
      <c r="BA601" s="45" t="s">
        <v>84</v>
      </c>
      <c r="BB601" s="60" t="str">
        <f>AVERAGE(AW601,AY601)</f>
        <v>0</v>
      </c>
    </row>
    <row r="602" spans="1:92" customHeight="1" ht="36">
      <c r="A602" s="39">
        <v>598</v>
      </c>
      <c r="B602" s="40"/>
      <c r="C602" s="41"/>
      <c r="D602" s="41"/>
      <c r="E602" s="42"/>
      <c r="F602" s="43"/>
      <c r="G602" s="43"/>
      <c r="H602" s="44"/>
      <c r="I602" s="45"/>
      <c r="J602" s="45"/>
      <c r="K602" s="45"/>
      <c r="L602" s="45"/>
      <c r="M602" s="45"/>
      <c r="N602" s="46"/>
      <c r="O602" s="46">
        <v>0</v>
      </c>
      <c r="P602" s="46">
        <v>0</v>
      </c>
      <c r="Q602" s="47">
        <f>SUM(N602:P602)</f>
        <v>0</v>
      </c>
      <c r="R602" s="46"/>
      <c r="S602" s="46"/>
      <c r="T602" s="45"/>
      <c r="U602" s="45"/>
      <c r="V602" s="45"/>
      <c r="W602" s="48" t="str">
        <f>VLOOKUP(M602,tablaPesoTRLActual,2,FALSE)*VLOOKUP((V602-M602),tablaPesoCambioTRL,2,FALSE)</f>
        <v>0</v>
      </c>
      <c r="X602" s="48" t="str">
        <f>VLOOKUP(V602,valoracionMetaTRL,2,FALSE)</f>
        <v>0</v>
      </c>
      <c r="Y602" s="49"/>
      <c r="Z602" s="45" t="str">
        <f>VLOOKUP(Y602,TipoESfuerzo,2,FALSE)</f>
        <v>0</v>
      </c>
      <c r="AA602" s="50"/>
      <c r="AB602" s="51"/>
      <c r="AC602" s="51"/>
      <c r="AD602" s="51"/>
      <c r="AE602" s="52">
        <f>SUM(AA602:AD602)</f>
        <v>0</v>
      </c>
      <c r="AF602" s="53"/>
      <c r="AG602" s="45"/>
      <c r="AH602" s="41"/>
      <c r="AI602" s="54"/>
      <c r="AJ602" s="55" t="str">
        <f>(W602*0.15)+(X602*0.6)+(Z602*0.25)</f>
        <v>0</v>
      </c>
      <c r="AK602" s="56"/>
      <c r="AL602" s="57" t="str">
        <f>VLOOKUP(AK602,AplicacionesTecnologia2,2,FALSE)</f>
        <v>0</v>
      </c>
      <c r="AM602" s="56"/>
      <c r="AN602" s="58" t="str">
        <f>VLOOKUP(AM602,AproximacionMercado,2,FALSE)</f>
        <v>0</v>
      </c>
      <c r="AO602" s="27"/>
      <c r="AP602" s="27"/>
      <c r="AQ602" s="56"/>
      <c r="AR602" s="57" t="str">
        <f>VLOOKUP(AQ602,ExpansionTecnologia,2,FALSE)</f>
        <v>0</v>
      </c>
      <c r="AS602" s="56"/>
      <c r="AT602" s="57" t="str">
        <f>VLOOKUP(AS602,RegulacionesBarreras,2,FALSE)</f>
        <v>0</v>
      </c>
      <c r="AU602" s="59" t="str">
        <f>AVERAGE(AL602,AN602,AR602,AT602)</f>
        <v>0</v>
      </c>
      <c r="AV602" s="56"/>
      <c r="AW602" s="57" t="str">
        <f>VLOOKUP(AV602,afectacionesArticulosPatentes,2,FALSE)</f>
        <v>0</v>
      </c>
      <c r="AX602" s="56"/>
      <c r="AY602" s="57" t="str">
        <f>VLOOKUP(AX602,afectacionesProductosComerciales,2,FALSE)</f>
        <v>0</v>
      </c>
      <c r="AZ602" s="27"/>
      <c r="BA602" s="45" t="s">
        <v>84</v>
      </c>
      <c r="BB602" s="60" t="str">
        <f>AVERAGE(AW602,AY602)</f>
        <v>0</v>
      </c>
    </row>
    <row r="603" spans="1:92" customHeight="1" ht="36">
      <c r="A603" s="39">
        <v>599</v>
      </c>
      <c r="B603" s="40"/>
      <c r="C603" s="41"/>
      <c r="D603" s="41"/>
      <c r="E603" s="42"/>
      <c r="F603" s="43"/>
      <c r="G603" s="43"/>
      <c r="H603" s="44"/>
      <c r="I603" s="45"/>
      <c r="J603" s="45"/>
      <c r="K603" s="45"/>
      <c r="L603" s="45"/>
      <c r="M603" s="45"/>
      <c r="N603" s="46"/>
      <c r="O603" s="46">
        <v>0</v>
      </c>
      <c r="P603" s="46">
        <v>0</v>
      </c>
      <c r="Q603" s="47">
        <f>SUM(N603:P603)</f>
        <v>0</v>
      </c>
      <c r="R603" s="46"/>
      <c r="S603" s="46"/>
      <c r="T603" s="45"/>
      <c r="U603" s="45"/>
      <c r="V603" s="45"/>
      <c r="W603" s="48" t="str">
        <f>VLOOKUP(M603,tablaPesoTRLActual,2,FALSE)*VLOOKUP((V603-M603),tablaPesoCambioTRL,2,FALSE)</f>
        <v>0</v>
      </c>
      <c r="X603" s="48" t="str">
        <f>VLOOKUP(V603,valoracionMetaTRL,2,FALSE)</f>
        <v>0</v>
      </c>
      <c r="Y603" s="49"/>
      <c r="Z603" s="45" t="str">
        <f>VLOOKUP(Y603,TipoESfuerzo,2,FALSE)</f>
        <v>0</v>
      </c>
      <c r="AA603" s="50"/>
      <c r="AB603" s="51"/>
      <c r="AC603" s="51"/>
      <c r="AD603" s="51"/>
      <c r="AE603" s="52">
        <f>SUM(AA603:AD603)</f>
        <v>0</v>
      </c>
      <c r="AF603" s="53"/>
      <c r="AG603" s="45"/>
      <c r="AH603" s="41"/>
      <c r="AI603" s="54"/>
      <c r="AJ603" s="55" t="str">
        <f>(W603*0.15)+(X603*0.6)+(Z603*0.25)</f>
        <v>0</v>
      </c>
      <c r="AK603" s="56"/>
      <c r="AL603" s="57" t="str">
        <f>VLOOKUP(AK603,AplicacionesTecnologia2,2,FALSE)</f>
        <v>0</v>
      </c>
      <c r="AM603" s="56"/>
      <c r="AN603" s="58" t="str">
        <f>VLOOKUP(AM603,AproximacionMercado,2,FALSE)</f>
        <v>0</v>
      </c>
      <c r="AO603" s="27"/>
      <c r="AP603" s="27"/>
      <c r="AQ603" s="56"/>
      <c r="AR603" s="57" t="str">
        <f>VLOOKUP(AQ603,ExpansionTecnologia,2,FALSE)</f>
        <v>0</v>
      </c>
      <c r="AS603" s="56"/>
      <c r="AT603" s="57" t="str">
        <f>VLOOKUP(AS603,RegulacionesBarreras,2,FALSE)</f>
        <v>0</v>
      </c>
      <c r="AU603" s="59" t="str">
        <f>AVERAGE(AL603,AN603,AR603,AT603)</f>
        <v>0</v>
      </c>
      <c r="AV603" s="56"/>
      <c r="AW603" s="57" t="str">
        <f>VLOOKUP(AV603,afectacionesArticulosPatentes,2,FALSE)</f>
        <v>0</v>
      </c>
      <c r="AX603" s="56"/>
      <c r="AY603" s="57" t="str">
        <f>VLOOKUP(AX603,afectacionesProductosComerciales,2,FALSE)</f>
        <v>0</v>
      </c>
      <c r="AZ603" s="27"/>
      <c r="BA603" s="45" t="s">
        <v>84</v>
      </c>
      <c r="BB603" s="60" t="str">
        <f>AVERAGE(AW603,AY603)</f>
        <v>0</v>
      </c>
    </row>
    <row r="604" spans="1:92" customHeight="1" ht="36">
      <c r="A604" s="39">
        <v>600</v>
      </c>
      <c r="B604" s="40"/>
      <c r="C604" s="41"/>
      <c r="D604" s="41"/>
      <c r="E604" s="42"/>
      <c r="F604" s="43"/>
      <c r="G604" s="43"/>
      <c r="H604" s="44"/>
      <c r="I604" s="45"/>
      <c r="J604" s="45"/>
      <c r="K604" s="45"/>
      <c r="L604" s="45"/>
      <c r="M604" s="45"/>
      <c r="N604" s="46"/>
      <c r="O604" s="46">
        <v>0</v>
      </c>
      <c r="P604" s="46">
        <v>0</v>
      </c>
      <c r="Q604" s="47">
        <f>SUM(N604:P604)</f>
        <v>0</v>
      </c>
      <c r="R604" s="46"/>
      <c r="S604" s="46"/>
      <c r="T604" s="45"/>
      <c r="U604" s="45"/>
      <c r="V604" s="45"/>
      <c r="W604" s="48" t="str">
        <f>VLOOKUP(M604,tablaPesoTRLActual,2,FALSE)*VLOOKUP((V604-M604),tablaPesoCambioTRL,2,FALSE)</f>
        <v>0</v>
      </c>
      <c r="X604" s="48" t="str">
        <f>VLOOKUP(V604,valoracionMetaTRL,2,FALSE)</f>
        <v>0</v>
      </c>
      <c r="Y604" s="49"/>
      <c r="Z604" s="45" t="str">
        <f>VLOOKUP(Y604,TipoESfuerzo,2,FALSE)</f>
        <v>0</v>
      </c>
      <c r="AA604" s="50"/>
      <c r="AB604" s="51"/>
      <c r="AC604" s="51"/>
      <c r="AD604" s="51"/>
      <c r="AE604" s="52">
        <f>SUM(AA604:AD604)</f>
        <v>0</v>
      </c>
      <c r="AF604" s="53"/>
      <c r="AG604" s="45"/>
      <c r="AH604" s="41"/>
      <c r="AI604" s="54"/>
      <c r="AJ604" s="55" t="str">
        <f>(W604*0.15)+(X604*0.6)+(Z604*0.25)</f>
        <v>0</v>
      </c>
      <c r="AK604" s="56"/>
      <c r="AL604" s="57" t="str">
        <f>VLOOKUP(AK604,AplicacionesTecnologia2,2,FALSE)</f>
        <v>0</v>
      </c>
      <c r="AM604" s="56"/>
      <c r="AN604" s="58" t="str">
        <f>VLOOKUP(AM604,AproximacionMercado,2,FALSE)</f>
        <v>0</v>
      </c>
      <c r="AO604" s="27"/>
      <c r="AP604" s="27"/>
      <c r="AQ604" s="56"/>
      <c r="AR604" s="57" t="str">
        <f>VLOOKUP(AQ604,ExpansionTecnologia,2,FALSE)</f>
        <v>0</v>
      </c>
      <c r="AS604" s="56"/>
      <c r="AT604" s="57" t="str">
        <f>VLOOKUP(AS604,RegulacionesBarreras,2,FALSE)</f>
        <v>0</v>
      </c>
      <c r="AU604" s="59" t="str">
        <f>AVERAGE(AL604,AN604,AR604,AT604)</f>
        <v>0</v>
      </c>
      <c r="AV604" s="56"/>
      <c r="AW604" s="57" t="str">
        <f>VLOOKUP(AV604,afectacionesArticulosPatentes,2,FALSE)</f>
        <v>0</v>
      </c>
      <c r="AX604" s="56"/>
      <c r="AY604" s="57" t="str">
        <f>VLOOKUP(AX604,afectacionesProductosComerciales,2,FALSE)</f>
        <v>0</v>
      </c>
      <c r="AZ604" s="27"/>
      <c r="BA604" s="45" t="s">
        <v>84</v>
      </c>
      <c r="BB604" s="60" t="str">
        <f>AVERAGE(AW604,AY604)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1:AV1"/>
    <mergeCell ref="A2:L3"/>
    <mergeCell ref="M2:T2"/>
    <mergeCell ref="U2:AJ2"/>
    <mergeCell ref="AK2:AU2"/>
    <mergeCell ref="AV2:BB2"/>
    <mergeCell ref="BD2:BG3"/>
    <mergeCell ref="N3:T3"/>
    <mergeCell ref="U3:AJ3"/>
    <mergeCell ref="AK3:AL3"/>
    <mergeCell ref="AM3:AP3"/>
    <mergeCell ref="AQ3:AR3"/>
    <mergeCell ref="AS3:AU3"/>
    <mergeCell ref="AV3:AW3"/>
    <mergeCell ref="AX3:BB3"/>
    <mergeCell ref="BI4:BR4"/>
    <mergeCell ref="BT4:CC4"/>
    <mergeCell ref="CE4:CN4"/>
    <mergeCell ref="BI5:BR5"/>
    <mergeCell ref="BT5:CC5"/>
    <mergeCell ref="CE5:CN5"/>
    <mergeCell ref="BI6:BR6"/>
    <mergeCell ref="BT6:CC6"/>
    <mergeCell ref="CE6:CN6"/>
    <mergeCell ref="BI7:BR7"/>
    <mergeCell ref="BT7:CC7"/>
    <mergeCell ref="CE7:CN7"/>
    <mergeCell ref="BI8:BR8"/>
    <mergeCell ref="BT8:CC8"/>
    <mergeCell ref="CE8:CN8"/>
    <mergeCell ref="BI9:BR9"/>
    <mergeCell ref="BT9:CC9"/>
    <mergeCell ref="CE9:CN9"/>
    <mergeCell ref="BI10:BR10"/>
    <mergeCell ref="BT10:CC10"/>
    <mergeCell ref="CE10:CN10"/>
    <mergeCell ref="BI11:BR11"/>
    <mergeCell ref="BT11:CC11"/>
    <mergeCell ref="CE11:CN11"/>
    <mergeCell ref="BI12:BR12"/>
    <mergeCell ref="BT12:CC12"/>
    <mergeCell ref="CE12:CN12"/>
    <mergeCell ref="BI13:BR13"/>
    <mergeCell ref="BT13:CC13"/>
    <mergeCell ref="CE13:CN13"/>
    <mergeCell ref="BI14:BR14"/>
    <mergeCell ref="BT14:CC14"/>
    <mergeCell ref="CE14:CN14"/>
    <mergeCell ref="BI15:BR15"/>
    <mergeCell ref="BT15:CC15"/>
    <mergeCell ref="CE15:CN15"/>
    <mergeCell ref="BI16:BR16"/>
    <mergeCell ref="BT16:CC16"/>
    <mergeCell ref="CE16:CN16"/>
    <mergeCell ref="BI17:BR17"/>
    <mergeCell ref="BT17:CC17"/>
    <mergeCell ref="CE17:CN17"/>
    <mergeCell ref="BI18:BR18"/>
    <mergeCell ref="BT18:CC18"/>
    <mergeCell ref="CE18:CN18"/>
    <mergeCell ref="BI19:BR19"/>
    <mergeCell ref="BT19:CC19"/>
    <mergeCell ref="CE19:CN19"/>
    <mergeCell ref="BI20:BR20"/>
    <mergeCell ref="BT20:CC20"/>
    <mergeCell ref="CE20:CN20"/>
    <mergeCell ref="BI21:BR21"/>
    <mergeCell ref="BT21:CC21"/>
    <mergeCell ref="CE21:CN21"/>
  </mergeCells>
  <dataValidations count="10">
    <dataValidation type="list" allowBlank="1" showDropDown="0" showInputMessage="1" showErrorMessage="1" sqref="AG5:AG604">
      <formula1>"Si,No"</formula1>
    </dataValidation>
    <dataValidation type="list" allowBlank="1" showDropDown="0" showInputMessage="1" showErrorMessage="1" sqref="AO5:AO604">
      <formula1>"Si,No"</formula1>
    </dataValidation>
    <dataValidation type="list" allowBlank="1" showDropDown="0" showInputMessage="1" showErrorMessage="1" sqref="AP5:AP604">
      <formula1>"No,Si"</formula1>
    </dataValidation>
    <dataValidation type="list" allowBlank="1" showDropDown="0" showInputMessage="1" showErrorMessage="1" sqref="AZ5:AZ604">
      <formula1>"Si,No"</formula1>
    </dataValidation>
    <dataValidation type="list" allowBlank="1" showDropDown="0" showInputMessage="1" showErrorMessage="1" sqref="BA5:BA604">
      <formula1>protecciónPropiedadIntelectual</formula1>
    </dataValidation>
    <dataValidation type="list" allowBlank="1" showDropDown="0" showInputMessage="1" showErrorMessage="1" sqref="J5:J604">
      <formula1>"2010,2011,2012,2013,2014,2015,2016,2017,2018,2019,2020,2021"</formula1>
    </dataValidation>
    <dataValidation type="list" allowBlank="1" showDropDown="0" showInputMessage="1" showErrorMessage="1" sqref="K5:K604">
      <formula1>"Si,No"</formula1>
    </dataValidation>
    <dataValidation type="list" allowBlank="1" showDropDown="0" showInputMessage="1" showErrorMessage="1" sqref="M5:M604">
      <formula1>"1,2,3,4,5,6,7,8,9"</formula1>
    </dataValidation>
    <dataValidation type="list" allowBlank="1" showDropDown="0" showInputMessage="1" showErrorMessage="1" sqref="R5:R604">
      <formula1>opcionesCategorias</formula1>
    </dataValidation>
    <dataValidation type="whole" allowBlank="1" showDropDown="0" showInputMessage="1" showErrorMessage="1" errorTitle="Error" error="El valor debe ser mayor que el TRL actual (ver valor que se seleccionó en columna N), el valor maximo es 9, debe ser un numero entero." promptTitle="Nuevo TRL" prompt="Escriba el TRL al que espera llegar, este valor debe ser mayor al TRL actual, el valor maximo es 9" sqref="V5:V604">
      <formula1>M5+1</formula1>
      <formula2>9</formula2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Resumen de resultados</vt:lpstr>
      <vt:lpstr>Validación de resultados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2019-09-03T09:31:49-05:00</dcterms:created>
  <dcterms:modified xsi:type="dcterms:W3CDTF">2022-02-06T23:01:52-05:00</dcterms:modified>
  <dc:title/>
  <dc:description/>
  <dc:subject/>
  <cp:keywords/>
  <cp:category/>
</cp:coreProperties>
</file>