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omments2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Resumen de resultados" sheetId="1" r:id="rId4"/>
    <sheet name="Validación de resultados" sheetId="2" r:id="rId5"/>
  </sheets>
  <definedNames/>
  <calcPr calcId="999999" calcMode="auto" calcCompleted="1" fullCalcOnLoad="0" forceFullCalc="0"/>
</workbook>
</file>

<file path=xl/comments2.xml><?xml version="1.0" encoding="utf-8"?>
<comments xmlns="http://schemas.openxmlformats.org/spreadsheetml/2006/main">
  <authors>
    <author>Author</author>
    <author>tc={4B681530-9925-40B0-9D64-FBFB97771397}</author>
  </authors>
  <commentList>
    <comment ref="AD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Pdte por favor que Stephania lo revise</t>
        </r>
      </text>
    </comment>
    <comment ref="BA4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Definir un valor para el factor de propiedad intelectual?</t>
        </r>
      </text>
    </comment>
  </commentList>
</comments>
</file>

<file path=xl/sharedStrings.xml><?xml version="1.0" encoding="utf-8"?>
<sst xmlns="http://schemas.openxmlformats.org/spreadsheetml/2006/main" uniqueCount="103">
  <si>
    <t>N°</t>
  </si>
  <si>
    <t>Nombre del proyecto</t>
  </si>
  <si>
    <t>Nombre del Resultado de Investigación</t>
  </si>
  <si>
    <t>Resumen del Resultado de Investigación</t>
  </si>
  <si>
    <t>Tipo de Código de Identificación</t>
  </si>
  <si>
    <t>Código Identificador del Resultado de Investigación</t>
  </si>
  <si>
    <t>Año del Resultado de Investigación</t>
  </si>
  <si>
    <t>Categoría Colciencias</t>
  </si>
  <si>
    <t>Tipo de Resultado</t>
  </si>
  <si>
    <t>Categoría Priorización SENNOVA</t>
  </si>
  <si>
    <t>Red de Conocimiento</t>
  </si>
  <si>
    <t>Fecha de Inicio de la Valoración</t>
  </si>
  <si>
    <t>Fecha de la última actualización de la valoración</t>
  </si>
  <si>
    <t>TRL máxima</t>
  </si>
  <si>
    <t>Política de Propiedad Intelectual</t>
  </si>
  <si>
    <t>Regional</t>
  </si>
  <si>
    <t>Centro de formación / Sede TecnoParque</t>
  </si>
  <si>
    <t>Grupo de Investigación</t>
  </si>
  <si>
    <t>Investigador</t>
  </si>
  <si>
    <t>HG</t>
  </si>
  <si>
    <t>Genial.</t>
  </si>
  <si>
    <t>SGPS</t>
  </si>
  <si>
    <t>XXXX</t>
  </si>
  <si>
    <t>Productos resultados de actividades de generación de nuevo conocimiento</t>
  </si>
  <si>
    <t>Productos teconológicos patentados o en proceso de concesión de patente</t>
  </si>
  <si>
    <t>Agronomía, veterinaria y afines</t>
  </si>
  <si>
    <t>Cultura</t>
  </si>
  <si>
    <t>23/11/2020</t>
  </si>
  <si>
    <t>Sin cambios registrados.</t>
  </si>
  <si>
    <t>TRL 1</t>
  </si>
  <si>
    <t>Aprobado</t>
  </si>
  <si>
    <t>Distrito Capital</t>
  </si>
  <si>
    <t>CENTRO DE TECNOLOGÍAS DE TRANSPORTE</t>
  </si>
  <si>
    <t>Formación en Tecnologías y Sistemas de Transporte-CTT (FORTECTT)</t>
  </si>
  <si>
    <t>Hugo Hugo (Ingreso de información).</t>
  </si>
  <si>
    <t>MODELO PARA EVALUACIÓN DE TECNOLOGÍAS V3</t>
  </si>
  <si>
    <t>Indentificación de la Tecnología (Resultado de investigación)</t>
  </si>
  <si>
    <t xml:space="preserve">Revisión del desarrollo actual de la tecnología </t>
  </si>
  <si>
    <t>1. Desarrollo de la Tecnología</t>
  </si>
  <si>
    <t>2. Mercado y Aplicación</t>
  </si>
  <si>
    <t>3. Diferencial de la Tecnología</t>
  </si>
  <si>
    <t>Resultado Final</t>
  </si>
  <si>
    <t>Estado de Desarrollo</t>
  </si>
  <si>
    <t>Recursos utilizados en el desarrollo actual de la tecnología</t>
  </si>
  <si>
    <t>Esfuerzo para avanzar en el desarrollo tecnológico de acuerdo al nivel inventivo (TRL) definido</t>
  </si>
  <si>
    <t xml:space="preserve">Aplicaciones de la Tecnología
</t>
  </si>
  <si>
    <t>Aproximación al Mercado</t>
  </si>
  <si>
    <t>Alcance de aplicación para la Tecnología</t>
  </si>
  <si>
    <t>Regulaciones y Barreras del Mercado</t>
  </si>
  <si>
    <t>Afectaciones por Artículos o Patentes
Observación: El componente innovador de la tecnología</t>
  </si>
  <si>
    <t>Afectaciones por Productos Comerciales</t>
  </si>
  <si>
    <t>Centro de formación</t>
  </si>
  <si>
    <t>Red de conocimiento Sectorial</t>
  </si>
  <si>
    <t>Nombre del Investigador</t>
  </si>
  <si>
    <t>Nombre de la Tecnología (Resultado de Investigación)</t>
  </si>
  <si>
    <t>Tipo Codigo proyecto</t>
  </si>
  <si>
    <t>Número del proyecto</t>
  </si>
  <si>
    <t>Año</t>
  </si>
  <si>
    <t>El grupo de investigación cuenta con la capacidad instalada (talento humano, infraestructura y materiales de formación) para continuar con el desarrollo de la tecnología.</t>
  </si>
  <si>
    <t>Si respondió NO en la pregunta anterior, seleccione que hace falta: infraestructura, talento humano o materiales de formación para continuar</t>
  </si>
  <si>
    <t>TRL actual</t>
  </si>
  <si>
    <r>
      <t xml:space="preserve">Presente el valor en pesos para el </t>
    </r>
    <r>
      <rPr>
        <rFont val="Calibri"/>
        <b val="true"/>
        <i val="false"/>
        <strike val="false"/>
        <color rgb="FF000000"/>
        <sz val="10"/>
        <u val="none"/>
      </rPr>
      <t xml:space="preserve">Recurso Humano (servicios personales indirectos)</t>
    </r>
    <r>
      <rPr>
        <rFont val="Calibri"/>
        <b val="false"/>
        <i val="false"/>
        <strike val="false"/>
        <color rgb="FF000000"/>
        <sz val="10"/>
        <u val="none"/>
      </rPr>
      <t xml:space="preserve"> utilizado en el desarrollo actual de la tecnología</t>
    </r>
  </si>
  <si>
    <r>
      <t xml:space="preserve">Presente el valor en pesos para los </t>
    </r>
    <r>
      <rPr>
        <rFont val="Calibri"/>
        <b val="true"/>
        <i val="false"/>
        <strike val="false"/>
        <color rgb="FF000000"/>
        <sz val="10"/>
        <u val="none"/>
      </rPr>
      <t xml:space="preserve">materiales de formación</t>
    </r>
    <r>
      <rPr>
        <rFont val="Calibri"/>
        <b val="false"/>
        <i val="false"/>
        <strike val="false"/>
        <color rgb="FF000000"/>
        <sz val="10"/>
        <u val="none"/>
      </rPr>
      <t xml:space="preserve"> utilizado en el desarrollo actual de la tecnología</t>
    </r>
  </si>
  <si>
    <r>
      <t xml:space="preserve">Presente el valor en pesos para</t>
    </r>
    <r>
      <rPr>
        <rFont val="Calibri"/>
        <b val="true"/>
        <i val="false"/>
        <strike val="false"/>
        <color rgb="FF000000"/>
        <sz val="10"/>
        <u val="none"/>
      </rPr>
      <t xml:space="preserve"> maquinaria y equipo</t>
    </r>
    <r>
      <rPr>
        <rFont val="Calibri"/>
        <b val="false"/>
        <i val="false"/>
        <strike val="false"/>
        <color rgb="FF000000"/>
        <sz val="10"/>
        <u val="none"/>
      </rPr>
      <t xml:space="preserve"> utilizado en el desarrollo actual de la tecnología</t>
    </r>
  </si>
  <si>
    <t>Valor total utilizado en el desarrollo actual</t>
  </si>
  <si>
    <t>Productos obtenidos del desarrollo actual de la tecnología (de acuerdo a la tipología definida por Minciencias)</t>
  </si>
  <si>
    <t>Producto obtenido</t>
  </si>
  <si>
    <t>Descripción de los productos obtenidos (describa los productos que se han desarrollado durante el desarrollo actual de la tecnología)</t>
  </si>
  <si>
    <t>Seleccione el nivel inventivo esperado para la tecnología, el cual describe el alcance del desarrollo tecnológico</t>
  </si>
  <si>
    <t xml:space="preserve">TRL al que se espera llegar, si su tecnología es financiada durante la vigencia 2021 </t>
  </si>
  <si>
    <t>Evaluación avance del TRL</t>
  </si>
  <si>
    <t>Evaluación meta del TRL a alcanzar</t>
  </si>
  <si>
    <t>Requerimiento de infraestructura para desarrollo de la tecnología</t>
  </si>
  <si>
    <t>Valor Tipo de esfuerzo</t>
  </si>
  <si>
    <r>
      <t xml:space="preserve">Costo en pesos </t>
    </r>
    <r>
      <rPr>
        <rFont val="Calibri"/>
        <b val="true"/>
        <i val="false"/>
        <strike val="false"/>
        <color rgb="FF000000"/>
        <sz val="10"/>
        <u val="none"/>
      </rPr>
      <t xml:space="preserve">Recurso Humano (servicios personales indirectos)</t>
    </r>
    <r>
      <rPr>
        <rFont val="Calibri"/>
        <b val="false"/>
        <i val="false"/>
        <strike val="false"/>
        <color rgb="FF000000"/>
        <sz val="10"/>
        <u val="none"/>
      </rPr>
      <t xml:space="preserve"> para avanzar en el desarrollo del resultado de investigación</t>
    </r>
  </si>
  <si>
    <r>
      <t xml:space="preserve">Costo en pesos  del o los </t>
    </r>
    <r>
      <rPr>
        <rFont val="Calibri"/>
        <b val="true"/>
        <i val="false"/>
        <strike val="false"/>
        <color rgb="FF000000"/>
        <sz val="10"/>
        <u val="none"/>
      </rPr>
      <t xml:space="preserve">Materiales de formación</t>
    </r>
    <r>
      <rPr>
        <rFont val="Calibri"/>
        <b val="false"/>
        <i val="false"/>
        <strike val="false"/>
        <color rgb="FF000000"/>
        <sz val="10"/>
        <u val="none"/>
      </rPr>
      <t xml:space="preserve"> para avanzar en el desarrollo del resultado de investigación. </t>
    </r>
  </si>
  <si>
    <r>
      <t xml:space="preserve">Costo en pesos de los </t>
    </r>
    <r>
      <rPr>
        <rFont val="Calibri"/>
        <b val="true"/>
        <i val="false"/>
        <strike val="false"/>
        <color rgb="FF000000"/>
        <sz val="10"/>
        <u val="none"/>
      </rPr>
      <t xml:space="preserve">equipos</t>
    </r>
    <r>
      <rPr>
        <rFont val="Calibri"/>
        <b val="false"/>
        <i val="false"/>
        <strike val="false"/>
        <color rgb="FF000000"/>
        <sz val="10"/>
        <u val="none"/>
      </rPr>
      <t xml:space="preserve"> para avanzar en el desarrollo del resultado de investigación. </t>
    </r>
  </si>
  <si>
    <r>
      <t xml:space="preserve">Costo en pesos para </t>
    </r>
    <r>
      <rPr>
        <rFont val="Calibri"/>
        <b val="true"/>
        <i val="false"/>
        <strike val="false"/>
        <color rgb="FF000000"/>
        <sz val="10"/>
        <u val="none"/>
      </rPr>
      <t xml:space="preserve">otros rubros</t>
    </r>
    <r>
      <rPr>
        <rFont val="Calibri"/>
        <b val="false"/>
        <i val="false"/>
        <strike val="false"/>
        <color rgb="FF000000"/>
        <sz val="10"/>
        <u val="none"/>
      </rPr>
      <t xml:space="preserve"> necesarios para avanzar en el desarrollo del resultado de investigación. </t>
    </r>
  </si>
  <si>
    <t>Valor total solicitado en los rubros definidos</t>
  </si>
  <si>
    <t>Justifique y describa el uso de los rubros solicitados especificando al detalle lo que se va a adquirir</t>
  </si>
  <si>
    <t xml:space="preserve">Para avanzar en el desarrollo del resultado de investigación, ¿requiere articularse con un ambiente de formacion de otro centro  a nivel nacional? </t>
  </si>
  <si>
    <t>Si su respuesta anterior fue afirmativa; escriba el nombre del centro de formación con el cual puede articularse</t>
  </si>
  <si>
    <t>Si su respuesta anterior fue afirmativa; seleccione el ID del ambiente de formación del cual va a hacer uso de acuerdo a la información presentada en la base de datos de los ambientes (ver PowerBI)</t>
  </si>
  <si>
    <t>Puntaje  Desarrollo de la tecnología</t>
  </si>
  <si>
    <t>Seleccione las aplicaciones de la tecnología del listado presentado según corresponda</t>
  </si>
  <si>
    <t>Valor</t>
  </si>
  <si>
    <t>Seleccione el criterio de aproximación al mercado del listado presentado según corresponda
  </t>
  </si>
  <si>
    <t>Si la tecnologia ha sido desarrollada por el grupo de investigación en alianza con una empresa que esta activa en el mercado indique si se ha realizado algún acuerdo con la empresa o aliado sobre los derechos en Propiedad Intelectual</t>
  </si>
  <si>
    <t>Si la respuesta anterior es "Si", indique si la alianza continua vigente.</t>
  </si>
  <si>
    <t>Seleccione el criterio correspondiente a la expansión de la tecnología del listado presentado según corresponda</t>
  </si>
  <si>
    <t>Seleccione el criterio correspondiente a regulaciones y barreras del mercado del listado presentado según corresponda</t>
  </si>
  <si>
    <t>Puntaje Mercado y aplicación</t>
  </si>
  <si>
    <t>Seleccione el criterio correspondiente a afectaciones por articulos o patentes del listado presentado según corresponda</t>
  </si>
  <si>
    <t>Seleccione el criterio correspondiente a afectaciones por productos comerciales del listado presentado según corresponda</t>
  </si>
  <si>
    <t xml:space="preserve">¿Considera que el resultado del desarrollo de la tecnología puede llevar a algún proceso de propiedad intelectual? </t>
  </si>
  <si>
    <t>Si la respuesta anterior es afirmativa, ¿Qué tipo de protección de la propiedad intelectual puede llegar a obtenerse? Eje: patente de invención, patente modelo de utilidad, derechos de autor</t>
  </si>
  <si>
    <t>Puntaje final</t>
  </si>
  <si>
    <t>¿Por dónde empezamos? (se solicita analizar los resultados obtenidos en los 3 componentes "desarrollo de la tecnología - mercado y aplicación - diferencial de la tecnología" que miden el desarrollo de la tecnología y describir por donde se iniciara con el desarrollo una vez los recursos sean asignados)</t>
  </si>
  <si>
    <t>Observaciones del Centro de Formación</t>
  </si>
  <si>
    <t>Observaciones del lider de Gestión del conocimiento</t>
  </si>
  <si>
    <t>.</t>
  </si>
  <si>
    <t>Sin actualizar.</t>
  </si>
  <si>
    <r>
      <rPr>
        <rFont val="Calibri"/>
        <b val="true"/>
        <i val="false"/>
        <strike val="false"/>
        <color rgb="FF000000"/>
        <sz val="11"/>
        <u val="none"/>
      </rPr>
      <t xml:space="preserve">Adaptado de:</t>
    </r>
    <r>
      <rPr>
        <rFont val="Calibri"/>
        <b val="false"/>
        <i val="false"/>
        <strike val="false"/>
        <color rgb="FF000000"/>
        <sz val="11"/>
        <u val="none"/>
      </rPr>
      <t xml:space="preserve"> Innovanalisis.com </t>
    </r>
  </si>
</sst>
</file>

<file path=xl/styles.xml><?xml version="1.0" encoding="utf-8"?>
<styleSheet xmlns="http://schemas.openxmlformats.org/spreadsheetml/2006/main" xml:space="preserve">
  <numFmts count="6">
    <numFmt numFmtId="164" formatCode="_-&quot;$&quot;\ * #,##0_-;\-&quot;$&quot;\ * #,##0_-;_-&quot;$&quot;\ * &quot;-&quot;_-;_-@_-"/>
    <numFmt numFmtId="165" formatCode="0.0"/>
    <numFmt numFmtId="166" formatCode="&quot;$&quot;\ #,##0;[Red]\-&quot;$&quot;\ #,##0"/>
    <numFmt numFmtId="167" formatCode="_([$$-409]* #,##0_);_([$$-409]* \(#,##0\);_([$$-409]* &quot;-&quot;??_);_(@_)"/>
    <numFmt numFmtId="168" formatCode="_-[$$-240A]\ * #,##0_-;\-[$$-240A]\ * #,##0_-;_-[$$-240A]\ * &quot;-&quot;_-;_-@_-"/>
    <numFmt numFmtId="169" formatCode="&quot;$&quot;#,##0_);[Red]\(&quot;$&quot;#,##0\)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8EAADB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A9CD90"/>
        <bgColor rgb="FFFFFFFF"/>
      </patternFill>
    </fill>
  </fills>
  <borders count="25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2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8" applyFont="1" applyNumberFormat="0" applyFill="0" applyBorder="1" applyAlignment="1">
      <alignment horizontal="center" vertical="center" textRotation="0" wrapText="true" shrinkToFit="false"/>
    </xf>
    <xf xfId="0" fontId="2" numFmtId="0" fillId="2" borderId="9" applyFont="1" applyNumberFormat="0" applyFill="0" applyBorder="1" applyAlignment="1">
      <alignment horizontal="center" vertical="center" textRotation="0" wrapText="true" shrinkToFit="false"/>
    </xf>
    <xf xfId="0" fontId="2" numFmtId="0" fillId="2" borderId="10" applyFont="1" applyNumberFormat="0" applyFill="0" applyBorder="1" applyAlignment="1">
      <alignment horizontal="center" vertical="center" textRotation="0" wrapText="true" shrinkToFit="false"/>
    </xf>
    <xf xfId="0" fontId="2" numFmtId="0" fillId="2" borderId="11" applyFont="1" applyNumberFormat="0" applyFill="0" applyBorder="1" applyAlignment="1">
      <alignment horizontal="center" vertical="center" textRotation="0" wrapText="true" shrinkToFit="false"/>
    </xf>
    <xf xfId="0" fontId="2" numFmtId="0" fillId="2" borderId="12" applyFont="1" applyNumberFormat="0" applyFill="0" applyBorder="1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center" vertical="center" textRotation="0" wrapText="true" shrinkToFit="false"/>
    </xf>
    <xf xfId="0" fontId="2" numFmtId="0" fillId="2" borderId="14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1" numFmtId="0" fillId="2" borderId="12" applyFont="1" applyNumberFormat="0" applyFill="0" applyBorder="1" applyAlignment="1">
      <alignment horizontal="center" vertical="center" textRotation="0" wrapText="true" shrinkToFit="false"/>
    </xf>
    <xf xfId="0" fontId="2" numFmtId="0" fillId="2" borderId="15" applyFont="1" applyNumberFormat="0" applyFill="0" applyBorder="1" applyAlignment="1">
      <alignment horizontal="center" vertical="center" textRotation="0" wrapText="true" shrinkToFit="false"/>
    </xf>
    <xf xfId="0" fontId="2" numFmtId="0" fillId="2" borderId="16" applyFont="1" applyNumberFormat="0" applyFill="0" applyBorder="1" applyAlignment="1">
      <alignment horizontal="center" vertical="center" textRotation="0" wrapText="true" shrinkToFit="false"/>
    </xf>
    <xf xfId="0" fontId="2" numFmtId="0" fillId="2" borderId="17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false"/>
    </xf>
    <xf xfId="0" fontId="3" numFmtId="0" fillId="3" borderId="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2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1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" numFmtId="0" fillId="4" borderId="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4" borderId="8" applyFont="1" applyNumberFormat="0" applyFill="1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 applyProtection="true">
      <alignment horizontal="general" vertical="center" textRotation="0" wrapText="true" shrinkToFit="false"/>
      <protection locked="false"/>
    </xf>
    <xf xfId="0" fontId="4" numFmtId="0" fillId="5" borderId="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" numFmtId="0" fillId="3" borderId="16" applyFont="1" applyNumberFormat="0" applyFill="1" applyBorder="1" applyAlignment="1">
      <alignment horizontal="center" vertical="center" textRotation="0" wrapText="true" shrinkToFit="false"/>
    </xf>
    <xf xfId="0" fontId="3" numFmtId="0" fillId="6" borderId="8" applyFont="1" applyNumberFormat="0" applyFill="1" applyBorder="1" applyAlignment="1">
      <alignment horizontal="center" vertical="center" textRotation="0" wrapText="true" shrinkToFit="false"/>
    </xf>
    <xf xfId="0" fontId="3" numFmtId="0" fillId="3" borderId="8" applyFont="1" applyNumberFormat="0" applyFill="1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6" borderId="8" applyFont="1" applyNumberFormat="0" applyFill="1" applyBorder="1" applyAlignment="1">
      <alignment horizontal="center" vertical="center" textRotation="0" wrapText="false" shrinkToFit="false"/>
    </xf>
    <xf xfId="0" fontId="0" numFmtId="0" fillId="4" borderId="8" applyFont="0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4" borderId="8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8" applyFont="0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4" borderId="16" applyFont="0" applyNumberFormat="0" applyFill="1" applyBorder="1" applyAlignment="1" applyProtection="true">
      <alignment horizontal="general" vertical="center" textRotation="0" wrapText="true" shrinkToFit="false"/>
      <protection locked="false"/>
    </xf>
    <xf xfId="0" fontId="4" numFmtId="0" fillId="4" borderId="8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4" numFmtId="0" fillId="4" borderId="1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4" numFmtId="0" fillId="4" borderId="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4" numFmtId="164" fillId="4" borderId="8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4" numFmtId="164" fillId="4" borderId="8" applyFont="1" applyNumberFormat="1" applyFill="1" applyBorder="1" applyAlignment="1">
      <alignment horizontal="center" vertical="center" textRotation="0" wrapText="true" shrinkToFit="false"/>
    </xf>
    <xf xfId="0" fontId="4" numFmtId="165" fillId="4" borderId="8" applyFont="1" applyNumberFormat="1" applyFill="1" applyBorder="1" applyAlignment="1">
      <alignment horizontal="center" vertical="center" textRotation="0" wrapText="true" shrinkToFit="false"/>
    </xf>
    <xf xfId="0" fontId="0" numFmtId="0" fillId="4" borderId="8" applyFont="0" applyNumberFormat="0" applyFill="1" applyBorder="1" applyAlignment="1" applyProtection="true">
      <alignment horizontal="general" vertical="center" textRotation="0" wrapText="true" shrinkToFit="false"/>
      <protection locked="false"/>
    </xf>
    <xf xfId="0" fontId="4" numFmtId="164" fillId="4" borderId="8" applyFont="1" applyNumberFormat="1" applyFill="1" applyBorder="1" applyAlignment="1" applyProtection="true">
      <alignment horizontal="general" vertical="center" textRotation="0" wrapText="true" shrinkToFit="false"/>
      <protection locked="false"/>
    </xf>
    <xf xfId="0" fontId="4" numFmtId="164" fillId="4" borderId="8" applyFont="1" applyNumberFormat="1" applyFill="1" applyBorder="1" applyAlignment="1" applyProtection="true">
      <alignment horizontal="right" vertical="center" textRotation="0" wrapText="true" shrinkToFit="false"/>
      <protection locked="false"/>
    </xf>
    <xf xfId="0" fontId="4" numFmtId="164" fillId="4" borderId="8" applyFont="1" applyNumberFormat="1" applyFill="1" applyBorder="1" applyAlignment="1">
      <alignment horizontal="right" vertical="center" textRotation="0" wrapText="true" shrinkToFit="false"/>
    </xf>
    <xf xfId="0" fontId="4" numFmtId="166" fillId="4" borderId="8" applyFont="1" applyNumberFormat="1" applyFill="1" applyBorder="1" applyAlignment="1" applyProtection="true">
      <alignment horizontal="right" vertical="center" textRotation="0" wrapText="true" shrinkToFit="false"/>
      <protection locked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4" numFmtId="165" fillId="7" borderId="16" applyFont="1" applyNumberFormat="1" applyFill="1" applyBorder="1" applyAlignment="1">
      <alignment horizontal="center" vertical="center" textRotation="0" wrapText="true" shrinkToFit="false"/>
    </xf>
    <xf xfId="0" fontId="4" numFmtId="0" fillId="2" borderId="8" applyFont="1" applyNumberFormat="0" applyFill="0" applyBorder="1" applyAlignment="1" applyProtection="true">
      <alignment horizontal="general" vertical="center" textRotation="0" wrapText="true" shrinkToFit="false"/>
      <protection locked="false"/>
    </xf>
    <xf xfId="0" fontId="4" numFmtId="0" fillId="4" borderId="8" applyFont="1" applyNumberFormat="0" applyFill="1" applyBorder="1" applyAlignment="1">
      <alignment horizontal="center" vertical="center" textRotation="0" wrapText="true" shrinkToFit="false"/>
    </xf>
    <xf xfId="0" fontId="4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165" fillId="8" borderId="8" applyFont="1" applyNumberFormat="1" applyFill="1" applyBorder="1" applyAlignment="1">
      <alignment horizontal="center" vertical="center" textRotation="0" wrapText="true" shrinkToFit="false"/>
    </xf>
    <xf xfId="0" fontId="3" numFmtId="165" fillId="7" borderId="8" applyFont="1" applyNumberFormat="1" applyFill="1" applyBorder="1" applyAlignment="1">
      <alignment horizontal="center" vertical="center" textRotation="0" wrapText="true" shrinkToFit="false"/>
    </xf>
    <xf xfId="0" fontId="0" numFmtId="165" fillId="4" borderId="8" applyFont="0" applyNumberFormat="1" applyFill="1" applyBorder="1" applyAlignment="1">
      <alignment horizontal="center" vertical="center" textRotation="0" wrapText="true" shrinkToFit="false"/>
    </xf>
    <xf xfId="0" fontId="0" numFmtId="165" fillId="4" borderId="8" applyFont="0" applyNumberFormat="1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 applyProtection="true">
      <alignment horizontal="right" vertical="bottom" textRotation="0" wrapText="true" shrinkToFit="false"/>
      <protection locked="false"/>
    </xf>
    <xf xfId="0" fontId="4" numFmtId="0" fillId="4" borderId="8" applyFont="1" applyNumberFormat="0" applyFill="1" applyBorder="1" applyAlignment="1" applyProtection="true">
      <alignment horizontal="right" vertical="center" textRotation="0" wrapText="true" shrinkToFit="false"/>
      <protection locked="false"/>
    </xf>
    <xf xfId="0" fontId="0" numFmtId="0" fillId="4" borderId="11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8" applyFont="0" applyNumberFormat="0" applyFill="1" applyBorder="1" applyAlignment="1" applyProtection="true">
      <alignment horizontal="general" vertical="bottom" textRotation="0" wrapText="true" shrinkToFit="false"/>
      <protection locked="false"/>
    </xf>
    <xf xfId="0" fontId="0" numFmtId="0" fillId="4" borderId="8" applyFont="0" applyNumberFormat="0" applyFill="1" applyBorder="1" applyAlignment="1" applyProtection="true">
      <alignment horizontal="left" vertical="center" textRotation="0" wrapText="false" shrinkToFit="false"/>
      <protection locked="false"/>
    </xf>
    <xf xfId="0" fontId="0" numFmtId="0" fillId="4" borderId="8" applyFont="0" applyNumberFormat="0" applyFill="1" applyBorder="1" applyAlignment="1" applyProtection="true">
      <alignment horizontal="left" vertical="center" textRotation="0" wrapText="true" shrinkToFit="false"/>
      <protection locked="false"/>
    </xf>
    <xf xfId="0" fontId="0" numFmtId="0" fillId="4" borderId="8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164" fillId="4" borderId="8" applyFont="0" applyNumberFormat="1" applyFill="1" applyBorder="1" applyAlignment="1" applyProtection="true">
      <alignment horizontal="right" vertical="bottom" textRotation="0" wrapText="false" shrinkToFit="false"/>
      <protection locked="false"/>
    </xf>
    <xf xfId="0" fontId="0" numFmtId="167" fillId="4" borderId="8" applyFont="0" applyNumberFormat="1" applyFill="1" applyBorder="1" applyAlignment="1" applyProtection="true">
      <alignment horizontal="right" vertical="bottom" textRotation="0" wrapText="false" shrinkToFit="false"/>
      <protection locked="false"/>
    </xf>
    <xf xfId="0" fontId="0" numFmtId="164" fillId="4" borderId="8" applyFont="0" applyNumberFormat="1" applyFill="1" applyBorder="1" applyAlignment="1" applyProtection="true">
      <alignment horizontal="right" vertical="center" textRotation="0" wrapText="false" shrinkToFit="false"/>
      <protection locked="false"/>
    </xf>
    <xf xfId="0" fontId="0" numFmtId="168" fillId="4" borderId="8" applyFont="0" applyNumberFormat="1" applyFill="1" applyBorder="1" applyAlignment="1" applyProtection="true">
      <alignment horizontal="right" vertical="center" textRotation="0" wrapText="false" shrinkToFit="false"/>
      <protection locked="false"/>
    </xf>
    <xf xfId="0" fontId="0" numFmtId="165" fillId="4" borderId="8" applyFont="0" applyNumberFormat="1" applyFill="1" applyBorder="1" applyAlignment="1">
      <alignment horizontal="center" vertical="center" textRotation="0" wrapText="false" shrinkToFit="false"/>
    </xf>
    <xf xfId="0" fontId="0" numFmtId="0" fillId="4" borderId="8" applyFont="0" applyNumberFormat="0" applyFill="1" applyBorder="1" applyAlignment="1" applyProtection="true">
      <alignment horizontal="general" vertical="center" textRotation="0" wrapText="true" shrinkToFit="false"/>
      <protection locked="false"/>
    </xf>
    <xf xfId="0" fontId="0" numFmtId="0" fillId="4" borderId="0" applyFont="0" applyNumberFormat="0" applyFill="1" applyBorder="0" applyAlignment="1" applyProtection="true">
      <alignment horizontal="general" vertical="center" textRotation="0" wrapText="false" shrinkToFit="false"/>
      <protection locked="false"/>
    </xf>
    <xf xfId="0" fontId="0" numFmtId="0" fillId="4" borderId="8" applyFont="0" applyNumberFormat="0" applyFill="1" applyBorder="1" applyAlignment="1" applyProtection="true">
      <alignment horizontal="right" vertical="bottom" textRotation="0" wrapText="false" shrinkToFit="false"/>
      <protection locked="false"/>
    </xf>
    <xf xfId="0" fontId="0" numFmtId="0" fillId="4" borderId="8" applyFont="0" applyNumberFormat="0" applyFill="1" applyBorder="1" applyAlignment="1" applyProtection="true">
      <alignment horizontal="right" vertical="center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locked="false"/>
    </xf>
    <xf xfId="0" fontId="0" numFmtId="169" fillId="4" borderId="8" applyFont="0" applyNumberFormat="1" applyFill="1" applyBorder="1" applyAlignment="1" applyProtection="true">
      <alignment horizontal="right" vertical="center" textRotation="0" wrapText="false" shrinkToFit="false"/>
      <protection locked="false"/>
    </xf>
    <xf xfId="0" fontId="0" numFmtId="0" fillId="2" borderId="8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8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64" fillId="2" borderId="8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9" fillId="2" borderId="8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4" numFmtId="164" fillId="2" borderId="8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8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false"/>
    </xf>
    <xf xfId="0" fontId="0" numFmtId="0" fillId="2" borderId="8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8" applyFont="0" applyNumberFormat="0" applyFill="0" applyBorder="1" applyAlignment="1" applyProtection="true">
      <alignment horizontal="center" vertical="bottom" textRotation="0" wrapText="true" shrinkToFit="false"/>
      <protection locked="false"/>
    </xf>
    <xf xfId="0" fontId="0" numFmtId="0" fillId="4" borderId="8" applyFont="0" applyNumberFormat="0" applyFill="1" applyBorder="1" applyAlignment="1" applyProtection="true">
      <alignment horizontal="left" vertical="center" textRotation="0" wrapText="true" shrinkToFit="false"/>
      <protection locked="false"/>
    </xf>
    <xf xfId="0" fontId="0" numFmtId="0" fillId="4" borderId="8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16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19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18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5" numFmtId="0" fillId="4" borderId="16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5" numFmtId="0" fillId="4" borderId="19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5" numFmtId="0" fillId="4" borderId="18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5" numFmtId="0" fillId="3" borderId="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8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16" applyFont="0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4" borderId="19" applyFont="0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4" borderId="18" applyFont="0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6" borderId="8" applyFont="1" applyNumberFormat="0" applyFill="1" applyBorder="1" applyAlignment="1">
      <alignment horizontal="center" vertical="center" textRotation="0" wrapText="false" shrinkToFit="false"/>
    </xf>
    <xf xfId="0" fontId="3" numFmtId="0" fillId="3" borderId="16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3" borderId="1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3" borderId="1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6" borderId="16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6" borderId="1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6" borderId="1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6" borderId="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3" borderId="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false"/>
    </xf>
    <xf xfId="0" fontId="3" numFmtId="0" fillId="9" borderId="20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9" borderId="2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9" borderId="2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9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9" borderId="23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9" borderId="24" applyFont="1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257175</xdr:colOff>
      <xdr:row>21</xdr:row>
      <xdr:rowOff>104775</xdr:rowOff>
    </xdr:from>
    <xdr:ext cx="1905000" cy="381000"/>
    <xdr:pic>
      <xdr:nvPicPr>
        <xdr:cNvPr id="1" name="Imagen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800"/>
  <sheetViews>
    <sheetView tabSelected="0" workbookViewId="0" zoomScale="85" zoomScaleNormal="85" showGridLines="true" showRowColHeaders="1">
      <selection activeCell="L3" sqref="L3"/>
    </sheetView>
  </sheetViews>
  <sheetFormatPr defaultRowHeight="14.4" outlineLevelRow="0" outlineLevelCol="0"/>
  <cols>
    <col min="1" max="1" width="0.85546875" customWidth="true" style="0"/>
    <col min="2" max="2" width="5.28515625" customWidth="true" style="0"/>
    <col min="3" max="3" width="70.7109375" customWidth="true" style="0"/>
    <col min="4" max="4" width="70.7109375" customWidth="true" style="0"/>
    <col min="5" max="5" width="70.7109375" customWidth="true" style="0"/>
    <col min="6" max="6" width="39.5703125" customWidth="true" style="0"/>
    <col min="7" max="7" width="30.7109375" customWidth="true" style="0"/>
    <col min="8" max="8" width="27.85546875" customWidth="true" style="0"/>
    <col min="9" max="9" width="70.7109375" customWidth="true" style="0"/>
    <col min="10" max="10" width="70.7109375" customWidth="true" style="0"/>
    <col min="11" max="11" width="70.7109375" customWidth="true" style="0"/>
    <col min="12" max="12" width="70.7109375" customWidth="true" style="0"/>
    <col min="13" max="13" width="30.7109375" customWidth="true" style="0"/>
    <col min="14" max="14" width="30.7109375" customWidth="true" style="0"/>
    <col min="15" max="15" width="18.42578125" customWidth="true" style="0"/>
    <col min="16" max="16" width="18.42578125" customWidth="true" style="0"/>
    <col min="17" max="17" width="30.140625" customWidth="true" style="0"/>
    <col min="18" max="18" width="38.28515625" customWidth="true" style="0"/>
    <col min="19" max="19" width="38.28515625" customWidth="true" style="0"/>
    <col min="20" max="20" width="39.140625" customWidth="true" style="0"/>
  </cols>
  <sheetData>
    <row r="1" spans="1:20" customHeight="1" ht="2.25">
      <c r="C1">
        <v>1</v>
      </c>
    </row>
    <row r="2" spans="1:20" customHeight="1" ht="52.5">
      <c r="A2" s="2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5" t="s">
        <v>16</v>
      </c>
      <c r="S2" s="5" t="s">
        <v>17</v>
      </c>
      <c r="T2" s="5" t="s">
        <v>18</v>
      </c>
    </row>
    <row r="3" spans="1:20" customHeight="1" ht="99.95">
      <c r="A3" s="3"/>
      <c r="B3" s="5">
        <v>1</v>
      </c>
      <c r="C3" s="14" t="s">
        <v>19</v>
      </c>
      <c r="D3" s="6" t="s">
        <v>19</v>
      </c>
      <c r="E3" s="6" t="s">
        <v>20</v>
      </c>
      <c r="F3" s="6" t="s">
        <v>21</v>
      </c>
      <c r="G3" s="6" t="s">
        <v>22</v>
      </c>
      <c r="H3" s="6">
        <v>2020</v>
      </c>
      <c r="I3" s="6" t="s">
        <v>23</v>
      </c>
      <c r="J3" s="6" t="s">
        <v>24</v>
      </c>
      <c r="K3" s="6" t="s">
        <v>25</v>
      </c>
      <c r="L3" s="6" t="s">
        <v>26</v>
      </c>
      <c r="M3" s="6" t="s">
        <v>27</v>
      </c>
      <c r="N3" s="6" t="s">
        <v>28</v>
      </c>
      <c r="O3" s="15" t="s">
        <v>29</v>
      </c>
      <c r="P3" s="6" t="s">
        <v>30</v>
      </c>
      <c r="Q3" s="6" t="s">
        <v>31</v>
      </c>
      <c r="R3" s="11" t="s">
        <v>32</v>
      </c>
      <c r="S3" s="19" t="s">
        <v>33</v>
      </c>
      <c r="T3" s="7" t="s">
        <v>34</v>
      </c>
    </row>
    <row r="4" spans="1:20" customHeight="1" ht="99.95">
      <c r="A4" s="3"/>
      <c r="B4" s="5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16"/>
      <c r="P4" s="8"/>
      <c r="Q4" s="8"/>
      <c r="R4" s="8"/>
      <c r="S4" s="20"/>
      <c r="T4" s="9"/>
    </row>
    <row r="5" spans="1:20" customHeight="1" ht="99.95">
      <c r="A5" s="3"/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16"/>
      <c r="P5" s="8"/>
      <c r="Q5" s="8"/>
      <c r="R5" s="8"/>
      <c r="S5" s="20"/>
      <c r="T5" s="9"/>
    </row>
    <row r="6" spans="1:20" customHeight="1" ht="99.95">
      <c r="A6" s="3"/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16"/>
      <c r="P6" s="8"/>
      <c r="Q6" s="8"/>
      <c r="R6" s="8"/>
      <c r="S6" s="20"/>
      <c r="T6" s="9"/>
    </row>
    <row r="7" spans="1:20" customHeight="1" ht="99.95">
      <c r="A7" s="3"/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16"/>
      <c r="P7" s="8"/>
      <c r="Q7" s="8"/>
      <c r="R7" s="8"/>
      <c r="S7" s="20"/>
      <c r="T7" s="9"/>
    </row>
    <row r="8" spans="1:20" customHeight="1" ht="99.95">
      <c r="A8" s="3"/>
      <c r="B8" s="5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16"/>
      <c r="P8" s="8"/>
      <c r="Q8" s="8"/>
      <c r="R8" s="8"/>
      <c r="S8" s="20"/>
      <c r="T8" s="9"/>
    </row>
    <row r="9" spans="1:20" customHeight="1" ht="99.95">
      <c r="A9" s="3"/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16"/>
      <c r="P9" s="8"/>
      <c r="Q9" s="8"/>
      <c r="R9" s="8"/>
      <c r="S9" s="20"/>
      <c r="T9" s="9"/>
    </row>
    <row r="10" spans="1:20" customHeight="1" ht="99.95">
      <c r="A10" s="3"/>
      <c r="B10" s="5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16"/>
      <c r="P10" s="8"/>
      <c r="Q10" s="8"/>
      <c r="R10" s="8"/>
      <c r="S10" s="20"/>
      <c r="T10" s="9"/>
    </row>
    <row r="11" spans="1:20" customHeight="1" ht="99.95">
      <c r="A11" s="3"/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16"/>
      <c r="P11" s="8"/>
      <c r="Q11" s="8"/>
      <c r="R11" s="8"/>
      <c r="S11" s="20"/>
      <c r="T11" s="9"/>
    </row>
    <row r="12" spans="1:20" customHeight="1" ht="99.95">
      <c r="A12" s="3"/>
      <c r="B12" s="5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16"/>
      <c r="P12" s="8"/>
      <c r="Q12" s="8"/>
      <c r="R12" s="8"/>
      <c r="S12" s="20"/>
      <c r="T12" s="9"/>
    </row>
    <row r="13" spans="1:20" customHeight="1" ht="99.95">
      <c r="A13" s="3"/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6"/>
      <c r="P13" s="8"/>
      <c r="Q13" s="8"/>
      <c r="R13" s="8"/>
      <c r="S13" s="20"/>
      <c r="T13" s="9"/>
    </row>
    <row r="14" spans="1:20" customHeight="1" ht="99.95">
      <c r="A14" s="3"/>
      <c r="B14" s="5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16"/>
      <c r="P14" s="8"/>
      <c r="Q14" s="8"/>
      <c r="R14" s="8"/>
      <c r="S14" s="20"/>
      <c r="T14" s="9"/>
    </row>
    <row r="15" spans="1:20" customHeight="1" ht="99.95">
      <c r="A15" s="3"/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16"/>
      <c r="P15" s="8"/>
      <c r="Q15" s="8"/>
      <c r="R15" s="8"/>
      <c r="S15" s="20"/>
      <c r="T15" s="9"/>
    </row>
    <row r="16" spans="1:20" customHeight="1" ht="99.95">
      <c r="A16" s="3"/>
      <c r="B16" s="5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16"/>
      <c r="P16" s="8"/>
      <c r="Q16" s="8"/>
      <c r="R16" s="8"/>
      <c r="S16" s="20"/>
      <c r="T16" s="9"/>
    </row>
    <row r="17" spans="1:20" customHeight="1" ht="99.95">
      <c r="A17" s="3"/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16"/>
      <c r="P17" s="8"/>
      <c r="Q17" s="8"/>
      <c r="R17" s="8"/>
      <c r="S17" s="20"/>
      <c r="T17" s="9"/>
    </row>
    <row r="18" spans="1:20" customHeight="1" ht="99.95">
      <c r="A18" s="3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16"/>
      <c r="P18" s="8"/>
      <c r="Q18" s="8"/>
      <c r="R18" s="8"/>
      <c r="S18" s="20"/>
      <c r="T18" s="9"/>
    </row>
    <row r="19" spans="1:20" customHeight="1" ht="99.95">
      <c r="A19" s="3"/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16"/>
      <c r="P19" s="8"/>
      <c r="Q19" s="8"/>
      <c r="R19" s="8"/>
      <c r="S19" s="20"/>
      <c r="T19" s="9"/>
    </row>
    <row r="20" spans="1:20" customHeight="1" ht="99.95">
      <c r="A20" s="3"/>
      <c r="B20" s="5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16"/>
      <c r="P20" s="8"/>
      <c r="Q20" s="8"/>
      <c r="R20" s="8"/>
      <c r="S20" s="20"/>
      <c r="T20" s="9"/>
    </row>
    <row r="21" spans="1:20" customHeight="1" ht="99.95">
      <c r="A21" s="3"/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16"/>
      <c r="P21" s="8"/>
      <c r="Q21" s="8"/>
      <c r="R21" s="8"/>
      <c r="S21" s="20"/>
      <c r="T21" s="9"/>
    </row>
    <row r="22" spans="1:20" customHeight="1" ht="99.95">
      <c r="A22" s="3"/>
      <c r="B22" s="5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16"/>
      <c r="P22" s="8"/>
      <c r="Q22" s="8"/>
      <c r="R22" s="8"/>
      <c r="S22" s="20"/>
      <c r="T22" s="9"/>
    </row>
    <row r="23" spans="1:20" customHeight="1" ht="99.95">
      <c r="A23" s="3"/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16"/>
      <c r="P23" s="8"/>
      <c r="Q23" s="8"/>
      <c r="R23" s="8"/>
      <c r="S23" s="20"/>
      <c r="T23" s="9"/>
    </row>
    <row r="24" spans="1:20" customHeight="1" ht="99.95">
      <c r="A24" s="3"/>
      <c r="B24" s="5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16"/>
      <c r="P24" s="8"/>
      <c r="Q24" s="8"/>
      <c r="R24" s="8"/>
      <c r="S24" s="20"/>
      <c r="T24" s="9"/>
    </row>
    <row r="25" spans="1:20" customHeight="1" ht="99.95">
      <c r="A25" s="3"/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16"/>
      <c r="P25" s="8"/>
      <c r="Q25" s="8"/>
      <c r="R25" s="8"/>
      <c r="S25" s="20"/>
      <c r="T25" s="9"/>
    </row>
    <row r="26" spans="1:20" customHeight="1" ht="99.95">
      <c r="A26" s="3"/>
      <c r="B26" s="5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16"/>
      <c r="P26" s="8"/>
      <c r="Q26" s="8"/>
      <c r="R26" s="8"/>
      <c r="S26" s="20"/>
      <c r="T26" s="9"/>
    </row>
    <row r="27" spans="1:20" customHeight="1" ht="99.95">
      <c r="A27" s="3"/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16"/>
      <c r="P27" s="8"/>
      <c r="Q27" s="8"/>
      <c r="R27" s="8"/>
      <c r="S27" s="20"/>
      <c r="T27" s="9"/>
    </row>
    <row r="28" spans="1:20" customHeight="1" ht="99.95">
      <c r="A28" s="3"/>
      <c r="B28" s="5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16"/>
      <c r="P28" s="8"/>
      <c r="Q28" s="8"/>
      <c r="R28" s="8"/>
      <c r="S28" s="20"/>
      <c r="T28" s="9"/>
    </row>
    <row r="29" spans="1:20" customHeight="1" ht="99.95">
      <c r="A29" s="3"/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16"/>
      <c r="P29" s="8"/>
      <c r="Q29" s="8"/>
      <c r="R29" s="8"/>
      <c r="S29" s="20"/>
      <c r="T29" s="9"/>
    </row>
    <row r="30" spans="1:20" customHeight="1" ht="99.95">
      <c r="A30" s="3"/>
      <c r="B30" s="5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6"/>
      <c r="P30" s="8"/>
      <c r="Q30" s="8"/>
      <c r="R30" s="8"/>
      <c r="S30" s="20"/>
      <c r="T30" s="9"/>
    </row>
    <row r="31" spans="1:20" customHeight="1" ht="99.95">
      <c r="A31" s="3"/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6"/>
      <c r="P31" s="8"/>
      <c r="Q31" s="8"/>
      <c r="R31" s="8"/>
      <c r="S31" s="20"/>
      <c r="T31" s="9"/>
    </row>
    <row r="32" spans="1:20" customHeight="1" ht="99.95">
      <c r="A32" s="3"/>
      <c r="B32" s="5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6"/>
      <c r="P32" s="8"/>
      <c r="Q32" s="8"/>
      <c r="R32" s="8"/>
      <c r="S32" s="20"/>
      <c r="T32" s="9"/>
    </row>
    <row r="33" spans="1:20" customHeight="1" ht="99.95">
      <c r="A33" s="3"/>
      <c r="B33" s="5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16"/>
      <c r="P33" s="8"/>
      <c r="Q33" s="8"/>
      <c r="R33" s="8"/>
      <c r="S33" s="20"/>
      <c r="T33" s="9"/>
    </row>
    <row r="34" spans="1:20" customHeight="1" ht="99.95">
      <c r="A34" s="3"/>
      <c r="B34" s="5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16"/>
      <c r="P34" s="8"/>
      <c r="Q34" s="8"/>
      <c r="R34" s="8"/>
      <c r="S34" s="20"/>
      <c r="T34" s="9"/>
    </row>
    <row r="35" spans="1:20" customHeight="1" ht="99.95">
      <c r="A35" s="3"/>
      <c r="B35" s="5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16"/>
      <c r="P35" s="8"/>
      <c r="Q35" s="8"/>
      <c r="R35" s="8"/>
      <c r="S35" s="20"/>
      <c r="T35" s="9"/>
    </row>
    <row r="36" spans="1:20" customHeight="1" ht="99.95">
      <c r="A36" s="3"/>
      <c r="B36" s="5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6"/>
      <c r="P36" s="8"/>
      <c r="Q36" s="8"/>
      <c r="R36" s="8"/>
      <c r="S36" s="20"/>
      <c r="T36" s="9"/>
    </row>
    <row r="37" spans="1:20" customHeight="1" ht="99.95">
      <c r="A37" s="3"/>
      <c r="B37" s="5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16"/>
      <c r="P37" s="8"/>
      <c r="Q37" s="8"/>
      <c r="R37" s="8"/>
      <c r="S37" s="20"/>
      <c r="T37" s="9"/>
    </row>
    <row r="38" spans="1:20" customHeight="1" ht="99.95">
      <c r="A38" s="3"/>
      <c r="B38" s="5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16"/>
      <c r="P38" s="8"/>
      <c r="Q38" s="8"/>
      <c r="R38" s="8"/>
      <c r="S38" s="20"/>
      <c r="T38" s="9"/>
    </row>
    <row r="39" spans="1:20" customHeight="1" ht="99.95">
      <c r="A39" s="3"/>
      <c r="B39" s="5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16"/>
      <c r="P39" s="8"/>
      <c r="Q39" s="8"/>
      <c r="R39" s="8"/>
      <c r="S39" s="20"/>
      <c r="T39" s="9"/>
    </row>
    <row r="40" spans="1:20" customHeight="1" ht="99.95">
      <c r="A40" s="3"/>
      <c r="B40" s="5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16"/>
      <c r="P40" s="8"/>
      <c r="Q40" s="8"/>
      <c r="R40" s="8"/>
      <c r="S40" s="20"/>
      <c r="T40" s="9"/>
    </row>
    <row r="41" spans="1:20" customHeight="1" ht="99.95">
      <c r="A41" s="3"/>
      <c r="B41" s="5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6"/>
      <c r="P41" s="8"/>
      <c r="Q41" s="8"/>
      <c r="R41" s="8"/>
      <c r="S41" s="20"/>
      <c r="T41" s="9"/>
    </row>
    <row r="42" spans="1:20" customHeight="1" ht="99.95">
      <c r="A42" s="3"/>
      <c r="B42" s="5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6"/>
      <c r="P42" s="8"/>
      <c r="Q42" s="8"/>
      <c r="R42" s="8"/>
      <c r="S42" s="20"/>
      <c r="T42" s="9"/>
    </row>
    <row r="43" spans="1:20" customHeight="1" ht="99.95">
      <c r="A43" s="3"/>
      <c r="B43" s="5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6"/>
      <c r="P43" s="8"/>
      <c r="Q43" s="8"/>
      <c r="R43" s="8"/>
      <c r="S43" s="20"/>
      <c r="T43" s="9"/>
    </row>
    <row r="44" spans="1:20" customHeight="1" ht="99.95">
      <c r="A44" s="3"/>
      <c r="B44" s="5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6"/>
      <c r="P44" s="8"/>
      <c r="Q44" s="8"/>
      <c r="R44" s="8"/>
      <c r="S44" s="20"/>
      <c r="T44" s="9"/>
    </row>
    <row r="45" spans="1:20" customHeight="1" ht="99.95">
      <c r="A45" s="3"/>
      <c r="B45" s="5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16"/>
      <c r="P45" s="8"/>
      <c r="Q45" s="8"/>
      <c r="R45" s="8"/>
      <c r="S45" s="20"/>
      <c r="T45" s="9"/>
    </row>
    <row r="46" spans="1:20" customHeight="1" ht="99.95">
      <c r="A46" s="3"/>
      <c r="B46" s="5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16"/>
      <c r="P46" s="8"/>
      <c r="Q46" s="8"/>
      <c r="R46" s="8"/>
      <c r="S46" s="20"/>
      <c r="T46" s="9"/>
    </row>
    <row r="47" spans="1:20" customHeight="1" ht="99.95">
      <c r="A47" s="3"/>
      <c r="B47" s="5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16"/>
      <c r="P47" s="8"/>
      <c r="Q47" s="8"/>
      <c r="R47" s="8"/>
      <c r="S47" s="20"/>
      <c r="T47" s="9"/>
    </row>
    <row r="48" spans="1:20" customHeight="1" ht="99.95">
      <c r="A48" s="3"/>
      <c r="B48" s="5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16"/>
      <c r="P48" s="8"/>
      <c r="Q48" s="8"/>
      <c r="R48" s="8"/>
      <c r="S48" s="20"/>
      <c r="T48" s="9"/>
    </row>
    <row r="49" spans="1:20" customHeight="1" ht="99.95">
      <c r="A49" s="3"/>
      <c r="B49" s="5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16"/>
      <c r="P49" s="8"/>
      <c r="Q49" s="8"/>
      <c r="R49" s="8"/>
      <c r="S49" s="20"/>
      <c r="T49" s="9"/>
    </row>
    <row r="50" spans="1:20" customHeight="1" ht="99.95">
      <c r="A50" s="3"/>
      <c r="B50" s="5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16"/>
      <c r="P50" s="8"/>
      <c r="Q50" s="8"/>
      <c r="R50" s="8"/>
      <c r="S50" s="20"/>
      <c r="T50" s="9"/>
    </row>
    <row r="51" spans="1:20" customHeight="1" ht="99.95">
      <c r="A51" s="3"/>
      <c r="B51" s="5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16"/>
      <c r="P51" s="8"/>
      <c r="Q51" s="8"/>
      <c r="R51" s="8"/>
      <c r="S51" s="20"/>
      <c r="T51" s="9"/>
    </row>
    <row r="52" spans="1:20" customHeight="1" ht="99.95">
      <c r="A52" s="3"/>
      <c r="B52" s="5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16"/>
      <c r="P52" s="8"/>
      <c r="Q52" s="8"/>
      <c r="R52" s="8"/>
      <c r="S52" s="20"/>
      <c r="T52" s="9"/>
    </row>
    <row r="53" spans="1:20" customHeight="1" ht="99.95">
      <c r="A53" s="3"/>
      <c r="B53" s="5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16"/>
      <c r="P53" s="8"/>
      <c r="Q53" s="8"/>
      <c r="R53" s="8"/>
      <c r="S53" s="20"/>
      <c r="T53" s="9"/>
    </row>
    <row r="54" spans="1:20" customHeight="1" ht="99.95">
      <c r="A54" s="3"/>
      <c r="B54" s="5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16"/>
      <c r="P54" s="8"/>
      <c r="Q54" s="8"/>
      <c r="R54" s="8"/>
      <c r="S54" s="20"/>
      <c r="T54" s="9"/>
    </row>
    <row r="55" spans="1:20" customHeight="1" ht="99.95">
      <c r="A55" s="3"/>
      <c r="B55" s="5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16"/>
      <c r="P55" s="8"/>
      <c r="Q55" s="8"/>
      <c r="R55" s="8"/>
      <c r="S55" s="20"/>
      <c r="T55" s="9"/>
    </row>
    <row r="56" spans="1:20" customHeight="1" ht="99.95">
      <c r="A56" s="3"/>
      <c r="B56" s="5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16"/>
      <c r="P56" s="8"/>
      <c r="Q56" s="8"/>
      <c r="R56" s="8"/>
      <c r="S56" s="20"/>
      <c r="T56" s="9"/>
    </row>
    <row r="57" spans="1:20" customHeight="1" ht="99.95">
      <c r="A57" s="3"/>
      <c r="B57" s="5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16"/>
      <c r="P57" s="8"/>
      <c r="Q57" s="8"/>
      <c r="R57" s="8"/>
      <c r="S57" s="20"/>
      <c r="T57" s="9"/>
    </row>
    <row r="58" spans="1:20" customHeight="1" ht="99.95">
      <c r="A58" s="3"/>
      <c r="B58" s="5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16"/>
      <c r="P58" s="8"/>
      <c r="Q58" s="8"/>
      <c r="R58" s="8"/>
      <c r="S58" s="20"/>
      <c r="T58" s="9"/>
    </row>
    <row r="59" spans="1:20" customHeight="1" ht="99.95">
      <c r="A59" s="3"/>
      <c r="B59" s="5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16"/>
      <c r="P59" s="8"/>
      <c r="Q59" s="8"/>
      <c r="R59" s="8"/>
      <c r="S59" s="20"/>
      <c r="T59" s="9"/>
    </row>
    <row r="60" spans="1:20" customHeight="1" ht="99.95">
      <c r="A60" s="3"/>
      <c r="B60" s="5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16"/>
      <c r="P60" s="8"/>
      <c r="Q60" s="8"/>
      <c r="R60" s="8"/>
      <c r="S60" s="20"/>
      <c r="T60" s="9"/>
    </row>
    <row r="61" spans="1:20" customHeight="1" ht="99.95">
      <c r="A61" s="3"/>
      <c r="B61" s="5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16"/>
      <c r="P61" s="8"/>
      <c r="Q61" s="8"/>
      <c r="R61" s="8"/>
      <c r="S61" s="20"/>
      <c r="T61" s="9"/>
    </row>
    <row r="62" spans="1:20" customHeight="1" ht="99.95">
      <c r="A62" s="3"/>
      <c r="B62" s="5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16"/>
      <c r="P62" s="8"/>
      <c r="Q62" s="8"/>
      <c r="R62" s="8"/>
      <c r="S62" s="20"/>
      <c r="T62" s="9"/>
    </row>
    <row r="63" spans="1:20" customHeight="1" ht="99.95">
      <c r="A63" s="3"/>
      <c r="B63" s="5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16"/>
      <c r="P63" s="8"/>
      <c r="Q63" s="8"/>
      <c r="R63" s="8"/>
      <c r="S63" s="20"/>
      <c r="T63" s="9"/>
    </row>
    <row r="64" spans="1:20" customHeight="1" ht="99.95">
      <c r="A64" s="3"/>
      <c r="B64" s="5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16"/>
      <c r="P64" s="8"/>
      <c r="Q64" s="8"/>
      <c r="R64" s="8"/>
      <c r="S64" s="20"/>
      <c r="T64" s="9"/>
    </row>
    <row r="65" spans="1:20" customHeight="1" ht="99.95">
      <c r="A65" s="3"/>
      <c r="B65" s="5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16"/>
      <c r="P65" s="8"/>
      <c r="Q65" s="8"/>
      <c r="R65" s="8"/>
      <c r="S65" s="20"/>
      <c r="T65" s="9"/>
    </row>
    <row r="66" spans="1:20" customHeight="1" ht="99.95">
      <c r="A66" s="3"/>
      <c r="B66" s="5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16"/>
      <c r="P66" s="8"/>
      <c r="Q66" s="8"/>
      <c r="R66" s="8"/>
      <c r="S66" s="20"/>
      <c r="T66" s="9"/>
    </row>
    <row r="67" spans="1:20" customHeight="1" ht="99.95">
      <c r="A67" s="3"/>
      <c r="B67" s="5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16"/>
      <c r="P67" s="8"/>
      <c r="Q67" s="8"/>
      <c r="R67" s="8"/>
      <c r="S67" s="20"/>
      <c r="T67" s="9"/>
    </row>
    <row r="68" spans="1:20" customHeight="1" ht="99.95">
      <c r="A68" s="3"/>
      <c r="B68" s="5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16"/>
      <c r="P68" s="8"/>
      <c r="Q68" s="8"/>
      <c r="R68" s="8"/>
      <c r="S68" s="20"/>
      <c r="T68" s="9"/>
    </row>
    <row r="69" spans="1:20" customHeight="1" ht="99.95">
      <c r="A69" s="3"/>
      <c r="B69" s="5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16"/>
      <c r="P69" s="8"/>
      <c r="Q69" s="8"/>
      <c r="R69" s="8"/>
      <c r="S69" s="20"/>
      <c r="T69" s="9"/>
    </row>
    <row r="70" spans="1:20" customHeight="1" ht="99.95">
      <c r="A70" s="3"/>
      <c r="B70" s="5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16"/>
      <c r="P70" s="8"/>
      <c r="Q70" s="8"/>
      <c r="R70" s="8"/>
      <c r="S70" s="20"/>
      <c r="T70" s="9"/>
    </row>
    <row r="71" spans="1:20" customHeight="1" ht="99.95">
      <c r="A71" s="3"/>
      <c r="B71" s="5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16"/>
      <c r="P71" s="8"/>
      <c r="Q71" s="8"/>
      <c r="R71" s="8"/>
      <c r="S71" s="20"/>
      <c r="T71" s="9"/>
    </row>
    <row r="72" spans="1:20" customHeight="1" ht="99.95">
      <c r="A72" s="3"/>
      <c r="B72" s="5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16"/>
      <c r="P72" s="8"/>
      <c r="Q72" s="8"/>
      <c r="R72" s="8"/>
      <c r="S72" s="20"/>
      <c r="T72" s="9"/>
    </row>
    <row r="73" spans="1:20" customHeight="1" ht="99.95">
      <c r="A73" s="3"/>
      <c r="B73" s="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16"/>
      <c r="P73" s="8"/>
      <c r="Q73" s="8"/>
      <c r="R73" s="8"/>
      <c r="S73" s="20"/>
      <c r="T73" s="9"/>
    </row>
    <row r="74" spans="1:20" customHeight="1" ht="99.95">
      <c r="A74" s="3"/>
      <c r="B74" s="5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16"/>
      <c r="P74" s="8"/>
      <c r="Q74" s="8"/>
      <c r="R74" s="8"/>
      <c r="S74" s="20"/>
      <c r="T74" s="9"/>
    </row>
    <row r="75" spans="1:20" customHeight="1" ht="99.95">
      <c r="A75" s="3"/>
      <c r="B75" s="5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16"/>
      <c r="P75" s="8"/>
      <c r="Q75" s="8"/>
      <c r="R75" s="8"/>
      <c r="S75" s="20"/>
      <c r="T75" s="9"/>
    </row>
    <row r="76" spans="1:20" customHeight="1" ht="99.95">
      <c r="A76" s="3"/>
      <c r="B76" s="5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16"/>
      <c r="P76" s="8"/>
      <c r="Q76" s="8"/>
      <c r="R76" s="8"/>
      <c r="S76" s="20"/>
      <c r="T76" s="9"/>
    </row>
    <row r="77" spans="1:20" customHeight="1" ht="99.95">
      <c r="A77" s="3"/>
      <c r="B77" s="5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16"/>
      <c r="P77" s="8"/>
      <c r="Q77" s="8"/>
      <c r="R77" s="8"/>
      <c r="S77" s="20"/>
      <c r="T77" s="9"/>
    </row>
    <row r="78" spans="1:20" customHeight="1" ht="99.95">
      <c r="A78" s="3"/>
      <c r="B78" s="5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16"/>
      <c r="P78" s="8"/>
      <c r="Q78" s="8"/>
      <c r="R78" s="8"/>
      <c r="S78" s="20"/>
      <c r="T78" s="9"/>
    </row>
    <row r="79" spans="1:20" customHeight="1" ht="99.95">
      <c r="A79" s="3"/>
      <c r="B79" s="5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16"/>
      <c r="P79" s="8"/>
      <c r="Q79" s="8"/>
      <c r="R79" s="8"/>
      <c r="S79" s="20"/>
      <c r="T79" s="9"/>
    </row>
    <row r="80" spans="1:20" customHeight="1" ht="99.95">
      <c r="A80" s="3"/>
      <c r="B80" s="5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16"/>
      <c r="P80" s="8"/>
      <c r="Q80" s="8"/>
      <c r="R80" s="8"/>
      <c r="S80" s="20"/>
      <c r="T80" s="9"/>
    </row>
    <row r="81" spans="1:20" customHeight="1" ht="99.95">
      <c r="A81" s="3"/>
      <c r="B81" s="5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16"/>
      <c r="P81" s="8"/>
      <c r="Q81" s="8"/>
      <c r="R81" s="8"/>
      <c r="S81" s="20"/>
      <c r="T81" s="9"/>
    </row>
    <row r="82" spans="1:20" customHeight="1" ht="99.95">
      <c r="A82" s="3"/>
      <c r="B82" s="5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16"/>
      <c r="P82" s="8"/>
      <c r="Q82" s="8"/>
      <c r="R82" s="8"/>
      <c r="S82" s="20"/>
      <c r="T82" s="9"/>
    </row>
    <row r="83" spans="1:20" customHeight="1" ht="99.95">
      <c r="A83" s="3"/>
      <c r="B83" s="5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16"/>
      <c r="P83" s="8"/>
      <c r="Q83" s="8"/>
      <c r="R83" s="8"/>
      <c r="S83" s="20"/>
      <c r="T83" s="9"/>
    </row>
    <row r="84" spans="1:20" customHeight="1" ht="99.95">
      <c r="A84" s="3"/>
      <c r="B84" s="5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16"/>
      <c r="P84" s="8"/>
      <c r="Q84" s="8"/>
      <c r="R84" s="8"/>
      <c r="S84" s="20"/>
      <c r="T84" s="9"/>
    </row>
    <row r="85" spans="1:20" customHeight="1" ht="99.95">
      <c r="A85" s="3"/>
      <c r="B85" s="5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16"/>
      <c r="P85" s="8"/>
      <c r="Q85" s="8"/>
      <c r="R85" s="8"/>
      <c r="S85" s="20"/>
      <c r="T85" s="9"/>
    </row>
    <row r="86" spans="1:20" customHeight="1" ht="99.95">
      <c r="A86" s="3"/>
      <c r="B86" s="5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16"/>
      <c r="P86" s="8"/>
      <c r="Q86" s="8"/>
      <c r="R86" s="8"/>
      <c r="S86" s="20"/>
      <c r="T86" s="9"/>
    </row>
    <row r="87" spans="1:20" customHeight="1" ht="99.95">
      <c r="A87" s="3"/>
      <c r="B87" s="5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16"/>
      <c r="P87" s="8"/>
      <c r="Q87" s="8"/>
      <c r="R87" s="8"/>
      <c r="S87" s="20"/>
      <c r="T87" s="9"/>
    </row>
    <row r="88" spans="1:20" customHeight="1" ht="99.95">
      <c r="A88" s="3"/>
      <c r="B88" s="5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16"/>
      <c r="P88" s="8"/>
      <c r="Q88" s="8"/>
      <c r="R88" s="8"/>
      <c r="S88" s="20"/>
      <c r="T88" s="9"/>
    </row>
    <row r="89" spans="1:20" customHeight="1" ht="99.95">
      <c r="A89" s="3"/>
      <c r="B89" s="5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16"/>
      <c r="P89" s="8"/>
      <c r="Q89" s="8"/>
      <c r="R89" s="8"/>
      <c r="S89" s="20"/>
      <c r="T89" s="9"/>
    </row>
    <row r="90" spans="1:20" customHeight="1" ht="99.95">
      <c r="A90" s="3"/>
      <c r="B90" s="5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16"/>
      <c r="P90" s="8"/>
      <c r="Q90" s="8"/>
      <c r="R90" s="8"/>
      <c r="S90" s="20"/>
      <c r="T90" s="9"/>
    </row>
    <row r="91" spans="1:20" customHeight="1" ht="99.95">
      <c r="A91" s="3"/>
      <c r="B91" s="5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16"/>
      <c r="P91" s="8"/>
      <c r="Q91" s="8"/>
      <c r="R91" s="8"/>
      <c r="S91" s="20"/>
      <c r="T91" s="9"/>
    </row>
    <row r="92" spans="1:20" customHeight="1" ht="99.95">
      <c r="A92" s="3"/>
      <c r="B92" s="5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16"/>
      <c r="P92" s="8"/>
      <c r="Q92" s="8"/>
      <c r="R92" s="8"/>
      <c r="S92" s="20"/>
      <c r="T92" s="9"/>
    </row>
    <row r="93" spans="1:20" customHeight="1" ht="99.95">
      <c r="A93" s="3"/>
      <c r="B93" s="5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16"/>
      <c r="P93" s="8"/>
      <c r="Q93" s="8"/>
      <c r="R93" s="8"/>
      <c r="S93" s="20"/>
      <c r="T93" s="9"/>
    </row>
    <row r="94" spans="1:20" customHeight="1" ht="99.95">
      <c r="A94" s="3"/>
      <c r="B94" s="5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16"/>
      <c r="P94" s="8"/>
      <c r="Q94" s="8"/>
      <c r="R94" s="8"/>
      <c r="S94" s="20"/>
      <c r="T94" s="9"/>
    </row>
    <row r="95" spans="1:20" customHeight="1" ht="99.95">
      <c r="A95" s="3"/>
      <c r="B95" s="5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16"/>
      <c r="P95" s="8"/>
      <c r="Q95" s="8"/>
      <c r="R95" s="8"/>
      <c r="S95" s="20"/>
      <c r="T95" s="9"/>
    </row>
    <row r="96" spans="1:20" customHeight="1" ht="99.95">
      <c r="A96" s="3"/>
      <c r="B96" s="5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16"/>
      <c r="P96" s="8"/>
      <c r="Q96" s="8"/>
      <c r="R96" s="8"/>
      <c r="S96" s="20"/>
      <c r="T96" s="9"/>
    </row>
    <row r="97" spans="1:20" customHeight="1" ht="99.95">
      <c r="A97" s="3"/>
      <c r="B97" s="5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16"/>
      <c r="P97" s="8"/>
      <c r="Q97" s="8"/>
      <c r="R97" s="8"/>
      <c r="S97" s="20"/>
      <c r="T97" s="9"/>
    </row>
    <row r="98" spans="1:20" customHeight="1" ht="99.95">
      <c r="A98" s="3"/>
      <c r="B98" s="5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16"/>
      <c r="P98" s="8"/>
      <c r="Q98" s="8"/>
      <c r="R98" s="8"/>
      <c r="S98" s="20"/>
      <c r="T98" s="9"/>
    </row>
    <row r="99" spans="1:20" customHeight="1" ht="99.95">
      <c r="A99" s="3"/>
      <c r="B99" s="5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16"/>
      <c r="P99" s="8"/>
      <c r="Q99" s="8"/>
      <c r="R99" s="8"/>
      <c r="S99" s="20"/>
      <c r="T99" s="9"/>
    </row>
    <row r="100" spans="1:20" customHeight="1" ht="99.95">
      <c r="A100" s="3"/>
      <c r="B100" s="5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16"/>
      <c r="P100" s="8"/>
      <c r="Q100" s="8"/>
      <c r="R100" s="8"/>
      <c r="S100" s="20"/>
      <c r="T100" s="9"/>
    </row>
    <row r="101" spans="1:20" customHeight="1" ht="99.95">
      <c r="A101" s="3"/>
      <c r="B101" s="5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16"/>
      <c r="P101" s="8"/>
      <c r="Q101" s="8"/>
      <c r="R101" s="8"/>
      <c r="S101" s="20"/>
      <c r="T101" s="9"/>
    </row>
    <row r="102" spans="1:20" customHeight="1" ht="99.95">
      <c r="A102" s="3"/>
      <c r="B102" s="5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16"/>
      <c r="P102" s="8"/>
      <c r="Q102" s="8"/>
      <c r="R102" s="8"/>
      <c r="S102" s="20"/>
      <c r="T102" s="9"/>
    </row>
    <row r="103" spans="1:20" customHeight="1" ht="99.95">
      <c r="A103" s="3"/>
      <c r="B103" s="5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16"/>
      <c r="P103" s="8"/>
      <c r="Q103" s="8"/>
      <c r="R103" s="8"/>
      <c r="S103" s="20"/>
      <c r="T103" s="9"/>
    </row>
    <row r="104" spans="1:20" customHeight="1" ht="99.95">
      <c r="A104" s="3"/>
      <c r="B104" s="5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16"/>
      <c r="P104" s="8"/>
      <c r="Q104" s="8"/>
      <c r="R104" s="8"/>
      <c r="S104" s="20"/>
      <c r="T104" s="9"/>
    </row>
    <row r="105" spans="1:20" customHeight="1" ht="99.95">
      <c r="A105" s="3"/>
      <c r="B105" s="5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16"/>
      <c r="P105" s="8"/>
      <c r="Q105" s="8"/>
      <c r="R105" s="8"/>
      <c r="S105" s="20"/>
      <c r="T105" s="9"/>
    </row>
    <row r="106" spans="1:20" customHeight="1" ht="99.95">
      <c r="A106" s="3"/>
      <c r="B106" s="5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16"/>
      <c r="P106" s="8"/>
      <c r="Q106" s="8"/>
      <c r="R106" s="8"/>
      <c r="S106" s="20"/>
      <c r="T106" s="9"/>
    </row>
    <row r="107" spans="1:20" customHeight="1" ht="99.95">
      <c r="A107" s="3"/>
      <c r="B107" s="5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16"/>
      <c r="P107" s="8"/>
      <c r="Q107" s="8"/>
      <c r="R107" s="8"/>
      <c r="S107" s="20"/>
      <c r="T107" s="9"/>
    </row>
    <row r="108" spans="1:20" customHeight="1" ht="99.95">
      <c r="A108" s="3"/>
      <c r="B108" s="5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16"/>
      <c r="P108" s="8"/>
      <c r="Q108" s="8"/>
      <c r="R108" s="8"/>
      <c r="S108" s="20"/>
      <c r="T108" s="9"/>
    </row>
    <row r="109" spans="1:20" customHeight="1" ht="99.95">
      <c r="A109" s="3"/>
      <c r="B109" s="5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16"/>
      <c r="P109" s="8"/>
      <c r="Q109" s="8"/>
      <c r="R109" s="8"/>
      <c r="S109" s="20"/>
      <c r="T109" s="9"/>
    </row>
    <row r="110" spans="1:20" customHeight="1" ht="99.95">
      <c r="A110" s="3"/>
      <c r="B110" s="5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16"/>
      <c r="P110" s="8"/>
      <c r="Q110" s="8"/>
      <c r="R110" s="8"/>
      <c r="S110" s="20"/>
      <c r="T110" s="9"/>
    </row>
    <row r="111" spans="1:20" customHeight="1" ht="99.95">
      <c r="A111" s="3"/>
      <c r="B111" s="5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16"/>
      <c r="P111" s="8"/>
      <c r="Q111" s="8"/>
      <c r="R111" s="8"/>
      <c r="S111" s="20"/>
      <c r="T111" s="9"/>
    </row>
    <row r="112" spans="1:20" customHeight="1" ht="99.95">
      <c r="A112" s="3"/>
      <c r="B112" s="5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16"/>
      <c r="P112" s="8"/>
      <c r="Q112" s="8"/>
      <c r="R112" s="8"/>
      <c r="S112" s="20"/>
      <c r="T112" s="9"/>
    </row>
    <row r="113" spans="1:20" customHeight="1" ht="99.95">
      <c r="A113" s="3"/>
      <c r="B113" s="5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16"/>
      <c r="P113" s="8"/>
      <c r="Q113" s="8"/>
      <c r="R113" s="8"/>
      <c r="S113" s="20"/>
      <c r="T113" s="9"/>
    </row>
    <row r="114" spans="1:20" customHeight="1" ht="99.95">
      <c r="A114" s="3"/>
      <c r="B114" s="5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16"/>
      <c r="P114" s="8"/>
      <c r="Q114" s="8"/>
      <c r="R114" s="8"/>
      <c r="S114" s="20"/>
      <c r="T114" s="9"/>
    </row>
    <row r="115" spans="1:20" customHeight="1" ht="99.95">
      <c r="A115" s="3"/>
      <c r="B115" s="5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16"/>
      <c r="P115" s="8"/>
      <c r="Q115" s="8"/>
      <c r="R115" s="8"/>
      <c r="S115" s="20"/>
      <c r="T115" s="9"/>
    </row>
    <row r="116" spans="1:20" customHeight="1" ht="99.95">
      <c r="A116" s="3"/>
      <c r="B116" s="5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16"/>
      <c r="P116" s="8"/>
      <c r="Q116" s="8"/>
      <c r="R116" s="8"/>
      <c r="S116" s="20"/>
      <c r="T116" s="9"/>
    </row>
    <row r="117" spans="1:20" customHeight="1" ht="99.95">
      <c r="A117" s="3"/>
      <c r="B117" s="5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16"/>
      <c r="P117" s="8"/>
      <c r="Q117" s="8"/>
      <c r="R117" s="8"/>
      <c r="S117" s="20"/>
      <c r="T117" s="9"/>
    </row>
    <row r="118" spans="1:20" customHeight="1" ht="99.95">
      <c r="A118" s="3"/>
      <c r="B118" s="5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16"/>
      <c r="P118" s="8"/>
      <c r="Q118" s="8"/>
      <c r="R118" s="8"/>
      <c r="S118" s="20"/>
      <c r="T118" s="9"/>
    </row>
    <row r="119" spans="1:20" customHeight="1" ht="99.95">
      <c r="A119" s="3"/>
      <c r="B119" s="5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16"/>
      <c r="P119" s="8"/>
      <c r="Q119" s="8"/>
      <c r="R119" s="8"/>
      <c r="S119" s="20"/>
      <c r="T119" s="9"/>
    </row>
    <row r="120" spans="1:20" customHeight="1" ht="99.95">
      <c r="A120" s="3"/>
      <c r="B120" s="5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16"/>
      <c r="P120" s="8"/>
      <c r="Q120" s="8"/>
      <c r="R120" s="8"/>
      <c r="S120" s="20"/>
      <c r="T120" s="9"/>
    </row>
    <row r="121" spans="1:20" customHeight="1" ht="99.95">
      <c r="A121" s="3"/>
      <c r="B121" s="5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16"/>
      <c r="P121" s="8"/>
      <c r="Q121" s="8"/>
      <c r="R121" s="8"/>
      <c r="S121" s="20"/>
      <c r="T121" s="9"/>
    </row>
    <row r="122" spans="1:20" customHeight="1" ht="99.95">
      <c r="A122" s="3"/>
      <c r="B122" s="5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16"/>
      <c r="P122" s="8"/>
      <c r="Q122" s="8"/>
      <c r="R122" s="8"/>
      <c r="S122" s="20"/>
      <c r="T122" s="9"/>
    </row>
    <row r="123" spans="1:20" customHeight="1" ht="99.95">
      <c r="A123" s="3"/>
      <c r="B123" s="5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16"/>
      <c r="P123" s="8"/>
      <c r="Q123" s="8"/>
      <c r="R123" s="8"/>
      <c r="S123" s="20"/>
      <c r="T123" s="9"/>
    </row>
    <row r="124" spans="1:20" customHeight="1" ht="99.95">
      <c r="A124" s="3"/>
      <c r="B124" s="5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16"/>
      <c r="P124" s="8"/>
      <c r="Q124" s="8"/>
      <c r="R124" s="8"/>
      <c r="S124" s="20"/>
      <c r="T124" s="9"/>
    </row>
    <row r="125" spans="1:20" customHeight="1" ht="99.95">
      <c r="A125" s="3"/>
      <c r="B125" s="5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16"/>
      <c r="P125" s="8"/>
      <c r="Q125" s="8"/>
      <c r="R125" s="8"/>
      <c r="S125" s="20"/>
      <c r="T125" s="9"/>
    </row>
    <row r="126" spans="1:20" customHeight="1" ht="99.95">
      <c r="A126" s="3"/>
      <c r="B126" s="5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16"/>
      <c r="P126" s="8"/>
      <c r="Q126" s="8"/>
      <c r="R126" s="8"/>
      <c r="S126" s="20"/>
      <c r="T126" s="9"/>
    </row>
    <row r="127" spans="1:20" customHeight="1" ht="99.95">
      <c r="A127" s="3"/>
      <c r="B127" s="5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16"/>
      <c r="P127" s="8"/>
      <c r="Q127" s="8"/>
      <c r="R127" s="8"/>
      <c r="S127" s="20"/>
      <c r="T127" s="9"/>
    </row>
    <row r="128" spans="1:20" customHeight="1" ht="99.95">
      <c r="A128" s="3"/>
      <c r="B128" s="5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16"/>
      <c r="P128" s="8"/>
      <c r="Q128" s="8"/>
      <c r="R128" s="8"/>
      <c r="S128" s="20"/>
      <c r="T128" s="9"/>
    </row>
    <row r="129" spans="1:20" customHeight="1" ht="99.95">
      <c r="A129" s="3"/>
      <c r="B129" s="5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16"/>
      <c r="P129" s="8"/>
      <c r="Q129" s="8"/>
      <c r="R129" s="8"/>
      <c r="S129" s="20"/>
      <c r="T129" s="9"/>
    </row>
    <row r="130" spans="1:20" customHeight="1" ht="99.95">
      <c r="A130" s="3"/>
      <c r="B130" s="5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16"/>
      <c r="P130" s="8"/>
      <c r="Q130" s="8"/>
      <c r="R130" s="8"/>
      <c r="S130" s="20"/>
      <c r="T130" s="9"/>
    </row>
    <row r="131" spans="1:20" customHeight="1" ht="99.95">
      <c r="A131" s="3"/>
      <c r="B131" s="5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16"/>
      <c r="P131" s="8"/>
      <c r="Q131" s="8"/>
      <c r="R131" s="8"/>
      <c r="S131" s="20"/>
      <c r="T131" s="9"/>
    </row>
    <row r="132" spans="1:20" customHeight="1" ht="99.95">
      <c r="A132" s="3"/>
      <c r="B132" s="5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16"/>
      <c r="P132" s="8"/>
      <c r="Q132" s="8"/>
      <c r="R132" s="8"/>
      <c r="S132" s="20"/>
      <c r="T132" s="9"/>
    </row>
    <row r="133" spans="1:20" customHeight="1" ht="99.95">
      <c r="A133" s="3"/>
      <c r="B133" s="5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16"/>
      <c r="P133" s="8"/>
      <c r="Q133" s="8"/>
      <c r="R133" s="8"/>
      <c r="S133" s="20"/>
      <c r="T133" s="9"/>
    </row>
    <row r="134" spans="1:20" customHeight="1" ht="99.95">
      <c r="A134" s="3"/>
      <c r="B134" s="5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16"/>
      <c r="P134" s="8"/>
      <c r="Q134" s="8"/>
      <c r="R134" s="8"/>
      <c r="S134" s="20"/>
      <c r="T134" s="9"/>
    </row>
    <row r="135" spans="1:20" customHeight="1" ht="99.95">
      <c r="A135" s="3"/>
      <c r="B135" s="5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16"/>
      <c r="P135" s="8"/>
      <c r="Q135" s="8"/>
      <c r="R135" s="8"/>
      <c r="S135" s="20"/>
      <c r="T135" s="9"/>
    </row>
    <row r="136" spans="1:20" customHeight="1" ht="99.95">
      <c r="A136" s="3"/>
      <c r="B136" s="5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16"/>
      <c r="P136" s="8"/>
      <c r="Q136" s="8"/>
      <c r="R136" s="8"/>
      <c r="S136" s="20"/>
      <c r="T136" s="9"/>
    </row>
    <row r="137" spans="1:20" customHeight="1" ht="99.95">
      <c r="A137" s="3"/>
      <c r="B137" s="5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16"/>
      <c r="P137" s="8"/>
      <c r="Q137" s="8"/>
      <c r="R137" s="8"/>
      <c r="S137" s="20"/>
      <c r="T137" s="9"/>
    </row>
    <row r="138" spans="1:20" customHeight="1" ht="99.95">
      <c r="A138" s="3"/>
      <c r="B138" s="5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16"/>
      <c r="P138" s="8"/>
      <c r="Q138" s="8"/>
      <c r="R138" s="8"/>
      <c r="S138" s="20"/>
      <c r="T138" s="9"/>
    </row>
    <row r="139" spans="1:20" customHeight="1" ht="99.95">
      <c r="A139" s="3"/>
      <c r="B139" s="5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16"/>
      <c r="P139" s="8"/>
      <c r="Q139" s="8"/>
      <c r="R139" s="8"/>
      <c r="S139" s="20"/>
      <c r="T139" s="9"/>
    </row>
    <row r="140" spans="1:20" customHeight="1" ht="99.95">
      <c r="A140" s="3"/>
      <c r="B140" s="5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16"/>
      <c r="P140" s="8"/>
      <c r="Q140" s="8"/>
      <c r="R140" s="8"/>
      <c r="S140" s="20"/>
      <c r="T140" s="9"/>
    </row>
    <row r="141" spans="1:20" customHeight="1" ht="99.95">
      <c r="A141" s="3"/>
      <c r="B141" s="5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16"/>
      <c r="P141" s="8"/>
      <c r="Q141" s="8"/>
      <c r="R141" s="8"/>
      <c r="S141" s="20"/>
      <c r="T141" s="9"/>
    </row>
    <row r="142" spans="1:20" customHeight="1" ht="99.95">
      <c r="A142" s="3"/>
      <c r="B142" s="5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16"/>
      <c r="P142" s="8"/>
      <c r="Q142" s="8"/>
      <c r="R142" s="8"/>
      <c r="S142" s="20"/>
      <c r="T142" s="9"/>
    </row>
    <row r="143" spans="1:20" customHeight="1" ht="99.95">
      <c r="A143" s="3"/>
      <c r="B143" s="5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16"/>
      <c r="P143" s="8"/>
      <c r="Q143" s="8"/>
      <c r="R143" s="8"/>
      <c r="S143" s="20"/>
      <c r="T143" s="9"/>
    </row>
    <row r="144" spans="1:20" customHeight="1" ht="99.95">
      <c r="A144" s="3"/>
      <c r="B144" s="5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16"/>
      <c r="P144" s="8"/>
      <c r="Q144" s="8"/>
      <c r="R144" s="8"/>
      <c r="S144" s="20"/>
      <c r="T144" s="9"/>
    </row>
    <row r="145" spans="1:20" customHeight="1" ht="99.95">
      <c r="A145" s="3"/>
      <c r="B145" s="5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16"/>
      <c r="P145" s="8"/>
      <c r="Q145" s="8"/>
      <c r="R145" s="8"/>
      <c r="S145" s="20"/>
      <c r="T145" s="9"/>
    </row>
    <row r="146" spans="1:20" customHeight="1" ht="99.95">
      <c r="A146" s="3"/>
      <c r="B146" s="5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16"/>
      <c r="P146" s="8"/>
      <c r="Q146" s="8"/>
      <c r="R146" s="8"/>
      <c r="S146" s="20"/>
      <c r="T146" s="9"/>
    </row>
    <row r="147" spans="1:20" customHeight="1" ht="99.95">
      <c r="A147" s="3"/>
      <c r="B147" s="5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16"/>
      <c r="P147" s="8"/>
      <c r="Q147" s="8"/>
      <c r="R147" s="8"/>
      <c r="S147" s="20"/>
      <c r="T147" s="9"/>
    </row>
    <row r="148" spans="1:20" customHeight="1" ht="99.95">
      <c r="A148" s="3"/>
      <c r="B148" s="5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16"/>
      <c r="P148" s="8"/>
      <c r="Q148" s="8"/>
      <c r="R148" s="8"/>
      <c r="S148" s="20"/>
      <c r="T148" s="9"/>
    </row>
    <row r="149" spans="1:20" customHeight="1" ht="99.95">
      <c r="A149" s="3"/>
      <c r="B149" s="5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16"/>
      <c r="P149" s="8"/>
      <c r="Q149" s="8"/>
      <c r="R149" s="8"/>
      <c r="S149" s="20"/>
      <c r="T149" s="9"/>
    </row>
    <row r="150" spans="1:20" customHeight="1" ht="99.95">
      <c r="A150" s="3"/>
      <c r="B150" s="5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16"/>
      <c r="P150" s="8"/>
      <c r="Q150" s="8"/>
      <c r="R150" s="8"/>
      <c r="S150" s="20"/>
      <c r="T150" s="9"/>
    </row>
    <row r="151" spans="1:20" customHeight="1" ht="99.95">
      <c r="A151" s="3"/>
      <c r="B151" s="5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16"/>
      <c r="P151" s="8"/>
      <c r="Q151" s="8"/>
      <c r="R151" s="8"/>
      <c r="S151" s="20"/>
      <c r="T151" s="9"/>
    </row>
    <row r="152" spans="1:20" customHeight="1" ht="99.95">
      <c r="A152" s="3"/>
      <c r="B152" s="5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16"/>
      <c r="P152" s="8"/>
      <c r="Q152" s="8"/>
      <c r="R152" s="8"/>
      <c r="S152" s="20"/>
      <c r="T152" s="9"/>
    </row>
    <row r="153" spans="1:20" customHeight="1" ht="99.95">
      <c r="A153" s="3"/>
      <c r="B153" s="5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16"/>
      <c r="P153" s="8"/>
      <c r="Q153" s="8"/>
      <c r="R153" s="8"/>
      <c r="S153" s="20"/>
      <c r="T153" s="9"/>
    </row>
    <row r="154" spans="1:20" customHeight="1" ht="99.95">
      <c r="A154" s="3"/>
      <c r="B154" s="5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16"/>
      <c r="P154" s="8"/>
      <c r="Q154" s="8"/>
      <c r="R154" s="8"/>
      <c r="S154" s="20"/>
      <c r="T154" s="9"/>
    </row>
    <row r="155" spans="1:20" customHeight="1" ht="99.95">
      <c r="A155" s="3"/>
      <c r="B155" s="5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16"/>
      <c r="P155" s="8"/>
      <c r="Q155" s="8"/>
      <c r="R155" s="8"/>
      <c r="S155" s="20"/>
      <c r="T155" s="9"/>
    </row>
    <row r="156" spans="1:20" customHeight="1" ht="99.95">
      <c r="A156" s="3"/>
      <c r="B156" s="5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16"/>
      <c r="P156" s="8"/>
      <c r="Q156" s="8"/>
      <c r="R156" s="8"/>
      <c r="S156" s="20"/>
      <c r="T156" s="9"/>
    </row>
    <row r="157" spans="1:20" customHeight="1" ht="99.95">
      <c r="A157" s="3"/>
      <c r="B157" s="5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16"/>
      <c r="P157" s="8"/>
      <c r="Q157" s="8"/>
      <c r="R157" s="8"/>
      <c r="S157" s="20"/>
      <c r="T157" s="9"/>
    </row>
    <row r="158" spans="1:20" customHeight="1" ht="99.95">
      <c r="A158" s="3"/>
      <c r="B158" s="5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16"/>
      <c r="P158" s="8"/>
      <c r="Q158" s="8"/>
      <c r="R158" s="8"/>
      <c r="S158" s="20"/>
      <c r="T158" s="9"/>
    </row>
    <row r="159" spans="1:20" customHeight="1" ht="99.95">
      <c r="A159" s="3"/>
      <c r="B159" s="5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16"/>
      <c r="P159" s="8"/>
      <c r="Q159" s="8"/>
      <c r="R159" s="8"/>
      <c r="S159" s="20"/>
      <c r="T159" s="9"/>
    </row>
    <row r="160" spans="1:20" customHeight="1" ht="99.95">
      <c r="A160" s="3"/>
      <c r="B160" s="5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16"/>
      <c r="P160" s="8"/>
      <c r="Q160" s="8"/>
      <c r="R160" s="8"/>
      <c r="S160" s="20"/>
      <c r="T160" s="9"/>
    </row>
    <row r="161" spans="1:20" customHeight="1" ht="99.95">
      <c r="A161" s="3"/>
      <c r="B161" s="5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16"/>
      <c r="P161" s="8"/>
      <c r="Q161" s="8"/>
      <c r="R161" s="8"/>
      <c r="S161" s="20"/>
      <c r="T161" s="9"/>
    </row>
    <row r="162" spans="1:20" customHeight="1" ht="99.95">
      <c r="A162" s="3"/>
      <c r="B162" s="5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16"/>
      <c r="P162" s="8"/>
      <c r="Q162" s="8"/>
      <c r="R162" s="8"/>
      <c r="S162" s="20"/>
      <c r="T162" s="9"/>
    </row>
    <row r="163" spans="1:20" customHeight="1" ht="99.95">
      <c r="A163" s="3"/>
      <c r="B163" s="5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16"/>
      <c r="P163" s="8"/>
      <c r="Q163" s="8"/>
      <c r="R163" s="8"/>
      <c r="S163" s="20"/>
      <c r="T163" s="9"/>
    </row>
    <row r="164" spans="1:20" customHeight="1" ht="99.95">
      <c r="A164" s="3"/>
      <c r="B164" s="5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16"/>
      <c r="P164" s="8"/>
      <c r="Q164" s="8"/>
      <c r="R164" s="8"/>
      <c r="S164" s="20"/>
      <c r="T164" s="9"/>
    </row>
    <row r="165" spans="1:20" customHeight="1" ht="99.95">
      <c r="A165" s="3"/>
      <c r="B165" s="5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16"/>
      <c r="P165" s="8"/>
      <c r="Q165" s="8"/>
      <c r="R165" s="8"/>
      <c r="S165" s="20"/>
      <c r="T165" s="9"/>
    </row>
    <row r="166" spans="1:20" customHeight="1" ht="99.95">
      <c r="A166" s="3"/>
      <c r="B166" s="5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16"/>
      <c r="P166" s="8"/>
      <c r="Q166" s="8"/>
      <c r="R166" s="8"/>
      <c r="S166" s="20"/>
      <c r="T166" s="9"/>
    </row>
    <row r="167" spans="1:20" customHeight="1" ht="99.95">
      <c r="A167" s="3"/>
      <c r="B167" s="5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16"/>
      <c r="P167" s="8"/>
      <c r="Q167" s="8"/>
      <c r="R167" s="8"/>
      <c r="S167" s="20"/>
      <c r="T167" s="9"/>
    </row>
    <row r="168" spans="1:20" customHeight="1" ht="99.95">
      <c r="A168" s="3"/>
      <c r="B168" s="5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16"/>
      <c r="P168" s="8"/>
      <c r="Q168" s="8"/>
      <c r="R168" s="8"/>
      <c r="S168" s="20"/>
      <c r="T168" s="9"/>
    </row>
    <row r="169" spans="1:20" customHeight="1" ht="99.95">
      <c r="A169" s="3"/>
      <c r="B169" s="5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16"/>
      <c r="P169" s="8"/>
      <c r="Q169" s="8"/>
      <c r="R169" s="8"/>
      <c r="S169" s="20"/>
      <c r="T169" s="9"/>
    </row>
    <row r="170" spans="1:20" customHeight="1" ht="99.95">
      <c r="A170" s="3"/>
      <c r="B170" s="5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16"/>
      <c r="P170" s="8"/>
      <c r="Q170" s="8"/>
      <c r="R170" s="8"/>
      <c r="S170" s="20"/>
      <c r="T170" s="9"/>
    </row>
    <row r="171" spans="1:20" customHeight="1" ht="99.95">
      <c r="A171" s="3"/>
      <c r="B171" s="5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16"/>
      <c r="P171" s="8"/>
      <c r="Q171" s="8"/>
      <c r="R171" s="8"/>
      <c r="S171" s="20"/>
      <c r="T171" s="9"/>
    </row>
    <row r="172" spans="1:20" customHeight="1" ht="99.95">
      <c r="A172" s="3"/>
      <c r="B172" s="5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16"/>
      <c r="P172" s="8"/>
      <c r="Q172" s="8"/>
      <c r="R172" s="8"/>
      <c r="S172" s="20"/>
      <c r="T172" s="9"/>
    </row>
    <row r="173" spans="1:20" customHeight="1" ht="99.95">
      <c r="A173" s="3"/>
      <c r="B173" s="5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16"/>
      <c r="P173" s="8"/>
      <c r="Q173" s="8"/>
      <c r="R173" s="8"/>
      <c r="S173" s="20"/>
      <c r="T173" s="9"/>
    </row>
    <row r="174" spans="1:20" customHeight="1" ht="99.95">
      <c r="A174" s="3"/>
      <c r="B174" s="5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16"/>
      <c r="P174" s="8"/>
      <c r="Q174" s="8"/>
      <c r="R174" s="8"/>
      <c r="S174" s="20"/>
      <c r="T174" s="9"/>
    </row>
    <row r="175" spans="1:20" customHeight="1" ht="99.95">
      <c r="A175" s="3"/>
      <c r="B175" s="5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16"/>
      <c r="P175" s="8"/>
      <c r="Q175" s="8"/>
      <c r="R175" s="8"/>
      <c r="S175" s="20"/>
      <c r="T175" s="9"/>
    </row>
    <row r="176" spans="1:20" customHeight="1" ht="99.95">
      <c r="A176" s="3"/>
      <c r="B176" s="5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16"/>
      <c r="P176" s="8"/>
      <c r="Q176" s="8"/>
      <c r="R176" s="8"/>
      <c r="S176" s="20"/>
      <c r="T176" s="9"/>
    </row>
    <row r="177" spans="1:20" customHeight="1" ht="99.95">
      <c r="A177" s="3"/>
      <c r="B177" s="5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16"/>
      <c r="P177" s="8"/>
      <c r="Q177" s="8"/>
      <c r="R177" s="8"/>
      <c r="S177" s="20"/>
      <c r="T177" s="9"/>
    </row>
    <row r="178" spans="1:20" customHeight="1" ht="99.95">
      <c r="A178" s="3"/>
      <c r="B178" s="5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16"/>
      <c r="P178" s="8"/>
      <c r="Q178" s="8"/>
      <c r="R178" s="8"/>
      <c r="S178" s="20"/>
      <c r="T178" s="9"/>
    </row>
    <row r="179" spans="1:20" customHeight="1" ht="99.95">
      <c r="A179" s="3"/>
      <c r="B179" s="5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16"/>
      <c r="P179" s="8"/>
      <c r="Q179" s="8"/>
      <c r="R179" s="8"/>
      <c r="S179" s="20"/>
      <c r="T179" s="9"/>
    </row>
    <row r="180" spans="1:20" customHeight="1" ht="99.95">
      <c r="A180" s="3"/>
      <c r="B180" s="5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16"/>
      <c r="P180" s="8"/>
      <c r="Q180" s="8"/>
      <c r="R180" s="8"/>
      <c r="S180" s="20"/>
      <c r="T180" s="9"/>
    </row>
    <row r="181" spans="1:20" customHeight="1" ht="99.95">
      <c r="A181" s="3"/>
      <c r="B181" s="5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16"/>
      <c r="P181" s="8"/>
      <c r="Q181" s="8"/>
      <c r="R181" s="8"/>
      <c r="S181" s="20"/>
      <c r="T181" s="9"/>
    </row>
    <row r="182" spans="1:20" customHeight="1" ht="99.95">
      <c r="A182" s="3"/>
      <c r="B182" s="5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16"/>
      <c r="P182" s="8"/>
      <c r="Q182" s="8"/>
      <c r="R182" s="8"/>
      <c r="S182" s="20"/>
      <c r="T182" s="9"/>
    </row>
    <row r="183" spans="1:20" customHeight="1" ht="99.95">
      <c r="A183" s="3"/>
      <c r="B183" s="5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16"/>
      <c r="P183" s="8"/>
      <c r="Q183" s="8"/>
      <c r="R183" s="8"/>
      <c r="S183" s="20"/>
      <c r="T183" s="9"/>
    </row>
    <row r="184" spans="1:20" customHeight="1" ht="99.95">
      <c r="A184" s="3"/>
      <c r="B184" s="5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16"/>
      <c r="P184" s="8"/>
      <c r="Q184" s="8"/>
      <c r="R184" s="8"/>
      <c r="S184" s="20"/>
      <c r="T184" s="9"/>
    </row>
    <row r="185" spans="1:20" customHeight="1" ht="99.95">
      <c r="A185" s="3"/>
      <c r="B185" s="5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16"/>
      <c r="P185" s="8"/>
      <c r="Q185" s="8"/>
      <c r="R185" s="8"/>
      <c r="S185" s="20"/>
      <c r="T185" s="9"/>
    </row>
    <row r="186" spans="1:20" customHeight="1" ht="99.95">
      <c r="A186" s="3"/>
      <c r="B186" s="5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16"/>
      <c r="P186" s="8"/>
      <c r="Q186" s="8"/>
      <c r="R186" s="8"/>
      <c r="S186" s="20"/>
      <c r="T186" s="9"/>
    </row>
    <row r="187" spans="1:20" customHeight="1" ht="99.95">
      <c r="A187" s="3"/>
      <c r="B187" s="5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16"/>
      <c r="P187" s="8"/>
      <c r="Q187" s="8"/>
      <c r="R187" s="8"/>
      <c r="S187" s="20"/>
      <c r="T187" s="9"/>
    </row>
    <row r="188" spans="1:20" customHeight="1" ht="99.95">
      <c r="A188" s="3"/>
      <c r="B188" s="5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16"/>
      <c r="P188" s="8"/>
      <c r="Q188" s="8"/>
      <c r="R188" s="8"/>
      <c r="S188" s="20"/>
      <c r="T188" s="9"/>
    </row>
    <row r="189" spans="1:20" customHeight="1" ht="99.95">
      <c r="A189" s="3"/>
      <c r="B189" s="5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16"/>
      <c r="P189" s="8"/>
      <c r="Q189" s="8"/>
      <c r="R189" s="8"/>
      <c r="S189" s="20"/>
      <c r="T189" s="9"/>
    </row>
    <row r="190" spans="1:20" customHeight="1" ht="99.95">
      <c r="A190" s="3"/>
      <c r="B190" s="5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16"/>
      <c r="P190" s="8"/>
      <c r="Q190" s="8"/>
      <c r="R190" s="8"/>
      <c r="S190" s="20"/>
      <c r="T190" s="9"/>
    </row>
    <row r="191" spans="1:20" customHeight="1" ht="99.95">
      <c r="A191" s="3"/>
      <c r="B191" s="5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16"/>
      <c r="P191" s="8"/>
      <c r="Q191" s="8"/>
      <c r="R191" s="8"/>
      <c r="S191" s="20"/>
      <c r="T191" s="9"/>
    </row>
    <row r="192" spans="1:20" customHeight="1" ht="99.95">
      <c r="A192" s="3"/>
      <c r="B192" s="5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16"/>
      <c r="P192" s="8"/>
      <c r="Q192" s="8"/>
      <c r="R192" s="8"/>
      <c r="S192" s="20"/>
      <c r="T192" s="9"/>
    </row>
    <row r="193" spans="1:20" customHeight="1" ht="99.95">
      <c r="A193" s="3"/>
      <c r="B193" s="5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16"/>
      <c r="P193" s="8"/>
      <c r="Q193" s="8"/>
      <c r="R193" s="8"/>
      <c r="S193" s="20"/>
      <c r="T193" s="9"/>
    </row>
    <row r="194" spans="1:20" customHeight="1" ht="99.95">
      <c r="A194" s="3"/>
      <c r="B194" s="5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16"/>
      <c r="P194" s="8"/>
      <c r="Q194" s="8"/>
      <c r="R194" s="8"/>
      <c r="S194" s="20"/>
      <c r="T194" s="9"/>
    </row>
    <row r="195" spans="1:20" customHeight="1" ht="99.95">
      <c r="A195" s="3"/>
      <c r="B195" s="5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16"/>
      <c r="P195" s="8"/>
      <c r="Q195" s="8"/>
      <c r="R195" s="8"/>
      <c r="S195" s="20"/>
      <c r="T195" s="9"/>
    </row>
    <row r="196" spans="1:20" customHeight="1" ht="99.95">
      <c r="A196" s="3"/>
      <c r="B196" s="5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16"/>
      <c r="P196" s="8"/>
      <c r="Q196" s="8"/>
      <c r="R196" s="8"/>
      <c r="S196" s="20"/>
      <c r="T196" s="9"/>
    </row>
    <row r="197" spans="1:20" customHeight="1" ht="99.95">
      <c r="A197" s="3"/>
      <c r="B197" s="5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16"/>
      <c r="P197" s="8"/>
      <c r="Q197" s="8"/>
      <c r="R197" s="8"/>
      <c r="S197" s="20"/>
      <c r="T197" s="9"/>
    </row>
    <row r="198" spans="1:20" customHeight="1" ht="99.95">
      <c r="A198" s="3"/>
      <c r="B198" s="5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16"/>
      <c r="P198" s="8"/>
      <c r="Q198" s="8"/>
      <c r="R198" s="8"/>
      <c r="S198" s="20"/>
      <c r="T198" s="9"/>
    </row>
    <row r="199" spans="1:20" customHeight="1" ht="99.95">
      <c r="A199" s="3"/>
      <c r="B199" s="5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16"/>
      <c r="P199" s="8"/>
      <c r="Q199" s="8"/>
      <c r="R199" s="8"/>
      <c r="S199" s="20"/>
      <c r="T199" s="9"/>
    </row>
    <row r="200" spans="1:20" customHeight="1" ht="99.95">
      <c r="A200" s="3"/>
      <c r="B200" s="5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16"/>
      <c r="P200" s="8"/>
      <c r="Q200" s="8"/>
      <c r="R200" s="8"/>
      <c r="S200" s="20"/>
      <c r="T200" s="9"/>
    </row>
    <row r="201" spans="1:20" customHeight="1" ht="99.95">
      <c r="A201" s="3"/>
      <c r="B201" s="5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16"/>
      <c r="P201" s="8"/>
      <c r="Q201" s="8"/>
      <c r="R201" s="8"/>
      <c r="S201" s="20"/>
      <c r="T201" s="9"/>
    </row>
    <row r="202" spans="1:20" customHeight="1" ht="99.95">
      <c r="A202" s="3"/>
      <c r="B202" s="5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16"/>
      <c r="P202" s="8"/>
      <c r="Q202" s="8"/>
      <c r="R202" s="8"/>
      <c r="S202" s="20"/>
      <c r="T202" s="9"/>
    </row>
    <row r="203" spans="1:20" customHeight="1" ht="99.95">
      <c r="A203" s="3"/>
      <c r="B203" s="5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16"/>
      <c r="P203" s="8"/>
      <c r="Q203" s="8"/>
      <c r="R203" s="8"/>
      <c r="S203" s="20"/>
      <c r="T203" s="9"/>
    </row>
    <row r="204" spans="1:20" customHeight="1" ht="99.95">
      <c r="A204" s="3"/>
      <c r="B204" s="5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16"/>
      <c r="P204" s="8"/>
      <c r="Q204" s="8"/>
      <c r="R204" s="8"/>
      <c r="S204" s="20"/>
      <c r="T204" s="9"/>
    </row>
    <row r="205" spans="1:20" customHeight="1" ht="99.95">
      <c r="A205" s="3"/>
      <c r="B205" s="5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16"/>
      <c r="P205" s="8"/>
      <c r="Q205" s="8"/>
      <c r="R205" s="8"/>
      <c r="S205" s="20"/>
      <c r="T205" s="9"/>
    </row>
    <row r="206" spans="1:20" customHeight="1" ht="99.95">
      <c r="A206" s="3"/>
      <c r="B206" s="5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16"/>
      <c r="P206" s="8"/>
      <c r="Q206" s="8"/>
      <c r="R206" s="8"/>
      <c r="S206" s="20"/>
      <c r="T206" s="9"/>
    </row>
    <row r="207" spans="1:20" customHeight="1" ht="99.95">
      <c r="A207" s="3"/>
      <c r="B207" s="5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16"/>
      <c r="P207" s="8"/>
      <c r="Q207" s="8"/>
      <c r="R207" s="8"/>
      <c r="S207" s="20"/>
      <c r="T207" s="9"/>
    </row>
    <row r="208" spans="1:20" customHeight="1" ht="99.95">
      <c r="A208" s="3"/>
      <c r="B208" s="5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16"/>
      <c r="P208" s="8"/>
      <c r="Q208" s="8"/>
      <c r="R208" s="8"/>
      <c r="S208" s="20"/>
      <c r="T208" s="9"/>
    </row>
    <row r="209" spans="1:20" customHeight="1" ht="99.95">
      <c r="A209" s="3"/>
      <c r="B209" s="5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16"/>
      <c r="P209" s="8"/>
      <c r="Q209" s="8"/>
      <c r="R209" s="8"/>
      <c r="S209" s="20"/>
      <c r="T209" s="9"/>
    </row>
    <row r="210" spans="1:20" customHeight="1" ht="99.95">
      <c r="A210" s="3"/>
      <c r="B210" s="5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16"/>
      <c r="P210" s="8"/>
      <c r="Q210" s="8"/>
      <c r="R210" s="8"/>
      <c r="S210" s="20"/>
      <c r="T210" s="9"/>
    </row>
    <row r="211" spans="1:20" customHeight="1" ht="99.95">
      <c r="A211" s="3"/>
      <c r="B211" s="5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16"/>
      <c r="P211" s="8"/>
      <c r="Q211" s="8"/>
      <c r="R211" s="8"/>
      <c r="S211" s="20"/>
      <c r="T211" s="9"/>
    </row>
    <row r="212" spans="1:20" customHeight="1" ht="99.95">
      <c r="A212" s="3"/>
      <c r="B212" s="5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16"/>
      <c r="P212" s="8"/>
      <c r="Q212" s="8"/>
      <c r="R212" s="8"/>
      <c r="S212" s="20"/>
      <c r="T212" s="9"/>
    </row>
    <row r="213" spans="1:20" customHeight="1" ht="99.95">
      <c r="A213" s="3"/>
      <c r="B213" s="5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16"/>
      <c r="P213" s="8"/>
      <c r="Q213" s="8"/>
      <c r="R213" s="8"/>
      <c r="S213" s="20"/>
      <c r="T213" s="9"/>
    </row>
    <row r="214" spans="1:20" customHeight="1" ht="99.95">
      <c r="A214" s="3"/>
      <c r="B214" s="5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16"/>
      <c r="P214" s="8"/>
      <c r="Q214" s="8"/>
      <c r="R214" s="8"/>
      <c r="S214" s="20"/>
      <c r="T214" s="9"/>
    </row>
    <row r="215" spans="1:20" customHeight="1" ht="99.95">
      <c r="A215" s="3"/>
      <c r="B215" s="5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16"/>
      <c r="P215" s="8"/>
      <c r="Q215" s="8"/>
      <c r="R215" s="8"/>
      <c r="S215" s="20"/>
      <c r="T215" s="9"/>
    </row>
    <row r="216" spans="1:20" customHeight="1" ht="99.95">
      <c r="A216" s="3"/>
      <c r="B216" s="5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16"/>
      <c r="P216" s="8"/>
      <c r="Q216" s="8"/>
      <c r="R216" s="8"/>
      <c r="S216" s="20"/>
      <c r="T216" s="9"/>
    </row>
    <row r="217" spans="1:20" customHeight="1" ht="99.95">
      <c r="A217" s="3"/>
      <c r="B217" s="5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16"/>
      <c r="P217" s="8"/>
      <c r="Q217" s="8"/>
      <c r="R217" s="8"/>
      <c r="S217" s="20"/>
      <c r="T217" s="9"/>
    </row>
    <row r="218" spans="1:20" customHeight="1" ht="99.95">
      <c r="A218" s="3"/>
      <c r="B218" s="5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16"/>
      <c r="P218" s="8"/>
      <c r="Q218" s="8"/>
      <c r="R218" s="8"/>
      <c r="S218" s="20"/>
      <c r="T218" s="9"/>
    </row>
    <row r="219" spans="1:20" customHeight="1" ht="99.95">
      <c r="A219" s="3"/>
      <c r="B219" s="5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16"/>
      <c r="P219" s="8"/>
      <c r="Q219" s="8"/>
      <c r="R219" s="8"/>
      <c r="S219" s="20"/>
      <c r="T219" s="9"/>
    </row>
    <row r="220" spans="1:20" customHeight="1" ht="99.95">
      <c r="A220" s="3"/>
      <c r="B220" s="5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16"/>
      <c r="P220" s="8"/>
      <c r="Q220" s="8"/>
      <c r="R220" s="8"/>
      <c r="S220" s="20"/>
      <c r="T220" s="9"/>
    </row>
    <row r="221" spans="1:20" customHeight="1" ht="99.95">
      <c r="A221" s="3"/>
      <c r="B221" s="5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16"/>
      <c r="P221" s="8"/>
      <c r="Q221" s="8"/>
      <c r="R221" s="8"/>
      <c r="S221" s="20"/>
      <c r="T221" s="9"/>
    </row>
    <row r="222" spans="1:20" customHeight="1" ht="99.95">
      <c r="A222" s="3"/>
      <c r="B222" s="5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16"/>
      <c r="P222" s="8"/>
      <c r="Q222" s="8"/>
      <c r="R222" s="8"/>
      <c r="S222" s="20"/>
      <c r="T222" s="9"/>
    </row>
    <row r="223" spans="1:20" customHeight="1" ht="99.95">
      <c r="A223" s="3"/>
      <c r="B223" s="5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16"/>
      <c r="P223" s="8"/>
      <c r="Q223" s="8"/>
      <c r="R223" s="8"/>
      <c r="S223" s="20"/>
      <c r="T223" s="9"/>
    </row>
    <row r="224" spans="1:20" customHeight="1" ht="99.95">
      <c r="A224" s="3"/>
      <c r="B224" s="5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16"/>
      <c r="P224" s="8"/>
      <c r="Q224" s="8"/>
      <c r="R224" s="8"/>
      <c r="S224" s="20"/>
      <c r="T224" s="9"/>
    </row>
    <row r="225" spans="1:20" customHeight="1" ht="99.95">
      <c r="A225" s="3"/>
      <c r="B225" s="5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16"/>
      <c r="P225" s="8"/>
      <c r="Q225" s="8"/>
      <c r="R225" s="8"/>
      <c r="S225" s="20"/>
      <c r="T225" s="9"/>
    </row>
    <row r="226" spans="1:20" customHeight="1" ht="99.95">
      <c r="A226" s="3"/>
      <c r="B226" s="5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16"/>
      <c r="P226" s="8"/>
      <c r="Q226" s="8"/>
      <c r="R226" s="8"/>
      <c r="S226" s="20"/>
      <c r="T226" s="9"/>
    </row>
    <row r="227" spans="1:20" customHeight="1" ht="99.95">
      <c r="A227" s="3"/>
      <c r="B227" s="5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16"/>
      <c r="P227" s="8"/>
      <c r="Q227" s="8"/>
      <c r="R227" s="8"/>
      <c r="S227" s="20"/>
      <c r="T227" s="9"/>
    </row>
    <row r="228" spans="1:20" customHeight="1" ht="99.95">
      <c r="A228" s="3"/>
      <c r="B228" s="5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16"/>
      <c r="P228" s="8"/>
      <c r="Q228" s="8"/>
      <c r="R228" s="8"/>
      <c r="S228" s="20"/>
      <c r="T228" s="9"/>
    </row>
    <row r="229" spans="1:20" customHeight="1" ht="99.95">
      <c r="A229" s="3"/>
      <c r="B229" s="5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16"/>
      <c r="P229" s="8"/>
      <c r="Q229" s="8"/>
      <c r="R229" s="8"/>
      <c r="S229" s="20"/>
      <c r="T229" s="9"/>
    </row>
    <row r="230" spans="1:20" customHeight="1" ht="99.95">
      <c r="A230" s="3"/>
      <c r="B230" s="5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16"/>
      <c r="P230" s="8"/>
      <c r="Q230" s="8"/>
      <c r="R230" s="8"/>
      <c r="S230" s="20"/>
      <c r="T230" s="9"/>
    </row>
    <row r="231" spans="1:20" customHeight="1" ht="99.95">
      <c r="A231" s="3"/>
      <c r="B231" s="5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16"/>
      <c r="P231" s="8"/>
      <c r="Q231" s="8"/>
      <c r="R231" s="8"/>
      <c r="S231" s="20"/>
      <c r="T231" s="9"/>
    </row>
    <row r="232" spans="1:20" customHeight="1" ht="99.95">
      <c r="A232" s="3"/>
      <c r="B232" s="5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16"/>
      <c r="P232" s="8"/>
      <c r="Q232" s="8"/>
      <c r="R232" s="8"/>
      <c r="S232" s="20"/>
      <c r="T232" s="9"/>
    </row>
    <row r="233" spans="1:20" customHeight="1" ht="99.95">
      <c r="A233" s="3"/>
      <c r="B233" s="5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16"/>
      <c r="P233" s="8"/>
      <c r="Q233" s="8"/>
      <c r="R233" s="8"/>
      <c r="S233" s="20"/>
      <c r="T233" s="9"/>
    </row>
    <row r="234" spans="1:20" customHeight="1" ht="99.95">
      <c r="A234" s="3"/>
      <c r="B234" s="5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16"/>
      <c r="P234" s="8"/>
      <c r="Q234" s="8"/>
      <c r="R234" s="8"/>
      <c r="S234" s="20"/>
      <c r="T234" s="9"/>
    </row>
    <row r="235" spans="1:20" customHeight="1" ht="99.95">
      <c r="A235" s="3"/>
      <c r="B235" s="5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16"/>
      <c r="P235" s="8"/>
      <c r="Q235" s="8"/>
      <c r="R235" s="8"/>
      <c r="S235" s="20"/>
      <c r="T235" s="9"/>
    </row>
    <row r="236" spans="1:20" customHeight="1" ht="99.95">
      <c r="A236" s="3"/>
      <c r="B236" s="5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16"/>
      <c r="P236" s="8"/>
      <c r="Q236" s="8"/>
      <c r="R236" s="8"/>
      <c r="S236" s="20"/>
      <c r="T236" s="9"/>
    </row>
    <row r="237" spans="1:20" customHeight="1" ht="99.95">
      <c r="A237" s="3"/>
      <c r="B237" s="5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16"/>
      <c r="P237" s="8"/>
      <c r="Q237" s="8"/>
      <c r="R237" s="8"/>
      <c r="S237" s="20"/>
      <c r="T237" s="9"/>
    </row>
    <row r="238" spans="1:20" customHeight="1" ht="99.95">
      <c r="A238" s="3"/>
      <c r="B238" s="5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16"/>
      <c r="P238" s="8"/>
      <c r="Q238" s="8"/>
      <c r="R238" s="8"/>
      <c r="S238" s="20"/>
      <c r="T238" s="9"/>
    </row>
    <row r="239" spans="1:20" customHeight="1" ht="99.95">
      <c r="A239" s="3"/>
      <c r="B239" s="5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16"/>
      <c r="P239" s="8"/>
      <c r="Q239" s="8"/>
      <c r="R239" s="8"/>
      <c r="S239" s="20"/>
      <c r="T239" s="9"/>
    </row>
    <row r="240" spans="1:20" customHeight="1" ht="99.95">
      <c r="A240" s="3"/>
      <c r="B240" s="5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16"/>
      <c r="P240" s="8"/>
      <c r="Q240" s="8"/>
      <c r="R240" s="8"/>
      <c r="S240" s="20"/>
      <c r="T240" s="9"/>
    </row>
    <row r="241" spans="1:20" customHeight="1" ht="99.95">
      <c r="A241" s="3"/>
      <c r="B241" s="5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16"/>
      <c r="P241" s="8"/>
      <c r="Q241" s="8"/>
      <c r="R241" s="8"/>
      <c r="S241" s="20"/>
      <c r="T241" s="9"/>
    </row>
    <row r="242" spans="1:20" customHeight="1" ht="99.95">
      <c r="A242" s="3"/>
      <c r="B242" s="5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16"/>
      <c r="P242" s="8"/>
      <c r="Q242" s="8"/>
      <c r="R242" s="8"/>
      <c r="S242" s="20"/>
      <c r="T242" s="9"/>
    </row>
    <row r="243" spans="1:20" customHeight="1" ht="99.95">
      <c r="A243" s="3"/>
      <c r="B243" s="5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16"/>
      <c r="P243" s="8"/>
      <c r="Q243" s="8"/>
      <c r="R243" s="8"/>
      <c r="S243" s="20"/>
      <c r="T243" s="9"/>
    </row>
    <row r="244" spans="1:20" customHeight="1" ht="99.95">
      <c r="A244" s="3"/>
      <c r="B244" s="5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16"/>
      <c r="P244" s="8"/>
      <c r="Q244" s="8"/>
      <c r="R244" s="8"/>
      <c r="S244" s="20"/>
      <c r="T244" s="9"/>
    </row>
    <row r="245" spans="1:20" customHeight="1" ht="99.95">
      <c r="A245" s="3"/>
      <c r="B245" s="5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16"/>
      <c r="P245" s="8"/>
      <c r="Q245" s="8"/>
      <c r="R245" s="8"/>
      <c r="S245" s="20"/>
      <c r="T245" s="9"/>
    </row>
    <row r="246" spans="1:20" customHeight="1" ht="99.95">
      <c r="A246" s="3"/>
      <c r="B246" s="5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16"/>
      <c r="P246" s="8"/>
      <c r="Q246" s="8"/>
      <c r="R246" s="8"/>
      <c r="S246" s="20"/>
      <c r="T246" s="9"/>
    </row>
    <row r="247" spans="1:20" customHeight="1" ht="99.95">
      <c r="A247" s="3"/>
      <c r="B247" s="5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16"/>
      <c r="P247" s="8"/>
      <c r="Q247" s="8"/>
      <c r="R247" s="8"/>
      <c r="S247" s="20"/>
      <c r="T247" s="9"/>
    </row>
    <row r="248" spans="1:20" customHeight="1" ht="99.95">
      <c r="A248" s="3"/>
      <c r="B248" s="5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16"/>
      <c r="P248" s="8"/>
      <c r="Q248" s="8"/>
      <c r="R248" s="8"/>
      <c r="S248" s="20"/>
      <c r="T248" s="9"/>
    </row>
    <row r="249" spans="1:20" customHeight="1" ht="99.95">
      <c r="A249" s="3"/>
      <c r="B249" s="5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16"/>
      <c r="P249" s="8"/>
      <c r="Q249" s="8"/>
      <c r="R249" s="8"/>
      <c r="S249" s="20"/>
      <c r="T249" s="9"/>
    </row>
    <row r="250" spans="1:20" customHeight="1" ht="99.95">
      <c r="A250" s="3"/>
      <c r="B250" s="5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16"/>
      <c r="P250" s="8"/>
      <c r="Q250" s="8"/>
      <c r="R250" s="8"/>
      <c r="S250" s="20"/>
      <c r="T250" s="9"/>
    </row>
    <row r="251" spans="1:20" customHeight="1" ht="99.95">
      <c r="A251" s="3"/>
      <c r="B251" s="5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16"/>
      <c r="P251" s="8"/>
      <c r="Q251" s="8"/>
      <c r="R251" s="8"/>
      <c r="S251" s="20"/>
      <c r="T251" s="9"/>
    </row>
    <row r="252" spans="1:20" customHeight="1" ht="99.95">
      <c r="A252" s="3"/>
      <c r="B252" s="5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16"/>
      <c r="P252" s="8"/>
      <c r="Q252" s="8"/>
      <c r="R252" s="8"/>
      <c r="S252" s="20"/>
      <c r="T252" s="9"/>
    </row>
    <row r="253" spans="1:20" customHeight="1" ht="99.95">
      <c r="A253" s="3"/>
      <c r="B253" s="5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16"/>
      <c r="P253" s="8"/>
      <c r="Q253" s="8"/>
      <c r="R253" s="8"/>
      <c r="S253" s="20"/>
      <c r="T253" s="9"/>
    </row>
    <row r="254" spans="1:20" customHeight="1" ht="99.95">
      <c r="A254" s="3"/>
      <c r="B254" s="5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16"/>
      <c r="P254" s="8"/>
      <c r="Q254" s="8"/>
      <c r="R254" s="8"/>
      <c r="S254" s="20"/>
      <c r="T254" s="9"/>
    </row>
    <row r="255" spans="1:20" customHeight="1" ht="99.95">
      <c r="A255" s="3"/>
      <c r="B255" s="5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16"/>
      <c r="P255" s="8"/>
      <c r="Q255" s="8"/>
      <c r="R255" s="8"/>
      <c r="S255" s="20"/>
      <c r="T255" s="9"/>
    </row>
    <row r="256" spans="1:20" customHeight="1" ht="99.95">
      <c r="A256" s="3"/>
      <c r="B256" s="5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16"/>
      <c r="P256" s="8"/>
      <c r="Q256" s="8"/>
      <c r="R256" s="8"/>
      <c r="S256" s="20"/>
      <c r="T256" s="9"/>
    </row>
    <row r="257" spans="1:20" customHeight="1" ht="99.95">
      <c r="A257" s="3"/>
      <c r="B257" s="5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16"/>
      <c r="P257" s="8"/>
      <c r="Q257" s="8"/>
      <c r="R257" s="8"/>
      <c r="S257" s="20"/>
      <c r="T257" s="9"/>
    </row>
    <row r="258" spans="1:20" customHeight="1" ht="99.95">
      <c r="A258" s="3"/>
      <c r="B258" s="5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16"/>
      <c r="P258" s="8"/>
      <c r="Q258" s="8"/>
      <c r="R258" s="8"/>
      <c r="S258" s="20"/>
      <c r="T258" s="9"/>
    </row>
    <row r="259" spans="1:20" customHeight="1" ht="99.95">
      <c r="A259" s="3"/>
      <c r="B259" s="5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16"/>
      <c r="P259" s="8"/>
      <c r="Q259" s="8"/>
      <c r="R259" s="8"/>
      <c r="S259" s="20"/>
      <c r="T259" s="9"/>
    </row>
    <row r="260" spans="1:20" customHeight="1" ht="99.95">
      <c r="A260" s="3"/>
      <c r="B260" s="5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16"/>
      <c r="P260" s="8"/>
      <c r="Q260" s="8"/>
      <c r="R260" s="8"/>
      <c r="S260" s="20"/>
      <c r="T260" s="9"/>
    </row>
    <row r="261" spans="1:20" customHeight="1" ht="99.95">
      <c r="A261" s="3"/>
      <c r="B261" s="5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16"/>
      <c r="P261" s="8"/>
      <c r="Q261" s="8"/>
      <c r="R261" s="8"/>
      <c r="S261" s="20"/>
      <c r="T261" s="9"/>
    </row>
    <row r="262" spans="1:20" customHeight="1" ht="99.95">
      <c r="A262" s="3"/>
      <c r="B262" s="5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16"/>
      <c r="P262" s="8"/>
      <c r="Q262" s="8"/>
      <c r="R262" s="8"/>
      <c r="S262" s="20"/>
      <c r="T262" s="9"/>
    </row>
    <row r="263" spans="1:20" customHeight="1" ht="99.95">
      <c r="A263" s="3"/>
      <c r="B263" s="5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16"/>
      <c r="P263" s="8"/>
      <c r="Q263" s="8"/>
      <c r="R263" s="8"/>
      <c r="S263" s="20"/>
      <c r="T263" s="9"/>
    </row>
    <row r="264" spans="1:20" customHeight="1" ht="99.95">
      <c r="A264" s="3"/>
      <c r="B264" s="5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16"/>
      <c r="P264" s="8"/>
      <c r="Q264" s="8"/>
      <c r="R264" s="8"/>
      <c r="S264" s="20"/>
      <c r="T264" s="9"/>
    </row>
    <row r="265" spans="1:20" customHeight="1" ht="99.95">
      <c r="A265" s="3"/>
      <c r="B265" s="5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16"/>
      <c r="P265" s="8"/>
      <c r="Q265" s="8"/>
      <c r="R265" s="8"/>
      <c r="S265" s="20"/>
      <c r="T265" s="9"/>
    </row>
    <row r="266" spans="1:20" customHeight="1" ht="99.95">
      <c r="A266" s="3"/>
      <c r="B266" s="5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16"/>
      <c r="P266" s="8"/>
      <c r="Q266" s="8"/>
      <c r="R266" s="8"/>
      <c r="S266" s="20"/>
      <c r="T266" s="9"/>
    </row>
    <row r="267" spans="1:20" customHeight="1" ht="99.95">
      <c r="A267" s="3"/>
      <c r="B267" s="5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16"/>
      <c r="P267" s="8"/>
      <c r="Q267" s="8"/>
      <c r="R267" s="8"/>
      <c r="S267" s="20"/>
      <c r="T267" s="9"/>
    </row>
    <row r="268" spans="1:20" customHeight="1" ht="99.95">
      <c r="A268" s="3"/>
      <c r="B268" s="5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16"/>
      <c r="P268" s="8"/>
      <c r="Q268" s="8"/>
      <c r="R268" s="8"/>
      <c r="S268" s="20"/>
      <c r="T268" s="9"/>
    </row>
    <row r="269" spans="1:20" customHeight="1" ht="99.95">
      <c r="A269" s="3"/>
      <c r="B269" s="5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16"/>
      <c r="P269" s="8"/>
      <c r="Q269" s="8"/>
      <c r="R269" s="8"/>
      <c r="S269" s="20"/>
      <c r="T269" s="9"/>
    </row>
    <row r="270" spans="1:20" customHeight="1" ht="99.95">
      <c r="A270" s="3"/>
      <c r="B270" s="5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16"/>
      <c r="P270" s="8"/>
      <c r="Q270" s="8"/>
      <c r="R270" s="8"/>
      <c r="S270" s="20"/>
      <c r="T270" s="9"/>
    </row>
    <row r="271" spans="1:20" customHeight="1" ht="99.95">
      <c r="A271" s="3"/>
      <c r="B271" s="5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16"/>
      <c r="P271" s="8"/>
      <c r="Q271" s="8"/>
      <c r="R271" s="8"/>
      <c r="S271" s="20"/>
      <c r="T271" s="9"/>
    </row>
    <row r="272" spans="1:20" customHeight="1" ht="99.95">
      <c r="A272" s="3"/>
      <c r="B272" s="5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16"/>
      <c r="P272" s="8"/>
      <c r="Q272" s="8"/>
      <c r="R272" s="8"/>
      <c r="S272" s="20"/>
      <c r="T272" s="9"/>
    </row>
    <row r="273" spans="1:20" customHeight="1" ht="99.95">
      <c r="A273" s="3"/>
      <c r="B273" s="5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16"/>
      <c r="P273" s="8"/>
      <c r="Q273" s="8"/>
      <c r="R273" s="8"/>
      <c r="S273" s="20"/>
      <c r="T273" s="9"/>
    </row>
    <row r="274" spans="1:20" customHeight="1" ht="99.95">
      <c r="A274" s="3"/>
      <c r="B274" s="5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16"/>
      <c r="P274" s="8"/>
      <c r="Q274" s="8"/>
      <c r="R274" s="8"/>
      <c r="S274" s="20"/>
      <c r="T274" s="9"/>
    </row>
    <row r="275" spans="1:20" customHeight="1" ht="99.95">
      <c r="A275" s="3"/>
      <c r="B275" s="5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16"/>
      <c r="P275" s="8"/>
      <c r="Q275" s="8"/>
      <c r="R275" s="8"/>
      <c r="S275" s="20"/>
      <c r="T275" s="9"/>
    </row>
    <row r="276" spans="1:20" customHeight="1" ht="99.95">
      <c r="A276" s="3"/>
      <c r="B276" s="5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16"/>
      <c r="P276" s="8"/>
      <c r="Q276" s="8"/>
      <c r="R276" s="8"/>
      <c r="S276" s="20"/>
      <c r="T276" s="9"/>
    </row>
    <row r="277" spans="1:20" customHeight="1" ht="99.95">
      <c r="A277" s="3"/>
      <c r="B277" s="5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16"/>
      <c r="P277" s="8"/>
      <c r="Q277" s="8"/>
      <c r="R277" s="8"/>
      <c r="S277" s="20"/>
      <c r="T277" s="9"/>
    </row>
    <row r="278" spans="1:20" customHeight="1" ht="99.95">
      <c r="A278" s="3"/>
      <c r="B278" s="5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16"/>
      <c r="P278" s="8"/>
      <c r="Q278" s="8"/>
      <c r="R278" s="8"/>
      <c r="S278" s="20"/>
      <c r="T278" s="9"/>
    </row>
    <row r="279" spans="1:20" customHeight="1" ht="99.95">
      <c r="A279" s="3"/>
      <c r="B279" s="5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16"/>
      <c r="P279" s="8"/>
      <c r="Q279" s="8"/>
      <c r="R279" s="8"/>
      <c r="S279" s="20"/>
      <c r="T279" s="9"/>
    </row>
    <row r="280" spans="1:20" customHeight="1" ht="99.95">
      <c r="A280" s="3"/>
      <c r="B280" s="5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16"/>
      <c r="P280" s="8"/>
      <c r="Q280" s="8"/>
      <c r="R280" s="8"/>
      <c r="S280" s="20"/>
      <c r="T280" s="9"/>
    </row>
    <row r="281" spans="1:20" customHeight="1" ht="99.95">
      <c r="A281" s="3"/>
      <c r="B281" s="5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16"/>
      <c r="P281" s="8"/>
      <c r="Q281" s="8"/>
      <c r="R281" s="8"/>
      <c r="S281" s="20"/>
      <c r="T281" s="9"/>
    </row>
    <row r="282" spans="1:20" customHeight="1" ht="99.95">
      <c r="A282" s="3"/>
      <c r="B282" s="5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16"/>
      <c r="P282" s="8"/>
      <c r="Q282" s="8"/>
      <c r="R282" s="8"/>
      <c r="S282" s="20"/>
      <c r="T282" s="9"/>
    </row>
    <row r="283" spans="1:20" customHeight="1" ht="99.95">
      <c r="A283" s="3"/>
      <c r="B283" s="5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16"/>
      <c r="P283" s="8"/>
      <c r="Q283" s="8"/>
      <c r="R283" s="8"/>
      <c r="S283" s="20"/>
      <c r="T283" s="9"/>
    </row>
    <row r="284" spans="1:20" customHeight="1" ht="99.95">
      <c r="A284" s="3"/>
      <c r="B284" s="5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16"/>
      <c r="P284" s="8"/>
      <c r="Q284" s="8"/>
      <c r="R284" s="8"/>
      <c r="S284" s="20"/>
      <c r="T284" s="9"/>
    </row>
    <row r="285" spans="1:20" customHeight="1" ht="99.95">
      <c r="A285" s="3"/>
      <c r="B285" s="5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16"/>
      <c r="P285" s="8"/>
      <c r="Q285" s="8"/>
      <c r="R285" s="8"/>
      <c r="S285" s="20"/>
      <c r="T285" s="9"/>
    </row>
    <row r="286" spans="1:20" customHeight="1" ht="99.95">
      <c r="A286" s="3"/>
      <c r="B286" s="5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16"/>
      <c r="P286" s="8"/>
      <c r="Q286" s="8"/>
      <c r="R286" s="8"/>
      <c r="S286" s="20"/>
      <c r="T286" s="9"/>
    </row>
    <row r="287" spans="1:20" customHeight="1" ht="99.95">
      <c r="A287" s="3"/>
      <c r="B287" s="5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16"/>
      <c r="P287" s="8"/>
      <c r="Q287" s="8"/>
      <c r="R287" s="8"/>
      <c r="S287" s="20"/>
      <c r="T287" s="9"/>
    </row>
    <row r="288" spans="1:20" customHeight="1" ht="99.95">
      <c r="A288" s="3"/>
      <c r="B288" s="5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16"/>
      <c r="P288" s="8"/>
      <c r="Q288" s="8"/>
      <c r="R288" s="8"/>
      <c r="S288" s="20"/>
      <c r="T288" s="9"/>
    </row>
    <row r="289" spans="1:20" customHeight="1" ht="99.95">
      <c r="A289" s="3"/>
      <c r="B289" s="5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16"/>
      <c r="P289" s="8"/>
      <c r="Q289" s="8"/>
      <c r="R289" s="8"/>
      <c r="S289" s="20"/>
      <c r="T289" s="9"/>
    </row>
    <row r="290" spans="1:20" customHeight="1" ht="99.95">
      <c r="A290" s="3"/>
      <c r="B290" s="5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16"/>
      <c r="P290" s="8"/>
      <c r="Q290" s="8"/>
      <c r="R290" s="8"/>
      <c r="S290" s="20"/>
      <c r="T290" s="9"/>
    </row>
    <row r="291" spans="1:20" customHeight="1" ht="99.95">
      <c r="A291" s="3"/>
      <c r="B291" s="5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16"/>
      <c r="P291" s="8"/>
      <c r="Q291" s="8"/>
      <c r="R291" s="8"/>
      <c r="S291" s="20"/>
      <c r="T291" s="9"/>
    </row>
    <row r="292" spans="1:20" customHeight="1" ht="99.95">
      <c r="A292" s="3"/>
      <c r="B292" s="5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16"/>
      <c r="P292" s="8"/>
      <c r="Q292" s="8"/>
      <c r="R292" s="8"/>
      <c r="S292" s="20"/>
      <c r="T292" s="9"/>
    </row>
    <row r="293" spans="1:20" customHeight="1" ht="99.95">
      <c r="A293" s="3"/>
      <c r="B293" s="5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16"/>
      <c r="P293" s="8"/>
      <c r="Q293" s="8"/>
      <c r="R293" s="8"/>
      <c r="S293" s="20"/>
      <c r="T293" s="9"/>
    </row>
    <row r="294" spans="1:20" customHeight="1" ht="99.95">
      <c r="A294" s="3"/>
      <c r="B294" s="5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16"/>
      <c r="P294" s="8"/>
      <c r="Q294" s="8"/>
      <c r="R294" s="8"/>
      <c r="S294" s="20"/>
      <c r="T294" s="9"/>
    </row>
    <row r="295" spans="1:20" customHeight="1" ht="99.95">
      <c r="A295" s="3"/>
      <c r="B295" s="5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16"/>
      <c r="P295" s="8"/>
      <c r="Q295" s="8"/>
      <c r="R295" s="8"/>
      <c r="S295" s="20"/>
      <c r="T295" s="9"/>
    </row>
    <row r="296" spans="1:20" customHeight="1" ht="99.95">
      <c r="A296" s="3"/>
      <c r="B296" s="5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16"/>
      <c r="P296" s="8"/>
      <c r="Q296" s="8"/>
      <c r="R296" s="8"/>
      <c r="S296" s="20"/>
      <c r="T296" s="9"/>
    </row>
    <row r="297" spans="1:20" customHeight="1" ht="99.95">
      <c r="A297" s="3"/>
      <c r="B297" s="5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16"/>
      <c r="P297" s="8"/>
      <c r="Q297" s="8"/>
      <c r="R297" s="8"/>
      <c r="S297" s="20"/>
      <c r="T297" s="9"/>
    </row>
    <row r="298" spans="1:20" customHeight="1" ht="99.95">
      <c r="A298" s="3"/>
      <c r="B298" s="5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16"/>
      <c r="P298" s="8"/>
      <c r="Q298" s="8"/>
      <c r="R298" s="8"/>
      <c r="S298" s="20"/>
      <c r="T298" s="9"/>
    </row>
    <row r="299" spans="1:20" customHeight="1" ht="99.95">
      <c r="A299" s="3"/>
      <c r="B299" s="5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16"/>
      <c r="P299" s="8"/>
      <c r="Q299" s="8"/>
      <c r="R299" s="8"/>
      <c r="S299" s="20"/>
      <c r="T299" s="9"/>
    </row>
    <row r="300" spans="1:20" customHeight="1" ht="99.95">
      <c r="A300" s="3"/>
      <c r="B300" s="5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16"/>
      <c r="P300" s="8"/>
      <c r="Q300" s="8"/>
      <c r="R300" s="8"/>
      <c r="S300" s="20"/>
      <c r="T300" s="9"/>
    </row>
    <row r="301" spans="1:20" customHeight="1" ht="99.95">
      <c r="A301" s="3"/>
      <c r="B301" s="5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16"/>
      <c r="P301" s="8"/>
      <c r="Q301" s="8"/>
      <c r="R301" s="8"/>
      <c r="S301" s="20"/>
      <c r="T301" s="9"/>
    </row>
    <row r="302" spans="1:20" customHeight="1" ht="99.95">
      <c r="A302" s="3"/>
      <c r="B302" s="5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16"/>
      <c r="P302" s="8"/>
      <c r="Q302" s="8"/>
      <c r="R302" s="8"/>
      <c r="S302" s="20"/>
      <c r="T302" s="9"/>
    </row>
    <row r="303" spans="1:20" customHeight="1" ht="99.95">
      <c r="A303" s="3"/>
      <c r="B303" s="5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16"/>
      <c r="P303" s="8"/>
      <c r="Q303" s="8"/>
      <c r="R303" s="8"/>
      <c r="S303" s="20"/>
      <c r="T303" s="9"/>
    </row>
    <row r="304" spans="1:20" customHeight="1" ht="99.95">
      <c r="A304" s="3"/>
      <c r="B304" s="5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16"/>
      <c r="P304" s="8"/>
      <c r="Q304" s="8"/>
      <c r="R304" s="8"/>
      <c r="S304" s="20"/>
      <c r="T304" s="9"/>
    </row>
    <row r="305" spans="1:20" customHeight="1" ht="99.95">
      <c r="A305" s="3"/>
      <c r="B305" s="5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16"/>
      <c r="P305" s="8"/>
      <c r="Q305" s="8"/>
      <c r="R305" s="8"/>
      <c r="S305" s="20"/>
      <c r="T305" s="9"/>
    </row>
    <row r="306" spans="1:20" customHeight="1" ht="99.95">
      <c r="A306" s="3"/>
      <c r="B306" s="5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16"/>
      <c r="P306" s="8"/>
      <c r="Q306" s="8"/>
      <c r="R306" s="8"/>
      <c r="S306" s="20"/>
      <c r="T306" s="9"/>
    </row>
    <row r="307" spans="1:20" customHeight="1" ht="99.95">
      <c r="A307" s="3"/>
      <c r="B307" s="5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16"/>
      <c r="P307" s="8"/>
      <c r="Q307" s="8"/>
      <c r="R307" s="8"/>
      <c r="S307" s="20"/>
      <c r="T307" s="9"/>
    </row>
    <row r="308" spans="1:20" customHeight="1" ht="99.95">
      <c r="A308" s="3"/>
      <c r="B308" s="5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16"/>
      <c r="P308" s="8"/>
      <c r="Q308" s="8"/>
      <c r="R308" s="8"/>
      <c r="S308" s="20"/>
      <c r="T308" s="9"/>
    </row>
    <row r="309" spans="1:20" customHeight="1" ht="99.95">
      <c r="A309" s="3"/>
      <c r="B309" s="5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16"/>
      <c r="P309" s="8"/>
      <c r="Q309" s="8"/>
      <c r="R309" s="8"/>
      <c r="S309" s="20"/>
      <c r="T309" s="9"/>
    </row>
    <row r="310" spans="1:20" customHeight="1" ht="99.95">
      <c r="A310" s="3"/>
      <c r="B310" s="5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16"/>
      <c r="P310" s="8"/>
      <c r="Q310" s="8"/>
      <c r="R310" s="8"/>
      <c r="S310" s="20"/>
      <c r="T310" s="9"/>
    </row>
    <row r="311" spans="1:20" customHeight="1" ht="99.95">
      <c r="A311" s="3"/>
      <c r="B311" s="5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16"/>
      <c r="P311" s="8"/>
      <c r="Q311" s="8"/>
      <c r="R311" s="8"/>
      <c r="S311" s="20"/>
      <c r="T311" s="9"/>
    </row>
    <row r="312" spans="1:20" customHeight="1" ht="99.95">
      <c r="A312" s="3"/>
      <c r="B312" s="5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16"/>
      <c r="P312" s="8"/>
      <c r="Q312" s="8"/>
      <c r="R312" s="8"/>
      <c r="S312" s="20"/>
      <c r="T312" s="9"/>
    </row>
    <row r="313" spans="1:20" customHeight="1" ht="99.95">
      <c r="A313" s="3"/>
      <c r="B313" s="5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16"/>
      <c r="P313" s="8"/>
      <c r="Q313" s="8"/>
      <c r="R313" s="8"/>
      <c r="S313" s="20"/>
      <c r="T313" s="9"/>
    </row>
    <row r="314" spans="1:20" customHeight="1" ht="99.95">
      <c r="A314" s="3"/>
      <c r="B314" s="5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16"/>
      <c r="P314" s="8"/>
      <c r="Q314" s="8"/>
      <c r="R314" s="8"/>
      <c r="S314" s="20"/>
      <c r="T314" s="9"/>
    </row>
    <row r="315" spans="1:20" customHeight="1" ht="99.95">
      <c r="A315" s="3"/>
      <c r="B315" s="5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16"/>
      <c r="P315" s="8"/>
      <c r="Q315" s="8"/>
      <c r="R315" s="8"/>
      <c r="S315" s="20"/>
      <c r="T315" s="9"/>
    </row>
    <row r="316" spans="1:20" customHeight="1" ht="99.95">
      <c r="A316" s="3"/>
      <c r="B316" s="5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16"/>
      <c r="P316" s="8"/>
      <c r="Q316" s="8"/>
      <c r="R316" s="8"/>
      <c r="S316" s="20"/>
      <c r="T316" s="9"/>
    </row>
    <row r="317" spans="1:20" customHeight="1" ht="99.95">
      <c r="A317" s="3"/>
      <c r="B317" s="5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16"/>
      <c r="P317" s="8"/>
      <c r="Q317" s="8"/>
      <c r="R317" s="8"/>
      <c r="S317" s="20"/>
      <c r="T317" s="9"/>
    </row>
    <row r="318" spans="1:20" customHeight="1" ht="99.95">
      <c r="A318" s="3"/>
      <c r="B318" s="5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16"/>
      <c r="P318" s="8"/>
      <c r="Q318" s="8"/>
      <c r="R318" s="8"/>
      <c r="S318" s="20"/>
      <c r="T318" s="9"/>
    </row>
    <row r="319" spans="1:20" customHeight="1" ht="99.95">
      <c r="A319" s="3"/>
      <c r="B319" s="5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16"/>
      <c r="P319" s="8"/>
      <c r="Q319" s="8"/>
      <c r="R319" s="8"/>
      <c r="S319" s="20"/>
      <c r="T319" s="9"/>
    </row>
    <row r="320" spans="1:20" customHeight="1" ht="99.95">
      <c r="A320" s="3"/>
      <c r="B320" s="5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16"/>
      <c r="P320" s="8"/>
      <c r="Q320" s="8"/>
      <c r="R320" s="8"/>
      <c r="S320" s="20"/>
      <c r="T320" s="9"/>
    </row>
    <row r="321" spans="1:20" customHeight="1" ht="99.95">
      <c r="A321" s="3"/>
      <c r="B321" s="5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16"/>
      <c r="P321" s="8"/>
      <c r="Q321" s="8"/>
      <c r="R321" s="8"/>
      <c r="S321" s="20"/>
      <c r="T321" s="9"/>
    </row>
    <row r="322" spans="1:20" customHeight="1" ht="99.95">
      <c r="A322" s="3"/>
      <c r="B322" s="5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16"/>
      <c r="P322" s="8"/>
      <c r="Q322" s="8"/>
      <c r="R322" s="8"/>
      <c r="S322" s="20"/>
      <c r="T322" s="9"/>
    </row>
    <row r="323" spans="1:20" customHeight="1" ht="99.95">
      <c r="A323" s="3"/>
      <c r="B323" s="5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16"/>
      <c r="P323" s="8"/>
      <c r="Q323" s="8"/>
      <c r="R323" s="8"/>
      <c r="S323" s="20"/>
      <c r="T323" s="9"/>
    </row>
    <row r="324" spans="1:20" customHeight="1" ht="99.95">
      <c r="A324" s="3"/>
      <c r="B324" s="5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16"/>
      <c r="P324" s="8"/>
      <c r="Q324" s="8"/>
      <c r="R324" s="8"/>
      <c r="S324" s="20"/>
      <c r="T324" s="9"/>
    </row>
    <row r="325" spans="1:20" customHeight="1" ht="99.95">
      <c r="A325" s="3"/>
      <c r="B325" s="5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16"/>
      <c r="P325" s="8"/>
      <c r="Q325" s="8"/>
      <c r="R325" s="8"/>
      <c r="S325" s="20"/>
      <c r="T325" s="9"/>
    </row>
    <row r="326" spans="1:20" customHeight="1" ht="99.95">
      <c r="A326" s="3"/>
      <c r="B326" s="5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16"/>
      <c r="P326" s="8"/>
      <c r="Q326" s="8"/>
      <c r="R326" s="8"/>
      <c r="S326" s="20"/>
      <c r="T326" s="9"/>
    </row>
    <row r="327" spans="1:20" customHeight="1" ht="99.95">
      <c r="A327" s="3"/>
      <c r="B327" s="5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16"/>
      <c r="P327" s="8"/>
      <c r="Q327" s="8"/>
      <c r="R327" s="8"/>
      <c r="S327" s="20"/>
      <c r="T327" s="9"/>
    </row>
    <row r="328" spans="1:20" customHeight="1" ht="99.95">
      <c r="A328" s="3"/>
      <c r="B328" s="5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16"/>
      <c r="P328" s="8"/>
      <c r="Q328" s="8"/>
      <c r="R328" s="8"/>
      <c r="S328" s="20"/>
      <c r="T328" s="9"/>
    </row>
    <row r="329" spans="1:20" customHeight="1" ht="99.95">
      <c r="A329" s="3"/>
      <c r="B329" s="5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16"/>
      <c r="P329" s="8"/>
      <c r="Q329" s="8"/>
      <c r="R329" s="8"/>
      <c r="S329" s="20"/>
      <c r="T329" s="9"/>
    </row>
    <row r="330" spans="1:20" customHeight="1" ht="99.95">
      <c r="A330" s="3"/>
      <c r="B330" s="5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16"/>
      <c r="P330" s="8"/>
      <c r="Q330" s="8"/>
      <c r="R330" s="8"/>
      <c r="S330" s="20"/>
      <c r="T330" s="9"/>
    </row>
    <row r="331" spans="1:20" customHeight="1" ht="99.95">
      <c r="A331" s="3"/>
      <c r="B331" s="5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16"/>
      <c r="P331" s="8"/>
      <c r="Q331" s="8"/>
      <c r="R331" s="8"/>
      <c r="S331" s="20"/>
      <c r="T331" s="9"/>
    </row>
    <row r="332" spans="1:20" customHeight="1" ht="99.95">
      <c r="A332" s="3"/>
      <c r="B332" s="5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16"/>
      <c r="P332" s="8"/>
      <c r="Q332" s="8"/>
      <c r="R332" s="8"/>
      <c r="S332" s="20"/>
      <c r="T332" s="9"/>
    </row>
    <row r="333" spans="1:20" customHeight="1" ht="99.95">
      <c r="A333" s="3"/>
      <c r="B333" s="5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16"/>
      <c r="P333" s="8"/>
      <c r="Q333" s="8"/>
      <c r="R333" s="8"/>
      <c r="S333" s="20"/>
      <c r="T333" s="9"/>
    </row>
    <row r="334" spans="1:20" customHeight="1" ht="99.95">
      <c r="A334" s="3"/>
      <c r="B334" s="5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16"/>
      <c r="P334" s="8"/>
      <c r="Q334" s="8"/>
      <c r="R334" s="8"/>
      <c r="S334" s="20"/>
      <c r="T334" s="9"/>
    </row>
    <row r="335" spans="1:20" customHeight="1" ht="99.95">
      <c r="A335" s="3"/>
      <c r="B335" s="5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16"/>
      <c r="P335" s="8"/>
      <c r="Q335" s="8"/>
      <c r="R335" s="8"/>
      <c r="S335" s="20"/>
      <c r="T335" s="9"/>
    </row>
    <row r="336" spans="1:20" customHeight="1" ht="99.95">
      <c r="A336" s="3"/>
      <c r="B336" s="5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16"/>
      <c r="P336" s="8"/>
      <c r="Q336" s="8"/>
      <c r="R336" s="8"/>
      <c r="S336" s="20"/>
      <c r="T336" s="9"/>
    </row>
    <row r="337" spans="1:20" customHeight="1" ht="99.95">
      <c r="A337" s="3"/>
      <c r="B337" s="5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16"/>
      <c r="P337" s="8"/>
      <c r="Q337" s="8"/>
      <c r="R337" s="8"/>
      <c r="S337" s="20"/>
      <c r="T337" s="9"/>
    </row>
    <row r="338" spans="1:20" customHeight="1" ht="99.95">
      <c r="A338" s="3"/>
      <c r="B338" s="5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16"/>
      <c r="P338" s="8"/>
      <c r="Q338" s="8"/>
      <c r="R338" s="8"/>
      <c r="S338" s="20"/>
      <c r="T338" s="9"/>
    </row>
    <row r="339" spans="1:20" customHeight="1" ht="99.95">
      <c r="A339" s="3"/>
      <c r="B339" s="5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16"/>
      <c r="P339" s="8"/>
      <c r="Q339" s="8"/>
      <c r="R339" s="8"/>
      <c r="S339" s="20"/>
      <c r="T339" s="9"/>
    </row>
    <row r="340" spans="1:20" customHeight="1" ht="99.95">
      <c r="A340" s="3"/>
      <c r="B340" s="5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16"/>
      <c r="P340" s="8"/>
      <c r="Q340" s="8"/>
      <c r="R340" s="8"/>
      <c r="S340" s="20"/>
      <c r="T340" s="9"/>
    </row>
    <row r="341" spans="1:20" customHeight="1" ht="99.95">
      <c r="A341" s="3"/>
      <c r="B341" s="5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16"/>
      <c r="P341" s="8"/>
      <c r="Q341" s="8"/>
      <c r="R341" s="8"/>
      <c r="S341" s="20"/>
      <c r="T341" s="9"/>
    </row>
    <row r="342" spans="1:20" customHeight="1" ht="99.95">
      <c r="A342" s="3"/>
      <c r="B342" s="5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16"/>
      <c r="P342" s="8"/>
      <c r="Q342" s="8"/>
      <c r="R342" s="8"/>
      <c r="S342" s="20"/>
      <c r="T342" s="9"/>
    </row>
    <row r="343" spans="1:20" customHeight="1" ht="99.95">
      <c r="A343" s="3"/>
      <c r="B343" s="5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16"/>
      <c r="P343" s="8"/>
      <c r="Q343" s="8"/>
      <c r="R343" s="8"/>
      <c r="S343" s="20"/>
      <c r="T343" s="9"/>
    </row>
    <row r="344" spans="1:20" customHeight="1" ht="99.95">
      <c r="A344" s="3"/>
      <c r="B344" s="5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16"/>
      <c r="P344" s="8"/>
      <c r="Q344" s="8"/>
      <c r="R344" s="8"/>
      <c r="S344" s="20"/>
      <c r="T344" s="9"/>
    </row>
    <row r="345" spans="1:20" customHeight="1" ht="99.95">
      <c r="A345" s="3"/>
      <c r="B345" s="5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16"/>
      <c r="P345" s="8"/>
      <c r="Q345" s="8"/>
      <c r="R345" s="8"/>
      <c r="S345" s="20"/>
      <c r="T345" s="9"/>
    </row>
    <row r="346" spans="1:20" customHeight="1" ht="99.95">
      <c r="A346" s="3"/>
      <c r="B346" s="5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16"/>
      <c r="P346" s="8"/>
      <c r="Q346" s="8"/>
      <c r="R346" s="8"/>
      <c r="S346" s="20"/>
      <c r="T346" s="9"/>
    </row>
    <row r="347" spans="1:20" customHeight="1" ht="99.95">
      <c r="A347" s="3"/>
      <c r="B347" s="5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16"/>
      <c r="P347" s="8"/>
      <c r="Q347" s="8"/>
      <c r="R347" s="8"/>
      <c r="S347" s="20"/>
      <c r="T347" s="9"/>
    </row>
    <row r="348" spans="1:20" customHeight="1" ht="99.95">
      <c r="A348" s="3"/>
      <c r="B348" s="5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16"/>
      <c r="P348" s="8"/>
      <c r="Q348" s="8"/>
      <c r="R348" s="8"/>
      <c r="S348" s="20"/>
      <c r="T348" s="9"/>
    </row>
    <row r="349" spans="1:20" customHeight="1" ht="99.95">
      <c r="A349" s="3"/>
      <c r="B349" s="5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16"/>
      <c r="P349" s="8"/>
      <c r="Q349" s="8"/>
      <c r="R349" s="8"/>
      <c r="S349" s="20"/>
      <c r="T349" s="9"/>
    </row>
    <row r="350" spans="1:20" customHeight="1" ht="99.95">
      <c r="A350" s="3"/>
      <c r="B350" s="5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16"/>
      <c r="P350" s="8"/>
      <c r="Q350" s="8"/>
      <c r="R350" s="8"/>
      <c r="S350" s="20"/>
      <c r="T350" s="9"/>
    </row>
    <row r="351" spans="1:20" customHeight="1" ht="99.95">
      <c r="A351" s="3"/>
      <c r="B351" s="5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16"/>
      <c r="P351" s="8"/>
      <c r="Q351" s="8"/>
      <c r="R351" s="8"/>
      <c r="S351" s="20"/>
      <c r="T351" s="9"/>
    </row>
    <row r="352" spans="1:20" customHeight="1" ht="99.95">
      <c r="A352" s="3"/>
      <c r="B352" s="5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16"/>
      <c r="P352" s="8"/>
      <c r="Q352" s="8"/>
      <c r="R352" s="8"/>
      <c r="S352" s="20"/>
      <c r="T352" s="9"/>
    </row>
    <row r="353" spans="1:20" customHeight="1" ht="99.95">
      <c r="A353" s="3"/>
      <c r="B353" s="5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16"/>
      <c r="P353" s="8"/>
      <c r="Q353" s="8"/>
      <c r="R353" s="8"/>
      <c r="S353" s="20"/>
      <c r="T353" s="9"/>
    </row>
    <row r="354" spans="1:20" customHeight="1" ht="99.95">
      <c r="A354" s="3"/>
      <c r="B354" s="5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16"/>
      <c r="P354" s="8"/>
      <c r="Q354" s="8"/>
      <c r="R354" s="8"/>
      <c r="S354" s="20"/>
      <c r="T354" s="9"/>
    </row>
    <row r="355" spans="1:20" customHeight="1" ht="99.95">
      <c r="A355" s="3"/>
      <c r="B355" s="5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16"/>
      <c r="P355" s="8"/>
      <c r="Q355" s="8"/>
      <c r="R355" s="8"/>
      <c r="S355" s="20"/>
      <c r="T355" s="9"/>
    </row>
    <row r="356" spans="1:20" customHeight="1" ht="99.95">
      <c r="A356" s="3"/>
      <c r="B356" s="5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16"/>
      <c r="P356" s="8"/>
      <c r="Q356" s="8"/>
      <c r="R356" s="8"/>
      <c r="S356" s="20"/>
      <c r="T356" s="9"/>
    </row>
    <row r="357" spans="1:20" customHeight="1" ht="99.95">
      <c r="A357" s="3"/>
      <c r="B357" s="5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16"/>
      <c r="P357" s="8"/>
      <c r="Q357" s="8"/>
      <c r="R357" s="8"/>
      <c r="S357" s="20"/>
      <c r="T357" s="9"/>
    </row>
    <row r="358" spans="1:20" customHeight="1" ht="99.95">
      <c r="A358" s="3"/>
      <c r="B358" s="5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16"/>
      <c r="P358" s="8"/>
      <c r="Q358" s="8"/>
      <c r="R358" s="8"/>
      <c r="S358" s="20"/>
      <c r="T358" s="9"/>
    </row>
    <row r="359" spans="1:20" customHeight="1" ht="99.95">
      <c r="A359" s="3"/>
      <c r="B359" s="5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16"/>
      <c r="P359" s="8"/>
      <c r="Q359" s="8"/>
      <c r="R359" s="8"/>
      <c r="S359" s="20"/>
      <c r="T359" s="9"/>
    </row>
    <row r="360" spans="1:20" customHeight="1" ht="99.95">
      <c r="A360" s="3"/>
      <c r="B360" s="5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16"/>
      <c r="P360" s="8"/>
      <c r="Q360" s="8"/>
      <c r="R360" s="8"/>
      <c r="S360" s="20"/>
      <c r="T360" s="9"/>
    </row>
    <row r="361" spans="1:20" customHeight="1" ht="99.95">
      <c r="A361" s="3"/>
      <c r="B361" s="5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16"/>
      <c r="P361" s="8"/>
      <c r="Q361" s="8"/>
      <c r="R361" s="8"/>
      <c r="S361" s="20"/>
      <c r="T361" s="9"/>
    </row>
    <row r="362" spans="1:20" customHeight="1" ht="99.95">
      <c r="A362" s="3"/>
      <c r="B362" s="5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16"/>
      <c r="P362" s="8"/>
      <c r="Q362" s="8"/>
      <c r="R362" s="8"/>
      <c r="S362" s="20"/>
      <c r="T362" s="9"/>
    </row>
    <row r="363" spans="1:20" customHeight="1" ht="99.95">
      <c r="A363" s="3"/>
      <c r="B363" s="5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16"/>
      <c r="P363" s="8"/>
      <c r="Q363" s="8"/>
      <c r="R363" s="8"/>
      <c r="S363" s="20"/>
      <c r="T363" s="9"/>
    </row>
    <row r="364" spans="1:20" customHeight="1" ht="99.95">
      <c r="A364" s="3"/>
      <c r="B364" s="5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16"/>
      <c r="P364" s="8"/>
      <c r="Q364" s="8"/>
      <c r="R364" s="8"/>
      <c r="S364" s="20"/>
      <c r="T364" s="9"/>
    </row>
    <row r="365" spans="1:20" customHeight="1" ht="99.95">
      <c r="A365" s="3"/>
      <c r="B365" s="5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16"/>
      <c r="P365" s="8"/>
      <c r="Q365" s="8"/>
      <c r="R365" s="8"/>
      <c r="S365" s="20"/>
      <c r="T365" s="9"/>
    </row>
    <row r="366" spans="1:20" customHeight="1" ht="99.95">
      <c r="A366" s="3"/>
      <c r="B366" s="5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16"/>
      <c r="P366" s="8"/>
      <c r="Q366" s="8"/>
      <c r="R366" s="8"/>
      <c r="S366" s="20"/>
      <c r="T366" s="9"/>
    </row>
    <row r="367" spans="1:20" customHeight="1" ht="99.95">
      <c r="A367" s="3"/>
      <c r="B367" s="5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16"/>
      <c r="P367" s="8"/>
      <c r="Q367" s="8"/>
      <c r="R367" s="8"/>
      <c r="S367" s="20"/>
      <c r="T367" s="9"/>
    </row>
    <row r="368" spans="1:20" customHeight="1" ht="99.95">
      <c r="A368" s="3"/>
      <c r="B368" s="5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16"/>
      <c r="P368" s="8"/>
      <c r="Q368" s="8"/>
      <c r="R368" s="8"/>
      <c r="S368" s="20"/>
      <c r="T368" s="9"/>
    </row>
    <row r="369" spans="1:20" customHeight="1" ht="99.95">
      <c r="A369" s="3"/>
      <c r="B369" s="5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16"/>
      <c r="P369" s="8"/>
      <c r="Q369" s="8"/>
      <c r="R369" s="8"/>
      <c r="S369" s="20"/>
      <c r="T369" s="9"/>
    </row>
    <row r="370" spans="1:20" customHeight="1" ht="99.95">
      <c r="A370" s="3"/>
      <c r="B370" s="5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16"/>
      <c r="P370" s="8"/>
      <c r="Q370" s="8"/>
      <c r="R370" s="8"/>
      <c r="S370" s="20"/>
      <c r="T370" s="9"/>
    </row>
    <row r="371" spans="1:20" customHeight="1" ht="99.95">
      <c r="A371" s="3"/>
      <c r="B371" s="5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16"/>
      <c r="P371" s="8"/>
      <c r="Q371" s="8"/>
      <c r="R371" s="8"/>
      <c r="S371" s="20"/>
      <c r="T371" s="9"/>
    </row>
    <row r="372" spans="1:20" customHeight="1" ht="99.95">
      <c r="A372" s="3"/>
      <c r="B372" s="5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16"/>
      <c r="P372" s="8"/>
      <c r="Q372" s="8"/>
      <c r="R372" s="8"/>
      <c r="S372" s="20"/>
      <c r="T372" s="9"/>
    </row>
    <row r="373" spans="1:20" customHeight="1" ht="99.95">
      <c r="A373" s="3"/>
      <c r="B373" s="5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16"/>
      <c r="P373" s="8"/>
      <c r="Q373" s="8"/>
      <c r="R373" s="8"/>
      <c r="S373" s="20"/>
      <c r="T373" s="9"/>
    </row>
    <row r="374" spans="1:20" customHeight="1" ht="99.95">
      <c r="A374" s="3"/>
      <c r="B374" s="5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16"/>
      <c r="P374" s="8"/>
      <c r="Q374" s="8"/>
      <c r="R374" s="8"/>
      <c r="S374" s="20"/>
      <c r="T374" s="9"/>
    </row>
    <row r="375" spans="1:20" customHeight="1" ht="99.95">
      <c r="A375" s="3"/>
      <c r="B375" s="5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16"/>
      <c r="P375" s="8"/>
      <c r="Q375" s="8"/>
      <c r="R375" s="8"/>
      <c r="S375" s="20"/>
      <c r="T375" s="9"/>
    </row>
    <row r="376" spans="1:20" customHeight="1" ht="99.95">
      <c r="A376" s="3"/>
      <c r="B376" s="5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16"/>
      <c r="P376" s="8"/>
      <c r="Q376" s="8"/>
      <c r="R376" s="8"/>
      <c r="S376" s="20"/>
      <c r="T376" s="9"/>
    </row>
    <row r="377" spans="1:20" customHeight="1" ht="99.95">
      <c r="A377" s="3"/>
      <c r="B377" s="5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16"/>
      <c r="P377" s="8"/>
      <c r="Q377" s="8"/>
      <c r="R377" s="8"/>
      <c r="S377" s="20"/>
      <c r="T377" s="9"/>
    </row>
    <row r="378" spans="1:20" customHeight="1" ht="99.95">
      <c r="A378" s="3"/>
      <c r="B378" s="5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16"/>
      <c r="P378" s="8"/>
      <c r="Q378" s="8"/>
      <c r="R378" s="8"/>
      <c r="S378" s="20"/>
      <c r="T378" s="9"/>
    </row>
    <row r="379" spans="1:20" customHeight="1" ht="99.95">
      <c r="A379" s="3"/>
      <c r="B379" s="5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16"/>
      <c r="P379" s="8"/>
      <c r="Q379" s="8"/>
      <c r="R379" s="8"/>
      <c r="S379" s="20"/>
      <c r="T379" s="9"/>
    </row>
    <row r="380" spans="1:20" customHeight="1" ht="99.95">
      <c r="A380" s="3"/>
      <c r="B380" s="5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16"/>
      <c r="P380" s="8"/>
      <c r="Q380" s="8"/>
      <c r="R380" s="8"/>
      <c r="S380" s="20"/>
      <c r="T380" s="9"/>
    </row>
    <row r="381" spans="1:20" customHeight="1" ht="99.95">
      <c r="A381" s="3"/>
      <c r="B381" s="5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16"/>
      <c r="P381" s="8"/>
      <c r="Q381" s="8"/>
      <c r="R381" s="8"/>
      <c r="S381" s="20"/>
      <c r="T381" s="9"/>
    </row>
    <row r="382" spans="1:20" customHeight="1" ht="99.95">
      <c r="A382" s="3"/>
      <c r="B382" s="5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16"/>
      <c r="P382" s="8"/>
      <c r="Q382" s="8"/>
      <c r="R382" s="8"/>
      <c r="S382" s="20"/>
      <c r="T382" s="9"/>
    </row>
    <row r="383" spans="1:20" customHeight="1" ht="99.95">
      <c r="A383" s="3"/>
      <c r="B383" s="5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16"/>
      <c r="P383" s="8"/>
      <c r="Q383" s="8"/>
      <c r="R383" s="8"/>
      <c r="S383" s="20"/>
      <c r="T383" s="9"/>
    </row>
    <row r="384" spans="1:20" customHeight="1" ht="99.95">
      <c r="A384" s="3"/>
      <c r="B384" s="5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16"/>
      <c r="P384" s="8"/>
      <c r="Q384" s="8"/>
      <c r="R384" s="8"/>
      <c r="S384" s="20"/>
      <c r="T384" s="9"/>
    </row>
    <row r="385" spans="1:20" customHeight="1" ht="99.95">
      <c r="A385" s="3"/>
      <c r="B385" s="5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16"/>
      <c r="P385" s="8"/>
      <c r="Q385" s="8"/>
      <c r="R385" s="8"/>
      <c r="S385" s="20"/>
      <c r="T385" s="9"/>
    </row>
    <row r="386" spans="1:20" customHeight="1" ht="99.95">
      <c r="A386" s="3"/>
      <c r="B386" s="5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16"/>
      <c r="P386" s="8"/>
      <c r="Q386" s="8"/>
      <c r="R386" s="8"/>
      <c r="S386" s="20"/>
      <c r="T386" s="9"/>
    </row>
    <row r="387" spans="1:20" customHeight="1" ht="99.95">
      <c r="A387" s="3"/>
      <c r="B387" s="5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16"/>
      <c r="P387" s="8"/>
      <c r="Q387" s="8"/>
      <c r="R387" s="8"/>
      <c r="S387" s="20"/>
      <c r="T387" s="9"/>
    </row>
    <row r="388" spans="1:20" customHeight="1" ht="99.95">
      <c r="A388" s="3"/>
      <c r="B388" s="5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16"/>
      <c r="P388" s="8"/>
      <c r="Q388" s="8"/>
      <c r="R388" s="8"/>
      <c r="S388" s="20"/>
      <c r="T388" s="9"/>
    </row>
    <row r="389" spans="1:20" customHeight="1" ht="99.95">
      <c r="A389" s="3"/>
      <c r="B389" s="5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16"/>
      <c r="P389" s="8"/>
      <c r="Q389" s="8"/>
      <c r="R389" s="8"/>
      <c r="S389" s="20"/>
      <c r="T389" s="9"/>
    </row>
    <row r="390" spans="1:20" customHeight="1" ht="99.95">
      <c r="A390" s="3"/>
      <c r="B390" s="5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16"/>
      <c r="P390" s="8"/>
      <c r="Q390" s="8"/>
      <c r="R390" s="8"/>
      <c r="S390" s="20"/>
      <c r="T390" s="9"/>
    </row>
    <row r="391" spans="1:20" customHeight="1" ht="99.95">
      <c r="A391" s="3"/>
      <c r="B391" s="5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16"/>
      <c r="P391" s="8"/>
      <c r="Q391" s="8"/>
      <c r="R391" s="8"/>
      <c r="S391" s="20"/>
      <c r="T391" s="9"/>
    </row>
    <row r="392" spans="1:20" customHeight="1" ht="99.95">
      <c r="A392" s="3"/>
      <c r="B392" s="5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16"/>
      <c r="P392" s="8"/>
      <c r="Q392" s="8"/>
      <c r="R392" s="8"/>
      <c r="S392" s="20"/>
      <c r="T392" s="9"/>
    </row>
    <row r="393" spans="1:20" customHeight="1" ht="99.95">
      <c r="A393" s="3"/>
      <c r="B393" s="5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16"/>
      <c r="P393" s="8"/>
      <c r="Q393" s="8"/>
      <c r="R393" s="8"/>
      <c r="S393" s="20"/>
      <c r="T393" s="9"/>
    </row>
    <row r="394" spans="1:20" customHeight="1" ht="99.95">
      <c r="A394" s="3"/>
      <c r="B394" s="5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16"/>
      <c r="P394" s="8"/>
      <c r="Q394" s="8"/>
      <c r="R394" s="8"/>
      <c r="S394" s="20"/>
      <c r="T394" s="9"/>
    </row>
    <row r="395" spans="1:20" customHeight="1" ht="99.95">
      <c r="A395" s="3"/>
      <c r="B395" s="5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16"/>
      <c r="P395" s="8"/>
      <c r="Q395" s="8"/>
      <c r="R395" s="8"/>
      <c r="S395" s="20"/>
      <c r="T395" s="9"/>
    </row>
    <row r="396" spans="1:20" customHeight="1" ht="99.95">
      <c r="A396" s="3"/>
      <c r="B396" s="5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16"/>
      <c r="P396" s="8"/>
      <c r="Q396" s="8"/>
      <c r="R396" s="8"/>
      <c r="S396" s="20"/>
      <c r="T396" s="9"/>
    </row>
    <row r="397" spans="1:20" customHeight="1" ht="99.95">
      <c r="A397" s="3"/>
      <c r="B397" s="5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16"/>
      <c r="P397" s="8"/>
      <c r="Q397" s="8"/>
      <c r="R397" s="8"/>
      <c r="S397" s="20"/>
      <c r="T397" s="9"/>
    </row>
    <row r="398" spans="1:20" customHeight="1" ht="99.95">
      <c r="A398" s="3"/>
      <c r="B398" s="5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16"/>
      <c r="P398" s="8"/>
      <c r="Q398" s="8"/>
      <c r="R398" s="8"/>
      <c r="S398" s="20"/>
      <c r="T398" s="9"/>
    </row>
    <row r="399" spans="1:20" customHeight="1" ht="99.95">
      <c r="A399" s="3"/>
      <c r="B399" s="5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16"/>
      <c r="P399" s="8"/>
      <c r="Q399" s="8"/>
      <c r="R399" s="8"/>
      <c r="S399" s="20"/>
      <c r="T399" s="9"/>
    </row>
    <row r="400" spans="1:20" customHeight="1" ht="99.95">
      <c r="A400" s="3"/>
      <c r="B400" s="5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16"/>
      <c r="P400" s="8"/>
      <c r="Q400" s="8"/>
      <c r="R400" s="8"/>
      <c r="S400" s="20"/>
      <c r="T400" s="9"/>
    </row>
    <row r="401" spans="1:20" customHeight="1" ht="99.95">
      <c r="A401" s="3"/>
      <c r="B401" s="5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16"/>
      <c r="P401" s="8"/>
      <c r="Q401" s="8"/>
      <c r="R401" s="8"/>
      <c r="S401" s="20"/>
      <c r="T401" s="9"/>
    </row>
    <row r="402" spans="1:20" customHeight="1" ht="99.95">
      <c r="A402" s="3"/>
      <c r="B402" s="5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16"/>
      <c r="P402" s="8"/>
      <c r="Q402" s="8"/>
      <c r="R402" s="8"/>
      <c r="S402" s="20"/>
      <c r="T402" s="9"/>
    </row>
    <row r="403" spans="1:20" customHeight="1" ht="99.95">
      <c r="A403" s="3"/>
      <c r="B403" s="5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16"/>
      <c r="P403" s="8"/>
      <c r="Q403" s="8"/>
      <c r="R403" s="8"/>
      <c r="S403" s="20"/>
      <c r="T403" s="9"/>
    </row>
    <row r="404" spans="1:20" customHeight="1" ht="99.95">
      <c r="A404" s="3"/>
      <c r="B404" s="5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16"/>
      <c r="P404" s="8"/>
      <c r="Q404" s="8"/>
      <c r="R404" s="8"/>
      <c r="S404" s="20"/>
      <c r="T404" s="9"/>
    </row>
    <row r="405" spans="1:20" customHeight="1" ht="99.95">
      <c r="A405" s="3"/>
      <c r="B405" s="5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16"/>
      <c r="P405" s="8"/>
      <c r="Q405" s="8"/>
      <c r="R405" s="8"/>
      <c r="S405" s="20"/>
      <c r="T405" s="9"/>
    </row>
    <row r="406" spans="1:20" customHeight="1" ht="99.95">
      <c r="A406" s="3"/>
      <c r="B406" s="5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16"/>
      <c r="P406" s="8"/>
      <c r="Q406" s="8"/>
      <c r="R406" s="8"/>
      <c r="S406" s="20"/>
      <c r="T406" s="9"/>
    </row>
    <row r="407" spans="1:20" customHeight="1" ht="99.95">
      <c r="A407" s="3"/>
      <c r="B407" s="5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16"/>
      <c r="P407" s="8"/>
      <c r="Q407" s="8"/>
      <c r="R407" s="8"/>
      <c r="S407" s="20"/>
      <c r="T407" s="9"/>
    </row>
    <row r="408" spans="1:20" customHeight="1" ht="99.95">
      <c r="A408" s="3"/>
      <c r="B408" s="5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16"/>
      <c r="P408" s="8"/>
      <c r="Q408" s="8"/>
      <c r="R408" s="8"/>
      <c r="S408" s="20"/>
      <c r="T408" s="9"/>
    </row>
    <row r="409" spans="1:20" customHeight="1" ht="99.95">
      <c r="A409" s="3"/>
      <c r="B409" s="5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16"/>
      <c r="P409" s="8"/>
      <c r="Q409" s="8"/>
      <c r="R409" s="8"/>
      <c r="S409" s="20"/>
      <c r="T409" s="9"/>
    </row>
    <row r="410" spans="1:20" customHeight="1" ht="99.95">
      <c r="A410" s="3"/>
      <c r="B410" s="5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16"/>
      <c r="P410" s="8"/>
      <c r="Q410" s="8"/>
      <c r="R410" s="8"/>
      <c r="S410" s="20"/>
      <c r="T410" s="9"/>
    </row>
    <row r="411" spans="1:20" customHeight="1" ht="99.95">
      <c r="A411" s="3"/>
      <c r="B411" s="5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16"/>
      <c r="P411" s="8"/>
      <c r="Q411" s="8"/>
      <c r="R411" s="8"/>
      <c r="S411" s="20"/>
      <c r="T411" s="9"/>
    </row>
    <row r="412" spans="1:20" customHeight="1" ht="99.95">
      <c r="A412" s="3"/>
      <c r="B412" s="5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16"/>
      <c r="P412" s="8"/>
      <c r="Q412" s="8"/>
      <c r="R412" s="8"/>
      <c r="S412" s="20"/>
      <c r="T412" s="9"/>
    </row>
    <row r="413" spans="1:20" customHeight="1" ht="99.95">
      <c r="A413" s="3"/>
      <c r="B413" s="5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16"/>
      <c r="P413" s="8"/>
      <c r="Q413" s="8"/>
      <c r="R413" s="8"/>
      <c r="S413" s="20"/>
      <c r="T413" s="9"/>
    </row>
    <row r="414" spans="1:20" customHeight="1" ht="99.95">
      <c r="A414" s="3"/>
      <c r="B414" s="5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16"/>
      <c r="P414" s="8"/>
      <c r="Q414" s="8"/>
      <c r="R414" s="8"/>
      <c r="S414" s="20"/>
      <c r="T414" s="9"/>
    </row>
    <row r="415" spans="1:20" customHeight="1" ht="99.95">
      <c r="A415" s="3"/>
      <c r="B415" s="5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16"/>
      <c r="P415" s="8"/>
      <c r="Q415" s="8"/>
      <c r="R415" s="8"/>
      <c r="S415" s="20"/>
      <c r="T415" s="9"/>
    </row>
    <row r="416" spans="1:20" customHeight="1" ht="99.95">
      <c r="A416" s="3"/>
      <c r="B416" s="5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16"/>
      <c r="P416" s="8"/>
      <c r="Q416" s="8"/>
      <c r="R416" s="8"/>
      <c r="S416" s="20"/>
      <c r="T416" s="9"/>
    </row>
    <row r="417" spans="1:20" customHeight="1" ht="99.95">
      <c r="A417" s="3"/>
      <c r="B417" s="5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16"/>
      <c r="P417" s="8"/>
      <c r="Q417" s="8"/>
      <c r="R417" s="8"/>
      <c r="S417" s="20"/>
      <c r="T417" s="9"/>
    </row>
    <row r="418" spans="1:20" customHeight="1" ht="99.95">
      <c r="A418" s="3"/>
      <c r="B418" s="5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16"/>
      <c r="P418" s="8"/>
      <c r="Q418" s="8"/>
      <c r="R418" s="8"/>
      <c r="S418" s="20"/>
      <c r="T418" s="9"/>
    </row>
    <row r="419" spans="1:20" customHeight="1" ht="99.95">
      <c r="A419" s="3"/>
      <c r="B419" s="5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16"/>
      <c r="P419" s="8"/>
      <c r="Q419" s="8"/>
      <c r="R419" s="8"/>
      <c r="S419" s="20"/>
      <c r="T419" s="9"/>
    </row>
    <row r="420" spans="1:20" customHeight="1" ht="99.95">
      <c r="A420" s="3"/>
      <c r="B420" s="5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16"/>
      <c r="P420" s="8"/>
      <c r="Q420" s="8"/>
      <c r="R420" s="8"/>
      <c r="S420" s="20"/>
      <c r="T420" s="9"/>
    </row>
    <row r="421" spans="1:20" customHeight="1" ht="99.95">
      <c r="A421" s="3"/>
      <c r="B421" s="5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16"/>
      <c r="P421" s="8"/>
      <c r="Q421" s="8"/>
      <c r="R421" s="8"/>
      <c r="S421" s="20"/>
      <c r="T421" s="9"/>
    </row>
    <row r="422" spans="1:20" customHeight="1" ht="99.95">
      <c r="A422" s="3"/>
      <c r="B422" s="5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16"/>
      <c r="P422" s="8"/>
      <c r="Q422" s="8"/>
      <c r="R422" s="8"/>
      <c r="S422" s="20"/>
      <c r="T422" s="9"/>
    </row>
    <row r="423" spans="1:20" customHeight="1" ht="99.95">
      <c r="A423" s="3"/>
      <c r="B423" s="5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16"/>
      <c r="P423" s="8"/>
      <c r="Q423" s="8"/>
      <c r="R423" s="8"/>
      <c r="S423" s="20"/>
      <c r="T423" s="9"/>
    </row>
    <row r="424" spans="1:20" customHeight="1" ht="99.95">
      <c r="A424" s="3"/>
      <c r="B424" s="5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16"/>
      <c r="P424" s="8"/>
      <c r="Q424" s="8"/>
      <c r="R424" s="8"/>
      <c r="S424" s="20"/>
      <c r="T424" s="9"/>
    </row>
    <row r="425" spans="1:20" customHeight="1" ht="99.95">
      <c r="A425" s="3"/>
      <c r="B425" s="5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16"/>
      <c r="P425" s="8"/>
      <c r="Q425" s="8"/>
      <c r="R425" s="8"/>
      <c r="S425" s="20"/>
      <c r="T425" s="9"/>
    </row>
    <row r="426" spans="1:20" customHeight="1" ht="99.95">
      <c r="A426" s="3"/>
      <c r="B426" s="5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16"/>
      <c r="P426" s="8"/>
      <c r="Q426" s="8"/>
      <c r="R426" s="8"/>
      <c r="S426" s="20"/>
      <c r="T426" s="9"/>
    </row>
    <row r="427" spans="1:20" customHeight="1" ht="99.95">
      <c r="A427" s="3"/>
      <c r="B427" s="5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16"/>
      <c r="P427" s="8"/>
      <c r="Q427" s="8"/>
      <c r="R427" s="8"/>
      <c r="S427" s="20"/>
      <c r="T427" s="9"/>
    </row>
    <row r="428" spans="1:20" customHeight="1" ht="99.95">
      <c r="A428" s="3"/>
      <c r="B428" s="5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16"/>
      <c r="P428" s="8"/>
      <c r="Q428" s="8"/>
      <c r="R428" s="8"/>
      <c r="S428" s="20"/>
      <c r="T428" s="9"/>
    </row>
    <row r="429" spans="1:20" customHeight="1" ht="99.95">
      <c r="A429" s="3"/>
      <c r="B429" s="5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16"/>
      <c r="P429" s="8"/>
      <c r="Q429" s="8"/>
      <c r="R429" s="8"/>
      <c r="S429" s="20"/>
      <c r="T429" s="9"/>
    </row>
    <row r="430" spans="1:20" customHeight="1" ht="99.95">
      <c r="A430" s="3"/>
      <c r="B430" s="5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16"/>
      <c r="P430" s="8"/>
      <c r="Q430" s="8"/>
      <c r="R430" s="8"/>
      <c r="S430" s="20"/>
      <c r="T430" s="9"/>
    </row>
    <row r="431" spans="1:20" customHeight="1" ht="99.95">
      <c r="A431" s="3"/>
      <c r="B431" s="5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16"/>
      <c r="P431" s="8"/>
      <c r="Q431" s="8"/>
      <c r="R431" s="8"/>
      <c r="S431" s="20"/>
      <c r="T431" s="9"/>
    </row>
    <row r="432" spans="1:20" customHeight="1" ht="99.95">
      <c r="A432" s="3"/>
      <c r="B432" s="5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16"/>
      <c r="P432" s="8"/>
      <c r="Q432" s="8"/>
      <c r="R432" s="8"/>
      <c r="S432" s="20"/>
      <c r="T432" s="9"/>
    </row>
    <row r="433" spans="1:20" customHeight="1" ht="99.95">
      <c r="A433" s="3"/>
      <c r="B433" s="5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16"/>
      <c r="P433" s="8"/>
      <c r="Q433" s="8"/>
      <c r="R433" s="8"/>
      <c r="S433" s="20"/>
      <c r="T433" s="9"/>
    </row>
    <row r="434" spans="1:20" customHeight="1" ht="99.95">
      <c r="A434" s="3"/>
      <c r="B434" s="5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16"/>
      <c r="P434" s="8"/>
      <c r="Q434" s="8"/>
      <c r="R434" s="8"/>
      <c r="S434" s="20"/>
      <c r="T434" s="9"/>
    </row>
    <row r="435" spans="1:20" customHeight="1" ht="99.95">
      <c r="A435" s="3"/>
      <c r="B435" s="5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16"/>
      <c r="P435" s="8"/>
      <c r="Q435" s="8"/>
      <c r="R435" s="8"/>
      <c r="S435" s="20"/>
      <c r="T435" s="9"/>
    </row>
    <row r="436" spans="1:20" customHeight="1" ht="99.95">
      <c r="A436" s="3"/>
      <c r="B436" s="5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16"/>
      <c r="P436" s="8"/>
      <c r="Q436" s="8"/>
      <c r="R436" s="8"/>
      <c r="S436" s="20"/>
      <c r="T436" s="9"/>
    </row>
    <row r="437" spans="1:20" customHeight="1" ht="99.95">
      <c r="A437" s="3"/>
      <c r="B437" s="5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16"/>
      <c r="P437" s="8"/>
      <c r="Q437" s="8"/>
      <c r="R437" s="8"/>
      <c r="S437" s="20"/>
      <c r="T437" s="9"/>
    </row>
    <row r="438" spans="1:20" customHeight="1" ht="99.95">
      <c r="A438" s="3"/>
      <c r="B438" s="5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16"/>
      <c r="P438" s="8"/>
      <c r="Q438" s="8"/>
      <c r="R438" s="8"/>
      <c r="S438" s="20"/>
      <c r="T438" s="9"/>
    </row>
    <row r="439" spans="1:20" customHeight="1" ht="99.95">
      <c r="A439" s="4"/>
      <c r="B439" s="5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7"/>
      <c r="P439" s="10"/>
      <c r="Q439" s="10"/>
      <c r="R439" s="8"/>
      <c r="S439" s="20"/>
      <c r="T439" s="9"/>
    </row>
    <row r="440" spans="1:20" customHeight="1" ht="99.95">
      <c r="B440" s="5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16"/>
      <c r="P440" s="8"/>
      <c r="Q440" s="8"/>
      <c r="R440" s="8"/>
      <c r="S440" s="20"/>
      <c r="T440" s="9"/>
    </row>
    <row r="441" spans="1:20" customHeight="1" ht="99.95">
      <c r="B441" s="5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16"/>
      <c r="P441" s="8"/>
      <c r="Q441" s="8"/>
      <c r="R441" s="8"/>
      <c r="S441" s="20"/>
      <c r="T441" s="9"/>
    </row>
    <row r="442" spans="1:20" customHeight="1" ht="99.95">
      <c r="B442" s="5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16"/>
      <c r="P442" s="8"/>
      <c r="Q442" s="8"/>
      <c r="R442" s="8"/>
      <c r="S442" s="20"/>
      <c r="T442" s="9"/>
    </row>
    <row r="443" spans="1:20" customHeight="1" ht="99.95">
      <c r="B443" s="5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16"/>
      <c r="P443" s="8"/>
      <c r="Q443" s="8"/>
      <c r="R443" s="8"/>
      <c r="S443" s="20"/>
      <c r="T443" s="9"/>
    </row>
    <row r="444" spans="1:20" customHeight="1" ht="99.95">
      <c r="B444" s="5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16"/>
      <c r="P444" s="8"/>
      <c r="Q444" s="8"/>
      <c r="R444" s="8"/>
      <c r="S444" s="20"/>
      <c r="T444" s="9"/>
    </row>
    <row r="445" spans="1:20" customHeight="1" ht="99.95">
      <c r="B445" s="5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16"/>
      <c r="P445" s="8"/>
      <c r="Q445" s="8"/>
      <c r="R445" s="8"/>
      <c r="S445" s="20"/>
      <c r="T445" s="9"/>
    </row>
    <row r="446" spans="1:20" customHeight="1" ht="99.95">
      <c r="B446" s="5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16"/>
      <c r="P446" s="8"/>
      <c r="Q446" s="8"/>
      <c r="R446" s="8"/>
      <c r="S446" s="20"/>
      <c r="T446" s="9"/>
    </row>
    <row r="447" spans="1:20" customHeight="1" ht="99.95">
      <c r="B447" s="5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16"/>
      <c r="P447" s="8"/>
      <c r="Q447" s="8"/>
      <c r="R447" s="8"/>
      <c r="S447" s="20"/>
      <c r="T447" s="9"/>
    </row>
    <row r="448" spans="1:20" customHeight="1" ht="99.95">
      <c r="B448" s="5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16"/>
      <c r="P448" s="8"/>
      <c r="Q448" s="8"/>
      <c r="R448" s="8"/>
      <c r="S448" s="20"/>
      <c r="T448" s="9"/>
    </row>
    <row r="449" spans="1:20" customHeight="1" ht="99.95">
      <c r="B449" s="5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16"/>
      <c r="P449" s="8"/>
      <c r="Q449" s="8"/>
      <c r="R449" s="8"/>
      <c r="S449" s="20"/>
      <c r="T449" s="9"/>
    </row>
    <row r="450" spans="1:20" customHeight="1" ht="99.95">
      <c r="B450" s="5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16"/>
      <c r="P450" s="8"/>
      <c r="Q450" s="8"/>
      <c r="R450" s="8"/>
      <c r="S450" s="20"/>
      <c r="T450" s="9"/>
    </row>
    <row r="451" spans="1:20" customHeight="1" ht="99.95">
      <c r="B451" s="5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16"/>
      <c r="P451" s="8"/>
      <c r="Q451" s="8"/>
      <c r="R451" s="8"/>
      <c r="S451" s="20"/>
      <c r="T451" s="9"/>
    </row>
    <row r="452" spans="1:20" customHeight="1" ht="99.95">
      <c r="B452" s="5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16"/>
      <c r="P452" s="8"/>
      <c r="Q452" s="8"/>
      <c r="R452" s="8"/>
      <c r="S452" s="20"/>
      <c r="T452" s="9"/>
    </row>
    <row r="453" spans="1:20" customHeight="1" ht="99.95">
      <c r="B453" s="5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16"/>
      <c r="P453" s="8"/>
      <c r="Q453" s="8"/>
      <c r="R453" s="8"/>
      <c r="S453" s="20"/>
      <c r="T453" s="9"/>
    </row>
    <row r="454" spans="1:20" customHeight="1" ht="99.95">
      <c r="B454" s="5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16"/>
      <c r="P454" s="8"/>
      <c r="Q454" s="8"/>
      <c r="R454" s="8"/>
      <c r="S454" s="20"/>
      <c r="T454" s="9"/>
    </row>
    <row r="455" spans="1:20" customHeight="1" ht="99.95">
      <c r="B455" s="5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16"/>
      <c r="P455" s="8"/>
      <c r="Q455" s="8"/>
      <c r="R455" s="8"/>
      <c r="S455" s="20"/>
      <c r="T455" s="9"/>
    </row>
    <row r="456" spans="1:20" customHeight="1" ht="99.95">
      <c r="B456" s="5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16"/>
      <c r="P456" s="8"/>
      <c r="Q456" s="8"/>
      <c r="R456" s="8"/>
      <c r="S456" s="20"/>
      <c r="T456" s="9"/>
    </row>
    <row r="457" spans="1:20" customHeight="1" ht="99.95">
      <c r="B457" s="5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16"/>
      <c r="P457" s="8"/>
      <c r="Q457" s="8"/>
      <c r="R457" s="8"/>
      <c r="S457" s="20"/>
      <c r="T457" s="9"/>
    </row>
    <row r="458" spans="1:20" customHeight="1" ht="99.95">
      <c r="B458" s="5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16"/>
      <c r="P458" s="8"/>
      <c r="Q458" s="8"/>
      <c r="R458" s="8"/>
      <c r="S458" s="20"/>
      <c r="T458" s="9"/>
    </row>
    <row r="459" spans="1:20" customHeight="1" ht="99.95">
      <c r="B459" s="5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16"/>
      <c r="P459" s="8"/>
      <c r="Q459" s="8"/>
      <c r="R459" s="8"/>
      <c r="S459" s="20"/>
      <c r="T459" s="9"/>
    </row>
    <row r="460" spans="1:20" customHeight="1" ht="99.95">
      <c r="B460" s="5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16"/>
      <c r="P460" s="8"/>
      <c r="Q460" s="8"/>
      <c r="R460" s="8"/>
      <c r="S460" s="20"/>
      <c r="T460" s="9"/>
    </row>
    <row r="461" spans="1:20" customHeight="1" ht="99.95">
      <c r="B461" s="5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16"/>
      <c r="P461" s="8"/>
      <c r="Q461" s="8"/>
      <c r="R461" s="8"/>
      <c r="S461" s="20"/>
      <c r="T461" s="9"/>
    </row>
    <row r="462" spans="1:20" customHeight="1" ht="99.95">
      <c r="B462" s="5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16"/>
      <c r="P462" s="8"/>
      <c r="Q462" s="8"/>
      <c r="R462" s="8"/>
      <c r="S462" s="20"/>
      <c r="T462" s="9"/>
    </row>
    <row r="463" spans="1:20" customHeight="1" ht="99.95">
      <c r="B463" s="5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16"/>
      <c r="P463" s="8"/>
      <c r="Q463" s="8"/>
      <c r="R463" s="8"/>
      <c r="S463" s="20"/>
      <c r="T463" s="9"/>
    </row>
    <row r="464" spans="1:20" customHeight="1" ht="99.95">
      <c r="B464" s="5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16"/>
      <c r="P464" s="8"/>
      <c r="Q464" s="8"/>
      <c r="R464" s="8"/>
      <c r="S464" s="20"/>
      <c r="T464" s="9"/>
    </row>
    <row r="465" spans="1:20" customHeight="1" ht="99.95">
      <c r="B465" s="5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16"/>
      <c r="P465" s="8"/>
      <c r="Q465" s="8"/>
      <c r="R465" s="8"/>
      <c r="S465" s="20"/>
      <c r="T465" s="9"/>
    </row>
    <row r="466" spans="1:20" customHeight="1" ht="99.95">
      <c r="B466" s="5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16"/>
      <c r="P466" s="8"/>
      <c r="Q466" s="8"/>
      <c r="R466" s="8"/>
      <c r="S466" s="20"/>
      <c r="T466" s="9"/>
    </row>
    <row r="467" spans="1:20" customHeight="1" ht="99.95">
      <c r="B467" s="5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16"/>
      <c r="P467" s="8"/>
      <c r="Q467" s="8"/>
      <c r="R467" s="8"/>
      <c r="S467" s="20"/>
      <c r="T467" s="9"/>
    </row>
    <row r="468" spans="1:20" customHeight="1" ht="99.95">
      <c r="B468" s="5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16"/>
      <c r="P468" s="8"/>
      <c r="Q468" s="8"/>
      <c r="R468" s="8"/>
      <c r="S468" s="20"/>
      <c r="T468" s="9"/>
    </row>
    <row r="469" spans="1:20" customHeight="1" ht="99.95">
      <c r="B469" s="5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16"/>
      <c r="P469" s="8"/>
      <c r="Q469" s="8"/>
      <c r="R469" s="8"/>
      <c r="S469" s="20"/>
      <c r="T469" s="9"/>
    </row>
    <row r="470" spans="1:20" customHeight="1" ht="99.95">
      <c r="B470" s="5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16"/>
      <c r="P470" s="8"/>
      <c r="Q470" s="8"/>
      <c r="R470" s="8"/>
      <c r="S470" s="20"/>
      <c r="T470" s="9"/>
    </row>
    <row r="471" spans="1:20" customHeight="1" ht="99.95">
      <c r="B471" s="5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16"/>
      <c r="P471" s="8"/>
      <c r="Q471" s="8"/>
      <c r="R471" s="8"/>
      <c r="S471" s="20"/>
      <c r="T471" s="9"/>
    </row>
    <row r="472" spans="1:20" customHeight="1" ht="99.95">
      <c r="B472" s="5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16"/>
      <c r="P472" s="8"/>
      <c r="Q472" s="8"/>
      <c r="R472" s="8"/>
      <c r="S472" s="20"/>
      <c r="T472" s="9"/>
    </row>
    <row r="473" spans="1:20" customHeight="1" ht="99.95">
      <c r="B473" s="5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16"/>
      <c r="P473" s="8"/>
      <c r="Q473" s="8"/>
      <c r="R473" s="8"/>
      <c r="S473" s="20"/>
      <c r="T473" s="9"/>
    </row>
    <row r="474" spans="1:20" customHeight="1" ht="99.95">
      <c r="B474" s="5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16"/>
      <c r="P474" s="8"/>
      <c r="Q474" s="8"/>
      <c r="R474" s="8"/>
      <c r="S474" s="20"/>
      <c r="T474" s="9"/>
    </row>
    <row r="475" spans="1:20" customHeight="1" ht="99.95">
      <c r="B475" s="5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16"/>
      <c r="P475" s="8"/>
      <c r="Q475" s="8"/>
      <c r="R475" s="8"/>
      <c r="S475" s="20"/>
      <c r="T475" s="9"/>
    </row>
    <row r="476" spans="1:20" customHeight="1" ht="99.95">
      <c r="B476" s="5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16"/>
      <c r="P476" s="8"/>
      <c r="Q476" s="8"/>
      <c r="R476" s="8"/>
      <c r="S476" s="20"/>
      <c r="T476" s="9"/>
    </row>
    <row r="477" spans="1:20" customHeight="1" ht="99.95">
      <c r="B477" s="5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16"/>
      <c r="P477" s="8"/>
      <c r="Q477" s="8"/>
      <c r="R477" s="8"/>
      <c r="S477" s="20"/>
      <c r="T477" s="9"/>
    </row>
    <row r="478" spans="1:20" customHeight="1" ht="99.95">
      <c r="B478" s="5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16"/>
      <c r="P478" s="8"/>
      <c r="Q478" s="8"/>
      <c r="R478" s="8"/>
      <c r="S478" s="20"/>
      <c r="T478" s="9"/>
    </row>
    <row r="479" spans="1:20" customHeight="1" ht="99.95">
      <c r="B479" s="5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16"/>
      <c r="P479" s="8"/>
      <c r="Q479" s="8"/>
      <c r="R479" s="8"/>
      <c r="S479" s="20"/>
      <c r="T479" s="9"/>
    </row>
    <row r="480" spans="1:20" customHeight="1" ht="99.95">
      <c r="B480" s="5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16"/>
      <c r="P480" s="8"/>
      <c r="Q480" s="8"/>
      <c r="R480" s="8"/>
      <c r="S480" s="20"/>
      <c r="T480" s="9"/>
    </row>
    <row r="481" spans="1:20" customHeight="1" ht="99.95">
      <c r="B481" s="5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16"/>
      <c r="P481" s="8"/>
      <c r="Q481" s="8"/>
      <c r="R481" s="8"/>
      <c r="S481" s="20"/>
      <c r="T481" s="9"/>
    </row>
    <row r="482" spans="1:20" customHeight="1" ht="99.95">
      <c r="B482" s="5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16"/>
      <c r="P482" s="8"/>
      <c r="Q482" s="8"/>
      <c r="R482" s="8"/>
      <c r="S482" s="20"/>
      <c r="T482" s="9"/>
    </row>
    <row r="483" spans="1:20" customHeight="1" ht="99.95">
      <c r="B483" s="5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16"/>
      <c r="P483" s="8"/>
      <c r="Q483" s="8"/>
      <c r="R483" s="8"/>
      <c r="S483" s="20"/>
      <c r="T483" s="9"/>
    </row>
    <row r="484" spans="1:20" customHeight="1" ht="99.95">
      <c r="B484" s="5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16"/>
      <c r="P484" s="8"/>
      <c r="Q484" s="8"/>
      <c r="R484" s="8"/>
      <c r="S484" s="20"/>
      <c r="T484" s="9"/>
    </row>
    <row r="485" spans="1:20" customHeight="1" ht="99.95">
      <c r="B485" s="5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16"/>
      <c r="P485" s="8"/>
      <c r="Q485" s="8"/>
      <c r="R485" s="8"/>
      <c r="S485" s="20"/>
      <c r="T485" s="9"/>
    </row>
    <row r="486" spans="1:20" customHeight="1" ht="99.95">
      <c r="B486" s="5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16"/>
      <c r="P486" s="8"/>
      <c r="Q486" s="8"/>
      <c r="R486" s="8"/>
      <c r="S486" s="20"/>
      <c r="T486" s="9"/>
    </row>
    <row r="487" spans="1:20" customHeight="1" ht="99.95">
      <c r="B487" s="5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16"/>
      <c r="P487" s="8"/>
      <c r="Q487" s="8"/>
      <c r="R487" s="8"/>
      <c r="S487" s="20"/>
      <c r="T487" s="9"/>
    </row>
    <row r="488" spans="1:20" customHeight="1" ht="99.95">
      <c r="B488" s="5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16"/>
      <c r="P488" s="8"/>
      <c r="Q488" s="8"/>
      <c r="R488" s="8"/>
      <c r="S488" s="20"/>
      <c r="T488" s="9"/>
    </row>
    <row r="489" spans="1:20" customHeight="1" ht="99.95">
      <c r="B489" s="5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16"/>
      <c r="P489" s="8"/>
      <c r="Q489" s="8"/>
      <c r="R489" s="8"/>
      <c r="S489" s="20"/>
      <c r="T489" s="9"/>
    </row>
    <row r="490" spans="1:20" customHeight="1" ht="99.95">
      <c r="B490" s="5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16"/>
      <c r="P490" s="8"/>
      <c r="Q490" s="8"/>
      <c r="R490" s="8"/>
      <c r="S490" s="20"/>
      <c r="T490" s="9"/>
    </row>
    <row r="491" spans="1:20" customHeight="1" ht="99.95">
      <c r="B491" s="5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16"/>
      <c r="P491" s="8"/>
      <c r="Q491" s="8"/>
      <c r="R491" s="8"/>
      <c r="S491" s="20"/>
      <c r="T491" s="9"/>
    </row>
    <row r="492" spans="1:20" customHeight="1" ht="99.95">
      <c r="B492" s="5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16"/>
      <c r="P492" s="8"/>
      <c r="Q492" s="8"/>
      <c r="R492" s="8"/>
      <c r="S492" s="20"/>
      <c r="T492" s="9"/>
    </row>
    <row r="493" spans="1:20" customHeight="1" ht="99.95">
      <c r="B493" s="5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16"/>
      <c r="P493" s="8"/>
      <c r="Q493" s="8"/>
      <c r="R493" s="8"/>
      <c r="S493" s="20"/>
      <c r="T493" s="9"/>
    </row>
    <row r="494" spans="1:20" customHeight="1" ht="99.95">
      <c r="B494" s="5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16"/>
      <c r="P494" s="8"/>
      <c r="Q494" s="8"/>
      <c r="R494" s="8"/>
      <c r="S494" s="20"/>
      <c r="T494" s="9"/>
    </row>
    <row r="495" spans="1:20" customHeight="1" ht="99.95">
      <c r="B495" s="5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16"/>
      <c r="P495" s="8"/>
      <c r="Q495" s="8"/>
      <c r="R495" s="8"/>
      <c r="S495" s="20"/>
      <c r="T495" s="9"/>
    </row>
    <row r="496" spans="1:20" customHeight="1" ht="99.95">
      <c r="B496" s="5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16"/>
      <c r="P496" s="8"/>
      <c r="Q496" s="8"/>
      <c r="R496" s="8"/>
      <c r="S496" s="20"/>
      <c r="T496" s="9"/>
    </row>
    <row r="497" spans="1:20" customHeight="1" ht="99.95">
      <c r="B497" s="5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16"/>
      <c r="P497" s="8"/>
      <c r="Q497" s="8"/>
      <c r="R497" s="8"/>
      <c r="S497" s="20"/>
      <c r="T497" s="9"/>
    </row>
    <row r="498" spans="1:20" customHeight="1" ht="99.95">
      <c r="B498" s="5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16"/>
      <c r="P498" s="8"/>
      <c r="Q498" s="8"/>
      <c r="R498" s="8"/>
      <c r="S498" s="20"/>
      <c r="T498" s="9"/>
    </row>
    <row r="499" spans="1:20" customHeight="1" ht="99.95">
      <c r="B499" s="5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16"/>
      <c r="P499" s="8"/>
      <c r="Q499" s="8"/>
      <c r="R499" s="8"/>
      <c r="S499" s="20"/>
      <c r="T499" s="9"/>
    </row>
    <row r="500" spans="1:20" customHeight="1" ht="99.95">
      <c r="B500" s="5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16"/>
      <c r="P500" s="8"/>
      <c r="Q500" s="8"/>
      <c r="R500" s="8"/>
      <c r="S500" s="20"/>
      <c r="T500" s="9"/>
    </row>
    <row r="501" spans="1:20" customHeight="1" ht="99.95">
      <c r="B501" s="5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16"/>
      <c r="P501" s="8"/>
      <c r="Q501" s="8"/>
      <c r="R501" s="8"/>
      <c r="S501" s="20"/>
      <c r="T501" s="9"/>
    </row>
    <row r="502" spans="1:20" customHeight="1" ht="99.95">
      <c r="B502" s="5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16"/>
      <c r="P502" s="8"/>
      <c r="Q502" s="8"/>
      <c r="R502" s="8"/>
      <c r="S502" s="20"/>
      <c r="T502" s="9"/>
    </row>
    <row r="503" spans="1:20" customHeight="1" ht="99.95">
      <c r="B503" s="5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16"/>
      <c r="P503" s="8"/>
      <c r="Q503" s="8"/>
      <c r="R503" s="8"/>
      <c r="S503" s="20"/>
      <c r="T503" s="9"/>
    </row>
    <row r="504" spans="1:20" customHeight="1" ht="99.95">
      <c r="B504" s="5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16"/>
      <c r="P504" s="8"/>
      <c r="Q504" s="8"/>
      <c r="R504" s="8"/>
      <c r="S504" s="20"/>
      <c r="T504" s="9"/>
    </row>
    <row r="505" spans="1:20" customHeight="1" ht="99.95">
      <c r="B505" s="5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16"/>
      <c r="P505" s="8"/>
      <c r="Q505" s="8"/>
      <c r="R505" s="8"/>
      <c r="S505" s="20"/>
      <c r="T505" s="9"/>
    </row>
    <row r="506" spans="1:20" customHeight="1" ht="99.95">
      <c r="B506" s="5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16"/>
      <c r="P506" s="8"/>
      <c r="Q506" s="8"/>
      <c r="R506" s="8"/>
      <c r="S506" s="20"/>
      <c r="T506" s="9"/>
    </row>
    <row r="507" spans="1:20" customHeight="1" ht="99.95">
      <c r="B507" s="5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16"/>
      <c r="P507" s="8"/>
      <c r="Q507" s="8"/>
      <c r="R507" s="8"/>
      <c r="S507" s="20"/>
      <c r="T507" s="9"/>
    </row>
    <row r="508" spans="1:20" customHeight="1" ht="99.95">
      <c r="B508" s="5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16"/>
      <c r="P508" s="8"/>
      <c r="Q508" s="8"/>
      <c r="R508" s="8"/>
      <c r="S508" s="20"/>
      <c r="T508" s="9"/>
    </row>
    <row r="509" spans="1:20" customHeight="1" ht="99.95">
      <c r="B509" s="5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16"/>
      <c r="P509" s="8"/>
      <c r="Q509" s="8"/>
      <c r="R509" s="8"/>
      <c r="S509" s="20"/>
      <c r="T509" s="9"/>
    </row>
    <row r="510" spans="1:20" customHeight="1" ht="99.95">
      <c r="B510" s="5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16"/>
      <c r="P510" s="8"/>
      <c r="Q510" s="8"/>
      <c r="R510" s="8"/>
      <c r="S510" s="20"/>
      <c r="T510" s="9"/>
    </row>
    <row r="511" spans="1:20" customHeight="1" ht="99.95">
      <c r="B511" s="5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16"/>
      <c r="P511" s="8"/>
      <c r="Q511" s="8"/>
      <c r="R511" s="8"/>
      <c r="S511" s="20"/>
      <c r="T511" s="9"/>
    </row>
    <row r="512" spans="1:20" customHeight="1" ht="99.95">
      <c r="B512" s="5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16"/>
      <c r="P512" s="8"/>
      <c r="Q512" s="8"/>
      <c r="R512" s="8"/>
      <c r="S512" s="20"/>
      <c r="T512" s="9"/>
    </row>
    <row r="513" spans="1:20" customHeight="1" ht="99.95">
      <c r="B513" s="5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16"/>
      <c r="P513" s="8"/>
      <c r="Q513" s="8"/>
      <c r="R513" s="8"/>
      <c r="S513" s="20"/>
      <c r="T513" s="9"/>
    </row>
    <row r="514" spans="1:20" customHeight="1" ht="99.95">
      <c r="B514" s="5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16"/>
      <c r="P514" s="8"/>
      <c r="Q514" s="8"/>
      <c r="R514" s="8"/>
      <c r="S514" s="20"/>
      <c r="T514" s="9"/>
    </row>
    <row r="515" spans="1:20" customHeight="1" ht="99.95">
      <c r="B515" s="5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16"/>
      <c r="P515" s="8"/>
      <c r="Q515" s="8"/>
      <c r="R515" s="8"/>
      <c r="S515" s="20"/>
      <c r="T515" s="9"/>
    </row>
    <row r="516" spans="1:20" customHeight="1" ht="99.95">
      <c r="B516" s="5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16"/>
      <c r="P516" s="8"/>
      <c r="Q516" s="8"/>
      <c r="R516" s="8"/>
      <c r="S516" s="20"/>
      <c r="T516" s="9"/>
    </row>
    <row r="517" spans="1:20" customHeight="1" ht="99.95">
      <c r="B517" s="5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16"/>
      <c r="P517" s="8"/>
      <c r="Q517" s="8"/>
      <c r="R517" s="8"/>
      <c r="S517" s="20"/>
      <c r="T517" s="9"/>
    </row>
    <row r="518" spans="1:20" customHeight="1" ht="99.95">
      <c r="B518" s="5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16"/>
      <c r="P518" s="8"/>
      <c r="Q518" s="8"/>
      <c r="R518" s="8"/>
      <c r="S518" s="20"/>
      <c r="T518" s="9"/>
    </row>
    <row r="519" spans="1:20" customHeight="1" ht="99.95">
      <c r="B519" s="5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16"/>
      <c r="P519" s="8"/>
      <c r="Q519" s="8"/>
      <c r="R519" s="8"/>
      <c r="S519" s="20"/>
      <c r="T519" s="9"/>
    </row>
    <row r="520" spans="1:20" customHeight="1" ht="99.95">
      <c r="B520" s="5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16"/>
      <c r="P520" s="8"/>
      <c r="Q520" s="8"/>
      <c r="R520" s="8"/>
      <c r="S520" s="20"/>
      <c r="T520" s="9"/>
    </row>
    <row r="521" spans="1:20" customHeight="1" ht="99.95">
      <c r="B521" s="5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16"/>
      <c r="P521" s="8"/>
      <c r="Q521" s="8"/>
      <c r="R521" s="8"/>
      <c r="S521" s="20"/>
      <c r="T521" s="9"/>
    </row>
    <row r="522" spans="1:20" customHeight="1" ht="99.95">
      <c r="B522" s="5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16"/>
      <c r="P522" s="8"/>
      <c r="Q522" s="8"/>
      <c r="R522" s="8"/>
      <c r="S522" s="20"/>
      <c r="T522" s="9"/>
    </row>
    <row r="523" spans="1:20" customHeight="1" ht="99.95">
      <c r="B523" s="5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16"/>
      <c r="P523" s="8"/>
      <c r="Q523" s="8"/>
      <c r="R523" s="8"/>
      <c r="S523" s="20"/>
      <c r="T523" s="9"/>
    </row>
    <row r="524" spans="1:20" customHeight="1" ht="99.95">
      <c r="B524" s="5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16"/>
      <c r="P524" s="8"/>
      <c r="Q524" s="8"/>
      <c r="R524" s="8"/>
      <c r="S524" s="20"/>
      <c r="T524" s="9"/>
    </row>
    <row r="525" spans="1:20" customHeight="1" ht="99.95">
      <c r="B525" s="5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16"/>
      <c r="P525" s="8"/>
      <c r="Q525" s="8"/>
      <c r="R525" s="8"/>
      <c r="S525" s="20"/>
      <c r="T525" s="9"/>
    </row>
    <row r="526" spans="1:20" customHeight="1" ht="99.95">
      <c r="B526" s="5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16"/>
      <c r="P526" s="8"/>
      <c r="Q526" s="8"/>
      <c r="R526" s="8"/>
      <c r="S526" s="20"/>
      <c r="T526" s="9"/>
    </row>
    <row r="527" spans="1:20" customHeight="1" ht="99.95">
      <c r="B527" s="5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16"/>
      <c r="P527" s="8"/>
      <c r="Q527" s="8"/>
      <c r="R527" s="8"/>
      <c r="S527" s="20"/>
      <c r="T527" s="9"/>
    </row>
    <row r="528" spans="1:20" customHeight="1" ht="99.95">
      <c r="B528" s="5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16"/>
      <c r="P528" s="8"/>
      <c r="Q528" s="8"/>
      <c r="R528" s="8"/>
      <c r="S528" s="20"/>
      <c r="T528" s="9"/>
    </row>
    <row r="529" spans="1:20" customHeight="1" ht="99.95">
      <c r="B529" s="5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16"/>
      <c r="P529" s="8"/>
      <c r="Q529" s="8"/>
      <c r="R529" s="8"/>
      <c r="S529" s="20"/>
      <c r="T529" s="9"/>
    </row>
    <row r="530" spans="1:20" customHeight="1" ht="99.95">
      <c r="B530" s="5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16"/>
      <c r="P530" s="8"/>
      <c r="Q530" s="8"/>
      <c r="R530" s="8"/>
      <c r="S530" s="20"/>
      <c r="T530" s="9"/>
    </row>
    <row r="531" spans="1:20" customHeight="1" ht="99.95">
      <c r="B531" s="5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16"/>
      <c r="P531" s="8"/>
      <c r="Q531" s="8"/>
      <c r="R531" s="8"/>
      <c r="S531" s="20"/>
      <c r="T531" s="9"/>
    </row>
    <row r="532" spans="1:20" customHeight="1" ht="99.95">
      <c r="B532" s="5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16"/>
      <c r="P532" s="8"/>
      <c r="Q532" s="8"/>
      <c r="R532" s="8"/>
      <c r="S532" s="20"/>
      <c r="T532" s="9"/>
    </row>
    <row r="533" spans="1:20" customHeight="1" ht="99.95">
      <c r="B533" s="5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16"/>
      <c r="P533" s="8"/>
      <c r="Q533" s="8"/>
      <c r="R533" s="8"/>
      <c r="S533" s="20"/>
      <c r="T533" s="9"/>
    </row>
    <row r="534" spans="1:20" customHeight="1" ht="99.95">
      <c r="B534" s="5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16"/>
      <c r="P534" s="8"/>
      <c r="Q534" s="8"/>
      <c r="R534" s="8"/>
      <c r="S534" s="20"/>
      <c r="T534" s="9"/>
    </row>
    <row r="535" spans="1:20" customHeight="1" ht="99.95">
      <c r="B535" s="5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16"/>
      <c r="P535" s="8"/>
      <c r="Q535" s="8"/>
      <c r="R535" s="8"/>
      <c r="S535" s="20"/>
      <c r="T535" s="9"/>
    </row>
    <row r="536" spans="1:20" customHeight="1" ht="99.95">
      <c r="B536" s="5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16"/>
      <c r="P536" s="8"/>
      <c r="Q536" s="8"/>
      <c r="R536" s="8"/>
      <c r="S536" s="20"/>
      <c r="T536" s="9"/>
    </row>
    <row r="537" spans="1:20" customHeight="1" ht="99.95">
      <c r="B537" s="5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16"/>
      <c r="P537" s="8"/>
      <c r="Q537" s="8"/>
      <c r="R537" s="8"/>
      <c r="S537" s="20"/>
      <c r="T537" s="9"/>
    </row>
    <row r="538" spans="1:20" customHeight="1" ht="99.95">
      <c r="B538" s="5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16"/>
      <c r="P538" s="8"/>
      <c r="Q538" s="8"/>
      <c r="R538" s="8"/>
      <c r="S538" s="20"/>
      <c r="T538" s="9"/>
    </row>
    <row r="539" spans="1:20" customHeight="1" ht="99.95">
      <c r="B539" s="5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16"/>
      <c r="P539" s="8"/>
      <c r="Q539" s="8"/>
      <c r="R539" s="8"/>
      <c r="S539" s="20"/>
      <c r="T539" s="9"/>
    </row>
    <row r="540" spans="1:20" customHeight="1" ht="99.95">
      <c r="B540" s="5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16"/>
      <c r="P540" s="8"/>
      <c r="Q540" s="8"/>
      <c r="R540" s="8"/>
      <c r="S540" s="20"/>
      <c r="T540" s="9"/>
    </row>
    <row r="541" spans="1:20" customHeight="1" ht="99.95">
      <c r="B541" s="5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16"/>
      <c r="P541" s="8"/>
      <c r="Q541" s="8"/>
      <c r="R541" s="8"/>
      <c r="S541" s="20"/>
      <c r="T541" s="9"/>
    </row>
    <row r="542" spans="1:20" customHeight="1" ht="99.95">
      <c r="B542" s="5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16"/>
      <c r="P542" s="8"/>
      <c r="Q542" s="8"/>
      <c r="R542" s="8"/>
      <c r="S542" s="20"/>
      <c r="T542" s="9"/>
    </row>
    <row r="543" spans="1:20" customHeight="1" ht="99.95">
      <c r="B543" s="5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16"/>
      <c r="P543" s="8"/>
      <c r="Q543" s="8"/>
      <c r="R543" s="8"/>
      <c r="S543" s="20"/>
      <c r="T543" s="9"/>
    </row>
    <row r="544" spans="1:20" customHeight="1" ht="99.95">
      <c r="B544" s="5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16"/>
      <c r="P544" s="8"/>
      <c r="Q544" s="8"/>
      <c r="R544" s="8"/>
      <c r="S544" s="20"/>
      <c r="T544" s="9"/>
    </row>
    <row r="545" spans="1:20" customHeight="1" ht="99.95">
      <c r="B545" s="5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16"/>
      <c r="P545" s="8"/>
      <c r="Q545" s="8"/>
      <c r="R545" s="8"/>
      <c r="S545" s="20"/>
      <c r="T545" s="9"/>
    </row>
    <row r="546" spans="1:20" customHeight="1" ht="99.95">
      <c r="B546" s="5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16"/>
      <c r="P546" s="8"/>
      <c r="Q546" s="8"/>
      <c r="R546" s="8"/>
      <c r="S546" s="20"/>
      <c r="T546" s="9"/>
    </row>
    <row r="547" spans="1:20" customHeight="1" ht="99.95">
      <c r="B547" s="5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16"/>
      <c r="P547" s="8"/>
      <c r="Q547" s="8"/>
      <c r="R547" s="8"/>
      <c r="S547" s="20"/>
      <c r="T547" s="9"/>
    </row>
    <row r="548" spans="1:20" customHeight="1" ht="99.95">
      <c r="B548" s="5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16"/>
      <c r="P548" s="8"/>
      <c r="Q548" s="8"/>
      <c r="R548" s="8"/>
      <c r="S548" s="20"/>
      <c r="T548" s="9"/>
    </row>
    <row r="549" spans="1:20" customHeight="1" ht="99.95">
      <c r="B549" s="5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16"/>
      <c r="P549" s="8"/>
      <c r="Q549" s="8"/>
      <c r="R549" s="8"/>
      <c r="S549" s="20"/>
      <c r="T549" s="9"/>
    </row>
    <row r="550" spans="1:20" customHeight="1" ht="99.95">
      <c r="B550" s="5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16"/>
      <c r="P550" s="8"/>
      <c r="Q550" s="8"/>
      <c r="R550" s="8"/>
      <c r="S550" s="20"/>
      <c r="T550" s="9"/>
    </row>
    <row r="551" spans="1:20" customHeight="1" ht="99.95">
      <c r="B551" s="5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16"/>
      <c r="P551" s="8"/>
      <c r="Q551" s="8"/>
      <c r="R551" s="8"/>
      <c r="S551" s="20"/>
      <c r="T551" s="9"/>
    </row>
    <row r="552" spans="1:20" customHeight="1" ht="99.95">
      <c r="B552" s="5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16"/>
      <c r="P552" s="8"/>
      <c r="Q552" s="8"/>
      <c r="R552" s="8"/>
      <c r="S552" s="20"/>
      <c r="T552" s="9"/>
    </row>
    <row r="553" spans="1:20" customHeight="1" ht="99.95">
      <c r="B553" s="5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16"/>
      <c r="P553" s="8"/>
      <c r="Q553" s="8"/>
      <c r="R553" s="8"/>
      <c r="S553" s="20"/>
      <c r="T553" s="9"/>
    </row>
    <row r="554" spans="1:20" customHeight="1" ht="99.95">
      <c r="B554" s="5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16"/>
      <c r="P554" s="8"/>
      <c r="Q554" s="8"/>
      <c r="R554" s="8"/>
      <c r="S554" s="20"/>
      <c r="T554" s="9"/>
    </row>
    <row r="555" spans="1:20" customHeight="1" ht="99.95">
      <c r="B555" s="5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16"/>
      <c r="P555" s="8"/>
      <c r="Q555" s="8"/>
      <c r="R555" s="8"/>
      <c r="S555" s="20"/>
      <c r="T555" s="9"/>
    </row>
    <row r="556" spans="1:20" customHeight="1" ht="99.95">
      <c r="B556" s="5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16"/>
      <c r="P556" s="8"/>
      <c r="Q556" s="8"/>
      <c r="R556" s="8"/>
      <c r="S556" s="20"/>
      <c r="T556" s="9"/>
    </row>
    <row r="557" spans="1:20" customHeight="1" ht="99.95">
      <c r="B557" s="5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16"/>
      <c r="P557" s="8"/>
      <c r="Q557" s="8"/>
      <c r="R557" s="8"/>
      <c r="S557" s="20"/>
      <c r="T557" s="9"/>
    </row>
    <row r="558" spans="1:20" customHeight="1" ht="99.95">
      <c r="B558" s="5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16"/>
      <c r="P558" s="8"/>
      <c r="Q558" s="8"/>
      <c r="R558" s="8"/>
      <c r="S558" s="20"/>
      <c r="T558" s="9"/>
    </row>
    <row r="559" spans="1:20" customHeight="1" ht="99.95">
      <c r="B559" s="5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16"/>
      <c r="P559" s="8"/>
      <c r="Q559" s="8"/>
      <c r="R559" s="8"/>
      <c r="S559" s="20"/>
      <c r="T559" s="9"/>
    </row>
    <row r="560" spans="1:20" customHeight="1" ht="99.95">
      <c r="B560" s="5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16"/>
      <c r="P560" s="8"/>
      <c r="Q560" s="8"/>
      <c r="R560" s="8"/>
      <c r="S560" s="20"/>
      <c r="T560" s="9"/>
    </row>
    <row r="561" spans="1:20" customHeight="1" ht="99.95">
      <c r="B561" s="5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16"/>
      <c r="P561" s="8"/>
      <c r="Q561" s="8"/>
      <c r="R561" s="8"/>
      <c r="S561" s="20"/>
      <c r="T561" s="9"/>
    </row>
    <row r="562" spans="1:20" customHeight="1" ht="99.95">
      <c r="B562" s="5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16"/>
      <c r="P562" s="8"/>
      <c r="Q562" s="8"/>
      <c r="R562" s="8"/>
      <c r="S562" s="20"/>
      <c r="T562" s="9"/>
    </row>
    <row r="563" spans="1:20" customHeight="1" ht="99.95">
      <c r="B563" s="5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16"/>
      <c r="P563" s="8"/>
      <c r="Q563" s="8"/>
      <c r="R563" s="8"/>
      <c r="S563" s="20"/>
      <c r="T563" s="9"/>
    </row>
    <row r="564" spans="1:20" customHeight="1" ht="99.95">
      <c r="B564" s="5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16"/>
      <c r="P564" s="8"/>
      <c r="Q564" s="8"/>
      <c r="R564" s="8"/>
      <c r="S564" s="20"/>
      <c r="T564" s="9"/>
    </row>
    <row r="565" spans="1:20" customHeight="1" ht="99.95">
      <c r="B565" s="5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16"/>
      <c r="P565" s="8"/>
      <c r="Q565" s="8"/>
      <c r="R565" s="8"/>
      <c r="S565" s="20"/>
      <c r="T565" s="9"/>
    </row>
    <row r="566" spans="1:20" customHeight="1" ht="99.95">
      <c r="B566" s="5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16"/>
      <c r="P566" s="8"/>
      <c r="Q566" s="8"/>
      <c r="R566" s="8"/>
      <c r="S566" s="20"/>
      <c r="T566" s="9"/>
    </row>
    <row r="567" spans="1:20" customHeight="1" ht="99.95">
      <c r="B567" s="5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16"/>
      <c r="P567" s="8"/>
      <c r="Q567" s="8"/>
      <c r="R567" s="8"/>
      <c r="S567" s="20"/>
      <c r="T567" s="9"/>
    </row>
    <row r="568" spans="1:20" customHeight="1" ht="99.95">
      <c r="B568" s="5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16"/>
      <c r="P568" s="8"/>
      <c r="Q568" s="8"/>
      <c r="R568" s="8"/>
      <c r="S568" s="20"/>
      <c r="T568" s="9"/>
    </row>
    <row r="569" spans="1:20" customHeight="1" ht="99.95">
      <c r="B569" s="5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16"/>
      <c r="P569" s="8"/>
      <c r="Q569" s="8"/>
      <c r="R569" s="8"/>
      <c r="S569" s="20"/>
      <c r="T569" s="9"/>
    </row>
    <row r="570" spans="1:20" customHeight="1" ht="99.95">
      <c r="B570" s="5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16"/>
      <c r="P570" s="8"/>
      <c r="Q570" s="8"/>
      <c r="R570" s="8"/>
      <c r="S570" s="20"/>
      <c r="T570" s="9"/>
    </row>
    <row r="571" spans="1:20" customHeight="1" ht="99.95">
      <c r="B571" s="5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16"/>
      <c r="P571" s="8"/>
      <c r="Q571" s="8"/>
      <c r="R571" s="8"/>
      <c r="S571" s="20"/>
      <c r="T571" s="9"/>
    </row>
    <row r="572" spans="1:20" customHeight="1" ht="99.95">
      <c r="B572" s="5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16"/>
      <c r="P572" s="8"/>
      <c r="Q572" s="8"/>
      <c r="R572" s="8"/>
      <c r="S572" s="20"/>
      <c r="T572" s="9"/>
    </row>
    <row r="573" spans="1:20" customHeight="1" ht="99.95">
      <c r="B573" s="5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16"/>
      <c r="P573" s="8"/>
      <c r="Q573" s="8"/>
      <c r="R573" s="8"/>
      <c r="S573" s="20"/>
      <c r="T573" s="9"/>
    </row>
    <row r="574" spans="1:20" customHeight="1" ht="99.95">
      <c r="B574" s="5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16"/>
      <c r="P574" s="8"/>
      <c r="Q574" s="8"/>
      <c r="R574" s="8"/>
      <c r="S574" s="20"/>
      <c r="T574" s="9"/>
    </row>
    <row r="575" spans="1:20" customHeight="1" ht="99.95">
      <c r="B575" s="5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16"/>
      <c r="P575" s="8"/>
      <c r="Q575" s="8"/>
      <c r="R575" s="8"/>
      <c r="S575" s="20"/>
      <c r="T575" s="9"/>
    </row>
    <row r="576" spans="1:20" customHeight="1" ht="99.95">
      <c r="B576" s="5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16"/>
      <c r="P576" s="8"/>
      <c r="Q576" s="8"/>
      <c r="R576" s="8"/>
      <c r="S576" s="20"/>
      <c r="T576" s="9"/>
    </row>
    <row r="577" spans="1:20" customHeight="1" ht="99.95">
      <c r="B577" s="5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16"/>
      <c r="P577" s="8"/>
      <c r="Q577" s="8"/>
      <c r="R577" s="8"/>
      <c r="S577" s="20"/>
      <c r="T577" s="9"/>
    </row>
    <row r="578" spans="1:20" customHeight="1" ht="99.95">
      <c r="B578" s="5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16"/>
      <c r="P578" s="8"/>
      <c r="Q578" s="8"/>
      <c r="R578" s="8"/>
      <c r="S578" s="20"/>
      <c r="T578" s="9"/>
    </row>
    <row r="579" spans="1:20" customHeight="1" ht="99.95">
      <c r="B579" s="5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16"/>
      <c r="P579" s="8"/>
      <c r="Q579" s="8"/>
      <c r="R579" s="8"/>
      <c r="S579" s="20"/>
      <c r="T579" s="9"/>
    </row>
    <row r="580" spans="1:20" customHeight="1" ht="99.95">
      <c r="B580" s="5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16"/>
      <c r="P580" s="8"/>
      <c r="Q580" s="8"/>
      <c r="R580" s="8"/>
      <c r="S580" s="20"/>
      <c r="T580" s="9"/>
    </row>
    <row r="581" spans="1:20" customHeight="1" ht="99.95">
      <c r="B581" s="5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16"/>
      <c r="P581" s="8"/>
      <c r="Q581" s="8"/>
      <c r="R581" s="8"/>
      <c r="S581" s="20"/>
      <c r="T581" s="9"/>
    </row>
    <row r="582" spans="1:20" customHeight="1" ht="99.95">
      <c r="B582" s="5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16"/>
      <c r="P582" s="8"/>
      <c r="Q582" s="8"/>
      <c r="R582" s="8"/>
      <c r="S582" s="20"/>
      <c r="T582" s="9"/>
    </row>
    <row r="583" spans="1:20" customHeight="1" ht="99.95">
      <c r="B583" s="5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16"/>
      <c r="P583" s="8"/>
      <c r="Q583" s="8"/>
      <c r="R583" s="8"/>
      <c r="S583" s="20"/>
      <c r="T583" s="9"/>
    </row>
    <row r="584" spans="1:20" customHeight="1" ht="99.95">
      <c r="B584" s="5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16"/>
      <c r="P584" s="8"/>
      <c r="Q584" s="8"/>
      <c r="R584" s="8"/>
      <c r="S584" s="20"/>
      <c r="T584" s="9"/>
    </row>
    <row r="585" spans="1:20" customHeight="1" ht="99.95">
      <c r="B585" s="5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16"/>
      <c r="P585" s="8"/>
      <c r="Q585" s="8"/>
      <c r="R585" s="8"/>
      <c r="S585" s="20"/>
      <c r="T585" s="9"/>
    </row>
    <row r="586" spans="1:20" customHeight="1" ht="99.95">
      <c r="B586" s="5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16"/>
      <c r="P586" s="8"/>
      <c r="Q586" s="8"/>
      <c r="R586" s="8"/>
      <c r="S586" s="20"/>
      <c r="T586" s="9"/>
    </row>
    <row r="587" spans="1:20" customHeight="1" ht="99.95">
      <c r="B587" s="5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16"/>
      <c r="P587" s="8"/>
      <c r="Q587" s="8"/>
      <c r="R587" s="8"/>
      <c r="S587" s="20"/>
      <c r="T587" s="9"/>
    </row>
    <row r="588" spans="1:20" customHeight="1" ht="99.95">
      <c r="B588" s="5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16"/>
      <c r="P588" s="8"/>
      <c r="Q588" s="8"/>
      <c r="R588" s="8"/>
      <c r="S588" s="20"/>
      <c r="T588" s="9"/>
    </row>
    <row r="589" spans="1:20" customHeight="1" ht="99.95">
      <c r="B589" s="5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16"/>
      <c r="P589" s="8"/>
      <c r="Q589" s="8"/>
      <c r="R589" s="8"/>
      <c r="S589" s="20"/>
      <c r="T589" s="9"/>
    </row>
    <row r="590" spans="1:20" customHeight="1" ht="99.95">
      <c r="B590" s="5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16"/>
      <c r="P590" s="8"/>
      <c r="Q590" s="8"/>
      <c r="R590" s="8"/>
      <c r="S590" s="20"/>
      <c r="T590" s="9"/>
    </row>
    <row r="591" spans="1:20" customHeight="1" ht="99.95">
      <c r="B591" s="5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16"/>
      <c r="P591" s="8"/>
      <c r="Q591" s="8"/>
      <c r="R591" s="8"/>
      <c r="S591" s="20"/>
      <c r="T591" s="9"/>
    </row>
    <row r="592" spans="1:20" customHeight="1" ht="99.95">
      <c r="B592" s="5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16"/>
      <c r="P592" s="8"/>
      <c r="Q592" s="8"/>
      <c r="R592" s="8"/>
      <c r="S592" s="20"/>
      <c r="T592" s="9"/>
    </row>
    <row r="593" spans="1:20" customHeight="1" ht="99.95">
      <c r="B593" s="5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16"/>
      <c r="P593" s="8"/>
      <c r="Q593" s="8"/>
      <c r="R593" s="8"/>
      <c r="S593" s="20"/>
      <c r="T593" s="9"/>
    </row>
    <row r="594" spans="1:20" customHeight="1" ht="99.95">
      <c r="B594" s="5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16"/>
      <c r="P594" s="8"/>
      <c r="Q594" s="8"/>
      <c r="R594" s="8"/>
      <c r="S594" s="20"/>
      <c r="T594" s="9"/>
    </row>
    <row r="595" spans="1:20" customHeight="1" ht="99.95">
      <c r="B595" s="5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16"/>
      <c r="P595" s="8"/>
      <c r="Q595" s="8"/>
      <c r="R595" s="8"/>
      <c r="S595" s="20"/>
      <c r="T595" s="9"/>
    </row>
    <row r="596" spans="1:20" customHeight="1" ht="99.95">
      <c r="B596" s="5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16"/>
      <c r="P596" s="8"/>
      <c r="Q596" s="8"/>
      <c r="R596" s="8"/>
      <c r="S596" s="20"/>
      <c r="T596" s="9"/>
    </row>
    <row r="597" spans="1:20" customHeight="1" ht="99.95">
      <c r="B597" s="5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16"/>
      <c r="P597" s="8"/>
      <c r="Q597" s="8"/>
      <c r="R597" s="8"/>
      <c r="S597" s="20"/>
      <c r="T597" s="9"/>
    </row>
    <row r="598" spans="1:20" customHeight="1" ht="99.95">
      <c r="B598" s="5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16"/>
      <c r="P598" s="8"/>
      <c r="Q598" s="8"/>
      <c r="R598" s="8"/>
      <c r="S598" s="20"/>
      <c r="T598" s="9"/>
    </row>
    <row r="599" spans="1:20" customHeight="1" ht="99.95">
      <c r="B599" s="5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16"/>
      <c r="P599" s="8"/>
      <c r="Q599" s="8"/>
      <c r="R599" s="8"/>
      <c r="S599" s="20"/>
      <c r="T599" s="9"/>
    </row>
    <row r="600" spans="1:20" customHeight="1" ht="99.95">
      <c r="B600" s="5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16"/>
      <c r="P600" s="8"/>
      <c r="Q600" s="8"/>
      <c r="R600" s="8"/>
      <c r="S600" s="20"/>
      <c r="T600" s="9"/>
    </row>
    <row r="601" spans="1:20" customHeight="1" ht="99.95">
      <c r="B601" s="5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16"/>
      <c r="P601" s="8"/>
      <c r="Q601" s="8"/>
      <c r="R601" s="8"/>
      <c r="S601" s="20"/>
      <c r="T601" s="9"/>
    </row>
    <row r="602" spans="1:20" customHeight="1" ht="99.95">
      <c r="B602" s="5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16"/>
      <c r="P602" s="8"/>
      <c r="Q602" s="8"/>
      <c r="R602" s="8"/>
      <c r="S602" s="20"/>
      <c r="T602" s="9"/>
    </row>
    <row r="603" spans="1:20" customHeight="1" ht="99.95">
      <c r="B603" s="5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16"/>
      <c r="P603" s="8"/>
      <c r="Q603" s="8"/>
      <c r="R603" s="8"/>
      <c r="S603" s="20"/>
      <c r="T603" s="9"/>
    </row>
    <row r="604" spans="1:20" customHeight="1" ht="99.95">
      <c r="B604" s="5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16"/>
      <c r="P604" s="8"/>
      <c r="Q604" s="8"/>
      <c r="R604" s="8"/>
      <c r="S604" s="20"/>
      <c r="T604" s="9"/>
    </row>
    <row r="605" spans="1:20" customHeight="1" ht="99.95">
      <c r="B605" s="5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16"/>
      <c r="P605" s="8"/>
      <c r="Q605" s="8"/>
      <c r="R605" s="8"/>
      <c r="S605" s="20"/>
      <c r="T605" s="9"/>
    </row>
    <row r="606" spans="1:20" customHeight="1" ht="99.95">
      <c r="B606" s="5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16"/>
      <c r="P606" s="8"/>
      <c r="Q606" s="8"/>
      <c r="R606" s="8"/>
      <c r="S606" s="20"/>
      <c r="T606" s="9"/>
    </row>
    <row r="607" spans="1:20" customHeight="1" ht="99.95">
      <c r="B607" s="5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16"/>
      <c r="P607" s="8"/>
      <c r="Q607" s="8"/>
      <c r="R607" s="8"/>
      <c r="S607" s="20"/>
      <c r="T607" s="9"/>
    </row>
    <row r="608" spans="1:20" customHeight="1" ht="99.95">
      <c r="B608" s="5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16"/>
      <c r="P608" s="8"/>
      <c r="Q608" s="8"/>
      <c r="R608" s="8"/>
      <c r="S608" s="20"/>
      <c r="T608" s="9"/>
    </row>
    <row r="609" spans="1:20" customHeight="1" ht="99.95">
      <c r="B609" s="5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16"/>
      <c r="P609" s="8"/>
      <c r="Q609" s="8"/>
      <c r="R609" s="8"/>
      <c r="S609" s="20"/>
      <c r="T609" s="9"/>
    </row>
    <row r="610" spans="1:20" customHeight="1" ht="99.95">
      <c r="B610" s="5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16"/>
      <c r="P610" s="8"/>
      <c r="Q610" s="8"/>
      <c r="R610" s="8"/>
      <c r="S610" s="20"/>
      <c r="T610" s="9"/>
    </row>
    <row r="611" spans="1:20" customHeight="1" ht="99.95">
      <c r="B611" s="5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16"/>
      <c r="P611" s="8"/>
      <c r="Q611" s="8"/>
      <c r="R611" s="8"/>
      <c r="S611" s="20"/>
      <c r="T611" s="9"/>
    </row>
    <row r="612" spans="1:20" customHeight="1" ht="99.95">
      <c r="B612" s="5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16"/>
      <c r="P612" s="8"/>
      <c r="Q612" s="8"/>
      <c r="R612" s="8"/>
      <c r="S612" s="20"/>
      <c r="T612" s="9"/>
    </row>
    <row r="613" spans="1:20" customHeight="1" ht="99.95">
      <c r="B613" s="5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16"/>
      <c r="P613" s="8"/>
      <c r="Q613" s="8"/>
      <c r="R613" s="8"/>
      <c r="S613" s="20"/>
      <c r="T613" s="9"/>
    </row>
    <row r="614" spans="1:20" customHeight="1" ht="99.95">
      <c r="B614" s="5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16"/>
      <c r="P614" s="8"/>
      <c r="Q614" s="8"/>
      <c r="R614" s="8"/>
      <c r="S614" s="20"/>
      <c r="T614" s="9"/>
    </row>
    <row r="615" spans="1:20" customHeight="1" ht="99.95">
      <c r="B615" s="5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16"/>
      <c r="P615" s="8"/>
      <c r="Q615" s="8"/>
      <c r="R615" s="8"/>
      <c r="S615" s="20"/>
      <c r="T615" s="9"/>
    </row>
    <row r="616" spans="1:20" customHeight="1" ht="99.95">
      <c r="B616" s="5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16"/>
      <c r="P616" s="8"/>
      <c r="Q616" s="8"/>
      <c r="R616" s="8"/>
      <c r="S616" s="20"/>
      <c r="T616" s="9"/>
    </row>
    <row r="617" spans="1:20" customHeight="1" ht="99.95">
      <c r="B617" s="5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16"/>
      <c r="P617" s="8"/>
      <c r="Q617" s="8"/>
      <c r="R617" s="8"/>
      <c r="S617" s="20"/>
      <c r="T617" s="9"/>
    </row>
    <row r="618" spans="1:20" customHeight="1" ht="99.95">
      <c r="B618" s="5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16"/>
      <c r="P618" s="8"/>
      <c r="Q618" s="8"/>
      <c r="R618" s="8"/>
      <c r="S618" s="20"/>
      <c r="T618" s="9"/>
    </row>
    <row r="619" spans="1:20" customHeight="1" ht="99.95">
      <c r="B619" s="5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16"/>
      <c r="P619" s="8"/>
      <c r="Q619" s="8"/>
      <c r="R619" s="8"/>
      <c r="S619" s="20"/>
      <c r="T619" s="9"/>
    </row>
    <row r="620" spans="1:20" customHeight="1" ht="99.95">
      <c r="B620" s="5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16"/>
      <c r="P620" s="8"/>
      <c r="Q620" s="8"/>
      <c r="R620" s="8"/>
      <c r="S620" s="20"/>
      <c r="T620" s="9"/>
    </row>
    <row r="621" spans="1:20" customHeight="1" ht="99.95">
      <c r="B621" s="5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16"/>
      <c r="P621" s="8"/>
      <c r="Q621" s="8"/>
      <c r="R621" s="8"/>
      <c r="S621" s="20"/>
      <c r="T621" s="9"/>
    </row>
    <row r="622" spans="1:20" customHeight="1" ht="99.95">
      <c r="B622" s="5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16"/>
      <c r="P622" s="8"/>
      <c r="Q622" s="8"/>
      <c r="R622" s="8"/>
      <c r="S622" s="20"/>
      <c r="T622" s="9"/>
    </row>
    <row r="623" spans="1:20" customHeight="1" ht="99.95">
      <c r="B623" s="5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16"/>
      <c r="P623" s="8"/>
      <c r="Q623" s="8"/>
      <c r="R623" s="8"/>
      <c r="S623" s="20"/>
      <c r="T623" s="9"/>
    </row>
    <row r="624" spans="1:20" customHeight="1" ht="99.95">
      <c r="B624" s="5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16"/>
      <c r="P624" s="8"/>
      <c r="Q624" s="8"/>
      <c r="R624" s="8"/>
      <c r="S624" s="20"/>
      <c r="T624" s="9"/>
    </row>
    <row r="625" spans="1:20" customHeight="1" ht="99.95">
      <c r="B625" s="5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16"/>
      <c r="P625" s="8"/>
      <c r="Q625" s="8"/>
      <c r="R625" s="8"/>
      <c r="S625" s="20"/>
      <c r="T625" s="9"/>
    </row>
    <row r="626" spans="1:20" customHeight="1" ht="99.95">
      <c r="B626" s="5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16"/>
      <c r="P626" s="8"/>
      <c r="Q626" s="8"/>
      <c r="R626" s="8"/>
      <c r="S626" s="20"/>
      <c r="T626" s="9"/>
    </row>
    <row r="627" spans="1:20" customHeight="1" ht="99.95">
      <c r="B627" s="5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16"/>
      <c r="P627" s="8"/>
      <c r="Q627" s="8"/>
      <c r="R627" s="8"/>
      <c r="S627" s="20"/>
      <c r="T627" s="9"/>
    </row>
    <row r="628" spans="1:20" customHeight="1" ht="99.95">
      <c r="B628" s="5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16"/>
      <c r="P628" s="8"/>
      <c r="Q628" s="8"/>
      <c r="R628" s="8"/>
      <c r="S628" s="20"/>
      <c r="T628" s="9"/>
    </row>
    <row r="629" spans="1:20" customHeight="1" ht="99.95">
      <c r="B629" s="5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16"/>
      <c r="P629" s="8"/>
      <c r="Q629" s="8"/>
      <c r="R629" s="8"/>
      <c r="S629" s="20"/>
      <c r="T629" s="9"/>
    </row>
    <row r="630" spans="1:20" customHeight="1" ht="99.95">
      <c r="B630" s="5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16"/>
      <c r="P630" s="8"/>
      <c r="Q630" s="8"/>
      <c r="R630" s="8"/>
      <c r="S630" s="20"/>
      <c r="T630" s="9"/>
    </row>
    <row r="631" spans="1:20" customHeight="1" ht="99.95">
      <c r="B631" s="5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16"/>
      <c r="P631" s="8"/>
      <c r="Q631" s="8"/>
      <c r="R631" s="8"/>
      <c r="S631" s="20"/>
      <c r="T631" s="9"/>
    </row>
    <row r="632" spans="1:20" customHeight="1" ht="99.95">
      <c r="B632" s="5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16"/>
      <c r="P632" s="8"/>
      <c r="Q632" s="8"/>
      <c r="R632" s="8"/>
      <c r="S632" s="20"/>
      <c r="T632" s="9"/>
    </row>
    <row r="633" spans="1:20" customHeight="1" ht="99.95">
      <c r="B633" s="5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16"/>
      <c r="P633" s="8"/>
      <c r="Q633" s="8"/>
      <c r="R633" s="8"/>
      <c r="S633" s="20"/>
      <c r="T633" s="9"/>
    </row>
    <row r="634" spans="1:20" customHeight="1" ht="99.95">
      <c r="B634" s="5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16"/>
      <c r="P634" s="8"/>
      <c r="Q634" s="8"/>
      <c r="R634" s="8"/>
      <c r="S634" s="20"/>
      <c r="T634" s="9"/>
    </row>
    <row r="635" spans="1:20" customHeight="1" ht="99.95">
      <c r="B635" s="5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16"/>
      <c r="P635" s="8"/>
      <c r="Q635" s="8"/>
      <c r="R635" s="8"/>
      <c r="S635" s="20"/>
      <c r="T635" s="9"/>
    </row>
    <row r="636" spans="1:20" customHeight="1" ht="99.95">
      <c r="B636" s="5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16"/>
      <c r="P636" s="8"/>
      <c r="Q636" s="8"/>
      <c r="R636" s="8"/>
      <c r="S636" s="20"/>
      <c r="T636" s="9"/>
    </row>
    <row r="637" spans="1:20" customHeight="1" ht="99.95">
      <c r="B637" s="5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16"/>
      <c r="P637" s="8"/>
      <c r="Q637" s="8"/>
      <c r="R637" s="8"/>
      <c r="S637" s="20"/>
      <c r="T637" s="9"/>
    </row>
    <row r="638" spans="1:20" customHeight="1" ht="99.95">
      <c r="B638" s="5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16"/>
      <c r="P638" s="8"/>
      <c r="Q638" s="8"/>
      <c r="R638" s="8"/>
      <c r="S638" s="20"/>
      <c r="T638" s="9"/>
    </row>
    <row r="639" spans="1:20" customHeight="1" ht="99.95">
      <c r="B639" s="5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16"/>
      <c r="P639" s="8"/>
      <c r="Q639" s="8"/>
      <c r="R639" s="8"/>
      <c r="S639" s="20"/>
      <c r="T639" s="9"/>
    </row>
    <row r="640" spans="1:20" customHeight="1" ht="99.95">
      <c r="B640" s="5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16"/>
      <c r="P640" s="8"/>
      <c r="Q640" s="8"/>
      <c r="R640" s="8"/>
      <c r="S640" s="20"/>
      <c r="T640" s="9"/>
    </row>
    <row r="641" spans="1:20" customHeight="1" ht="99.95">
      <c r="B641" s="5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16"/>
      <c r="P641" s="8"/>
      <c r="Q641" s="8"/>
      <c r="R641" s="8"/>
      <c r="S641" s="20"/>
      <c r="T641" s="9"/>
    </row>
    <row r="642" spans="1:20" customHeight="1" ht="99.95">
      <c r="B642" s="5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16"/>
      <c r="P642" s="8"/>
      <c r="Q642" s="8"/>
      <c r="R642" s="8"/>
      <c r="S642" s="20"/>
      <c r="T642" s="9"/>
    </row>
    <row r="643" spans="1:20" customHeight="1" ht="99.95">
      <c r="B643" s="5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16"/>
      <c r="P643" s="8"/>
      <c r="Q643" s="8"/>
      <c r="R643" s="8"/>
      <c r="S643" s="20"/>
      <c r="T643" s="9"/>
    </row>
    <row r="644" spans="1:20" customHeight="1" ht="99.95">
      <c r="B644" s="5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16"/>
      <c r="P644" s="8"/>
      <c r="Q644" s="8"/>
      <c r="R644" s="8"/>
      <c r="S644" s="20"/>
      <c r="T644" s="9"/>
    </row>
    <row r="645" spans="1:20" customHeight="1" ht="99.95">
      <c r="B645" s="5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16"/>
      <c r="P645" s="8"/>
      <c r="Q645" s="8"/>
      <c r="R645" s="8"/>
      <c r="S645" s="20"/>
      <c r="T645" s="9"/>
    </row>
    <row r="646" spans="1:20" customHeight="1" ht="99.95">
      <c r="B646" s="5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16"/>
      <c r="P646" s="8"/>
      <c r="Q646" s="8"/>
      <c r="R646" s="8"/>
      <c r="S646" s="20"/>
      <c r="T646" s="9"/>
    </row>
    <row r="647" spans="1:20" customHeight="1" ht="99.95">
      <c r="B647" s="5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16"/>
      <c r="P647" s="8"/>
      <c r="Q647" s="8"/>
      <c r="R647" s="8"/>
      <c r="S647" s="20"/>
      <c r="T647" s="9"/>
    </row>
    <row r="648" spans="1:20" customHeight="1" ht="99.95">
      <c r="B648" s="5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16"/>
      <c r="P648" s="8"/>
      <c r="Q648" s="8"/>
      <c r="R648" s="8"/>
      <c r="S648" s="20"/>
      <c r="T648" s="9"/>
    </row>
    <row r="649" spans="1:20" customHeight="1" ht="99.95">
      <c r="B649" s="5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16"/>
      <c r="P649" s="8"/>
      <c r="Q649" s="8"/>
      <c r="R649" s="8"/>
      <c r="S649" s="20"/>
      <c r="T649" s="9"/>
    </row>
    <row r="650" spans="1:20" customHeight="1" ht="99.95">
      <c r="B650" s="5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16"/>
      <c r="P650" s="8"/>
      <c r="Q650" s="8"/>
      <c r="R650" s="8"/>
      <c r="S650" s="20"/>
      <c r="T650" s="9"/>
    </row>
    <row r="651" spans="1:20" customHeight="1" ht="99.95">
      <c r="B651" s="5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16"/>
      <c r="P651" s="8"/>
      <c r="Q651" s="8"/>
      <c r="R651" s="8"/>
      <c r="S651" s="20"/>
      <c r="T651" s="9"/>
    </row>
    <row r="652" spans="1:20" customHeight="1" ht="99.95">
      <c r="B652" s="5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16"/>
      <c r="P652" s="8"/>
      <c r="Q652" s="8"/>
      <c r="R652" s="8"/>
      <c r="S652" s="20"/>
      <c r="T652" s="9"/>
    </row>
    <row r="653" spans="1:20" customHeight="1" ht="99.95">
      <c r="B653" s="5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16"/>
      <c r="P653" s="8"/>
      <c r="Q653" s="8"/>
      <c r="R653" s="8"/>
      <c r="S653" s="20"/>
      <c r="T653" s="9"/>
    </row>
    <row r="654" spans="1:20" customHeight="1" ht="99.95">
      <c r="B654" s="5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16"/>
      <c r="P654" s="8"/>
      <c r="Q654" s="8"/>
      <c r="R654" s="8"/>
      <c r="S654" s="20"/>
      <c r="T654" s="9"/>
    </row>
    <row r="655" spans="1:20" customHeight="1" ht="99.95">
      <c r="B655" s="5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16"/>
      <c r="P655" s="8"/>
      <c r="Q655" s="8"/>
      <c r="R655" s="8"/>
      <c r="S655" s="20"/>
      <c r="T655" s="9"/>
    </row>
    <row r="656" spans="1:20" customHeight="1" ht="99.95">
      <c r="B656" s="5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16"/>
      <c r="P656" s="8"/>
      <c r="Q656" s="8"/>
      <c r="R656" s="8"/>
      <c r="S656" s="20"/>
      <c r="T656" s="9"/>
    </row>
    <row r="657" spans="1:20" customHeight="1" ht="99.95">
      <c r="B657" s="5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16"/>
      <c r="P657" s="8"/>
      <c r="Q657" s="8"/>
      <c r="R657" s="8"/>
      <c r="S657" s="20"/>
      <c r="T657" s="9"/>
    </row>
    <row r="658" spans="1:20" customHeight="1" ht="99.95">
      <c r="B658" s="5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16"/>
      <c r="P658" s="8"/>
      <c r="Q658" s="8"/>
      <c r="R658" s="8"/>
      <c r="S658" s="20"/>
      <c r="T658" s="9"/>
    </row>
    <row r="659" spans="1:20" customHeight="1" ht="99.95">
      <c r="B659" s="5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16"/>
      <c r="P659" s="8"/>
      <c r="Q659" s="8"/>
      <c r="R659" s="8"/>
      <c r="S659" s="20"/>
      <c r="T659" s="9"/>
    </row>
    <row r="660" spans="1:20" customHeight="1" ht="99.95">
      <c r="B660" s="5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16"/>
      <c r="P660" s="8"/>
      <c r="Q660" s="8"/>
      <c r="R660" s="8"/>
      <c r="S660" s="20"/>
      <c r="T660" s="9"/>
    </row>
    <row r="661" spans="1:20" customHeight="1" ht="99.95">
      <c r="B661" s="5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16"/>
      <c r="P661" s="8"/>
      <c r="Q661" s="8"/>
      <c r="R661" s="8"/>
      <c r="S661" s="20"/>
      <c r="T661" s="9"/>
    </row>
    <row r="662" spans="1:20" customHeight="1" ht="99.95">
      <c r="B662" s="5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16"/>
      <c r="P662" s="8"/>
      <c r="Q662" s="8"/>
      <c r="R662" s="8"/>
      <c r="S662" s="20"/>
      <c r="T662" s="9"/>
    </row>
    <row r="663" spans="1:20" customHeight="1" ht="99.95">
      <c r="B663" s="5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16"/>
      <c r="P663" s="8"/>
      <c r="Q663" s="8"/>
      <c r="R663" s="8"/>
      <c r="S663" s="20"/>
      <c r="T663" s="9"/>
    </row>
    <row r="664" spans="1:20" customHeight="1" ht="99.95">
      <c r="B664" s="5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16"/>
      <c r="P664" s="8"/>
      <c r="Q664" s="8"/>
      <c r="R664" s="8"/>
      <c r="S664" s="20"/>
      <c r="T664" s="9"/>
    </row>
    <row r="665" spans="1:20" customHeight="1" ht="99.95">
      <c r="B665" s="5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16"/>
      <c r="P665" s="8"/>
      <c r="Q665" s="8"/>
      <c r="R665" s="8"/>
      <c r="S665" s="20"/>
      <c r="T665" s="9"/>
    </row>
    <row r="666" spans="1:20" customHeight="1" ht="99.95">
      <c r="B666" s="5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16"/>
      <c r="P666" s="8"/>
      <c r="Q666" s="8"/>
      <c r="R666" s="8"/>
      <c r="S666" s="20"/>
      <c r="T666" s="9"/>
    </row>
    <row r="667" spans="1:20" customHeight="1" ht="99.95">
      <c r="B667" s="5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16"/>
      <c r="P667" s="8"/>
      <c r="Q667" s="8"/>
      <c r="R667" s="8"/>
      <c r="S667" s="20"/>
      <c r="T667" s="9"/>
    </row>
    <row r="668" spans="1:20" customHeight="1" ht="99.95">
      <c r="B668" s="5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16"/>
      <c r="P668" s="8"/>
      <c r="Q668" s="8"/>
      <c r="R668" s="8"/>
      <c r="S668" s="20"/>
      <c r="T668" s="9"/>
    </row>
    <row r="669" spans="1:20" customHeight="1" ht="99.95">
      <c r="B669" s="5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16"/>
      <c r="P669" s="8"/>
      <c r="Q669" s="8"/>
      <c r="R669" s="8"/>
      <c r="S669" s="20"/>
      <c r="T669" s="9"/>
    </row>
    <row r="670" spans="1:20" customHeight="1" ht="99.95">
      <c r="B670" s="5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16"/>
      <c r="P670" s="8"/>
      <c r="Q670" s="8"/>
      <c r="R670" s="8"/>
      <c r="S670" s="20"/>
      <c r="T670" s="9"/>
    </row>
    <row r="671" spans="1:20" customHeight="1" ht="99.95">
      <c r="B671" s="5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16"/>
      <c r="P671" s="8"/>
      <c r="Q671" s="8"/>
      <c r="R671" s="8"/>
      <c r="S671" s="20"/>
      <c r="T671" s="9"/>
    </row>
    <row r="672" spans="1:20" customHeight="1" ht="99.95">
      <c r="B672" s="5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16"/>
      <c r="P672" s="8"/>
      <c r="Q672" s="8"/>
      <c r="R672" s="8"/>
      <c r="S672" s="20"/>
      <c r="T672" s="9"/>
    </row>
    <row r="673" spans="1:20" customHeight="1" ht="99.95">
      <c r="B673" s="5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16"/>
      <c r="P673" s="8"/>
      <c r="Q673" s="8"/>
      <c r="R673" s="8"/>
      <c r="S673" s="20"/>
      <c r="T673" s="9"/>
    </row>
    <row r="674" spans="1:20" customHeight="1" ht="99.95">
      <c r="B674" s="5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16"/>
      <c r="P674" s="8"/>
      <c r="Q674" s="8"/>
      <c r="R674" s="8"/>
      <c r="S674" s="20"/>
      <c r="T674" s="9"/>
    </row>
    <row r="675" spans="1:20" customHeight="1" ht="99.95">
      <c r="B675" s="5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16"/>
      <c r="P675" s="8"/>
      <c r="Q675" s="8"/>
      <c r="R675" s="8"/>
      <c r="S675" s="20"/>
      <c r="T675" s="9"/>
    </row>
    <row r="676" spans="1:20" customHeight="1" ht="99.95">
      <c r="B676" s="5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16"/>
      <c r="P676" s="8"/>
      <c r="Q676" s="8"/>
      <c r="R676" s="8"/>
      <c r="S676" s="20"/>
      <c r="T676" s="9"/>
    </row>
    <row r="677" spans="1:20" customHeight="1" ht="99.95">
      <c r="B677" s="5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16"/>
      <c r="P677" s="8"/>
      <c r="Q677" s="8"/>
      <c r="R677" s="8"/>
      <c r="S677" s="20"/>
      <c r="T677" s="9"/>
    </row>
    <row r="678" spans="1:20" customHeight="1" ht="99.95">
      <c r="B678" s="5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16"/>
      <c r="P678" s="8"/>
      <c r="Q678" s="8"/>
      <c r="R678" s="8"/>
      <c r="S678" s="20"/>
      <c r="T678" s="9"/>
    </row>
    <row r="679" spans="1:20" customHeight="1" ht="99.95">
      <c r="B679" s="5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16"/>
      <c r="P679" s="8"/>
      <c r="Q679" s="8"/>
      <c r="R679" s="8"/>
      <c r="S679" s="20"/>
      <c r="T679" s="9"/>
    </row>
    <row r="680" spans="1:20" customHeight="1" ht="99.95">
      <c r="B680" s="5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16"/>
      <c r="P680" s="8"/>
      <c r="Q680" s="8"/>
      <c r="R680" s="8"/>
      <c r="S680" s="20"/>
      <c r="T680" s="9"/>
    </row>
    <row r="681" spans="1:20" customHeight="1" ht="99.95">
      <c r="B681" s="5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16"/>
      <c r="P681" s="8"/>
      <c r="Q681" s="8"/>
      <c r="R681" s="8"/>
      <c r="S681" s="20"/>
      <c r="T681" s="9"/>
    </row>
    <row r="682" spans="1:20" customHeight="1" ht="99.95">
      <c r="B682" s="5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16"/>
      <c r="P682" s="8"/>
      <c r="Q682" s="8"/>
      <c r="R682" s="8"/>
      <c r="S682" s="20"/>
      <c r="T682" s="9"/>
    </row>
    <row r="683" spans="1:20" customHeight="1" ht="99.95">
      <c r="B683" s="5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16"/>
      <c r="P683" s="8"/>
      <c r="Q683" s="8"/>
      <c r="R683" s="8"/>
      <c r="S683" s="20"/>
      <c r="T683" s="9"/>
    </row>
    <row r="684" spans="1:20" customHeight="1" ht="99.95">
      <c r="B684" s="5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16"/>
      <c r="P684" s="8"/>
      <c r="Q684" s="8"/>
      <c r="R684" s="8"/>
      <c r="S684" s="20"/>
      <c r="T684" s="9"/>
    </row>
    <row r="685" spans="1:20" customHeight="1" ht="99.95">
      <c r="B685" s="5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16"/>
      <c r="P685" s="8"/>
      <c r="Q685" s="8"/>
      <c r="R685" s="8"/>
      <c r="S685" s="20"/>
      <c r="T685" s="9"/>
    </row>
    <row r="686" spans="1:20" customHeight="1" ht="99.95">
      <c r="B686" s="5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16"/>
      <c r="P686" s="8"/>
      <c r="Q686" s="8"/>
      <c r="R686" s="8"/>
      <c r="S686" s="20"/>
      <c r="T686" s="9"/>
    </row>
    <row r="687" spans="1:20" customHeight="1" ht="99.95">
      <c r="B687" s="5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16"/>
      <c r="P687" s="8"/>
      <c r="Q687" s="8"/>
      <c r="R687" s="8"/>
      <c r="S687" s="20"/>
      <c r="T687" s="9"/>
    </row>
    <row r="688" spans="1:20" customHeight="1" ht="99.95">
      <c r="B688" s="5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16"/>
      <c r="P688" s="8"/>
      <c r="Q688" s="8"/>
      <c r="R688" s="8"/>
      <c r="S688" s="20"/>
      <c r="T688" s="9"/>
    </row>
    <row r="689" spans="1:20" customHeight="1" ht="99.95">
      <c r="B689" s="5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16"/>
      <c r="P689" s="8"/>
      <c r="Q689" s="8"/>
      <c r="R689" s="8"/>
      <c r="S689" s="20"/>
      <c r="T689" s="9"/>
    </row>
    <row r="690" spans="1:20" customHeight="1" ht="99.95">
      <c r="B690" s="5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16"/>
      <c r="P690" s="8"/>
      <c r="Q690" s="8"/>
      <c r="R690" s="8"/>
      <c r="S690" s="20"/>
      <c r="T690" s="9"/>
    </row>
    <row r="691" spans="1:20" customHeight="1" ht="99.95">
      <c r="B691" s="5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16"/>
      <c r="P691" s="8"/>
      <c r="Q691" s="8"/>
      <c r="R691" s="8"/>
      <c r="S691" s="20"/>
      <c r="T691" s="9"/>
    </row>
    <row r="692" spans="1:20" customHeight="1" ht="99.95">
      <c r="B692" s="5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16"/>
      <c r="P692" s="8"/>
      <c r="Q692" s="8"/>
      <c r="R692" s="8"/>
      <c r="S692" s="20"/>
      <c r="T692" s="9"/>
    </row>
    <row r="693" spans="1:20" customHeight="1" ht="99.95">
      <c r="B693" s="5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16"/>
      <c r="P693" s="8"/>
      <c r="Q693" s="8"/>
      <c r="R693" s="8"/>
      <c r="S693" s="20"/>
      <c r="T693" s="9"/>
    </row>
    <row r="694" spans="1:20" customHeight="1" ht="99.95">
      <c r="B694" s="5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16"/>
      <c r="P694" s="8"/>
      <c r="Q694" s="8"/>
      <c r="R694" s="8"/>
      <c r="S694" s="20"/>
      <c r="T694" s="9"/>
    </row>
    <row r="695" spans="1:20" customHeight="1" ht="99.95">
      <c r="B695" s="5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16"/>
      <c r="P695" s="8"/>
      <c r="Q695" s="8"/>
      <c r="R695" s="8"/>
      <c r="S695" s="20"/>
      <c r="T695" s="9"/>
    </row>
    <row r="696" spans="1:20" customHeight="1" ht="99.95">
      <c r="B696" s="5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16"/>
      <c r="P696" s="8"/>
      <c r="Q696" s="8"/>
      <c r="R696" s="8"/>
      <c r="S696" s="20"/>
      <c r="T696" s="9"/>
    </row>
    <row r="697" spans="1:20" customHeight="1" ht="99.95">
      <c r="B697" s="5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16"/>
      <c r="P697" s="8"/>
      <c r="Q697" s="8"/>
      <c r="R697" s="8"/>
      <c r="S697" s="20"/>
      <c r="T697" s="9"/>
    </row>
    <row r="698" spans="1:20" customHeight="1" ht="99.95">
      <c r="B698" s="5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16"/>
      <c r="P698" s="8"/>
      <c r="Q698" s="8"/>
      <c r="R698" s="8"/>
      <c r="S698" s="20"/>
      <c r="T698" s="9"/>
    </row>
    <row r="699" spans="1:20" customHeight="1" ht="99.95">
      <c r="B699" s="5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16"/>
      <c r="P699" s="8"/>
      <c r="Q699" s="8"/>
      <c r="R699" s="8"/>
      <c r="S699" s="20"/>
      <c r="T699" s="9"/>
    </row>
    <row r="700" spans="1:20" customHeight="1" ht="99.95">
      <c r="B700" s="5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16"/>
      <c r="P700" s="8"/>
      <c r="Q700" s="8"/>
      <c r="R700" s="8"/>
      <c r="S700" s="20"/>
      <c r="T700" s="9"/>
    </row>
    <row r="701" spans="1:20" customHeight="1" ht="99.95">
      <c r="B701" s="5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16"/>
      <c r="P701" s="8"/>
      <c r="Q701" s="8"/>
      <c r="R701" s="8"/>
      <c r="S701" s="20"/>
      <c r="T701" s="9"/>
    </row>
    <row r="702" spans="1:20" customHeight="1" ht="99.95">
      <c r="B702" s="5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16"/>
      <c r="P702" s="8"/>
      <c r="Q702" s="8"/>
      <c r="R702" s="8"/>
      <c r="S702" s="20"/>
      <c r="T702" s="9"/>
    </row>
    <row r="703" spans="1:20" customHeight="1" ht="99.95">
      <c r="B703" s="5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16"/>
      <c r="P703" s="8"/>
      <c r="Q703" s="8"/>
      <c r="R703" s="8"/>
      <c r="S703" s="20"/>
      <c r="T703" s="9"/>
    </row>
    <row r="704" spans="1:20" customHeight="1" ht="99.95">
      <c r="B704" s="5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16"/>
      <c r="P704" s="8"/>
      <c r="Q704" s="8"/>
      <c r="R704" s="8"/>
      <c r="S704" s="20"/>
      <c r="T704" s="9"/>
    </row>
    <row r="705" spans="1:20" customHeight="1" ht="99.95">
      <c r="B705" s="5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16"/>
      <c r="P705" s="8"/>
      <c r="Q705" s="8"/>
      <c r="R705" s="8"/>
      <c r="S705" s="20"/>
      <c r="T705" s="9"/>
    </row>
    <row r="706" spans="1:20" customHeight="1" ht="99.95">
      <c r="B706" s="5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16"/>
      <c r="P706" s="8"/>
      <c r="Q706" s="8"/>
      <c r="R706" s="8"/>
      <c r="S706" s="20"/>
      <c r="T706" s="9"/>
    </row>
    <row r="707" spans="1:20" customHeight="1" ht="99.95">
      <c r="B707" s="5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16"/>
      <c r="P707" s="8"/>
      <c r="Q707" s="8"/>
      <c r="R707" s="8"/>
      <c r="S707" s="20"/>
      <c r="T707" s="9"/>
    </row>
    <row r="708" spans="1:20" customHeight="1" ht="99.95">
      <c r="B708" s="5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16"/>
      <c r="P708" s="8"/>
      <c r="Q708" s="8"/>
      <c r="R708" s="8"/>
      <c r="S708" s="20"/>
      <c r="T708" s="9"/>
    </row>
    <row r="709" spans="1:20" customHeight="1" ht="99.95">
      <c r="B709" s="5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16"/>
      <c r="P709" s="8"/>
      <c r="Q709" s="8"/>
      <c r="R709" s="8"/>
      <c r="S709" s="20"/>
      <c r="T709" s="9"/>
    </row>
    <row r="710" spans="1:20" customHeight="1" ht="99.95">
      <c r="B710" s="5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16"/>
      <c r="P710" s="8"/>
      <c r="Q710" s="8"/>
      <c r="R710" s="8"/>
      <c r="S710" s="20"/>
      <c r="T710" s="9"/>
    </row>
    <row r="711" spans="1:20" customHeight="1" ht="99.95">
      <c r="B711" s="5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16"/>
      <c r="P711" s="8"/>
      <c r="Q711" s="8"/>
      <c r="R711" s="8"/>
      <c r="S711" s="20"/>
      <c r="T711" s="9"/>
    </row>
    <row r="712" spans="1:20" customHeight="1" ht="99.95">
      <c r="B712" s="5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16"/>
      <c r="P712" s="8"/>
      <c r="Q712" s="8"/>
      <c r="R712" s="8"/>
      <c r="S712" s="20"/>
      <c r="T712" s="9"/>
    </row>
    <row r="713" spans="1:20" customHeight="1" ht="99.95">
      <c r="B713" s="5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16"/>
      <c r="P713" s="8"/>
      <c r="Q713" s="8"/>
      <c r="R713" s="8"/>
      <c r="S713" s="20"/>
      <c r="T713" s="9"/>
    </row>
    <row r="714" spans="1:20" customHeight="1" ht="99.95">
      <c r="B714" s="5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16"/>
      <c r="P714" s="8"/>
      <c r="Q714" s="8"/>
      <c r="R714" s="8"/>
      <c r="S714" s="20"/>
      <c r="T714" s="9"/>
    </row>
    <row r="715" spans="1:20" customHeight="1" ht="99.95">
      <c r="B715" s="5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16"/>
      <c r="P715" s="8"/>
      <c r="Q715" s="8"/>
      <c r="R715" s="8"/>
      <c r="S715" s="20"/>
      <c r="T715" s="9"/>
    </row>
    <row r="716" spans="1:20" customHeight="1" ht="99.95">
      <c r="B716" s="5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16"/>
      <c r="P716" s="8"/>
      <c r="Q716" s="8"/>
      <c r="R716" s="8"/>
      <c r="S716" s="20"/>
      <c r="T716" s="9"/>
    </row>
    <row r="717" spans="1:20" customHeight="1" ht="99.95">
      <c r="B717" s="5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16"/>
      <c r="P717" s="8"/>
      <c r="Q717" s="8"/>
      <c r="R717" s="8"/>
      <c r="S717" s="20"/>
      <c r="T717" s="9"/>
    </row>
    <row r="718" spans="1:20" customHeight="1" ht="99.95">
      <c r="B718" s="5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16"/>
      <c r="P718" s="8"/>
      <c r="Q718" s="8"/>
      <c r="R718" s="8"/>
      <c r="S718" s="20"/>
      <c r="T718" s="9"/>
    </row>
    <row r="719" spans="1:20" customHeight="1" ht="99.95">
      <c r="B719" s="5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16"/>
      <c r="P719" s="8"/>
      <c r="Q719" s="8"/>
      <c r="R719" s="8"/>
      <c r="S719" s="20"/>
      <c r="T719" s="9"/>
    </row>
    <row r="720" spans="1:20" customHeight="1" ht="99.95">
      <c r="B720" s="5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16"/>
      <c r="P720" s="8"/>
      <c r="Q720" s="8"/>
      <c r="R720" s="8"/>
      <c r="S720" s="20"/>
      <c r="T720" s="9"/>
    </row>
    <row r="721" spans="1:20" customHeight="1" ht="99.95">
      <c r="B721" s="5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16"/>
      <c r="P721" s="8"/>
      <c r="Q721" s="8"/>
      <c r="R721" s="8"/>
      <c r="S721" s="20"/>
      <c r="T721" s="9"/>
    </row>
    <row r="722" spans="1:20" customHeight="1" ht="99.95">
      <c r="B722" s="5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16"/>
      <c r="P722" s="8"/>
      <c r="Q722" s="8"/>
      <c r="R722" s="8"/>
      <c r="S722" s="20"/>
      <c r="T722" s="9"/>
    </row>
    <row r="723" spans="1:20" customHeight="1" ht="99.95">
      <c r="B723" s="5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16"/>
      <c r="P723" s="8"/>
      <c r="Q723" s="8"/>
      <c r="R723" s="8"/>
      <c r="S723" s="20"/>
      <c r="T723" s="9"/>
    </row>
    <row r="724" spans="1:20" customHeight="1" ht="99.95">
      <c r="B724" s="5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16"/>
      <c r="P724" s="8"/>
      <c r="Q724" s="8"/>
      <c r="R724" s="8"/>
      <c r="S724" s="20"/>
      <c r="T724" s="9"/>
    </row>
    <row r="725" spans="1:20" customHeight="1" ht="99.95">
      <c r="B725" s="5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16"/>
      <c r="P725" s="8"/>
      <c r="Q725" s="8"/>
      <c r="R725" s="8"/>
      <c r="S725" s="20"/>
      <c r="T725" s="9"/>
    </row>
    <row r="726" spans="1:20" customHeight="1" ht="99.95">
      <c r="B726" s="5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16"/>
      <c r="P726" s="8"/>
      <c r="Q726" s="8"/>
      <c r="R726" s="8"/>
      <c r="S726" s="20"/>
      <c r="T726" s="9"/>
    </row>
    <row r="727" spans="1:20" customHeight="1" ht="99.95">
      <c r="B727" s="5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16"/>
      <c r="P727" s="8"/>
      <c r="Q727" s="8"/>
      <c r="R727" s="8"/>
      <c r="S727" s="20"/>
      <c r="T727" s="9"/>
    </row>
    <row r="728" spans="1:20" customHeight="1" ht="99.95">
      <c r="B728" s="5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16"/>
      <c r="P728" s="8"/>
      <c r="Q728" s="8"/>
      <c r="R728" s="8"/>
      <c r="S728" s="20"/>
      <c r="T728" s="9"/>
    </row>
    <row r="729" spans="1:20" customHeight="1" ht="99.95">
      <c r="B729" s="5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16"/>
      <c r="P729" s="8"/>
      <c r="Q729" s="8"/>
      <c r="R729" s="8"/>
      <c r="S729" s="20"/>
      <c r="T729" s="9"/>
    </row>
    <row r="730" spans="1:20" customHeight="1" ht="99.95">
      <c r="B730" s="5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16"/>
      <c r="P730" s="8"/>
      <c r="Q730" s="8"/>
      <c r="R730" s="8"/>
      <c r="S730" s="20"/>
      <c r="T730" s="9"/>
    </row>
    <row r="731" spans="1:20" customHeight="1" ht="99.95">
      <c r="B731" s="5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16"/>
      <c r="P731" s="8"/>
      <c r="Q731" s="8"/>
      <c r="R731" s="8"/>
      <c r="S731" s="20"/>
      <c r="T731" s="9"/>
    </row>
    <row r="732" spans="1:20" customHeight="1" ht="99.95">
      <c r="B732" s="5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16"/>
      <c r="P732" s="8"/>
      <c r="Q732" s="8"/>
      <c r="R732" s="8"/>
      <c r="S732" s="20"/>
      <c r="T732" s="9"/>
    </row>
    <row r="733" spans="1:20" customHeight="1" ht="99.95">
      <c r="B733" s="5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16"/>
      <c r="P733" s="8"/>
      <c r="Q733" s="8"/>
      <c r="R733" s="8"/>
      <c r="S733" s="20"/>
      <c r="T733" s="9"/>
    </row>
    <row r="734" spans="1:20" customHeight="1" ht="99.95">
      <c r="B734" s="5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16"/>
      <c r="P734" s="8"/>
      <c r="Q734" s="8"/>
      <c r="R734" s="8"/>
      <c r="S734" s="20"/>
      <c r="T734" s="9"/>
    </row>
    <row r="735" spans="1:20" customHeight="1" ht="99.95">
      <c r="B735" s="5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16"/>
      <c r="P735" s="8"/>
      <c r="Q735" s="8"/>
      <c r="R735" s="8"/>
      <c r="S735" s="20"/>
      <c r="T735" s="9"/>
    </row>
    <row r="736" spans="1:20" customHeight="1" ht="99.95">
      <c r="B736" s="5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16"/>
      <c r="P736" s="8"/>
      <c r="Q736" s="8"/>
      <c r="R736" s="8"/>
      <c r="S736" s="20"/>
      <c r="T736" s="9"/>
    </row>
    <row r="737" spans="1:20" customHeight="1" ht="99.95">
      <c r="B737" s="5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16"/>
      <c r="P737" s="8"/>
      <c r="Q737" s="8"/>
      <c r="R737" s="8"/>
      <c r="S737" s="20"/>
      <c r="T737" s="9"/>
    </row>
    <row r="738" spans="1:20" customHeight="1" ht="99.95">
      <c r="B738" s="5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16"/>
      <c r="P738" s="8"/>
      <c r="Q738" s="8"/>
      <c r="R738" s="8"/>
      <c r="S738" s="20"/>
      <c r="T738" s="9"/>
    </row>
    <row r="739" spans="1:20" customHeight="1" ht="99.95">
      <c r="B739" s="5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16"/>
      <c r="P739" s="8"/>
      <c r="Q739" s="8"/>
      <c r="R739" s="8"/>
      <c r="S739" s="20"/>
      <c r="T739" s="9"/>
    </row>
    <row r="740" spans="1:20" customHeight="1" ht="99.95">
      <c r="B740" s="5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16"/>
      <c r="P740" s="8"/>
      <c r="Q740" s="8"/>
      <c r="R740" s="8"/>
      <c r="S740" s="20"/>
      <c r="T740" s="9"/>
    </row>
    <row r="741" spans="1:20" customHeight="1" ht="99.95">
      <c r="B741" s="5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16"/>
      <c r="P741" s="8"/>
      <c r="Q741" s="8"/>
      <c r="R741" s="8"/>
      <c r="S741" s="20"/>
      <c r="T741" s="9"/>
    </row>
    <row r="742" spans="1:20" customHeight="1" ht="99.95">
      <c r="B742" s="5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16"/>
      <c r="P742" s="8"/>
      <c r="Q742" s="8"/>
      <c r="R742" s="8"/>
      <c r="S742" s="20"/>
      <c r="T742" s="9"/>
    </row>
    <row r="743" spans="1:20" customHeight="1" ht="99.95">
      <c r="B743" s="5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16"/>
      <c r="P743" s="8"/>
      <c r="Q743" s="8"/>
      <c r="R743" s="8"/>
      <c r="S743" s="20"/>
      <c r="T743" s="9"/>
    </row>
    <row r="744" spans="1:20" customHeight="1" ht="99.95">
      <c r="B744" s="5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16"/>
      <c r="P744" s="8"/>
      <c r="Q744" s="8"/>
      <c r="R744" s="8"/>
      <c r="S744" s="20"/>
      <c r="T744" s="9"/>
    </row>
    <row r="745" spans="1:20" customHeight="1" ht="99.95">
      <c r="B745" s="5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16"/>
      <c r="P745" s="8"/>
      <c r="Q745" s="8"/>
      <c r="R745" s="8"/>
      <c r="S745" s="20"/>
      <c r="T745" s="9"/>
    </row>
    <row r="746" spans="1:20" customHeight="1" ht="99.95">
      <c r="B746" s="5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16"/>
      <c r="P746" s="8"/>
      <c r="Q746" s="8"/>
      <c r="R746" s="8"/>
      <c r="S746" s="20"/>
      <c r="T746" s="9"/>
    </row>
    <row r="747" spans="1:20" customHeight="1" ht="99.95">
      <c r="B747" s="5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16"/>
      <c r="P747" s="8"/>
      <c r="Q747" s="8"/>
      <c r="R747" s="8"/>
      <c r="S747" s="20"/>
      <c r="T747" s="9"/>
    </row>
    <row r="748" spans="1:20" customHeight="1" ht="99.95">
      <c r="B748" s="5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16"/>
      <c r="P748" s="8"/>
      <c r="Q748" s="8"/>
      <c r="R748" s="8"/>
      <c r="S748" s="20"/>
      <c r="T748" s="9"/>
    </row>
    <row r="749" spans="1:20" customHeight="1" ht="99.95">
      <c r="B749" s="5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16"/>
      <c r="P749" s="8"/>
      <c r="Q749" s="8"/>
      <c r="R749" s="8"/>
      <c r="S749" s="20"/>
      <c r="T749" s="9"/>
    </row>
    <row r="750" spans="1:20" customHeight="1" ht="99.95">
      <c r="B750" s="5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16"/>
      <c r="P750" s="8"/>
      <c r="Q750" s="8"/>
      <c r="R750" s="8"/>
      <c r="S750" s="20"/>
      <c r="T750" s="9"/>
    </row>
    <row r="751" spans="1:20" customHeight="1" ht="99.95">
      <c r="B751" s="5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16"/>
      <c r="P751" s="8"/>
      <c r="Q751" s="8"/>
      <c r="R751" s="8"/>
      <c r="S751" s="20"/>
      <c r="T751" s="9"/>
    </row>
    <row r="752" spans="1:20" customHeight="1" ht="99.95">
      <c r="B752" s="5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16"/>
      <c r="P752" s="8"/>
      <c r="Q752" s="8"/>
      <c r="R752" s="8"/>
      <c r="S752" s="20"/>
      <c r="T752" s="9"/>
    </row>
    <row r="753" spans="1:20" customHeight="1" ht="99.95">
      <c r="B753" s="5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16"/>
      <c r="P753" s="8"/>
      <c r="Q753" s="8"/>
      <c r="R753" s="8"/>
      <c r="S753" s="20"/>
      <c r="T753" s="9"/>
    </row>
    <row r="754" spans="1:20" customHeight="1" ht="99.95">
      <c r="B754" s="5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16"/>
      <c r="P754" s="8"/>
      <c r="Q754" s="8"/>
      <c r="R754" s="8"/>
      <c r="S754" s="20"/>
      <c r="T754" s="9"/>
    </row>
    <row r="755" spans="1:20" customHeight="1" ht="99.95">
      <c r="B755" s="5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16"/>
      <c r="P755" s="8"/>
      <c r="Q755" s="8"/>
      <c r="R755" s="8"/>
      <c r="S755" s="20"/>
      <c r="T755" s="9"/>
    </row>
    <row r="756" spans="1:20" customHeight="1" ht="99.95">
      <c r="B756" s="5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16"/>
      <c r="P756" s="8"/>
      <c r="Q756" s="8"/>
      <c r="R756" s="8"/>
      <c r="S756" s="20"/>
      <c r="T756" s="9"/>
    </row>
    <row r="757" spans="1:20" customHeight="1" ht="99.95">
      <c r="B757" s="5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16"/>
      <c r="P757" s="8"/>
      <c r="Q757" s="8"/>
      <c r="R757" s="8"/>
      <c r="S757" s="20"/>
      <c r="T757" s="9"/>
    </row>
    <row r="758" spans="1:20" customHeight="1" ht="99.95">
      <c r="B758" s="5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16"/>
      <c r="P758" s="8"/>
      <c r="Q758" s="8"/>
      <c r="R758" s="8"/>
      <c r="S758" s="20"/>
      <c r="T758" s="9"/>
    </row>
    <row r="759" spans="1:20" customHeight="1" ht="99.95">
      <c r="B759" s="5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16"/>
      <c r="P759" s="8"/>
      <c r="Q759" s="8"/>
      <c r="R759" s="8"/>
      <c r="S759" s="20"/>
      <c r="T759" s="9"/>
    </row>
    <row r="760" spans="1:20" customHeight="1" ht="99.95">
      <c r="B760" s="5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16"/>
      <c r="P760" s="8"/>
      <c r="Q760" s="8"/>
      <c r="R760" s="8"/>
      <c r="S760" s="20"/>
      <c r="T760" s="9"/>
    </row>
    <row r="761" spans="1:20" customHeight="1" ht="99.95">
      <c r="B761" s="5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16"/>
      <c r="P761" s="8"/>
      <c r="Q761" s="8"/>
      <c r="R761" s="8"/>
      <c r="S761" s="20"/>
      <c r="T761" s="9"/>
    </row>
    <row r="762" spans="1:20" customHeight="1" ht="99.95">
      <c r="B762" s="5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16"/>
      <c r="P762" s="8"/>
      <c r="Q762" s="8"/>
      <c r="R762" s="8"/>
      <c r="S762" s="20"/>
      <c r="T762" s="9"/>
    </row>
    <row r="763" spans="1:20" customHeight="1" ht="99.95">
      <c r="B763" s="5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16"/>
      <c r="P763" s="8"/>
      <c r="Q763" s="8"/>
      <c r="R763" s="8"/>
      <c r="S763" s="20"/>
      <c r="T763" s="9"/>
    </row>
    <row r="764" spans="1:20" customHeight="1" ht="99.95">
      <c r="B764" s="5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16"/>
      <c r="P764" s="8"/>
      <c r="Q764" s="8"/>
      <c r="R764" s="8"/>
      <c r="S764" s="20"/>
      <c r="T764" s="9"/>
    </row>
    <row r="765" spans="1:20" customHeight="1" ht="99.95">
      <c r="B765" s="5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16"/>
      <c r="P765" s="8"/>
      <c r="Q765" s="8"/>
      <c r="R765" s="8"/>
      <c r="S765" s="20"/>
      <c r="T765" s="9"/>
    </row>
    <row r="766" spans="1:20" customHeight="1" ht="99.95">
      <c r="B766" s="5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16"/>
      <c r="P766" s="8"/>
      <c r="Q766" s="8"/>
      <c r="R766" s="8"/>
      <c r="S766" s="20"/>
      <c r="T766" s="9"/>
    </row>
    <row r="767" spans="1:20" customHeight="1" ht="99.95">
      <c r="B767" s="5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16"/>
      <c r="P767" s="8"/>
      <c r="Q767" s="8"/>
      <c r="R767" s="8"/>
      <c r="S767" s="20"/>
      <c r="T767" s="9"/>
    </row>
    <row r="768" spans="1:20" customHeight="1" ht="99.95">
      <c r="B768" s="5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16"/>
      <c r="P768" s="8"/>
      <c r="Q768" s="8"/>
      <c r="R768" s="8"/>
      <c r="S768" s="20"/>
      <c r="T768" s="9"/>
    </row>
    <row r="769" spans="1:20" customHeight="1" ht="99.95">
      <c r="B769" s="5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16"/>
      <c r="P769" s="8"/>
      <c r="Q769" s="8"/>
      <c r="R769" s="8"/>
      <c r="S769" s="20"/>
      <c r="T769" s="9"/>
    </row>
    <row r="770" spans="1:20" customHeight="1" ht="99.95">
      <c r="B770" s="5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16"/>
      <c r="P770" s="8"/>
      <c r="Q770" s="8"/>
      <c r="R770" s="8"/>
      <c r="S770" s="20"/>
      <c r="T770" s="9"/>
    </row>
    <row r="771" spans="1:20" customHeight="1" ht="99.95">
      <c r="B771" s="5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16"/>
      <c r="P771" s="8"/>
      <c r="Q771" s="8"/>
      <c r="R771" s="8"/>
      <c r="S771" s="20"/>
      <c r="T771" s="9"/>
    </row>
    <row r="772" spans="1:20" customHeight="1" ht="99.95">
      <c r="B772" s="5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16"/>
      <c r="P772" s="8"/>
      <c r="Q772" s="8"/>
      <c r="R772" s="8"/>
      <c r="S772" s="20"/>
      <c r="T772" s="9"/>
    </row>
    <row r="773" spans="1:20" customHeight="1" ht="99.95">
      <c r="B773" s="5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16"/>
      <c r="P773" s="8"/>
      <c r="Q773" s="8"/>
      <c r="R773" s="8"/>
      <c r="S773" s="20"/>
      <c r="T773" s="9"/>
    </row>
    <row r="774" spans="1:20" customHeight="1" ht="99.95">
      <c r="B774" s="5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16"/>
      <c r="P774" s="8"/>
      <c r="Q774" s="8"/>
      <c r="R774" s="8"/>
      <c r="S774" s="20"/>
      <c r="T774" s="9"/>
    </row>
    <row r="775" spans="1:20" customHeight="1" ht="99.95">
      <c r="B775" s="5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16"/>
      <c r="P775" s="8"/>
      <c r="Q775" s="8"/>
      <c r="R775" s="8"/>
      <c r="S775" s="20"/>
      <c r="T775" s="9"/>
    </row>
    <row r="776" spans="1:20" customHeight="1" ht="99.95">
      <c r="B776" s="5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16"/>
      <c r="P776" s="8"/>
      <c r="Q776" s="8"/>
      <c r="R776" s="8"/>
      <c r="S776" s="20"/>
      <c r="T776" s="9"/>
    </row>
    <row r="777" spans="1:20" customHeight="1" ht="99.95">
      <c r="B777" s="5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16"/>
      <c r="P777" s="8"/>
      <c r="Q777" s="8"/>
      <c r="R777" s="8"/>
      <c r="S777" s="20"/>
      <c r="T777" s="9"/>
    </row>
    <row r="778" spans="1:20" customHeight="1" ht="99.95">
      <c r="B778" s="5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16"/>
      <c r="P778" s="8"/>
      <c r="Q778" s="8"/>
      <c r="R778" s="8"/>
      <c r="S778" s="20"/>
      <c r="T778" s="9"/>
    </row>
    <row r="779" spans="1:20" customHeight="1" ht="99.95">
      <c r="B779" s="5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16"/>
      <c r="P779" s="8"/>
      <c r="Q779" s="8"/>
      <c r="R779" s="8"/>
      <c r="S779" s="20"/>
      <c r="T779" s="9"/>
    </row>
    <row r="780" spans="1:20" customHeight="1" ht="99.95">
      <c r="B780" s="5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16"/>
      <c r="P780" s="8"/>
      <c r="Q780" s="8"/>
      <c r="R780" s="8"/>
      <c r="S780" s="20"/>
      <c r="T780" s="9"/>
    </row>
    <row r="781" spans="1:20" customHeight="1" ht="99.95">
      <c r="B781" s="5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16"/>
      <c r="P781" s="8"/>
      <c r="Q781" s="8"/>
      <c r="R781" s="8"/>
      <c r="S781" s="20"/>
      <c r="T781" s="9"/>
    </row>
    <row r="782" spans="1:20" customHeight="1" ht="99.95">
      <c r="B782" s="5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16"/>
      <c r="P782" s="8"/>
      <c r="Q782" s="8"/>
      <c r="R782" s="8"/>
      <c r="S782" s="20"/>
      <c r="T782" s="9"/>
    </row>
    <row r="783" spans="1:20" customHeight="1" ht="99.95">
      <c r="B783" s="5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16"/>
      <c r="P783" s="8"/>
      <c r="Q783" s="8"/>
      <c r="R783" s="8"/>
      <c r="S783" s="20"/>
      <c r="T783" s="9"/>
    </row>
    <row r="784" spans="1:20" customHeight="1" ht="99.95">
      <c r="B784" s="5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16"/>
      <c r="P784" s="8"/>
      <c r="Q784" s="8"/>
      <c r="R784" s="8"/>
      <c r="S784" s="20"/>
      <c r="T784" s="9"/>
    </row>
    <row r="785" spans="1:20" customHeight="1" ht="99.95">
      <c r="B785" s="5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16"/>
      <c r="P785" s="8"/>
      <c r="Q785" s="8"/>
      <c r="R785" s="8"/>
      <c r="S785" s="20"/>
      <c r="T785" s="9"/>
    </row>
    <row r="786" spans="1:20" customHeight="1" ht="99.95">
      <c r="B786" s="5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16"/>
      <c r="P786" s="8"/>
      <c r="Q786" s="8"/>
      <c r="R786" s="8"/>
      <c r="S786" s="20"/>
      <c r="T786" s="9"/>
    </row>
    <row r="787" spans="1:20" customHeight="1" ht="99.95">
      <c r="B787" s="5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16"/>
      <c r="P787" s="8"/>
      <c r="Q787" s="8"/>
      <c r="R787" s="8"/>
      <c r="S787" s="20"/>
      <c r="T787" s="9"/>
    </row>
    <row r="788" spans="1:20" customHeight="1" ht="99.95">
      <c r="B788" s="5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16"/>
      <c r="P788" s="8"/>
      <c r="Q788" s="8"/>
      <c r="R788" s="8"/>
      <c r="S788" s="20"/>
      <c r="T788" s="9"/>
    </row>
    <row r="789" spans="1:20" customHeight="1" ht="99.95">
      <c r="B789" s="5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16"/>
      <c r="P789" s="8"/>
      <c r="Q789" s="8"/>
      <c r="R789" s="8"/>
      <c r="S789" s="20"/>
      <c r="T789" s="9"/>
    </row>
    <row r="790" spans="1:20" customHeight="1" ht="99.95">
      <c r="B790" s="5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16"/>
      <c r="P790" s="8"/>
      <c r="Q790" s="8"/>
      <c r="R790" s="8"/>
      <c r="S790" s="20"/>
      <c r="T790" s="9"/>
    </row>
    <row r="791" spans="1:20" customHeight="1" ht="99.95">
      <c r="B791" s="5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16"/>
      <c r="P791" s="8"/>
      <c r="Q791" s="8"/>
      <c r="R791" s="8"/>
      <c r="S791" s="20"/>
      <c r="T791" s="9"/>
    </row>
    <row r="792" spans="1:20" customHeight="1" ht="99.95">
      <c r="B792" s="5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16"/>
      <c r="P792" s="8"/>
      <c r="Q792" s="8"/>
      <c r="R792" s="8"/>
      <c r="S792" s="20"/>
      <c r="T792" s="9"/>
    </row>
    <row r="793" spans="1:20" customHeight="1" ht="99.95">
      <c r="B793" s="5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16"/>
      <c r="P793" s="8"/>
      <c r="Q793" s="8"/>
      <c r="R793" s="8"/>
      <c r="S793" s="20"/>
      <c r="T793" s="9"/>
    </row>
    <row r="794" spans="1:20" customHeight="1" ht="99.95">
      <c r="B794" s="5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16"/>
      <c r="P794" s="8"/>
      <c r="Q794" s="8"/>
      <c r="R794" s="8"/>
      <c r="S794" s="20"/>
      <c r="T794" s="9"/>
    </row>
    <row r="795" spans="1:20" customHeight="1" ht="99.95">
      <c r="B795" s="5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16"/>
      <c r="P795" s="8"/>
      <c r="Q795" s="8"/>
      <c r="R795" s="8"/>
      <c r="S795" s="20"/>
      <c r="T795" s="9"/>
    </row>
    <row r="796" spans="1:20" customHeight="1" ht="99.95">
      <c r="B796" s="5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16"/>
      <c r="P796" s="8"/>
      <c r="Q796" s="8"/>
      <c r="R796" s="8"/>
      <c r="S796" s="20"/>
      <c r="T796" s="9"/>
    </row>
    <row r="797" spans="1:20" customHeight="1" ht="99.95">
      <c r="B797" s="5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16"/>
      <c r="P797" s="8"/>
      <c r="Q797" s="8"/>
      <c r="R797" s="8"/>
      <c r="S797" s="20"/>
      <c r="T797" s="9"/>
    </row>
    <row r="798" spans="1:20" customHeight="1" ht="99.95">
      <c r="B798" s="5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16"/>
      <c r="P798" s="8"/>
      <c r="Q798" s="8"/>
      <c r="R798" s="8"/>
      <c r="S798" s="20"/>
      <c r="T798" s="9"/>
    </row>
    <row r="799" spans="1:20" customHeight="1" ht="99.95">
      <c r="B799" s="5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16"/>
      <c r="P799" s="8"/>
      <c r="Q799" s="8"/>
      <c r="R799" s="8"/>
      <c r="S799" s="20"/>
      <c r="T799" s="9"/>
    </row>
    <row r="800" spans="1:20" customHeight="1" ht="99.95">
      <c r="B800" s="5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8"/>
      <c r="P800" s="12"/>
      <c r="Q800" s="12"/>
      <c r="R800" s="12"/>
      <c r="S800" s="21"/>
      <c r="T800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N23"/>
  <sheetViews>
    <sheetView tabSelected="1" workbookViewId="0" zoomScale="70" zoomScaleNormal="70" showGridLines="true" showRowColHeaders="1">
      <selection activeCell="B1" sqref="B1:B1048576"/>
    </sheetView>
  </sheetViews>
  <sheetFormatPr customHeight="true" defaultRowHeight="36" defaultColWidth="11.42578125" outlineLevelRow="0" outlineLevelCol="0"/>
  <cols>
    <col min="1" max="1" width="7.85546875" customWidth="true" style="23"/>
    <col min="2" max="2" width="18.7109375" customWidth="true" style="22"/>
    <col min="3" max="3" width="26.7109375" customWidth="true" style="22"/>
    <col min="4" max="4" width="23.5703125" customWidth="true" style="22"/>
    <col min="5" max="5" width="39.85546875" customWidth="true" style="22"/>
    <col min="6" max="6" width="37.7109375" customWidth="true" style="22"/>
    <col min="7" max="7" width="30.140625" customWidth="true" style="22"/>
    <col min="8" max="8" width="21.42578125" customWidth="true" style="22"/>
    <col min="9" max="9" width="21.42578125" customWidth="true" style="22"/>
    <col min="10" max="10" width="21.42578125" customWidth="true" style="22"/>
    <col min="11" max="11" width="27.85546875" customWidth="true" style="22"/>
    <col min="12" max="12" width="28" customWidth="true" style="87"/>
    <col min="13" max="13" width="15.7109375" customWidth="true" style="87"/>
    <col min="14" max="14" width="20.85546875" customWidth="true" style="87"/>
    <col min="15" max="15" width="20.85546875" customWidth="true" style="87"/>
    <col min="16" max="16" width="18.28515625" customWidth="true" style="87"/>
    <col min="17" max="17" width="18.28515625" customWidth="true" style="87"/>
    <col min="18" max="18" width="108.28515625" customWidth="true" style="87"/>
    <col min="19" max="19" width="33.28515625" customWidth="true" style="87"/>
    <col min="20" max="20" width="35.28515625" customWidth="true" style="87"/>
    <col min="21" max="21" width="58.28515625" customWidth="true" style="87"/>
    <col min="22" max="22" width="26.85546875" customWidth="true" style="87"/>
    <col min="23" max="23" width="16.85546875" customWidth="true" style="87"/>
    <col min="24" max="24" width="16.85546875" customWidth="true" style="87"/>
    <col min="25" max="25" width="90.85546875" customWidth="true" style="22"/>
    <col min="26" max="26" width="18.140625" customWidth="true" style="87"/>
    <col min="27" max="27" width="24.140625" customWidth="true" style="22"/>
    <col min="28" max="28" width="25.7109375" customWidth="true" style="22"/>
    <col min="29" max="29" width="25.140625" customWidth="true" style="22"/>
    <col min="30" max="30" width="29.42578125" customWidth="true" style="22"/>
    <col min="31" max="31" width="25.42578125" customWidth="true" style="22"/>
    <col min="32" max="32" width="44.28515625" customWidth="true" style="22"/>
    <col min="33" max="33" width="27.7109375" customWidth="true" style="87"/>
    <col min="34" max="34" width="35" customWidth="true" style="87"/>
    <col min="35" max="35" width="39.85546875" customWidth="true" style="22"/>
    <col min="36" max="36" width="14.5703125" customWidth="true" style="23"/>
    <col min="37" max="37" width="69.42578125" customWidth="true" style="22"/>
    <col min="38" max="38" width="11.28515625" customWidth="true" style="87"/>
    <col min="39" max="39" width="71.28515625" customWidth="true" style="22"/>
    <col min="40" max="40" width="10.7109375" customWidth="true" style="87"/>
    <col min="41" max="41" width="30.5703125" customWidth="true" style="22"/>
    <col min="42" max="42" width="29.28515625" customWidth="true" style="87"/>
    <col min="43" max="43" width="94" customWidth="true" style="22"/>
    <col min="44" max="44" width="10.7109375" customWidth="true" style="22"/>
    <col min="45" max="45" width="105" customWidth="true" style="22"/>
    <col min="46" max="46" width="12" customWidth="true" style="22"/>
    <col min="47" max="47" width="13.28515625" customWidth="true" style="23"/>
    <col min="48" max="48" width="85" customWidth="true" style="22"/>
    <col min="49" max="49" width="17.5703125" customWidth="true" style="22"/>
    <col min="50" max="50" width="93.5703125" customWidth="true" style="22"/>
    <col min="51" max="51" width="15" customWidth="true" style="22"/>
    <col min="52" max="52" width="25.5703125" customWidth="true" style="22"/>
    <col min="53" max="53" width="35.7109375" customWidth="true" style="22"/>
    <col min="54" max="54" width="11.42578125" style="23"/>
    <col min="55" max="55" width="11.42578125" style="22"/>
    <col min="56" max="56" width="30.85546875" customWidth="true" style="22"/>
    <col min="57" max="57" width="28.140625" customWidth="true" style="22"/>
    <col min="58" max="58" width="30" customWidth="true" style="22"/>
    <col min="59" max="59" width="16.42578125" customWidth="true" style="22"/>
    <col min="60" max="60" width="11.42578125" style="22"/>
  </cols>
  <sheetData>
    <row r="1" spans="1:92" customHeight="1" ht="44.25">
      <c r="A1" s="114" t="s">
        <v>35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</row>
    <row r="2" spans="1:92" customHeight="1" ht="27.75">
      <c r="A2" s="115" t="s">
        <v>36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106" t="s">
        <v>37</v>
      </c>
      <c r="N2" s="107"/>
      <c r="O2" s="107"/>
      <c r="P2" s="107"/>
      <c r="Q2" s="107"/>
      <c r="R2" s="107"/>
      <c r="S2" s="107"/>
      <c r="T2" s="108"/>
      <c r="U2" s="106" t="s">
        <v>38</v>
      </c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8"/>
      <c r="AK2" s="109" t="s">
        <v>39</v>
      </c>
      <c r="AL2" s="111"/>
      <c r="AM2" s="111"/>
      <c r="AN2" s="111"/>
      <c r="AO2" s="111"/>
      <c r="AP2" s="111"/>
      <c r="AQ2" s="111"/>
      <c r="AR2" s="111"/>
      <c r="AS2" s="111"/>
      <c r="AT2" s="111"/>
      <c r="AU2" s="110"/>
      <c r="AV2" s="113" t="s">
        <v>40</v>
      </c>
      <c r="AW2" s="113"/>
      <c r="AX2" s="113"/>
      <c r="AY2" s="113"/>
      <c r="AZ2" s="113"/>
      <c r="BA2" s="113"/>
      <c r="BB2" s="113"/>
      <c r="BD2" s="105" t="s">
        <v>41</v>
      </c>
      <c r="BE2" s="105"/>
      <c r="BF2" s="105"/>
      <c r="BG2" s="105"/>
    </row>
    <row r="3" spans="1:92" customHeight="1" ht="30.75">
      <c r="A3" s="118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20"/>
      <c r="M3" s="24" t="s">
        <v>42</v>
      </c>
      <c r="N3" s="106" t="s">
        <v>43</v>
      </c>
      <c r="O3" s="107"/>
      <c r="P3" s="107"/>
      <c r="Q3" s="107"/>
      <c r="R3" s="107"/>
      <c r="S3" s="107"/>
      <c r="T3" s="108"/>
      <c r="U3" s="106" t="s">
        <v>44</v>
      </c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8"/>
      <c r="AK3" s="109" t="s">
        <v>45</v>
      </c>
      <c r="AL3" s="110"/>
      <c r="AM3" s="109" t="s">
        <v>46</v>
      </c>
      <c r="AN3" s="111"/>
      <c r="AO3" s="111"/>
      <c r="AP3" s="111"/>
      <c r="AQ3" s="112" t="s">
        <v>47</v>
      </c>
      <c r="AR3" s="112"/>
      <c r="AS3" s="109" t="s">
        <v>48</v>
      </c>
      <c r="AT3" s="111"/>
      <c r="AU3" s="110"/>
      <c r="AV3" s="113" t="s">
        <v>49</v>
      </c>
      <c r="AW3" s="113"/>
      <c r="AX3" s="113" t="s">
        <v>50</v>
      </c>
      <c r="AY3" s="113"/>
      <c r="AZ3" s="113"/>
      <c r="BA3" s="113"/>
      <c r="BB3" s="113"/>
      <c r="BD3" s="105"/>
      <c r="BE3" s="105"/>
      <c r="BF3" s="105"/>
      <c r="BG3" s="105"/>
    </row>
    <row r="4" spans="1:92" customHeight="1" ht="94.5" s="37" customFormat="1">
      <c r="A4" s="25" t="s">
        <v>0</v>
      </c>
      <c r="B4" s="25" t="s">
        <v>15</v>
      </c>
      <c r="C4" s="25" t="s">
        <v>51</v>
      </c>
      <c r="D4" s="25" t="s">
        <v>52</v>
      </c>
      <c r="E4" s="25" t="s">
        <v>53</v>
      </c>
      <c r="F4" s="26" t="s">
        <v>1</v>
      </c>
      <c r="G4" s="26" t="s">
        <v>54</v>
      </c>
      <c r="H4" s="25" t="s">
        <v>55</v>
      </c>
      <c r="I4" s="25" t="s">
        <v>56</v>
      </c>
      <c r="J4" s="25" t="s">
        <v>57</v>
      </c>
      <c r="K4" s="25" t="s">
        <v>58</v>
      </c>
      <c r="L4" s="25" t="s">
        <v>59</v>
      </c>
      <c r="M4" s="25" t="s">
        <v>60</v>
      </c>
      <c r="N4" s="27" t="s">
        <v>61</v>
      </c>
      <c r="O4" s="27" t="s">
        <v>62</v>
      </c>
      <c r="P4" s="27" t="s">
        <v>63</v>
      </c>
      <c r="Q4" s="25" t="s">
        <v>64</v>
      </c>
      <c r="R4" s="28" t="s">
        <v>65</v>
      </c>
      <c r="S4" s="28" t="s">
        <v>66</v>
      </c>
      <c r="T4" s="28" t="s">
        <v>67</v>
      </c>
      <c r="U4" s="28" t="s">
        <v>68</v>
      </c>
      <c r="V4" s="28" t="s">
        <v>69</v>
      </c>
      <c r="W4" s="29" t="s">
        <v>70</v>
      </c>
      <c r="X4" s="29" t="s">
        <v>71</v>
      </c>
      <c r="Y4" s="30" t="s">
        <v>72</v>
      </c>
      <c r="Z4" s="25" t="s">
        <v>73</v>
      </c>
      <c r="AA4" s="27" t="s">
        <v>74</v>
      </c>
      <c r="AB4" s="27" t="s">
        <v>75</v>
      </c>
      <c r="AC4" s="27" t="s">
        <v>76</v>
      </c>
      <c r="AD4" s="31" t="s">
        <v>77</v>
      </c>
      <c r="AE4" s="32" t="s">
        <v>78</v>
      </c>
      <c r="AF4" s="25" t="s">
        <v>79</v>
      </c>
      <c r="AG4" s="25" t="s">
        <v>80</v>
      </c>
      <c r="AH4" s="25" t="s">
        <v>81</v>
      </c>
      <c r="AI4" s="33" t="s">
        <v>82</v>
      </c>
      <c r="AJ4" s="34" t="s">
        <v>83</v>
      </c>
      <c r="AK4" s="25" t="s">
        <v>84</v>
      </c>
      <c r="AL4" s="32" t="s">
        <v>85</v>
      </c>
      <c r="AM4" s="25" t="s">
        <v>86</v>
      </c>
      <c r="AN4" s="32" t="s">
        <v>85</v>
      </c>
      <c r="AO4" s="25" t="s">
        <v>87</v>
      </c>
      <c r="AP4" s="25" t="s">
        <v>88</v>
      </c>
      <c r="AQ4" s="30" t="s">
        <v>89</v>
      </c>
      <c r="AR4" s="32" t="s">
        <v>85</v>
      </c>
      <c r="AS4" s="30" t="s">
        <v>90</v>
      </c>
      <c r="AT4" s="32" t="s">
        <v>85</v>
      </c>
      <c r="AU4" s="35" t="s">
        <v>91</v>
      </c>
      <c r="AV4" s="30" t="s">
        <v>92</v>
      </c>
      <c r="AW4" s="32" t="s">
        <v>85</v>
      </c>
      <c r="AX4" s="30" t="s">
        <v>93</v>
      </c>
      <c r="AY4" s="32" t="s">
        <v>85</v>
      </c>
      <c r="AZ4" s="28" t="s">
        <v>94</v>
      </c>
      <c r="BA4" s="28" t="s">
        <v>95</v>
      </c>
      <c r="BB4" s="36" t="s">
        <v>96</v>
      </c>
      <c r="BD4" s="38" t="s">
        <v>38</v>
      </c>
      <c r="BE4" s="38" t="s">
        <v>39</v>
      </c>
      <c r="BF4" s="38" t="s">
        <v>40</v>
      </c>
      <c r="BG4" s="35" t="s">
        <v>96</v>
      </c>
      <c r="BI4" s="100" t="s">
        <v>97</v>
      </c>
      <c r="BJ4" s="100"/>
      <c r="BK4" s="100"/>
      <c r="BL4" s="100"/>
      <c r="BM4" s="100"/>
      <c r="BN4" s="100"/>
      <c r="BO4" s="100"/>
      <c r="BP4" s="100"/>
      <c r="BQ4" s="100"/>
      <c r="BR4" s="100"/>
      <c r="BT4" s="101" t="s">
        <v>98</v>
      </c>
      <c r="BU4" s="101"/>
      <c r="BV4" s="101"/>
      <c r="BW4" s="101"/>
      <c r="BX4" s="101"/>
      <c r="BY4" s="101"/>
      <c r="BZ4" s="101"/>
      <c r="CA4" s="101"/>
      <c r="CB4" s="101"/>
      <c r="CC4" s="101"/>
      <c r="CE4" s="101" t="s">
        <v>99</v>
      </c>
      <c r="CF4" s="101"/>
      <c r="CG4" s="101"/>
      <c r="CH4" s="101"/>
      <c r="CI4" s="101"/>
      <c r="CJ4" s="101"/>
      <c r="CK4" s="101"/>
      <c r="CL4" s="101"/>
      <c r="CM4" s="101"/>
      <c r="CN4" s="101"/>
    </row>
    <row r="5" spans="1:92" customHeight="1" ht="67.5">
      <c r="A5" s="39">
        <v>1</v>
      </c>
      <c r="B5" s="40"/>
      <c r="C5" s="41" t="s">
        <v>31</v>
      </c>
      <c r="D5" s="41" t="s">
        <v>32</v>
      </c>
      <c r="E5" s="42" t="s">
        <v>100</v>
      </c>
      <c r="F5" s="43" t="s">
        <v>34</v>
      </c>
      <c r="G5" s="43" t="s">
        <v>19</v>
      </c>
      <c r="H5" s="44" t="s">
        <v>19</v>
      </c>
      <c r="I5" s="45" t="s">
        <v>21</v>
      </c>
      <c r="J5" s="45" t="s">
        <v>22</v>
      </c>
      <c r="K5" s="45" t="s">
        <v>101</v>
      </c>
      <c r="L5" s="45" t="s">
        <v>101</v>
      </c>
      <c r="M5" s="45"/>
      <c r="N5" s="46" t="s">
        <v>29</v>
      </c>
      <c r="O5" s="46" t="s">
        <v>101</v>
      </c>
      <c r="P5" s="46" t="s">
        <v>101</v>
      </c>
      <c r="Q5" s="47" t="s">
        <v>101</v>
      </c>
      <c r="R5" s="46" t="s">
        <v>101</v>
      </c>
      <c r="S5" s="46" t="s">
        <v>101</v>
      </c>
      <c r="T5" s="45" t="s">
        <v>101</v>
      </c>
      <c r="U5" s="45" t="s">
        <v>101</v>
      </c>
      <c r="V5" s="45" t="s">
        <v>101</v>
      </c>
      <c r="W5" s="48" t="s">
        <v>101</v>
      </c>
      <c r="X5" s="48" t="str">
        <f>VLOOKUP(V5,valoracionMetaTRL,2,FALSE)</f>
        <v>0</v>
      </c>
      <c r="Y5" s="49"/>
      <c r="Z5" s="45" t="s">
        <v>101</v>
      </c>
      <c r="AA5" s="50"/>
      <c r="AB5" s="51" t="s">
        <v>101</v>
      </c>
      <c r="AC5" s="51" t="s">
        <v>101</v>
      </c>
      <c r="AD5" s="51" t="s">
        <v>101</v>
      </c>
      <c r="AE5" s="52" t="s">
        <v>101</v>
      </c>
      <c r="AF5" s="53" t="s">
        <v>101</v>
      </c>
      <c r="AG5" s="45" t="s">
        <v>101</v>
      </c>
      <c r="AH5" s="41" t="s">
        <v>101</v>
      </c>
      <c r="AI5" s="54" t="s">
        <v>101</v>
      </c>
      <c r="AJ5" s="55" t="s">
        <v>101</v>
      </c>
      <c r="AK5" s="56"/>
      <c r="AL5" s="57" t="s">
        <v>101</v>
      </c>
      <c r="AM5" s="56"/>
      <c r="AN5" s="58" t="s">
        <v>101</v>
      </c>
      <c r="AO5" s="27"/>
      <c r="AP5" s="27" t="s">
        <v>101</v>
      </c>
      <c r="AQ5" s="56" t="s">
        <v>101</v>
      </c>
      <c r="AR5" s="57" t="s">
        <v>101</v>
      </c>
      <c r="AS5" s="56"/>
      <c r="AT5" s="57" t="s">
        <v>101</v>
      </c>
      <c r="AU5" s="59" t="str">
        <f>AVERAGE(AL5,AN5,AR5,AT5)</f>
        <v>0</v>
      </c>
      <c r="AV5" s="56" t="s">
        <v>101</v>
      </c>
      <c r="AW5" s="57" t="str">
        <f>VLOOKUP(AV5,afectacionesArticulosPatentes,2,FALSE)</f>
        <v>0</v>
      </c>
      <c r="AX5" s="56"/>
      <c r="AY5" s="57" t="s">
        <v>101</v>
      </c>
      <c r="AZ5" s="27"/>
      <c r="BA5" s="45" t="s">
        <v>101</v>
      </c>
      <c r="BB5" s="60" t="str">
        <f>AVERAGE(AW5,AY5)</f>
        <v>0</v>
      </c>
      <c r="BD5" s="61" t="str">
        <f>AJ5</f>
        <v>Sin actualizar.</v>
      </c>
      <c r="BE5" s="62" t="str">
        <f>AU5</f>
        <v>0</v>
      </c>
      <c r="BF5" s="62" t="str">
        <f>BB5</f>
        <v>0</v>
      </c>
      <c r="BG5" s="61" t="str">
        <f>AVERAGE(BD5,BE5,BF5)</f>
        <v>0</v>
      </c>
      <c r="BH5" s="63"/>
      <c r="BI5" s="102"/>
      <c r="BJ5" s="103"/>
      <c r="BK5" s="103"/>
      <c r="BL5" s="103"/>
      <c r="BM5" s="103"/>
      <c r="BN5" s="103"/>
      <c r="BO5" s="103"/>
      <c r="BP5" s="103"/>
      <c r="BQ5" s="103"/>
      <c r="BR5" s="104"/>
      <c r="BT5" s="102"/>
      <c r="BU5" s="103"/>
      <c r="BV5" s="103"/>
      <c r="BW5" s="103"/>
      <c r="BX5" s="103"/>
      <c r="BY5" s="103"/>
      <c r="BZ5" s="103"/>
      <c r="CA5" s="103"/>
      <c r="CB5" s="103"/>
      <c r="CC5" s="104"/>
      <c r="CE5" s="94"/>
      <c r="CF5" s="95"/>
      <c r="CG5" s="95"/>
      <c r="CH5" s="95"/>
      <c r="CI5" s="95"/>
      <c r="CJ5" s="95"/>
      <c r="CK5" s="95"/>
      <c r="CL5" s="95"/>
      <c r="CM5" s="95"/>
      <c r="CN5" s="96"/>
    </row>
    <row r="6" spans="1:92" customHeight="1" ht="65.25">
      <c r="A6" s="39">
        <v>2</v>
      </c>
      <c r="B6" s="40"/>
      <c r="C6" s="41"/>
      <c r="D6" s="41"/>
      <c r="E6" s="42"/>
      <c r="F6" s="43"/>
      <c r="G6" s="43"/>
      <c r="H6" s="44"/>
      <c r="I6" s="45"/>
      <c r="J6" s="45"/>
      <c r="K6" s="45"/>
      <c r="L6" s="45"/>
      <c r="M6" s="45"/>
      <c r="N6" s="46"/>
      <c r="O6" s="46"/>
      <c r="P6" s="46"/>
      <c r="Q6" s="47">
        <f>SUM(N6:P6)</f>
        <v>0</v>
      </c>
      <c r="R6" s="46"/>
      <c r="S6" s="46"/>
      <c r="T6" s="45"/>
      <c r="U6" s="45"/>
      <c r="V6" s="45"/>
      <c r="W6" s="48" t="str">
        <f>VLOOKUP(M6,tablaPesoTRLActual,2,FALSE)*VLOOKUP((V6-M6),tablaPesoCambioTRL,2,FALSE)</f>
        <v>0</v>
      </c>
      <c r="X6" s="48" t="str">
        <f>VLOOKUP(V6,valoracionMetaTRL,2,FALSE)</f>
        <v>0</v>
      </c>
      <c r="Y6" s="49"/>
      <c r="Z6" s="45" t="str">
        <f>VLOOKUP(Y6,TipoESfuerzo,2,FALSE)</f>
        <v>0</v>
      </c>
      <c r="AA6" s="50"/>
      <c r="AB6" s="51"/>
      <c r="AC6" s="51"/>
      <c r="AD6" s="51"/>
      <c r="AE6" s="52">
        <f>SUM(AA6:AD6)</f>
        <v>0</v>
      </c>
      <c r="AF6" s="64"/>
      <c r="AG6" s="45"/>
      <c r="AH6" s="41"/>
      <c r="AI6" s="54"/>
      <c r="AJ6" s="55" t="str">
        <f>(W6*0.15)+(X6*0.6)+(Z6*0.25)</f>
        <v>0</v>
      </c>
      <c r="AK6" s="56"/>
      <c r="AL6" s="57" t="str">
        <f>VLOOKUP(AK6,AplicacionesTecnologia2,2,FALSE)</f>
        <v>0</v>
      </c>
      <c r="AM6" s="56"/>
      <c r="AN6" s="58" t="str">
        <f>VLOOKUP(AM6,AproximacionMercado,2,FALSE)</f>
        <v>0</v>
      </c>
      <c r="AO6" s="27"/>
      <c r="AP6" s="27"/>
      <c r="AQ6" s="56"/>
      <c r="AR6" s="57" t="str">
        <f>VLOOKUP(AQ6,ExpansionTecnologia,2,FALSE)</f>
        <v>0</v>
      </c>
      <c r="AS6" s="56"/>
      <c r="AT6" s="57" t="str">
        <f>VLOOKUP(AS6,RegulacionesBarreras,2,FALSE)</f>
        <v>0</v>
      </c>
      <c r="AU6" s="59" t="str">
        <f>AVERAGE(AL6,AN6,AR6,AT6)</f>
        <v>0</v>
      </c>
      <c r="AV6" s="56"/>
      <c r="AW6" s="57" t="str">
        <f>VLOOKUP(AV6,afectacionesArticulosPatentes,2,FALSE)</f>
        <v>0</v>
      </c>
      <c r="AX6" s="56"/>
      <c r="AY6" s="57" t="str">
        <f>VLOOKUP(AX6,afectacionesProductosComerciales,2,FALSE)</f>
        <v>0</v>
      </c>
      <c r="AZ6" s="27"/>
      <c r="BA6" s="45"/>
      <c r="BB6" s="60" t="str">
        <f>AVERAGE(AW6,AY6)</f>
        <v>0</v>
      </c>
      <c r="BD6" s="62" t="str">
        <f>AJ6</f>
        <v>0</v>
      </c>
      <c r="BE6" s="62" t="str">
        <f>AU6</f>
        <v>0</v>
      </c>
      <c r="BF6" s="62" t="str">
        <f>BB6</f>
        <v>0</v>
      </c>
      <c r="BG6" s="61" t="str">
        <f>AVERAGE(BD6:BF6)</f>
        <v>0</v>
      </c>
      <c r="BI6" s="94"/>
      <c r="BJ6" s="95"/>
      <c r="BK6" s="95"/>
      <c r="BL6" s="95"/>
      <c r="BM6" s="95"/>
      <c r="BN6" s="95"/>
      <c r="BO6" s="95"/>
      <c r="BP6" s="95"/>
      <c r="BQ6" s="95"/>
      <c r="BR6" s="96"/>
      <c r="BT6" s="97"/>
      <c r="BU6" s="98"/>
      <c r="BV6" s="98"/>
      <c r="BW6" s="98"/>
      <c r="BX6" s="98"/>
      <c r="BY6" s="98"/>
      <c r="BZ6" s="98"/>
      <c r="CA6" s="98"/>
      <c r="CB6" s="98"/>
      <c r="CC6" s="99"/>
      <c r="CE6" s="97"/>
      <c r="CF6" s="98"/>
      <c r="CG6" s="98"/>
      <c r="CH6" s="98"/>
      <c r="CI6" s="98"/>
      <c r="CJ6" s="98"/>
      <c r="CK6" s="98"/>
      <c r="CL6" s="98"/>
      <c r="CM6" s="98"/>
      <c r="CN6" s="99"/>
    </row>
    <row r="7" spans="1:92" customHeight="1" ht="53.25">
      <c r="A7" s="40">
        <v>3</v>
      </c>
      <c r="B7" s="65"/>
      <c r="C7" s="41"/>
      <c r="D7" s="41"/>
      <c r="E7" s="66"/>
      <c r="F7" s="67"/>
      <c r="G7" s="68"/>
      <c r="H7" s="69"/>
      <c r="I7" s="69"/>
      <c r="J7" s="45"/>
      <c r="K7" s="45"/>
      <c r="L7" s="45"/>
      <c r="M7" s="45"/>
      <c r="N7" s="46"/>
      <c r="O7" s="46"/>
      <c r="P7" s="46"/>
      <c r="Q7" s="47">
        <f>SUM(N7:P7)</f>
        <v>0</v>
      </c>
      <c r="R7" s="46"/>
      <c r="S7" s="46"/>
      <c r="T7" s="69"/>
      <c r="U7" s="45"/>
      <c r="V7" s="45"/>
      <c r="W7" s="48" t="str">
        <f>VLOOKUP(M7,tablaPesoTRLActual,2,FALSE)*VLOOKUP((V7-M7),tablaPesoCambioTRL,2,FALSE)</f>
        <v>0</v>
      </c>
      <c r="X7" s="48" t="str">
        <f>VLOOKUP(V7,valoracionMetaTRL,2,FALSE)</f>
        <v>0</v>
      </c>
      <c r="Y7" s="49"/>
      <c r="Z7" s="45" t="str">
        <f>VLOOKUP(Y7,TipoESfuerzo,2,FALSE)</f>
        <v>0</v>
      </c>
      <c r="AA7" s="50"/>
      <c r="AB7" s="51"/>
      <c r="AC7" s="51"/>
      <c r="AD7" s="70"/>
      <c r="AE7" s="52">
        <f>SUM(AA7:AD7)</f>
        <v>0</v>
      </c>
      <c r="AF7" s="71"/>
      <c r="AG7" s="45"/>
      <c r="AH7" s="41"/>
      <c r="AI7" s="54"/>
      <c r="AJ7" s="55" t="str">
        <f>(W7*0.15)+(X7*0.6)+(Z7*0.25)</f>
        <v>0</v>
      </c>
      <c r="AK7" s="56"/>
      <c r="AL7" s="57" t="str">
        <f>VLOOKUP(AK7,AplicacionesTecnologia2,2,FALSE)</f>
        <v>0</v>
      </c>
      <c r="AM7" s="56"/>
      <c r="AN7" s="58" t="str">
        <f>VLOOKUP(AM7,AproximacionMercado,2,FALSE)</f>
        <v>0</v>
      </c>
      <c r="AO7" s="27"/>
      <c r="AP7" s="27"/>
      <c r="AQ7" s="56"/>
      <c r="AR7" s="57" t="str">
        <f>VLOOKUP(AQ7,ExpansionTecnologia,2,FALSE)</f>
        <v>0</v>
      </c>
      <c r="AS7" s="56"/>
      <c r="AT7" s="57" t="str">
        <f>VLOOKUP(AS7,RegulacionesBarreras,2,FALSE)</f>
        <v>0</v>
      </c>
      <c r="AU7" s="59" t="str">
        <f>AVERAGE(AL7,AN7,AR7,AT7)</f>
        <v>0</v>
      </c>
      <c r="AV7" s="56"/>
      <c r="AW7" s="57" t="str">
        <f>VLOOKUP(AV7,afectacionesArticulosPatentes,2,FALSE)</f>
        <v>0</v>
      </c>
      <c r="AX7" s="56"/>
      <c r="AY7" s="57" t="str">
        <f>VLOOKUP(AX7,afectacionesProductosComerciales,2,FALSE)</f>
        <v>0</v>
      </c>
      <c r="AZ7" s="27"/>
      <c r="BA7" s="45"/>
      <c r="BB7" s="60" t="str">
        <f>AVERAGE(AW7,AY7)</f>
        <v>0</v>
      </c>
      <c r="BD7" s="62" t="str">
        <f>AJ7</f>
        <v>0</v>
      </c>
      <c r="BE7" s="62" t="str">
        <f>AU7</f>
        <v>0</v>
      </c>
      <c r="BF7" s="62" t="str">
        <f>BB7</f>
        <v>0</v>
      </c>
      <c r="BG7" s="61" t="str">
        <f>AVERAGE(BD7:BF7)</f>
        <v>0</v>
      </c>
      <c r="BI7" s="91"/>
      <c r="BJ7" s="91"/>
      <c r="BK7" s="91"/>
      <c r="BL7" s="91"/>
      <c r="BM7" s="91"/>
      <c r="BN7" s="91"/>
      <c r="BO7" s="91"/>
      <c r="BP7" s="91"/>
      <c r="BQ7" s="91"/>
      <c r="BR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E7" s="89"/>
      <c r="CF7" s="89"/>
      <c r="CG7" s="89"/>
      <c r="CH7" s="89"/>
      <c r="CI7" s="89"/>
      <c r="CJ7" s="89"/>
      <c r="CK7" s="89"/>
      <c r="CL7" s="89"/>
      <c r="CM7" s="89"/>
      <c r="CN7" s="89"/>
    </row>
    <row r="8" spans="1:92" customHeight="1" ht="36">
      <c r="A8" s="39">
        <v>4</v>
      </c>
      <c r="B8" s="40"/>
      <c r="C8" s="41"/>
      <c r="D8" s="41"/>
      <c r="E8" s="66"/>
      <c r="F8" s="67"/>
      <c r="G8" s="68"/>
      <c r="H8" s="69"/>
      <c r="I8" s="69"/>
      <c r="J8" s="45"/>
      <c r="K8" s="45"/>
      <c r="L8" s="45"/>
      <c r="M8" s="45"/>
      <c r="N8" s="46"/>
      <c r="O8" s="46"/>
      <c r="P8" s="46"/>
      <c r="Q8" s="47">
        <f>SUM(N8:P8)</f>
        <v>0</v>
      </c>
      <c r="R8" s="46"/>
      <c r="S8" s="46"/>
      <c r="T8" s="69"/>
      <c r="U8" s="45"/>
      <c r="V8" s="45"/>
      <c r="W8" s="48" t="str">
        <f>VLOOKUP(M8,tablaPesoTRLActual,2,FALSE)*VLOOKUP((V8-M8),tablaPesoCambioTRL,2,FALSE)</f>
        <v>0</v>
      </c>
      <c r="X8" s="48" t="str">
        <f>VLOOKUP(V8,valoracionMetaTRL,2,FALSE)</f>
        <v>0</v>
      </c>
      <c r="Y8" s="49"/>
      <c r="Z8" s="45" t="str">
        <f>VLOOKUP(Y8,TipoESfuerzo,2,FALSE)</f>
        <v>0</v>
      </c>
      <c r="AA8" s="50"/>
      <c r="AB8" s="51"/>
      <c r="AC8" s="51"/>
      <c r="AD8" s="72"/>
      <c r="AE8" s="52">
        <f>SUM(AA8:AD8)</f>
        <v>0</v>
      </c>
      <c r="AF8" s="73"/>
      <c r="AG8" s="45"/>
      <c r="AH8" s="41"/>
      <c r="AI8" s="54"/>
      <c r="AJ8" s="55" t="str">
        <f>(W8*0.15)+(X8*0.6)+(Z8*0.25)</f>
        <v>0</v>
      </c>
      <c r="AK8" s="56"/>
      <c r="AL8" s="57" t="str">
        <f>VLOOKUP(AK8,AplicacionesTecnologia2,2,FALSE)</f>
        <v>0</v>
      </c>
      <c r="AM8" s="56"/>
      <c r="AN8" s="58" t="str">
        <f>VLOOKUP(AM8,AproximacionMercado,2,FALSE)</f>
        <v>0</v>
      </c>
      <c r="AO8" s="27"/>
      <c r="AP8" s="27"/>
      <c r="AQ8" s="56"/>
      <c r="AR8" s="57" t="str">
        <f>VLOOKUP(AQ8,ExpansionTecnologia,2,FALSE)</f>
        <v>0</v>
      </c>
      <c r="AS8" s="56"/>
      <c r="AT8" s="57" t="str">
        <f>VLOOKUP(AS8,RegulacionesBarreras,2,FALSE)</f>
        <v>0</v>
      </c>
      <c r="AU8" s="59" t="str">
        <f>AVERAGE(AL8,AN8,AR8,AT8)</f>
        <v>0</v>
      </c>
      <c r="AV8" s="56"/>
      <c r="AW8" s="57" t="str">
        <f>VLOOKUP(AV8,afectacionesArticulosPatentes,2,FALSE)</f>
        <v>0</v>
      </c>
      <c r="AX8" s="56"/>
      <c r="AY8" s="57" t="str">
        <f>VLOOKUP(AX8,afectacionesProductosComerciales,2,FALSE)</f>
        <v>0</v>
      </c>
      <c r="AZ8" s="27"/>
      <c r="BA8" s="45"/>
      <c r="BB8" s="60" t="str">
        <f>AVERAGE(AW8,AY8)</f>
        <v>0</v>
      </c>
      <c r="BD8" s="74" t="str">
        <f>AJ8</f>
        <v>0</v>
      </c>
      <c r="BE8" s="74" t="str">
        <f>AU8</f>
        <v>0</v>
      </c>
      <c r="BF8" s="74" t="str">
        <f>BB8</f>
        <v>0</v>
      </c>
      <c r="BG8" s="74" t="str">
        <f>AVERAGE(BD8:BF8)</f>
        <v>0</v>
      </c>
      <c r="BI8" s="91"/>
      <c r="BJ8" s="88"/>
      <c r="BK8" s="88"/>
      <c r="BL8" s="88"/>
      <c r="BM8" s="88"/>
      <c r="BN8" s="88"/>
      <c r="BO8" s="88"/>
      <c r="BP8" s="88"/>
      <c r="BQ8" s="88"/>
      <c r="BR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E8" s="89"/>
      <c r="CF8" s="89"/>
      <c r="CG8" s="89"/>
      <c r="CH8" s="89"/>
      <c r="CI8" s="89"/>
      <c r="CJ8" s="89"/>
      <c r="CK8" s="89"/>
      <c r="CL8" s="89"/>
      <c r="CM8" s="89"/>
      <c r="CN8" s="89"/>
    </row>
    <row r="9" spans="1:92" customHeight="1" ht="63.75" s="76" customFormat="1">
      <c r="A9" s="39">
        <v>5</v>
      </c>
      <c r="B9" s="40"/>
      <c r="C9" s="41"/>
      <c r="D9" s="41"/>
      <c r="E9" s="75"/>
      <c r="F9" s="75"/>
      <c r="G9" s="75"/>
      <c r="H9" s="40"/>
      <c r="I9" s="40"/>
      <c r="J9" s="45"/>
      <c r="K9" s="45"/>
      <c r="L9" s="45"/>
      <c r="M9" s="45"/>
      <c r="N9" s="46"/>
      <c r="O9" s="46"/>
      <c r="P9" s="46"/>
      <c r="Q9" s="47">
        <f>SUM(N9:P9)</f>
        <v>0</v>
      </c>
      <c r="R9" s="46"/>
      <c r="S9" s="46"/>
      <c r="T9" s="40"/>
      <c r="U9" s="45"/>
      <c r="V9" s="45"/>
      <c r="W9" s="48" t="str">
        <f>VLOOKUP(M9,tablaPesoTRLActual,2,FALSE)*VLOOKUP((V9-M9),tablaPesoCambioTRL,2,FALSE)</f>
        <v>0</v>
      </c>
      <c r="X9" s="48" t="str">
        <f>VLOOKUP(V9,valoracionMetaTRL,2,FALSE)</f>
        <v>0</v>
      </c>
      <c r="Y9" s="49"/>
      <c r="Z9" s="45" t="str">
        <f>VLOOKUP(Y9,TipoESfuerzo,2,FALSE)</f>
        <v>0</v>
      </c>
      <c r="AA9" s="50"/>
      <c r="AB9" s="51"/>
      <c r="AC9" s="51"/>
      <c r="AD9" s="72"/>
      <c r="AE9" s="52">
        <f>SUM(AA9:AD9)</f>
        <v>0</v>
      </c>
      <c r="AF9" s="72"/>
      <c r="AG9" s="45"/>
      <c r="AH9" s="41"/>
      <c r="AI9" s="54"/>
      <c r="AJ9" s="55" t="str">
        <f>(W9*0.15)+(X9*0.6)+(Z9*0.25)</f>
        <v>0</v>
      </c>
      <c r="AK9" s="56"/>
      <c r="AL9" s="57" t="str">
        <f>VLOOKUP(AK9,AplicacionesTecnologia2,2,FALSE)</f>
        <v>0</v>
      </c>
      <c r="AM9" s="56"/>
      <c r="AN9" s="58" t="str">
        <f>VLOOKUP(AM9,AproximacionMercado,2,FALSE)</f>
        <v>0</v>
      </c>
      <c r="AO9" s="27"/>
      <c r="AP9" s="27"/>
      <c r="AQ9" s="56"/>
      <c r="AR9" s="57" t="str">
        <f>VLOOKUP(AQ9,ExpansionTecnologia,2,FALSE)</f>
        <v>0</v>
      </c>
      <c r="AS9" s="56"/>
      <c r="AT9" s="57" t="str">
        <f>VLOOKUP(AS9,RegulacionesBarreras,2,FALSE)</f>
        <v>0</v>
      </c>
      <c r="AU9" s="59" t="str">
        <f>AVERAGE(AL9,AN9,AR9,AT9)</f>
        <v>0</v>
      </c>
      <c r="AV9" s="56"/>
      <c r="AW9" s="57" t="str">
        <f>VLOOKUP(AV9,afectacionesArticulosPatentes,2,FALSE)</f>
        <v>0</v>
      </c>
      <c r="AX9" s="56"/>
      <c r="AY9" s="57" t="str">
        <f>VLOOKUP(AX9,afectacionesProductosComerciales,2,FALSE)</f>
        <v>0</v>
      </c>
      <c r="AZ9" s="27"/>
      <c r="BA9" s="45"/>
      <c r="BB9" s="60" t="str">
        <f>AVERAGE(AW9,AY9)</f>
        <v>0</v>
      </c>
      <c r="BD9" s="74" t="str">
        <f>AJ9</f>
        <v>0</v>
      </c>
      <c r="BE9" s="74" t="str">
        <f>AU9</f>
        <v>0</v>
      </c>
      <c r="BF9" s="74" t="str">
        <f>BB9</f>
        <v>0</v>
      </c>
      <c r="BG9" s="74" t="str">
        <f>AVERAGE(BD9:BF9)</f>
        <v>0</v>
      </c>
      <c r="BI9" s="92"/>
      <c r="BJ9" s="92"/>
      <c r="BK9" s="92"/>
      <c r="BL9" s="92"/>
      <c r="BM9" s="92"/>
      <c r="BN9" s="92"/>
      <c r="BO9" s="92"/>
      <c r="BP9" s="92"/>
      <c r="BQ9" s="92"/>
      <c r="BR9" s="92"/>
      <c r="BT9" s="93"/>
      <c r="BU9" s="93"/>
      <c r="BV9" s="93"/>
      <c r="BW9" s="93"/>
      <c r="BX9" s="93"/>
      <c r="BY9" s="93"/>
      <c r="BZ9" s="93"/>
      <c r="CA9" s="93"/>
      <c r="CB9" s="93"/>
      <c r="CC9" s="93"/>
      <c r="CE9" s="89"/>
      <c r="CF9" s="89"/>
      <c r="CG9" s="89"/>
      <c r="CH9" s="89"/>
      <c r="CI9" s="89"/>
      <c r="CJ9" s="89"/>
      <c r="CK9" s="89"/>
      <c r="CL9" s="89"/>
      <c r="CM9" s="89"/>
      <c r="CN9" s="89"/>
    </row>
    <row r="10" spans="1:92" customHeight="1" ht="55.5">
      <c r="A10" s="40">
        <v>6</v>
      </c>
      <c r="B10" s="40"/>
      <c r="C10" s="41"/>
      <c r="D10" s="41"/>
      <c r="E10" s="75"/>
      <c r="F10" s="75"/>
      <c r="G10" s="75"/>
      <c r="H10" s="69"/>
      <c r="I10" s="69"/>
      <c r="J10" s="45"/>
      <c r="K10" s="45"/>
      <c r="L10" s="45"/>
      <c r="M10" s="45"/>
      <c r="N10" s="46"/>
      <c r="O10" s="46"/>
      <c r="P10" s="46"/>
      <c r="Q10" s="47">
        <f>SUM(N10:P10)</f>
        <v>0</v>
      </c>
      <c r="R10" s="46"/>
      <c r="S10" s="46"/>
      <c r="T10" s="69"/>
      <c r="U10" s="45"/>
      <c r="V10" s="45"/>
      <c r="W10" s="48" t="str">
        <f>VLOOKUP(M10,tablaPesoTRLActual,2,FALSE)*VLOOKUP((V10-M10),tablaPesoCambioTRL,2,FALSE)</f>
        <v>0</v>
      </c>
      <c r="X10" s="48" t="str">
        <f>VLOOKUP(V10,valoracionMetaTRL,2,FALSE)</f>
        <v>0</v>
      </c>
      <c r="Y10" s="49"/>
      <c r="Z10" s="45" t="str">
        <f>VLOOKUP(Y10,TipoESfuerzo,2,FALSE)</f>
        <v>0</v>
      </c>
      <c r="AA10" s="50"/>
      <c r="AB10" s="51"/>
      <c r="AC10" s="51"/>
      <c r="AD10" s="70"/>
      <c r="AE10" s="52">
        <f>SUM(AA10:AD10)</f>
        <v>0</v>
      </c>
      <c r="AF10" s="77"/>
      <c r="AG10" s="45"/>
      <c r="AH10" s="41"/>
      <c r="AI10" s="54"/>
      <c r="AJ10" s="55" t="str">
        <f>(W10*0.15)+(X10*0.6)+(Z10*0.25)</f>
        <v>0</v>
      </c>
      <c r="AK10" s="56"/>
      <c r="AL10" s="57" t="str">
        <f>VLOOKUP(AK10,AplicacionesTecnologia2,2,FALSE)</f>
        <v>0</v>
      </c>
      <c r="AM10" s="56"/>
      <c r="AN10" s="58" t="str">
        <f>VLOOKUP(AM10,AproximacionMercado,2,FALSE)</f>
        <v>0</v>
      </c>
      <c r="AO10" s="27"/>
      <c r="AP10" s="27"/>
      <c r="AQ10" s="56"/>
      <c r="AR10" s="57" t="str">
        <f>VLOOKUP(AQ10,ExpansionTecnologia,2,FALSE)</f>
        <v>0</v>
      </c>
      <c r="AS10" s="56"/>
      <c r="AT10" s="57" t="str">
        <f>VLOOKUP(AS10,RegulacionesBarreras,2,FALSE)</f>
        <v>0</v>
      </c>
      <c r="AU10" s="59" t="str">
        <f>AVERAGE(AL10,AN10,AR10,AT10)</f>
        <v>0</v>
      </c>
      <c r="AV10" s="56"/>
      <c r="AW10" s="57" t="str">
        <f>VLOOKUP(AV10,afectacionesArticulosPatentes,2,FALSE)</f>
        <v>0</v>
      </c>
      <c r="AX10" s="56"/>
      <c r="AY10" s="57" t="str">
        <f>VLOOKUP(AX10,afectacionesProductosComerciales,2,FALSE)</f>
        <v>0</v>
      </c>
      <c r="AZ10" s="27"/>
      <c r="BA10" s="45"/>
      <c r="BB10" s="60" t="str">
        <f>AVERAGE(AW10,AY10)</f>
        <v>0</v>
      </c>
      <c r="BD10" s="74" t="str">
        <f>AJ10</f>
        <v>0</v>
      </c>
      <c r="BE10" s="74" t="str">
        <f>AU10</f>
        <v>0</v>
      </c>
      <c r="BF10" s="74" t="str">
        <f>BB10</f>
        <v>0</v>
      </c>
      <c r="BG10" s="74" t="str">
        <f>AVERAGE(BD10:BF10)</f>
        <v>0</v>
      </c>
      <c r="BI10" s="89"/>
      <c r="BJ10" s="90"/>
      <c r="BK10" s="90"/>
      <c r="BL10" s="90"/>
      <c r="BM10" s="90"/>
      <c r="BN10" s="90"/>
      <c r="BO10" s="90"/>
      <c r="BP10" s="90"/>
      <c r="BQ10" s="90"/>
      <c r="BR10" s="90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E10" s="89"/>
      <c r="CF10" s="89"/>
      <c r="CG10" s="89"/>
      <c r="CH10" s="89"/>
      <c r="CI10" s="89"/>
      <c r="CJ10" s="89"/>
      <c r="CK10" s="89"/>
      <c r="CL10" s="89"/>
      <c r="CM10" s="89"/>
      <c r="CN10" s="89"/>
    </row>
    <row r="11" spans="1:92" customHeight="1" ht="51" s="79" customFormat="1">
      <c r="A11" s="39">
        <v>7</v>
      </c>
      <c r="B11" s="40"/>
      <c r="C11" s="41"/>
      <c r="D11" s="41"/>
      <c r="E11" s="75"/>
      <c r="F11" s="75"/>
      <c r="G11" s="75"/>
      <c r="H11" s="40"/>
      <c r="I11" s="40"/>
      <c r="J11" s="45"/>
      <c r="K11" s="45"/>
      <c r="L11" s="45"/>
      <c r="M11" s="45"/>
      <c r="N11" s="46"/>
      <c r="O11" s="46"/>
      <c r="P11" s="46"/>
      <c r="Q11" s="47">
        <f>SUM(N11:P11)</f>
        <v>0</v>
      </c>
      <c r="R11" s="46"/>
      <c r="S11" s="46"/>
      <c r="T11" s="40"/>
      <c r="U11" s="45"/>
      <c r="V11" s="45"/>
      <c r="W11" s="48" t="str">
        <f>VLOOKUP(M11,tablaPesoTRLActual,2,FALSE)*VLOOKUP((V11-M11),tablaPesoCambioTRL,2,FALSE)</f>
        <v>0</v>
      </c>
      <c r="X11" s="48" t="str">
        <f>VLOOKUP(V11,valoracionMetaTRL,2,FALSE)</f>
        <v>0</v>
      </c>
      <c r="Y11" s="49"/>
      <c r="Z11" s="45" t="str">
        <f>VLOOKUP(Y11,TipoESfuerzo,2,FALSE)</f>
        <v>0</v>
      </c>
      <c r="AA11" s="50"/>
      <c r="AB11" s="51"/>
      <c r="AC11" s="51"/>
      <c r="AD11" s="72"/>
      <c r="AE11" s="52">
        <f>SUM(AA11:AD11)</f>
        <v>0</v>
      </c>
      <c r="AF11" s="78"/>
      <c r="AG11" s="45"/>
      <c r="AH11" s="41"/>
      <c r="AI11" s="54"/>
      <c r="AJ11" s="55" t="str">
        <f>(W11*0.15)+(X11*0.6)+(Z11*0.25)</f>
        <v>0</v>
      </c>
      <c r="AK11" s="56"/>
      <c r="AL11" s="57" t="str">
        <f>VLOOKUP(AK11,AplicacionesTecnologia2,2,FALSE)</f>
        <v>0</v>
      </c>
      <c r="AM11" s="56"/>
      <c r="AN11" s="58" t="str">
        <f>VLOOKUP(AM11,AproximacionMercado,2,FALSE)</f>
        <v>0</v>
      </c>
      <c r="AO11" s="27"/>
      <c r="AP11" s="27"/>
      <c r="AQ11" s="56"/>
      <c r="AR11" s="57" t="str">
        <f>VLOOKUP(AQ11,ExpansionTecnologia,2,FALSE)</f>
        <v>0</v>
      </c>
      <c r="AS11" s="56"/>
      <c r="AT11" s="57" t="str">
        <f>VLOOKUP(AS11,RegulacionesBarreras,2,FALSE)</f>
        <v>0</v>
      </c>
      <c r="AU11" s="59" t="str">
        <f>AVERAGE(AL11,AN11,AR11,AT11)</f>
        <v>0</v>
      </c>
      <c r="AV11" s="56"/>
      <c r="AW11" s="57" t="str">
        <f>VLOOKUP(AV11,afectacionesArticulosPatentes,2,FALSE)</f>
        <v>0</v>
      </c>
      <c r="AX11" s="56"/>
      <c r="AY11" s="57" t="str">
        <f>VLOOKUP(AX11,afectacionesProductosComerciales,2,FALSE)</f>
        <v>0</v>
      </c>
      <c r="AZ11" s="27"/>
      <c r="BA11" s="45"/>
      <c r="BB11" s="60" t="str">
        <f>AVERAGE(AW11,AY11)</f>
        <v>0</v>
      </c>
      <c r="BD11" s="74" t="str">
        <f>AJ11</f>
        <v>0</v>
      </c>
      <c r="BE11" s="74" t="str">
        <f>AU11</f>
        <v>0</v>
      </c>
      <c r="BF11" s="74" t="str">
        <f>BB11</f>
        <v>0</v>
      </c>
      <c r="BG11" s="74" t="str">
        <f>AVERAGE(BD11:BF11)</f>
        <v>0</v>
      </c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T11" s="90"/>
      <c r="BU11" s="90"/>
      <c r="BV11" s="90"/>
      <c r="BW11" s="90"/>
      <c r="BX11" s="90"/>
      <c r="BY11" s="90"/>
      <c r="BZ11" s="90"/>
      <c r="CA11" s="90"/>
      <c r="CB11" s="90"/>
      <c r="CC11" s="90"/>
      <c r="CE11" s="89"/>
      <c r="CF11" s="89"/>
      <c r="CG11" s="89"/>
      <c r="CH11" s="89"/>
      <c r="CI11" s="89"/>
      <c r="CJ11" s="89"/>
      <c r="CK11" s="89"/>
      <c r="CL11" s="89"/>
      <c r="CM11" s="89"/>
      <c r="CN11" s="89"/>
    </row>
    <row r="12" spans="1:92" customHeight="1" ht="71.25" s="79" customFormat="1">
      <c r="A12" s="39">
        <v>8</v>
      </c>
      <c r="B12" s="40"/>
      <c r="C12" s="41"/>
      <c r="D12" s="40"/>
      <c r="E12" s="75"/>
      <c r="F12" s="75"/>
      <c r="G12" s="75"/>
      <c r="H12" s="40"/>
      <c r="I12" s="40"/>
      <c r="J12" s="45"/>
      <c r="K12" s="45"/>
      <c r="L12" s="45"/>
      <c r="M12" s="45"/>
      <c r="N12" s="46"/>
      <c r="O12" s="46"/>
      <c r="P12" s="46"/>
      <c r="Q12" s="47">
        <f>SUM(N12:P12)</f>
        <v>0</v>
      </c>
      <c r="R12" s="46"/>
      <c r="S12" s="46"/>
      <c r="T12" s="40"/>
      <c r="U12" s="45"/>
      <c r="V12" s="45"/>
      <c r="W12" s="48" t="str">
        <f>VLOOKUP(M12,tablaPesoTRLActual,2,FALSE)*VLOOKUP((V12-M12),tablaPesoCambioTRL,2,FALSE)</f>
        <v>0</v>
      </c>
      <c r="X12" s="48" t="str">
        <f>VLOOKUP(V12,valoracionMetaTRL,2,FALSE)</f>
        <v>0</v>
      </c>
      <c r="Y12" s="49"/>
      <c r="Z12" s="45" t="str">
        <f>VLOOKUP(Y12,TipoESfuerzo,2,FALSE)</f>
        <v>0</v>
      </c>
      <c r="AA12" s="50"/>
      <c r="AB12" s="51"/>
      <c r="AC12" s="51"/>
      <c r="AD12" s="72"/>
      <c r="AE12" s="52">
        <f>SUM(AA12:AD12)</f>
        <v>0</v>
      </c>
      <c r="AF12" s="80"/>
      <c r="AG12" s="45"/>
      <c r="AH12" s="41"/>
      <c r="AI12" s="54"/>
      <c r="AJ12" s="55" t="str">
        <f>(W12*0.15)+(X12*0.6)+(Z12*0.25)</f>
        <v>0</v>
      </c>
      <c r="AK12" s="56"/>
      <c r="AL12" s="57" t="str">
        <f>VLOOKUP(AK12,AplicacionesTecnologia2,2,FALSE)</f>
        <v>0</v>
      </c>
      <c r="AM12" s="56"/>
      <c r="AN12" s="58" t="str">
        <f>VLOOKUP(AM12,AproximacionMercado,2,FALSE)</f>
        <v>0</v>
      </c>
      <c r="AO12" s="27"/>
      <c r="AP12" s="27"/>
      <c r="AQ12" s="56"/>
      <c r="AR12" s="57" t="str">
        <f>VLOOKUP(AQ12,ExpansionTecnologia,2,FALSE)</f>
        <v>0</v>
      </c>
      <c r="AS12" s="56"/>
      <c r="AT12" s="57" t="str">
        <f>VLOOKUP(AS12,RegulacionesBarreras,2,FALSE)</f>
        <v>0</v>
      </c>
      <c r="AU12" s="59" t="str">
        <f>AVERAGE(AL12,AN12,AR12,AT12)</f>
        <v>0</v>
      </c>
      <c r="AV12" s="56"/>
      <c r="AW12" s="57" t="str">
        <f>VLOOKUP(AV12,afectacionesArticulosPatentes,2,FALSE)</f>
        <v>0</v>
      </c>
      <c r="AX12" s="56"/>
      <c r="AY12" s="57" t="str">
        <f>VLOOKUP(AX12,afectacionesProductosComerciales,2,FALSE)</f>
        <v>0</v>
      </c>
      <c r="AZ12" s="27"/>
      <c r="BA12" s="45"/>
      <c r="BB12" s="60" t="str">
        <f>AVERAGE(AW12,AY12)</f>
        <v>0</v>
      </c>
      <c r="BD12" s="74" t="str">
        <f>AJ12</f>
        <v>0</v>
      </c>
      <c r="BE12" s="74" t="str">
        <f>AU12</f>
        <v>0</v>
      </c>
      <c r="BF12" s="74" t="str">
        <f>BB12</f>
        <v>0</v>
      </c>
      <c r="BG12" s="74" t="str">
        <f>AVERAGE(BD12:BF12)</f>
        <v>0</v>
      </c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T12" s="90"/>
      <c r="BU12" s="90"/>
      <c r="BV12" s="90"/>
      <c r="BW12" s="90"/>
      <c r="BX12" s="90"/>
      <c r="BY12" s="90"/>
      <c r="BZ12" s="90"/>
      <c r="CA12" s="90"/>
      <c r="CB12" s="90"/>
      <c r="CC12" s="90"/>
      <c r="CE12" s="89"/>
      <c r="CF12" s="89"/>
      <c r="CG12" s="89"/>
      <c r="CH12" s="89"/>
      <c r="CI12" s="89"/>
      <c r="CJ12" s="89"/>
      <c r="CK12" s="89"/>
      <c r="CL12" s="89"/>
      <c r="CM12" s="89"/>
      <c r="CN12" s="89"/>
    </row>
    <row r="13" spans="1:92" customHeight="1" ht="65.25" s="23" customFormat="1">
      <c r="A13" s="40">
        <v>9</v>
      </c>
      <c r="B13" s="40"/>
      <c r="C13" s="41"/>
      <c r="D13" s="40"/>
      <c r="E13" s="41"/>
      <c r="F13" s="68"/>
      <c r="G13" s="41"/>
      <c r="H13" s="40"/>
      <c r="I13" s="40"/>
      <c r="J13" s="45"/>
      <c r="K13" s="45"/>
      <c r="L13" s="45"/>
      <c r="M13" s="45"/>
      <c r="N13" s="46"/>
      <c r="O13" s="46"/>
      <c r="P13" s="46"/>
      <c r="Q13" s="47">
        <f>SUM(N13:P13)</f>
        <v>0</v>
      </c>
      <c r="R13" s="46"/>
      <c r="S13" s="46"/>
      <c r="T13" s="40"/>
      <c r="U13" s="45"/>
      <c r="V13" s="45"/>
      <c r="W13" s="48" t="str">
        <f>VLOOKUP(M13,tablaPesoTRLActual,2,FALSE)*VLOOKUP((V13-M13),tablaPesoCambioTRL,2,FALSE)</f>
        <v>0</v>
      </c>
      <c r="X13" s="48" t="str">
        <f>VLOOKUP(V13,valoracionMetaTRL,2,FALSE)</f>
        <v>0</v>
      </c>
      <c r="Y13" s="49"/>
      <c r="Z13" s="45" t="str">
        <f>VLOOKUP(Y13,TipoESfuerzo,2,FALSE)</f>
        <v>0</v>
      </c>
      <c r="AA13" s="50"/>
      <c r="AB13" s="51"/>
      <c r="AC13" s="51"/>
      <c r="AD13" s="72"/>
      <c r="AE13" s="52">
        <f>SUM(AA13:AD13)</f>
        <v>0</v>
      </c>
      <c r="AF13" s="78"/>
      <c r="AG13" s="45"/>
      <c r="AH13" s="41"/>
      <c r="AI13" s="54"/>
      <c r="AJ13" s="55" t="str">
        <f>(W13*0.15)+(X13*0.6)+(Z13*0.25)</f>
        <v>0</v>
      </c>
      <c r="AK13" s="56"/>
      <c r="AL13" s="57" t="str">
        <f>VLOOKUP(AK13,AplicacionesTecnologia2,2,FALSE)</f>
        <v>0</v>
      </c>
      <c r="AM13" s="56"/>
      <c r="AN13" s="58" t="str">
        <f>VLOOKUP(AM13,AproximacionMercado,2,FALSE)</f>
        <v>0</v>
      </c>
      <c r="AO13" s="27"/>
      <c r="AP13" s="27"/>
      <c r="AQ13" s="56"/>
      <c r="AR13" s="57" t="str">
        <f>VLOOKUP(AQ13,ExpansionTecnologia,2,FALSE)</f>
        <v>0</v>
      </c>
      <c r="AS13" s="56"/>
      <c r="AT13" s="57" t="str">
        <f>VLOOKUP(AS13,RegulacionesBarreras,2,FALSE)</f>
        <v>0</v>
      </c>
      <c r="AU13" s="59" t="str">
        <f>AVERAGE(AL13,AN13,AR13,AT13)</f>
        <v>0</v>
      </c>
      <c r="AV13" s="56"/>
      <c r="AW13" s="57" t="str">
        <f>VLOOKUP(AV13,afectacionesArticulosPatentes,2,FALSE)</f>
        <v>0</v>
      </c>
      <c r="AX13" s="56"/>
      <c r="AY13" s="57" t="str">
        <f>VLOOKUP(AX13,afectacionesProductosComerciales,2,FALSE)</f>
        <v>0</v>
      </c>
      <c r="AZ13" s="27"/>
      <c r="BA13" s="45"/>
      <c r="BB13" s="60" t="str">
        <f>AVERAGE(AW13,AY13)</f>
        <v>0</v>
      </c>
      <c r="BD13" s="74" t="str">
        <f>AJ13</f>
        <v>0</v>
      </c>
      <c r="BE13" s="74" t="str">
        <f>AU13</f>
        <v>0</v>
      </c>
      <c r="BF13" s="74" t="str">
        <f>BB13</f>
        <v>0</v>
      </c>
      <c r="BG13" s="74" t="str">
        <f>AVERAGE(BD13:BF13)</f>
        <v>0</v>
      </c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</row>
    <row r="14" spans="1:92" customHeight="1" ht="75.75" s="23" customFormat="1">
      <c r="A14" s="39">
        <v>10</v>
      </c>
      <c r="B14" s="40"/>
      <c r="C14" s="41"/>
      <c r="D14" s="40"/>
      <c r="E14" s="41"/>
      <c r="F14" s="68"/>
      <c r="G14" s="41"/>
      <c r="H14" s="40"/>
      <c r="I14" s="40"/>
      <c r="J14" s="45"/>
      <c r="K14" s="45"/>
      <c r="L14" s="45"/>
      <c r="M14" s="45"/>
      <c r="N14" s="46"/>
      <c r="O14" s="46"/>
      <c r="P14" s="46"/>
      <c r="Q14" s="47">
        <f>SUM(N14:P14)</f>
        <v>0</v>
      </c>
      <c r="R14" s="46"/>
      <c r="S14" s="46"/>
      <c r="T14" s="40"/>
      <c r="U14" s="45"/>
      <c r="V14" s="45"/>
      <c r="W14" s="48" t="str">
        <f>VLOOKUP(M14,tablaPesoTRLActual,2,FALSE)*VLOOKUP((V14-M14),tablaPesoCambioTRL,2,FALSE)</f>
        <v>0</v>
      </c>
      <c r="X14" s="48" t="str">
        <f>VLOOKUP(V14,valoracionMetaTRL,2,FALSE)</f>
        <v>0</v>
      </c>
      <c r="Y14" s="49"/>
      <c r="Z14" s="45" t="str">
        <f>VLOOKUP(Y14,TipoESfuerzo,2,FALSE)</f>
        <v>0</v>
      </c>
      <c r="AA14" s="50"/>
      <c r="AB14" s="51"/>
      <c r="AC14" s="51"/>
      <c r="AD14" s="72"/>
      <c r="AE14" s="52">
        <f>SUM(AA14:AD14)</f>
        <v>0</v>
      </c>
      <c r="AF14" s="78"/>
      <c r="AG14" s="45"/>
      <c r="AH14" s="41"/>
      <c r="AI14" s="54"/>
      <c r="AJ14" s="55" t="str">
        <f>(W14*0.15)+(X14*0.6)+(Z14*0.25)</f>
        <v>0</v>
      </c>
      <c r="AK14" s="56"/>
      <c r="AL14" s="57" t="str">
        <f>VLOOKUP(AK14,AplicacionesTecnologia2,2,FALSE)</f>
        <v>0</v>
      </c>
      <c r="AM14" s="56"/>
      <c r="AN14" s="58" t="str">
        <f>VLOOKUP(AM14,AproximacionMercado,2,FALSE)</f>
        <v>0</v>
      </c>
      <c r="AO14" s="27"/>
      <c r="AP14" s="27"/>
      <c r="AQ14" s="56"/>
      <c r="AR14" s="57" t="str">
        <f>VLOOKUP(AQ14,ExpansionTecnologia,2,FALSE)</f>
        <v>0</v>
      </c>
      <c r="AS14" s="56"/>
      <c r="AT14" s="57" t="str">
        <f>VLOOKUP(AS14,RegulacionesBarreras,2,FALSE)</f>
        <v>0</v>
      </c>
      <c r="AU14" s="59" t="str">
        <f>AVERAGE(AL14,AN14,AR14,AT14)</f>
        <v>0</v>
      </c>
      <c r="AV14" s="56"/>
      <c r="AW14" s="57" t="str">
        <f>VLOOKUP(AV14,afectacionesArticulosPatentes,2,FALSE)</f>
        <v>0</v>
      </c>
      <c r="AX14" s="56"/>
      <c r="AY14" s="57" t="str">
        <f>VLOOKUP(AX14,afectacionesProductosComerciales,2,FALSE)</f>
        <v>0</v>
      </c>
      <c r="AZ14" s="27"/>
      <c r="BA14" s="45"/>
      <c r="BB14" s="60" t="str">
        <f>AVERAGE(AW14,AY14)</f>
        <v>0</v>
      </c>
      <c r="BD14" s="74" t="str">
        <f>AJ14</f>
        <v>0</v>
      </c>
      <c r="BE14" s="74" t="str">
        <f>AU14</f>
        <v>0</v>
      </c>
      <c r="BF14" s="74" t="str">
        <f>BB14</f>
        <v>0</v>
      </c>
      <c r="BG14" s="74" t="str">
        <f>AVERAGE(BD14:BF14)</f>
        <v>0</v>
      </c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T14" s="89"/>
      <c r="BU14" s="89"/>
      <c r="BV14" s="89"/>
      <c r="BW14" s="89"/>
      <c r="BX14" s="89"/>
      <c r="BY14" s="89"/>
      <c r="BZ14" s="89"/>
      <c r="CA14" s="89"/>
      <c r="CB14" s="89"/>
      <c r="CC14" s="89"/>
      <c r="CE14" s="90"/>
      <c r="CF14" s="90"/>
      <c r="CG14" s="90"/>
      <c r="CH14" s="90"/>
      <c r="CI14" s="90"/>
      <c r="CJ14" s="90"/>
      <c r="CK14" s="90"/>
      <c r="CL14" s="90"/>
      <c r="CM14" s="90"/>
      <c r="CN14" s="90"/>
    </row>
    <row r="15" spans="1:92" customHeight="1" ht="36">
      <c r="A15" s="39">
        <v>11</v>
      </c>
      <c r="B15" s="81"/>
      <c r="C15" s="81"/>
      <c r="D15" s="81"/>
      <c r="E15" s="82"/>
      <c r="F15" s="82"/>
      <c r="G15" s="82"/>
      <c r="H15" s="82"/>
      <c r="I15" s="82"/>
      <c r="J15" s="45"/>
      <c r="K15" s="45"/>
      <c r="L15" s="45"/>
      <c r="M15" s="45"/>
      <c r="N15" s="46"/>
      <c r="O15" s="46"/>
      <c r="P15" s="46"/>
      <c r="Q15" s="47">
        <f>SUM(N15:P15)</f>
        <v>0</v>
      </c>
      <c r="R15" s="46"/>
      <c r="S15" s="46"/>
      <c r="T15" s="83"/>
      <c r="U15" s="45"/>
      <c r="V15" s="45"/>
      <c r="W15" s="48" t="str">
        <f>VLOOKUP(M15,tablaPesoTRLActual,2,FALSE)*VLOOKUP((V15-M15),tablaPesoCambioTRL,2,FALSE)</f>
        <v>0</v>
      </c>
      <c r="X15" s="48" t="str">
        <f>VLOOKUP(V15,valoracionMetaTRL,2,FALSE)</f>
        <v>0</v>
      </c>
      <c r="Y15" s="49"/>
      <c r="Z15" s="45" t="str">
        <f>VLOOKUP(Y15,TipoESfuerzo,2,FALSE)</f>
        <v>0</v>
      </c>
      <c r="AA15" s="50"/>
      <c r="AB15" s="51"/>
      <c r="AC15" s="51"/>
      <c r="AD15" s="84"/>
      <c r="AE15" s="52">
        <f>SUM(AA15:AD15)</f>
        <v>0</v>
      </c>
      <c r="AF15" s="85"/>
      <c r="AG15" s="45"/>
      <c r="AH15" s="41"/>
      <c r="AI15" s="54"/>
      <c r="AJ15" s="55" t="str">
        <f>(W15*0.15)+(X15*0.6)+(Z15*0.25)</f>
        <v>0</v>
      </c>
      <c r="AK15" s="56"/>
      <c r="AL15" s="57" t="str">
        <f>VLOOKUP(AK15,AplicacionesTecnologia2,2,FALSE)</f>
        <v>0</v>
      </c>
      <c r="AM15" s="56"/>
      <c r="AN15" s="58" t="str">
        <f>VLOOKUP(AM15,AproximacionMercado,2,FALSE)</f>
        <v>0</v>
      </c>
      <c r="AO15" s="27"/>
      <c r="AP15" s="27"/>
      <c r="AQ15" s="56"/>
      <c r="AR15" s="57" t="str">
        <f>VLOOKUP(AQ15,ExpansionTecnologia,2,FALSE)</f>
        <v>0</v>
      </c>
      <c r="AS15" s="56"/>
      <c r="AT15" s="57" t="str">
        <f>VLOOKUP(AS15,RegulacionesBarreras,2,FALSE)</f>
        <v>0</v>
      </c>
      <c r="AU15" s="59" t="str">
        <f>AVERAGE(AL15,AN15,AR15,AT15)</f>
        <v>0</v>
      </c>
      <c r="AV15" s="56"/>
      <c r="AW15" s="57" t="str">
        <f>VLOOKUP(AV15,afectacionesArticulosPatentes,2,FALSE)</f>
        <v>0</v>
      </c>
      <c r="AX15" s="56"/>
      <c r="AY15" s="57" t="str">
        <f>VLOOKUP(AX15,afectacionesProductosComerciales,2,FALSE)</f>
        <v>0</v>
      </c>
      <c r="AZ15" s="27"/>
      <c r="BA15" s="45"/>
      <c r="BB15" s="60" t="str">
        <f>AVERAGE(AW15,AY15)</f>
        <v>0</v>
      </c>
      <c r="BD15" s="74" t="str">
        <f>AJ15</f>
        <v>0</v>
      </c>
      <c r="BE15" s="74" t="str">
        <f>AU15</f>
        <v>0</v>
      </c>
      <c r="BF15" s="74" t="str">
        <f>BB15</f>
        <v>0</v>
      </c>
      <c r="BG15" s="74" t="str">
        <f>AVERAGE(BD15:BF15)</f>
        <v>0</v>
      </c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E15" s="88"/>
      <c r="CF15" s="88"/>
      <c r="CG15" s="88"/>
      <c r="CH15" s="88"/>
      <c r="CI15" s="88"/>
      <c r="CJ15" s="88"/>
      <c r="CK15" s="88"/>
      <c r="CL15" s="88"/>
      <c r="CM15" s="88"/>
      <c r="CN15" s="88"/>
    </row>
    <row r="16" spans="1:92" customHeight="1" ht="36">
      <c r="A16" s="40">
        <v>12</v>
      </c>
      <c r="B16" s="81"/>
      <c r="C16" s="81"/>
      <c r="D16" s="81"/>
      <c r="E16" s="82"/>
      <c r="F16" s="82"/>
      <c r="G16" s="82"/>
      <c r="H16" s="82"/>
      <c r="I16" s="82"/>
      <c r="J16" s="45"/>
      <c r="K16" s="45"/>
      <c r="L16" s="45"/>
      <c r="M16" s="45"/>
      <c r="N16" s="46"/>
      <c r="O16" s="46"/>
      <c r="P16" s="46"/>
      <c r="Q16" s="47">
        <f>SUM(N16:P16)</f>
        <v>0</v>
      </c>
      <c r="R16" s="46"/>
      <c r="S16" s="46"/>
      <c r="T16" s="83"/>
      <c r="U16" s="45"/>
      <c r="V16" s="45"/>
      <c r="W16" s="48" t="str">
        <f>VLOOKUP(M16,tablaPesoTRLActual,2,FALSE)*VLOOKUP((V16-M16),tablaPesoCambioTRL,2,FALSE)</f>
        <v>0</v>
      </c>
      <c r="X16" s="48" t="str">
        <f>VLOOKUP(V16,valoracionMetaTRL,2,FALSE)</f>
        <v>0</v>
      </c>
      <c r="Y16" s="49"/>
      <c r="Z16" s="45" t="str">
        <f>VLOOKUP(Y16,TipoESfuerzo,2,FALSE)</f>
        <v>0</v>
      </c>
      <c r="AA16" s="50"/>
      <c r="AB16" s="51"/>
      <c r="AC16" s="51"/>
      <c r="AD16" s="86"/>
      <c r="AE16" s="52">
        <f>SUM(AA16:AD16)</f>
        <v>0</v>
      </c>
      <c r="AF16" s="27"/>
      <c r="AG16" s="45"/>
      <c r="AH16" s="41"/>
      <c r="AI16" s="54"/>
      <c r="AJ16" s="55" t="str">
        <f>(W16*0.15)+(X16*0.6)+(Z16*0.25)</f>
        <v>0</v>
      </c>
      <c r="AK16" s="56"/>
      <c r="AL16" s="57" t="str">
        <f>VLOOKUP(AK16,AplicacionesTecnologia2,2,FALSE)</f>
        <v>0</v>
      </c>
      <c r="AM16" s="56"/>
      <c r="AN16" s="58" t="str">
        <f>VLOOKUP(AM16,AproximacionMercado,2,FALSE)</f>
        <v>0</v>
      </c>
      <c r="AO16" s="27"/>
      <c r="AP16" s="27"/>
      <c r="AQ16" s="56"/>
      <c r="AR16" s="57" t="str">
        <f>VLOOKUP(AQ16,ExpansionTecnologia,2,FALSE)</f>
        <v>0</v>
      </c>
      <c r="AS16" s="56"/>
      <c r="AT16" s="57" t="str">
        <f>VLOOKUP(AS16,RegulacionesBarreras,2,FALSE)</f>
        <v>0</v>
      </c>
      <c r="AU16" s="59" t="str">
        <f>AVERAGE(AL16,AN16,AR16,AT16)</f>
        <v>0</v>
      </c>
      <c r="AV16" s="56"/>
      <c r="AW16" s="57" t="str">
        <f>VLOOKUP(AV16,afectacionesArticulosPatentes,2,FALSE)</f>
        <v>0</v>
      </c>
      <c r="AX16" s="56"/>
      <c r="AY16" s="57" t="str">
        <f>VLOOKUP(AX16,afectacionesProductosComerciales,2,FALSE)</f>
        <v>0</v>
      </c>
      <c r="AZ16" s="27"/>
      <c r="BA16" s="45"/>
      <c r="BB16" s="60" t="str">
        <f>AVERAGE(AW16,AY16)</f>
        <v>0</v>
      </c>
      <c r="BD16" s="74" t="str">
        <f>AJ16</f>
        <v>0</v>
      </c>
      <c r="BE16" s="74" t="str">
        <f>AU16</f>
        <v>0</v>
      </c>
      <c r="BF16" s="74" t="str">
        <f>BB16</f>
        <v>0</v>
      </c>
      <c r="BG16" s="74" t="str">
        <f>AVERAGE(BD16:BF16)</f>
        <v>0</v>
      </c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T16" s="88"/>
      <c r="BU16" s="88"/>
      <c r="BV16" s="88"/>
      <c r="BW16" s="88"/>
      <c r="BX16" s="88"/>
      <c r="BY16" s="88"/>
      <c r="BZ16" s="88"/>
      <c r="CA16" s="88"/>
      <c r="CB16" s="88"/>
      <c r="CC16" s="88"/>
      <c r="CE16" s="88"/>
      <c r="CF16" s="88"/>
      <c r="CG16" s="88"/>
      <c r="CH16" s="88"/>
      <c r="CI16" s="88"/>
      <c r="CJ16" s="88"/>
      <c r="CK16" s="88"/>
      <c r="CL16" s="88"/>
      <c r="CM16" s="88"/>
      <c r="CN16" s="88"/>
    </row>
    <row r="17" spans="1:92" customHeight="1" ht="36">
      <c r="A17" s="39">
        <v>13</v>
      </c>
      <c r="B17" s="81"/>
      <c r="C17" s="81"/>
      <c r="D17" s="81"/>
      <c r="E17" s="82"/>
      <c r="F17" s="82"/>
      <c r="G17" s="82"/>
      <c r="H17" s="82"/>
      <c r="I17" s="82"/>
      <c r="J17" s="45"/>
      <c r="K17" s="45"/>
      <c r="L17" s="45"/>
      <c r="M17" s="45"/>
      <c r="N17" s="46"/>
      <c r="O17" s="46"/>
      <c r="P17" s="46"/>
      <c r="Q17" s="47">
        <f>SUM(N17:P17)</f>
        <v>0</v>
      </c>
      <c r="R17" s="46"/>
      <c r="S17" s="46"/>
      <c r="T17" s="83"/>
      <c r="U17" s="45"/>
      <c r="V17" s="45"/>
      <c r="W17" s="48" t="str">
        <f>VLOOKUP(M17,tablaPesoTRLActual,2,FALSE)*VLOOKUP((V17-M17),tablaPesoCambioTRL,2,FALSE)</f>
        <v>0</v>
      </c>
      <c r="X17" s="48" t="str">
        <f>VLOOKUP(V17,valoracionMetaTRL,2,FALSE)</f>
        <v>0</v>
      </c>
      <c r="Y17" s="49"/>
      <c r="Z17" s="45" t="str">
        <f>VLOOKUP(Y17,TipoESfuerzo,2,FALSE)</f>
        <v>0</v>
      </c>
      <c r="AA17" s="50"/>
      <c r="AB17" s="51"/>
      <c r="AC17" s="51"/>
      <c r="AD17" s="84"/>
      <c r="AE17" s="52">
        <f>SUM(AA17:AD17)</f>
        <v>0</v>
      </c>
      <c r="AF17" s="85"/>
      <c r="AG17" s="45"/>
      <c r="AH17" s="41"/>
      <c r="AI17" s="54"/>
      <c r="AJ17" s="55" t="str">
        <f>(W17*0.15)+(X17*0.6)+(Z17*0.25)</f>
        <v>0</v>
      </c>
      <c r="AK17" s="56"/>
      <c r="AL17" s="57" t="str">
        <f>VLOOKUP(AK17,AplicacionesTecnologia2,2,FALSE)</f>
        <v>0</v>
      </c>
      <c r="AM17" s="56"/>
      <c r="AN17" s="58" t="str">
        <f>VLOOKUP(AM17,AproximacionMercado,2,FALSE)</f>
        <v>0</v>
      </c>
      <c r="AO17" s="27"/>
      <c r="AP17" s="27"/>
      <c r="AQ17" s="56"/>
      <c r="AR17" s="57" t="str">
        <f>VLOOKUP(AQ17,ExpansionTecnologia,2,FALSE)</f>
        <v>0</v>
      </c>
      <c r="AS17" s="56"/>
      <c r="AT17" s="57" t="str">
        <f>VLOOKUP(AS17,RegulacionesBarreras,2,FALSE)</f>
        <v>0</v>
      </c>
      <c r="AU17" s="59" t="str">
        <f>AVERAGE(AL17,AN17,AR17,AT17)</f>
        <v>0</v>
      </c>
      <c r="AV17" s="56"/>
      <c r="AW17" s="57" t="str">
        <f>VLOOKUP(AV17,afectacionesArticulosPatentes,2,FALSE)</f>
        <v>0</v>
      </c>
      <c r="AX17" s="56"/>
      <c r="AY17" s="57" t="str">
        <f>VLOOKUP(AX17,afectacionesProductosComerciales,2,FALSE)</f>
        <v>0</v>
      </c>
      <c r="AZ17" s="27"/>
      <c r="BA17" s="45"/>
      <c r="BB17" s="60" t="str">
        <f>AVERAGE(AW17,AY17)</f>
        <v>0</v>
      </c>
      <c r="BD17" s="74" t="str">
        <f>AJ17</f>
        <v>0</v>
      </c>
      <c r="BE17" s="74" t="str">
        <f>AU17</f>
        <v>0</v>
      </c>
      <c r="BF17" s="74" t="str">
        <f>BB17</f>
        <v>0</v>
      </c>
      <c r="BG17" s="74" t="str">
        <f>AVERAGE(BD17:BF17)</f>
        <v>0</v>
      </c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T17" s="88"/>
      <c r="BU17" s="88"/>
      <c r="BV17" s="88"/>
      <c r="BW17" s="88"/>
      <c r="BX17" s="88"/>
      <c r="BY17" s="88"/>
      <c r="BZ17" s="88"/>
      <c r="CA17" s="88"/>
      <c r="CB17" s="88"/>
      <c r="CC17" s="88"/>
      <c r="CE17" s="88"/>
      <c r="CF17" s="88"/>
      <c r="CG17" s="88"/>
      <c r="CH17" s="88"/>
      <c r="CI17" s="88"/>
      <c r="CJ17" s="88"/>
      <c r="CK17" s="88"/>
      <c r="CL17" s="88"/>
      <c r="CM17" s="88"/>
      <c r="CN17" s="88"/>
    </row>
    <row r="18" spans="1:92" customHeight="1" ht="36">
      <c r="A18" s="39">
        <v>14</v>
      </c>
      <c r="B18" s="81"/>
      <c r="C18" s="81"/>
      <c r="D18" s="81"/>
      <c r="E18" s="82"/>
      <c r="F18" s="82"/>
      <c r="G18" s="82"/>
      <c r="H18" s="82"/>
      <c r="I18" s="82"/>
      <c r="J18" s="45"/>
      <c r="K18" s="45"/>
      <c r="L18" s="45"/>
      <c r="M18" s="45"/>
      <c r="N18" s="46"/>
      <c r="O18" s="46"/>
      <c r="P18" s="46"/>
      <c r="Q18" s="47">
        <f>SUM(N18:P18)</f>
        <v>0</v>
      </c>
      <c r="R18" s="46"/>
      <c r="S18" s="46"/>
      <c r="T18" s="83"/>
      <c r="U18" s="45"/>
      <c r="V18" s="45"/>
      <c r="W18" s="48" t="str">
        <f>VLOOKUP(M18,tablaPesoTRLActual,2,FALSE)*VLOOKUP((V18-M18),tablaPesoCambioTRL,2,FALSE)</f>
        <v>0</v>
      </c>
      <c r="X18" s="48" t="str">
        <f>VLOOKUP(V18,valoracionMetaTRL,2,FALSE)</f>
        <v>0</v>
      </c>
      <c r="Y18" s="49"/>
      <c r="Z18" s="45" t="str">
        <f>VLOOKUP(Y18,TipoESfuerzo,2,FALSE)</f>
        <v>0</v>
      </c>
      <c r="AA18" s="50"/>
      <c r="AB18" s="51"/>
      <c r="AC18" s="51"/>
      <c r="AD18" s="84"/>
      <c r="AE18" s="52">
        <f>SUM(AA18:AD18)</f>
        <v>0</v>
      </c>
      <c r="AF18" s="85"/>
      <c r="AG18" s="45"/>
      <c r="AH18" s="41"/>
      <c r="AI18" s="54"/>
      <c r="AJ18" s="55" t="str">
        <f>(W18*0.15)+(X18*0.6)+(Z18*0.25)</f>
        <v>0</v>
      </c>
      <c r="AK18" s="56"/>
      <c r="AL18" s="57" t="str">
        <f>VLOOKUP(AK18,AplicacionesTecnologia2,2,FALSE)</f>
        <v>0</v>
      </c>
      <c r="AM18" s="56"/>
      <c r="AN18" s="58" t="str">
        <f>VLOOKUP(AM18,AproximacionMercado,2,FALSE)</f>
        <v>0</v>
      </c>
      <c r="AO18" s="27"/>
      <c r="AP18" s="27"/>
      <c r="AQ18" s="56"/>
      <c r="AR18" s="57" t="str">
        <f>VLOOKUP(AQ18,ExpansionTecnologia,2,FALSE)</f>
        <v>0</v>
      </c>
      <c r="AS18" s="56"/>
      <c r="AT18" s="57" t="str">
        <f>VLOOKUP(AS18,RegulacionesBarreras,2,FALSE)</f>
        <v>0</v>
      </c>
      <c r="AU18" s="59" t="str">
        <f>AVERAGE(AL18,AN18,AR18,AT18)</f>
        <v>0</v>
      </c>
      <c r="AV18" s="56"/>
      <c r="AW18" s="57" t="str">
        <f>VLOOKUP(AV18,afectacionesArticulosPatentes,2,FALSE)</f>
        <v>0</v>
      </c>
      <c r="AX18" s="56"/>
      <c r="AY18" s="57" t="str">
        <f>VLOOKUP(AX18,afectacionesProductosComerciales,2,FALSE)</f>
        <v>0</v>
      </c>
      <c r="AZ18" s="27"/>
      <c r="BA18" s="45"/>
      <c r="BB18" s="60" t="str">
        <f>AVERAGE(AW18,AY18)</f>
        <v>0</v>
      </c>
      <c r="BD18" s="74" t="str">
        <f>AJ18</f>
        <v>0</v>
      </c>
      <c r="BE18" s="74" t="str">
        <f>AU18</f>
        <v>0</v>
      </c>
      <c r="BF18" s="74" t="str">
        <f>BB18</f>
        <v>0</v>
      </c>
      <c r="BG18" s="74" t="str">
        <f>AVERAGE(BD18:BF18)</f>
        <v>0</v>
      </c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T18" s="88"/>
      <c r="BU18" s="88"/>
      <c r="BV18" s="88"/>
      <c r="BW18" s="88"/>
      <c r="BX18" s="88"/>
      <c r="BY18" s="88"/>
      <c r="BZ18" s="88"/>
      <c r="CA18" s="88"/>
      <c r="CB18" s="88"/>
      <c r="CC18" s="88"/>
      <c r="CE18" s="88"/>
      <c r="CF18" s="88"/>
      <c r="CG18" s="88"/>
      <c r="CH18" s="88"/>
      <c r="CI18" s="88"/>
      <c r="CJ18" s="88"/>
      <c r="CK18" s="88"/>
      <c r="CL18" s="88"/>
      <c r="CM18" s="88"/>
      <c r="CN18" s="88"/>
    </row>
    <row r="19" spans="1:92" customHeight="1" ht="36">
      <c r="A19" s="40">
        <v>15</v>
      </c>
      <c r="B19" s="81"/>
      <c r="C19" s="81"/>
      <c r="D19" s="81"/>
      <c r="E19" s="82"/>
      <c r="F19" s="82"/>
      <c r="G19" s="82"/>
      <c r="H19" s="82"/>
      <c r="I19" s="82"/>
      <c r="J19" s="45"/>
      <c r="K19" s="45"/>
      <c r="L19" s="45"/>
      <c r="M19" s="45"/>
      <c r="N19" s="46"/>
      <c r="O19" s="46"/>
      <c r="P19" s="46"/>
      <c r="Q19" s="47">
        <f>SUM(N19:P19)</f>
        <v>0</v>
      </c>
      <c r="R19" s="46"/>
      <c r="S19" s="46"/>
      <c r="T19" s="83"/>
      <c r="U19" s="45"/>
      <c r="V19" s="45"/>
      <c r="W19" s="48" t="str">
        <f>VLOOKUP(M19,tablaPesoTRLActual,2,FALSE)*VLOOKUP((V19-M19),tablaPesoCambioTRL,2,FALSE)</f>
        <v>0</v>
      </c>
      <c r="X19" s="48" t="str">
        <f>VLOOKUP(V19,valoracionMetaTRL,2,FALSE)</f>
        <v>0</v>
      </c>
      <c r="Y19" s="49"/>
      <c r="Z19" s="45" t="str">
        <f>VLOOKUP(Y19,TipoESfuerzo,2,FALSE)</f>
        <v>0</v>
      </c>
      <c r="AA19" s="50"/>
      <c r="AB19" s="51"/>
      <c r="AC19" s="51"/>
      <c r="AD19" s="84"/>
      <c r="AE19" s="52">
        <f>SUM(AA19:AD19)</f>
        <v>0</v>
      </c>
      <c r="AF19" s="82"/>
      <c r="AG19" s="45"/>
      <c r="AH19" s="41"/>
      <c r="AI19" s="54"/>
      <c r="AJ19" s="55" t="str">
        <f>(W19*0.15)+(X19*0.6)+(Z19*0.25)</f>
        <v>0</v>
      </c>
      <c r="AK19" s="56"/>
      <c r="AL19" s="57" t="str">
        <f>VLOOKUP(AK19,AplicacionesTecnologia2,2,FALSE)</f>
        <v>0</v>
      </c>
      <c r="AM19" s="56"/>
      <c r="AN19" s="58" t="str">
        <f>VLOOKUP(AM19,AproximacionMercado,2,FALSE)</f>
        <v>0</v>
      </c>
      <c r="AO19" s="27"/>
      <c r="AP19" s="27"/>
      <c r="AQ19" s="56"/>
      <c r="AR19" s="57" t="str">
        <f>VLOOKUP(AQ19,ExpansionTecnologia,2,FALSE)</f>
        <v>0</v>
      </c>
      <c r="AS19" s="56"/>
      <c r="AT19" s="57" t="str">
        <f>VLOOKUP(AS19,RegulacionesBarreras,2,FALSE)</f>
        <v>0</v>
      </c>
      <c r="AU19" s="59" t="str">
        <f>AVERAGE(AL19,AN19,AR19,AT19)</f>
        <v>0</v>
      </c>
      <c r="AV19" s="56"/>
      <c r="AW19" s="57" t="str">
        <f>VLOOKUP(AV19,afectacionesArticulosPatentes,2,FALSE)</f>
        <v>0</v>
      </c>
      <c r="AX19" s="56"/>
      <c r="AY19" s="57" t="str">
        <f>VLOOKUP(AX19,afectacionesProductosComerciales,2,FALSE)</f>
        <v>0</v>
      </c>
      <c r="AZ19" s="27"/>
      <c r="BA19" s="45"/>
      <c r="BB19" s="60" t="str">
        <f>AVERAGE(AW19,AY19)</f>
        <v>0</v>
      </c>
      <c r="BD19" s="74" t="str">
        <f>AJ19</f>
        <v>0</v>
      </c>
      <c r="BE19" s="74" t="str">
        <f>AU19</f>
        <v>0</v>
      </c>
      <c r="BF19" s="74" t="str">
        <f>BB19</f>
        <v>0</v>
      </c>
      <c r="BG19" s="74" t="str">
        <f>AVERAGE(BD19:BF19)</f>
        <v>0</v>
      </c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T19" s="88"/>
      <c r="BU19" s="88"/>
      <c r="BV19" s="88"/>
      <c r="BW19" s="88"/>
      <c r="BX19" s="88"/>
      <c r="BY19" s="88"/>
      <c r="BZ19" s="88"/>
      <c r="CA19" s="88"/>
      <c r="CB19" s="88"/>
      <c r="CC19" s="88"/>
      <c r="CE19" s="88"/>
      <c r="CF19" s="88"/>
      <c r="CG19" s="88"/>
      <c r="CH19" s="88"/>
      <c r="CI19" s="88"/>
      <c r="CJ19" s="88"/>
      <c r="CK19" s="88"/>
      <c r="CL19" s="88"/>
      <c r="CM19" s="88"/>
      <c r="CN19" s="88"/>
    </row>
    <row r="20" spans="1:92" customHeight="1" ht="42">
      <c r="A20" s="39">
        <v>16</v>
      </c>
      <c r="B20" s="81"/>
      <c r="C20" s="81"/>
      <c r="D20" s="81"/>
      <c r="E20" s="82"/>
      <c r="F20" s="82"/>
      <c r="G20" s="82"/>
      <c r="H20" s="82"/>
      <c r="I20" s="82"/>
      <c r="J20" s="45"/>
      <c r="K20" s="45"/>
      <c r="L20" s="45"/>
      <c r="M20" s="45"/>
      <c r="N20" s="46"/>
      <c r="O20" s="46"/>
      <c r="P20" s="46"/>
      <c r="Q20" s="47">
        <f>SUM(N20:P20)</f>
        <v>0</v>
      </c>
      <c r="R20" s="46"/>
      <c r="S20" s="46"/>
      <c r="T20" s="83"/>
      <c r="U20" s="45"/>
      <c r="V20" s="45"/>
      <c r="W20" s="48" t="str">
        <f>VLOOKUP(M20,tablaPesoTRLActual,2,FALSE)*VLOOKUP((V20-M20),tablaPesoCambioTRL,2,FALSE)</f>
        <v>0</v>
      </c>
      <c r="X20" s="48" t="str">
        <f>VLOOKUP(V20,valoracionMetaTRL,2,FALSE)</f>
        <v>0</v>
      </c>
      <c r="Y20" s="49"/>
      <c r="Z20" s="45" t="str">
        <f>VLOOKUP(Y20,TipoESfuerzo,2,FALSE)</f>
        <v>0</v>
      </c>
      <c r="AA20" s="50"/>
      <c r="AB20" s="51"/>
      <c r="AC20" s="51"/>
      <c r="AD20" s="84"/>
      <c r="AE20" s="52">
        <f>SUM(AA20:AD20)</f>
        <v>0</v>
      </c>
      <c r="AF20" s="82"/>
      <c r="AG20" s="45"/>
      <c r="AH20" s="41"/>
      <c r="AI20" s="54"/>
      <c r="AJ20" s="55" t="str">
        <f>(W20*0.15)+(X20*0.6)+(Z20*0.25)</f>
        <v>0</v>
      </c>
      <c r="AK20" s="56"/>
      <c r="AL20" s="57" t="str">
        <f>VLOOKUP(AK20,AplicacionesTecnologia2,2,FALSE)</f>
        <v>0</v>
      </c>
      <c r="AM20" s="56"/>
      <c r="AN20" s="58" t="str">
        <f>VLOOKUP(AM20,AproximacionMercado,2,FALSE)</f>
        <v>0</v>
      </c>
      <c r="AO20" s="27"/>
      <c r="AP20" s="27"/>
      <c r="AQ20" s="56"/>
      <c r="AR20" s="57" t="str">
        <f>VLOOKUP(AQ20,ExpansionTecnologia,2,FALSE)</f>
        <v>0</v>
      </c>
      <c r="AS20" s="56"/>
      <c r="AT20" s="57" t="str">
        <f>VLOOKUP(AS20,RegulacionesBarreras,2,FALSE)</f>
        <v>0</v>
      </c>
      <c r="AU20" s="59" t="str">
        <f>AVERAGE(AL20,AN20,AR20,AT20)</f>
        <v>0</v>
      </c>
      <c r="AV20" s="56"/>
      <c r="AW20" s="57" t="str">
        <f>VLOOKUP(AV20,afectacionesArticulosPatentes,2,FALSE)</f>
        <v>0</v>
      </c>
      <c r="AX20" s="56"/>
      <c r="AY20" s="57" t="str">
        <f>VLOOKUP(AX20,afectacionesProductosComerciales,2,FALSE)</f>
        <v>0</v>
      </c>
      <c r="AZ20" s="27"/>
      <c r="BA20" s="45"/>
      <c r="BB20" s="60" t="str">
        <f>AVERAGE(AW20,AY20)</f>
        <v>0</v>
      </c>
      <c r="BD20" s="74" t="str">
        <f>AJ20</f>
        <v>0</v>
      </c>
      <c r="BE20" s="74" t="str">
        <f>AU20</f>
        <v>0</v>
      </c>
      <c r="BF20" s="74" t="str">
        <f>BB20</f>
        <v>0</v>
      </c>
      <c r="BG20" s="74" t="str">
        <f>AVERAGE(BD20:BF20)</f>
        <v>0</v>
      </c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E20" s="88"/>
      <c r="CF20" s="88"/>
      <c r="CG20" s="88"/>
      <c r="CH20" s="88"/>
      <c r="CI20" s="88"/>
      <c r="CJ20" s="88"/>
      <c r="CK20" s="88"/>
      <c r="CL20" s="88"/>
      <c r="CM20" s="88"/>
      <c r="CN20" s="88"/>
    </row>
    <row r="21" spans="1:92" customHeight="1" ht="45">
      <c r="A21" s="39">
        <v>17</v>
      </c>
      <c r="B21" s="81"/>
      <c r="C21" s="81"/>
      <c r="D21" s="81"/>
      <c r="E21" s="82"/>
      <c r="F21" s="82"/>
      <c r="G21" s="82"/>
      <c r="H21" s="82"/>
      <c r="I21" s="82"/>
      <c r="J21" s="45"/>
      <c r="K21" s="45"/>
      <c r="L21" s="45"/>
      <c r="M21" s="45"/>
      <c r="N21" s="46"/>
      <c r="O21" s="46"/>
      <c r="P21" s="46"/>
      <c r="Q21" s="47">
        <f>SUM(N21:P21)</f>
        <v>0</v>
      </c>
      <c r="R21" s="46"/>
      <c r="S21" s="46"/>
      <c r="T21" s="83"/>
      <c r="U21" s="45"/>
      <c r="V21" s="45"/>
      <c r="W21" s="48" t="str">
        <f>VLOOKUP(M21,tablaPesoTRLActual,2,FALSE)*VLOOKUP((V21-M21),tablaPesoCambioTRL,2,FALSE)</f>
        <v>0</v>
      </c>
      <c r="X21" s="48" t="str">
        <f>VLOOKUP(V21,valoracionMetaTRL,2,FALSE)</f>
        <v>0</v>
      </c>
      <c r="Y21" s="49"/>
      <c r="Z21" s="45" t="str">
        <f>VLOOKUP(Y21,TipoESfuerzo,2,FALSE)</f>
        <v>0</v>
      </c>
      <c r="AA21" s="50"/>
      <c r="AB21" s="51"/>
      <c r="AC21" s="51"/>
      <c r="AD21" s="84"/>
      <c r="AE21" s="52">
        <f>SUM(AA21:AD21)</f>
        <v>0</v>
      </c>
      <c r="AF21" s="82"/>
      <c r="AG21" s="45"/>
      <c r="AH21" s="41"/>
      <c r="AI21" s="54"/>
      <c r="AJ21" s="55" t="str">
        <f>(W21*0.15)+(X21*0.6)+(Z21*0.25)</f>
        <v>0</v>
      </c>
      <c r="AK21" s="56"/>
      <c r="AL21" s="57" t="str">
        <f>VLOOKUP(AK21,AplicacionesTecnologia2,2,FALSE)</f>
        <v>0</v>
      </c>
      <c r="AM21" s="56"/>
      <c r="AN21" s="58" t="str">
        <f>VLOOKUP(AM21,AproximacionMercado,2,FALSE)</f>
        <v>0</v>
      </c>
      <c r="AO21" s="27"/>
      <c r="AP21" s="27"/>
      <c r="AQ21" s="56"/>
      <c r="AR21" s="57" t="str">
        <f>VLOOKUP(AQ21,ExpansionTecnologia,2,FALSE)</f>
        <v>0</v>
      </c>
      <c r="AS21" s="56"/>
      <c r="AT21" s="57" t="str">
        <f>VLOOKUP(AS21,RegulacionesBarreras,2,FALSE)</f>
        <v>0</v>
      </c>
      <c r="AU21" s="59" t="str">
        <f>AVERAGE(AL21,AN21,AR21,AT21)</f>
        <v>0</v>
      </c>
      <c r="AV21" s="56"/>
      <c r="AW21" s="57" t="str">
        <f>VLOOKUP(AV21,afectacionesArticulosPatentes,2,FALSE)</f>
        <v>0</v>
      </c>
      <c r="AX21" s="56"/>
      <c r="AY21" s="57" t="str">
        <f>VLOOKUP(AX21,afectacionesProductosComerciales,2,FALSE)</f>
        <v>0</v>
      </c>
      <c r="AZ21" s="27"/>
      <c r="BA21" s="45"/>
      <c r="BB21" s="60" t="str">
        <f>AVERAGE(AW21,AY21)</f>
        <v>0</v>
      </c>
      <c r="BD21" s="74" t="str">
        <f>AJ21</f>
        <v>0</v>
      </c>
      <c r="BE21" s="74" t="str">
        <f>AU21</f>
        <v>0</v>
      </c>
      <c r="BF21" s="74" t="str">
        <f>BB21</f>
        <v>0</v>
      </c>
      <c r="BG21" s="74" t="str">
        <f>AVERAGE(BD21:BF21)</f>
        <v>0</v>
      </c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E21" s="88"/>
      <c r="CF21" s="88"/>
      <c r="CG21" s="88"/>
      <c r="CH21" s="88"/>
      <c r="CI21" s="88"/>
      <c r="CJ21" s="88"/>
      <c r="CK21" s="88"/>
      <c r="CL21" s="88"/>
      <c r="CM21" s="88"/>
      <c r="CN21" s="88"/>
    </row>
    <row r="22" spans="1:92">
      <c r="D22" s="22"/>
    </row>
    <row r="23" spans="1:92" customHeight="1" ht="36">
      <c r="B23" s="22" t="s">
        <v>102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1:AV1"/>
    <mergeCell ref="A2:L3"/>
    <mergeCell ref="M2:T2"/>
    <mergeCell ref="U2:AJ2"/>
    <mergeCell ref="AK2:AU2"/>
    <mergeCell ref="AV2:BB2"/>
    <mergeCell ref="BD2:BG3"/>
    <mergeCell ref="N3:T3"/>
    <mergeCell ref="U3:AJ3"/>
    <mergeCell ref="AK3:AL3"/>
    <mergeCell ref="AM3:AP3"/>
    <mergeCell ref="AQ3:AR3"/>
    <mergeCell ref="AS3:AU3"/>
    <mergeCell ref="AV3:AW3"/>
    <mergeCell ref="AX3:BB3"/>
    <mergeCell ref="BI4:BR4"/>
    <mergeCell ref="BT4:CC4"/>
    <mergeCell ref="CE4:CN4"/>
    <mergeCell ref="BI5:BR5"/>
    <mergeCell ref="BT5:CC5"/>
    <mergeCell ref="CE5:CN5"/>
    <mergeCell ref="BI6:BR6"/>
    <mergeCell ref="BT6:CC6"/>
    <mergeCell ref="CE6:CN6"/>
    <mergeCell ref="BI7:BR7"/>
    <mergeCell ref="BT7:CC7"/>
    <mergeCell ref="CE7:CN7"/>
    <mergeCell ref="BI8:BR8"/>
    <mergeCell ref="BT8:CC8"/>
    <mergeCell ref="CE8:CN8"/>
    <mergeCell ref="BI9:BR9"/>
    <mergeCell ref="BT9:CC9"/>
    <mergeCell ref="CE9:CN9"/>
    <mergeCell ref="BI10:BR10"/>
    <mergeCell ref="BT10:CC10"/>
    <mergeCell ref="CE10:CN10"/>
    <mergeCell ref="BI11:BR11"/>
    <mergeCell ref="BT11:CC11"/>
    <mergeCell ref="CE11:CN11"/>
    <mergeCell ref="BI12:BR12"/>
    <mergeCell ref="BT12:CC12"/>
    <mergeCell ref="CE12:CN12"/>
    <mergeCell ref="BI13:BR13"/>
    <mergeCell ref="BT13:CC13"/>
    <mergeCell ref="CE13:CN13"/>
    <mergeCell ref="BI14:BR14"/>
    <mergeCell ref="BT14:CC14"/>
    <mergeCell ref="CE14:CN14"/>
    <mergeCell ref="BI15:BR15"/>
    <mergeCell ref="BT15:CC15"/>
    <mergeCell ref="CE15:CN15"/>
    <mergeCell ref="BI16:BR16"/>
    <mergeCell ref="BT16:CC16"/>
    <mergeCell ref="CE16:CN16"/>
    <mergeCell ref="BI17:BR17"/>
    <mergeCell ref="BT17:CC17"/>
    <mergeCell ref="CE17:CN17"/>
    <mergeCell ref="BI18:BR18"/>
    <mergeCell ref="BT18:CC18"/>
    <mergeCell ref="CE18:CN18"/>
    <mergeCell ref="BI19:BR19"/>
    <mergeCell ref="BT19:CC19"/>
    <mergeCell ref="CE19:CN19"/>
    <mergeCell ref="BI20:BR20"/>
    <mergeCell ref="BT20:CC20"/>
    <mergeCell ref="CE20:CN20"/>
    <mergeCell ref="BI21:BR21"/>
    <mergeCell ref="BT21:CC21"/>
    <mergeCell ref="CE21:CN21"/>
  </mergeCells>
  <dataValidations count="11">
    <dataValidation type="list" allowBlank="1" showDropDown="0" showInputMessage="1" showErrorMessage="1" sqref="AG5:AG21">
      <formula1>"Si,No"</formula1>
    </dataValidation>
    <dataValidation type="list" allowBlank="1" showDropDown="0" showInputMessage="1" showErrorMessage="1" sqref="AO5:AO21">
      <formula1>"Si,No"</formula1>
    </dataValidation>
    <dataValidation type="list" allowBlank="1" showDropDown="0" showInputMessage="1" showErrorMessage="1" sqref="AP5:AP21">
      <formula1>"No,Si"</formula1>
    </dataValidation>
    <dataValidation type="list" allowBlank="1" showDropDown="0" showInputMessage="1" showErrorMessage="1" sqref="AZ5:AZ21">
      <formula1>"Si,No"</formula1>
    </dataValidation>
    <dataValidation type="list" allowBlank="1" showDropDown="0" showInputMessage="1" showErrorMessage="1" sqref="BA5:BA21">
      <formula1>protecciónPropiedadIntelectual</formula1>
    </dataValidation>
    <dataValidation type="list" allowBlank="1" showDropDown="0" showInputMessage="1" showErrorMessage="1" sqref="J5:J21">
      <formula1>"2010,2011,2012,2013,2014,2015,2016,2017,2018,2019,2020,2021"</formula1>
    </dataValidation>
    <dataValidation type="list" allowBlank="1" showDropDown="0" showInputMessage="1" showErrorMessage="1" sqref="K5:K21">
      <formula1>"Si,No"</formula1>
    </dataValidation>
    <dataValidation type="list" allowBlank="1" showDropDown="0" showInputMessage="1" showErrorMessage="1" sqref="M5:M21">
      <formula1>"1,2,3,4,5,6,7,8,9"</formula1>
    </dataValidation>
    <dataValidation type="list" allowBlank="1" showDropDown="0" showInputMessage="1" showErrorMessage="1" sqref="R5:R21">
      <formula1>opcionesCategorias</formula1>
    </dataValidation>
    <dataValidation type="whole" allowBlank="1" showDropDown="0" showInputMessage="1" showErrorMessage="1" errorTitle="Error" error="El valor debe ser mayor que el TRL actual (ver valor que se seleccionó en columna N)" promptTitle="Nuevo TRL" prompt="Escriba el TRL al que espera llegar, este valor debe ser mayor al TRL actual, el valor maximo es 9" sqref="V6:V21">
      <formula1>M6+1</formula1>
      <formula2>9</formula2>
    </dataValidation>
    <dataValidation type="whole" allowBlank="1" showDropDown="0" showInputMessage="1" showErrorMessage="1" errorTitle="Error" error="El valor debe ser mayor que el TRL actual (ver valor que se seleccionó en columna N), el valor maximo es 9, debe ser un numero entero." promptTitle="Nuevo TRL" prompt="Escriba el TRL al que espera llegar, este valor debe ser mayor al TRL actual, el valor maximo es 9" sqref="V5">
      <formula1>M5+1</formula1>
      <formula2>9</formula2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Resumen de resultados</vt:lpstr>
      <vt:lpstr>Validación de resultados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Sena</cp:lastModifiedBy>
  <dcterms:created xsi:type="dcterms:W3CDTF">2019-09-03T09:31:49-05:00</dcterms:created>
  <dcterms:modified xsi:type="dcterms:W3CDTF">2020-11-11T14:50:30-05:00</dcterms:modified>
  <dc:title/>
  <dc:description/>
  <dc:subject/>
  <cp:keywords/>
  <cp:category/>
</cp:coreProperties>
</file>