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0490" windowHeight="8940" activeTab="1"/>
  </bookViews>
  <sheets>
    <sheet name="Planteo" sheetId="1" r:id="rId1"/>
    <sheet name="Resolucion" sheetId="2" r:id="rId2"/>
    <sheet name="Rnd" sheetId="3" r:id="rId3"/>
  </sheets>
  <calcPr calcId="145621"/>
</workbook>
</file>

<file path=xl/calcChain.xml><?xml version="1.0" encoding="utf-8"?>
<calcChain xmlns="http://schemas.openxmlformats.org/spreadsheetml/2006/main">
  <c r="AG10" i="2" l="1"/>
  <c r="AF10" i="2"/>
  <c r="H10" i="2"/>
  <c r="G10" i="2"/>
  <c r="F10" i="2"/>
  <c r="E10" i="2"/>
  <c r="B10" i="2"/>
  <c r="V9" i="2"/>
  <c r="U9" i="2"/>
  <c r="V8" i="2"/>
  <c r="H9" i="2"/>
  <c r="E9" i="2"/>
  <c r="B9" i="2"/>
  <c r="U8" i="2"/>
  <c r="J8" i="2"/>
  <c r="I8" i="2"/>
  <c r="B8" i="2"/>
  <c r="I7" i="2"/>
  <c r="F8" i="2" l="1"/>
  <c r="G8" i="2" s="1"/>
  <c r="C7" i="2"/>
  <c r="D7" i="2" s="1"/>
  <c r="F6" i="2"/>
  <c r="G6" i="2" s="1"/>
  <c r="F5" i="2" l="1"/>
  <c r="G5" i="2" s="1"/>
  <c r="F4" i="2" l="1"/>
  <c r="G4" i="2" s="1"/>
  <c r="H4" i="2" s="1"/>
  <c r="B5" i="2" s="1"/>
  <c r="C4" i="2"/>
  <c r="D4" i="2" s="1"/>
  <c r="E4" i="2" s="1"/>
  <c r="E5" i="2" l="1"/>
  <c r="E6" i="2" s="1"/>
  <c r="B7" i="2" s="1"/>
  <c r="Z5" i="2"/>
  <c r="AA5" i="2" s="1"/>
  <c r="H5" i="2"/>
  <c r="B6" i="2" s="1"/>
  <c r="J7" i="2" l="1"/>
  <c r="E7" i="2"/>
  <c r="E8" i="2" s="1"/>
  <c r="AC6" i="2"/>
  <c r="AD6" i="2" s="1"/>
  <c r="H6" i="2"/>
  <c r="H7" i="2" s="1"/>
  <c r="H8" i="2" l="1"/>
</calcChain>
</file>

<file path=xl/comments1.xml><?xml version="1.0" encoding="utf-8"?>
<comments xmlns="http://schemas.openxmlformats.org/spreadsheetml/2006/main">
  <authors>
    <author>Autor</author>
  </authors>
  <commentList>
    <comment ref="S10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Restar recien cuando se da un fin ascenso pasajero
</t>
        </r>
      </text>
    </comment>
  </commentList>
</comments>
</file>

<file path=xl/sharedStrings.xml><?xml version="1.0" encoding="utf-8"?>
<sst xmlns="http://schemas.openxmlformats.org/spreadsheetml/2006/main" count="134" uniqueCount="81">
  <si>
    <t>Planteo</t>
  </si>
  <si>
    <t>Eventos</t>
  </si>
  <si>
    <t>Llegada colectivo</t>
  </si>
  <si>
    <t>Distribucion</t>
  </si>
  <si>
    <t>exp 6 minutos</t>
  </si>
  <si>
    <t>Llegada pasajero</t>
  </si>
  <si>
    <t>exp 3seg</t>
  </si>
  <si>
    <t>fin ascenso pasajero</t>
  </si>
  <si>
    <t>cte 5 seg</t>
  </si>
  <si>
    <t>10min de llegar a cola</t>
  </si>
  <si>
    <t>Colas</t>
  </si>
  <si>
    <t>Caracteristicas</t>
  </si>
  <si>
    <t>Parada</t>
  </si>
  <si>
    <t>FIFO, Impaciencia 10min</t>
  </si>
  <si>
    <t>Colectivo</t>
  </si>
  <si>
    <t>FIFO</t>
  </si>
  <si>
    <t>Objeto</t>
  </si>
  <si>
    <t>Estados</t>
  </si>
  <si>
    <t>Temporal, Capacidad maxima 40 pasajeros</t>
  </si>
  <si>
    <t>Pasajero</t>
  </si>
  <si>
    <t>Temporal</t>
  </si>
  <si>
    <t>Calculos adicionales</t>
  </si>
  <si>
    <t>Cantidad pasajeros retirados</t>
  </si>
  <si>
    <t>Cola maxima de pasajeros</t>
  </si>
  <si>
    <t>Promedio de espera de pasajeros en cola</t>
  </si>
  <si>
    <t>Porcentaje de colectivos que pasan sin subir pasajeros</t>
  </si>
  <si>
    <t>Evento</t>
  </si>
  <si>
    <t>Reloj</t>
  </si>
  <si>
    <t>RND</t>
  </si>
  <si>
    <t>tiempo llegada</t>
  </si>
  <si>
    <t>Proxima Legada</t>
  </si>
  <si>
    <t>tiempo ascenso pasajero</t>
  </si>
  <si>
    <t>Maxima Cantidad Personas en Cola</t>
  </si>
  <si>
    <t>Cola Colectivo</t>
  </si>
  <si>
    <t>Cant Colectivo sin subir pasajeros</t>
  </si>
  <si>
    <t>Cant pasajeros retirados</t>
  </si>
  <si>
    <t>Capacidad (determinar si incrementar hasta 40 o decrementar)</t>
  </si>
  <si>
    <t>Fin ascenso</t>
  </si>
  <si>
    <t>Cant Pasajeros subidos</t>
  </si>
  <si>
    <t>Tiempo acum espera en cola</t>
  </si>
  <si>
    <t>Promedio de espera pasajero en cola</t>
  </si>
  <si>
    <t>Porcentaje de colectivos que pasan sin subir</t>
  </si>
  <si>
    <t>Estado</t>
  </si>
  <si>
    <t>Inicio espera en cola</t>
  </si>
  <si>
    <t>Fin espera cola / Se retira</t>
  </si>
  <si>
    <t>sumar inicio espera en cola + 10</t>
  </si>
  <si>
    <t>Pasajero 1</t>
  </si>
  <si>
    <t>Pasajero 2</t>
  </si>
  <si>
    <t>interrupción espera colectivo</t>
  </si>
  <si>
    <t>Estado Parada</t>
  </si>
  <si>
    <t>Llegada Colectivo -6*LN(1-rnd)</t>
  </si>
  <si>
    <t>Llegada Pasajero              -3*LN(1-rnd)</t>
  </si>
  <si>
    <t>Fin ascenso pasajero cte 5</t>
  </si>
  <si>
    <t>Libre</t>
  </si>
  <si>
    <t>-</t>
  </si>
  <si>
    <t>Llegada Pasajero</t>
  </si>
  <si>
    <t>EP</t>
  </si>
  <si>
    <t>Pasajero 3</t>
  </si>
  <si>
    <t>Pasajero 4</t>
  </si>
  <si>
    <t>Pasajero 5</t>
  </si>
  <si>
    <t>Llegada Colectivo</t>
  </si>
  <si>
    <t>Ocupada</t>
  </si>
  <si>
    <t>SC</t>
  </si>
  <si>
    <t>Cola personas en Parada</t>
  </si>
  <si>
    <t>Fin Ascenso Pasajero</t>
  </si>
  <si>
    <t>Pasajero 6</t>
  </si>
  <si>
    <t>Pasajero 7</t>
  </si>
  <si>
    <t>INICIO</t>
  </si>
  <si>
    <t>Fijo</t>
  </si>
  <si>
    <t>Libre, Ocupada, Cargando</t>
  </si>
  <si>
    <t xml:space="preserve">Esperando en Cola (EC)
Cargando Pasajeros (CP)
</t>
  </si>
  <si>
    <r>
      <t xml:space="preserve">Esperando en Parada (EP)
Subiendo Colectivo(SB)
</t>
    </r>
    <r>
      <rPr>
        <sz val="11"/>
        <color rgb="FFFF0000"/>
        <rFont val="Calibri"/>
        <family val="2"/>
        <scheme val="minor"/>
      </rPr>
      <t>En Colectivo (EnC)
Retirado</t>
    </r>
  </si>
  <si>
    <t>Total colectivos que pasan</t>
  </si>
  <si>
    <t>Cargando</t>
  </si>
  <si>
    <t>Colectivo 1</t>
  </si>
  <si>
    <t>Colectivo 2</t>
  </si>
  <si>
    <t>Salida Sistema</t>
  </si>
  <si>
    <t>Esperando en parada</t>
  </si>
  <si>
    <t>Subiendo colectivo</t>
  </si>
  <si>
    <t>Retirado</t>
  </si>
  <si>
    <t>Retiradp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</si>
</sst>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0" borderId="0" xfId="0" applyBorder="1" applyAlignment="1">
      <alignment horizontal="center" wrapText="1"/>
    </xf>
    <xf numFmtId="0" fontId="0" fillId="0" borderId="0" xfId="0" applyFont="1"/>
    <xf numFmtId="0" fontId="0" fillId="0" borderId="1" xfId="0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4" xfId="0" applyBorder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/>
    <xf numFmtId="0" fontId="0" fillId="0" borderId="0" xfId="0" applyBorder="1"/>
    <xf numFmtId="0" fontId="0" fillId="4" borderId="11" xfId="0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Fill="1" applyBorder="1"/>
    <xf numFmtId="0" fontId="0" fillId="0" borderId="14" xfId="0" applyBorder="1"/>
    <xf numFmtId="0" fontId="0" fillId="0" borderId="0" xfId="0" applyFill="1" applyBorder="1"/>
    <xf numFmtId="0" fontId="0" fillId="0" borderId="3" xfId="0" applyFill="1" applyBorder="1"/>
    <xf numFmtId="0" fontId="0" fillId="0" borderId="4" xfId="0" applyBorder="1"/>
    <xf numFmtId="0" fontId="0" fillId="0" borderId="15" xfId="0" applyBorder="1"/>
    <xf numFmtId="0" fontId="0" fillId="0" borderId="16" xfId="0" applyBorder="1"/>
    <xf numFmtId="0" fontId="0" fillId="0" borderId="5" xfId="0" applyBorder="1" applyAlignment="1">
      <alignment wrapText="1"/>
    </xf>
    <xf numFmtId="0" fontId="0" fillId="5" borderId="6" xfId="0" applyFill="1" applyBorder="1" applyAlignment="1">
      <alignment wrapText="1"/>
    </xf>
    <xf numFmtId="0" fontId="0" fillId="0" borderId="6" xfId="0" applyBorder="1" applyAlignment="1">
      <alignment wrapText="1"/>
    </xf>
    <xf numFmtId="0" fontId="0" fillId="3" borderId="6" xfId="0" applyFill="1" applyBorder="1" applyAlignment="1">
      <alignment wrapText="1"/>
    </xf>
    <xf numFmtId="0" fontId="1" fillId="0" borderId="2" xfId="0" applyFont="1" applyBorder="1"/>
    <xf numFmtId="0" fontId="0" fillId="0" borderId="17" xfId="0" applyBorder="1" applyAlignment="1">
      <alignment horizontal="center"/>
    </xf>
    <xf numFmtId="0" fontId="0" fillId="0" borderId="18" xfId="0" applyBorder="1" applyAlignment="1">
      <alignment wrapText="1"/>
    </xf>
    <xf numFmtId="0" fontId="0" fillId="6" borderId="11" xfId="0" applyFill="1" applyBorder="1"/>
    <xf numFmtId="0" fontId="0" fillId="6" borderId="0" xfId="0" applyFill="1" applyBorder="1"/>
    <xf numFmtId="0" fontId="0" fillId="6" borderId="10" xfId="0" applyFill="1" applyBorder="1"/>
    <xf numFmtId="0" fontId="0" fillId="0" borderId="1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opLeftCell="A10" workbookViewId="0">
      <selection activeCell="C18" sqref="C18"/>
    </sheetView>
  </sheetViews>
  <sheetFormatPr baseColWidth="10" defaultColWidth="9.140625" defaultRowHeight="15" x14ac:dyDescent="0.25"/>
  <cols>
    <col min="1" max="1" width="27.140625" customWidth="1"/>
    <col min="2" max="2" width="28.5703125" customWidth="1"/>
    <col min="3" max="3" width="26" customWidth="1"/>
  </cols>
  <sheetData>
    <row r="1" spans="1:3" ht="15.75" thickBot="1" x14ac:dyDescent="0.3">
      <c r="A1" s="33" t="s">
        <v>0</v>
      </c>
    </row>
    <row r="3" spans="1:3" x14ac:dyDescent="0.25">
      <c r="A3" s="4" t="s">
        <v>1</v>
      </c>
      <c r="B3" s="4" t="s">
        <v>3</v>
      </c>
    </row>
    <row r="4" spans="1:3" x14ac:dyDescent="0.25">
      <c r="A4" s="2" t="s">
        <v>2</v>
      </c>
      <c r="B4" s="2" t="s">
        <v>4</v>
      </c>
    </row>
    <row r="5" spans="1:3" x14ac:dyDescent="0.25">
      <c r="A5" s="2" t="s">
        <v>5</v>
      </c>
      <c r="B5" s="2" t="s">
        <v>6</v>
      </c>
    </row>
    <row r="6" spans="1:3" x14ac:dyDescent="0.25">
      <c r="A6" s="2" t="s">
        <v>7</v>
      </c>
      <c r="B6" s="2" t="s">
        <v>8</v>
      </c>
    </row>
    <row r="7" spans="1:3" x14ac:dyDescent="0.25">
      <c r="A7" s="2" t="s">
        <v>48</v>
      </c>
      <c r="B7" s="2" t="s">
        <v>9</v>
      </c>
    </row>
    <row r="10" spans="1:3" x14ac:dyDescent="0.25">
      <c r="A10" s="4" t="s">
        <v>10</v>
      </c>
      <c r="B10" s="4" t="s">
        <v>11</v>
      </c>
    </row>
    <row r="11" spans="1:3" x14ac:dyDescent="0.25">
      <c r="A11" s="2" t="s">
        <v>12</v>
      </c>
      <c r="B11" s="2" t="s">
        <v>13</v>
      </c>
    </row>
    <row r="12" spans="1:3" x14ac:dyDescent="0.25">
      <c r="A12" s="2" t="s">
        <v>14</v>
      </c>
      <c r="B12" s="2" t="s">
        <v>15</v>
      </c>
    </row>
    <row r="15" spans="1:3" x14ac:dyDescent="0.25">
      <c r="A15" s="4" t="s">
        <v>16</v>
      </c>
      <c r="B15" s="4" t="s">
        <v>11</v>
      </c>
      <c r="C15" s="4" t="s">
        <v>17</v>
      </c>
    </row>
    <row r="16" spans="1:3" ht="45" x14ac:dyDescent="0.25">
      <c r="A16" s="2" t="s">
        <v>14</v>
      </c>
      <c r="B16" s="3" t="s">
        <v>18</v>
      </c>
      <c r="C16" s="3" t="s">
        <v>70</v>
      </c>
    </row>
    <row r="17" spans="1:3" ht="60" x14ac:dyDescent="0.25">
      <c r="A17" s="2" t="s">
        <v>19</v>
      </c>
      <c r="B17" s="2" t="s">
        <v>20</v>
      </c>
      <c r="C17" s="3" t="s">
        <v>71</v>
      </c>
    </row>
    <row r="18" spans="1:3" ht="45.75" customHeight="1" x14ac:dyDescent="0.25">
      <c r="A18" s="25" t="s">
        <v>12</v>
      </c>
      <c r="B18" s="7" t="s">
        <v>68</v>
      </c>
      <c r="C18" s="26" t="s">
        <v>69</v>
      </c>
    </row>
    <row r="20" spans="1:3" x14ac:dyDescent="0.25">
      <c r="A20" s="4" t="s">
        <v>21</v>
      </c>
      <c r="B20" s="2"/>
    </row>
    <row r="21" spans="1:3" x14ac:dyDescent="0.25">
      <c r="A21" s="8" t="s">
        <v>22</v>
      </c>
      <c r="B21" s="8"/>
    </row>
    <row r="22" spans="1:3" x14ac:dyDescent="0.25">
      <c r="A22" s="8" t="s">
        <v>23</v>
      </c>
      <c r="B22" s="8"/>
    </row>
    <row r="23" spans="1:3" x14ac:dyDescent="0.25">
      <c r="A23" s="8" t="s">
        <v>24</v>
      </c>
      <c r="B23" s="8"/>
    </row>
    <row r="24" spans="1:3" x14ac:dyDescent="0.25">
      <c r="A24" s="8" t="s">
        <v>25</v>
      </c>
      <c r="B24" s="8"/>
    </row>
  </sheetData>
  <mergeCells count="4">
    <mergeCell ref="A21:B21"/>
    <mergeCell ref="A22:B22"/>
    <mergeCell ref="A23:B23"/>
    <mergeCell ref="A24:B24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S14"/>
  <sheetViews>
    <sheetView tabSelected="1" topLeftCell="E1" workbookViewId="0">
      <selection activeCell="X10" sqref="X10"/>
    </sheetView>
  </sheetViews>
  <sheetFormatPr baseColWidth="10" defaultRowHeight="15" x14ac:dyDescent="0.25"/>
  <cols>
    <col min="1" max="1" width="15.7109375" bestFit="1" customWidth="1"/>
    <col min="2" max="2" width="8" customWidth="1"/>
    <col min="3" max="3" width="11.85546875" bestFit="1" customWidth="1"/>
    <col min="4" max="4" width="8.28515625" customWidth="1"/>
    <col min="5" max="5" width="9.85546875" customWidth="1"/>
    <col min="6" max="6" width="7.7109375" customWidth="1"/>
    <col min="7" max="7" width="7.42578125" bestFit="1" customWidth="1"/>
    <col min="8" max="8" width="8.28515625" bestFit="1" customWidth="1"/>
    <col min="9" max="9" width="8.5703125" bestFit="1" customWidth="1"/>
    <col min="10" max="11" width="12.85546875" customWidth="1"/>
    <col min="14" max="14" width="9.42578125" bestFit="1" customWidth="1"/>
    <col min="15" max="15" width="9.28515625" bestFit="1" customWidth="1"/>
    <col min="16" max="16" width="9.28515625" customWidth="1"/>
    <col min="17" max="17" width="12.140625" customWidth="1"/>
    <col min="18" max="18" width="13.7109375" customWidth="1"/>
    <col min="19" max="19" width="14" customWidth="1"/>
    <col min="25" max="25" width="6.85546875" bestFit="1" customWidth="1"/>
    <col min="28" max="28" width="6.85546875" bestFit="1" customWidth="1"/>
    <col min="31" max="31" width="6.85546875" bestFit="1" customWidth="1"/>
    <col min="34" max="34" width="6.85546875" bestFit="1" customWidth="1"/>
    <col min="37" max="37" width="6.85546875" bestFit="1" customWidth="1"/>
    <col min="40" max="40" width="6.85546875" bestFit="1" customWidth="1"/>
    <col min="43" max="43" width="6.85546875" bestFit="1" customWidth="1"/>
  </cols>
  <sheetData>
    <row r="1" spans="1:45" ht="15.75" thickBot="1" x14ac:dyDescent="0.3"/>
    <row r="2" spans="1:45" ht="30" customHeight="1" thickBot="1" x14ac:dyDescent="0.3">
      <c r="A2" s="27"/>
      <c r="B2" s="28"/>
      <c r="C2" s="11" t="s">
        <v>50</v>
      </c>
      <c r="D2" s="12"/>
      <c r="E2" s="13"/>
      <c r="F2" s="11" t="s">
        <v>51</v>
      </c>
      <c r="G2" s="12"/>
      <c r="H2" s="13"/>
      <c r="I2" s="11" t="s">
        <v>52</v>
      </c>
      <c r="J2" s="13"/>
      <c r="K2" s="5"/>
      <c r="S2" s="34"/>
      <c r="W2" t="s">
        <v>74</v>
      </c>
      <c r="X2" t="s">
        <v>75</v>
      </c>
      <c r="Y2" s="9" t="s">
        <v>46</v>
      </c>
      <c r="Z2" s="9"/>
      <c r="AA2" s="9"/>
      <c r="AB2" s="9" t="s">
        <v>47</v>
      </c>
      <c r="AC2" s="9"/>
      <c r="AD2" s="9"/>
      <c r="AE2" s="9" t="s">
        <v>57</v>
      </c>
      <c r="AF2" s="9"/>
      <c r="AG2" s="9"/>
      <c r="AH2" s="9" t="s">
        <v>58</v>
      </c>
      <c r="AI2" s="9"/>
      <c r="AJ2" s="9"/>
      <c r="AK2" s="9" t="s">
        <v>59</v>
      </c>
      <c r="AL2" s="9"/>
      <c r="AM2" s="9"/>
      <c r="AN2" s="9" t="s">
        <v>65</v>
      </c>
      <c r="AO2" s="9"/>
      <c r="AP2" s="9"/>
      <c r="AQ2" s="9" t="s">
        <v>66</v>
      </c>
      <c r="AR2" s="9"/>
      <c r="AS2" s="9"/>
    </row>
    <row r="3" spans="1:45" ht="75" x14ac:dyDescent="0.25">
      <c r="A3" s="14" t="s">
        <v>26</v>
      </c>
      <c r="B3" s="15" t="s">
        <v>27</v>
      </c>
      <c r="C3" s="14" t="s">
        <v>28</v>
      </c>
      <c r="D3" s="3" t="s">
        <v>29</v>
      </c>
      <c r="E3" s="15" t="s">
        <v>30</v>
      </c>
      <c r="F3" s="14" t="s">
        <v>28</v>
      </c>
      <c r="G3" s="3" t="s">
        <v>29</v>
      </c>
      <c r="H3" s="15" t="s">
        <v>30</v>
      </c>
      <c r="I3" s="14" t="s">
        <v>31</v>
      </c>
      <c r="J3" s="15" t="s">
        <v>37</v>
      </c>
      <c r="K3" s="29" t="s">
        <v>49</v>
      </c>
      <c r="L3" s="30" t="s">
        <v>63</v>
      </c>
      <c r="M3" s="31" t="s">
        <v>32</v>
      </c>
      <c r="N3" s="31" t="s">
        <v>35</v>
      </c>
      <c r="O3" s="31" t="s">
        <v>72</v>
      </c>
      <c r="P3" s="31" t="s">
        <v>34</v>
      </c>
      <c r="Q3" s="31" t="s">
        <v>41</v>
      </c>
      <c r="R3" s="30" t="s">
        <v>33</v>
      </c>
      <c r="S3" s="32" t="s">
        <v>36</v>
      </c>
      <c r="T3" s="31" t="s">
        <v>38</v>
      </c>
      <c r="U3" s="31" t="s">
        <v>39</v>
      </c>
      <c r="V3" s="35" t="s">
        <v>40</v>
      </c>
      <c r="W3" s="3" t="s">
        <v>42</v>
      </c>
      <c r="X3" s="10" t="s">
        <v>42</v>
      </c>
      <c r="Y3" s="10" t="s">
        <v>42</v>
      </c>
      <c r="Z3" s="3" t="s">
        <v>43</v>
      </c>
      <c r="AA3" s="3" t="s">
        <v>76</v>
      </c>
      <c r="AB3" s="3" t="s">
        <v>42</v>
      </c>
      <c r="AC3" s="3" t="s">
        <v>43</v>
      </c>
      <c r="AD3" s="3" t="s">
        <v>44</v>
      </c>
      <c r="AE3" s="3" t="s">
        <v>42</v>
      </c>
      <c r="AF3" s="3" t="s">
        <v>43</v>
      </c>
      <c r="AG3" s="3" t="s">
        <v>44</v>
      </c>
      <c r="AH3" s="3" t="s">
        <v>42</v>
      </c>
      <c r="AI3" s="3" t="s">
        <v>43</v>
      </c>
      <c r="AJ3" s="3" t="s">
        <v>44</v>
      </c>
      <c r="AK3" s="3" t="s">
        <v>42</v>
      </c>
      <c r="AL3" s="3" t="s">
        <v>43</v>
      </c>
      <c r="AM3" s="3" t="s">
        <v>44</v>
      </c>
      <c r="AN3" s="3" t="s">
        <v>42</v>
      </c>
      <c r="AO3" s="3" t="s">
        <v>43</v>
      </c>
      <c r="AP3" s="3" t="s">
        <v>44</v>
      </c>
      <c r="AQ3" s="3" t="s">
        <v>42</v>
      </c>
      <c r="AR3" s="3" t="s">
        <v>43</v>
      </c>
      <c r="AS3" s="3" t="s">
        <v>44</v>
      </c>
    </row>
    <row r="4" spans="1:45" ht="49.5" customHeight="1" x14ac:dyDescent="0.25">
      <c r="A4" s="16" t="s">
        <v>67</v>
      </c>
      <c r="B4" s="19">
        <v>0</v>
      </c>
      <c r="C4" s="16">
        <f>Rnd!A1</f>
        <v>0.67459999999999998</v>
      </c>
      <c r="D4" s="17">
        <f>-6*LN(1-C4)</f>
        <v>6.7362005051831968</v>
      </c>
      <c r="E4" s="19">
        <f>D4</f>
        <v>6.7362005051831968</v>
      </c>
      <c r="F4" s="16">
        <f>Rnd!A2</f>
        <v>1.0800000000000001E-2</v>
      </c>
      <c r="G4" s="17">
        <f>-3*LN(1-F4)</f>
        <v>3.2576230004627837E-2</v>
      </c>
      <c r="H4" s="18">
        <f>G4</f>
        <v>3.2576230004627837E-2</v>
      </c>
      <c r="I4" s="16" t="s">
        <v>54</v>
      </c>
      <c r="J4" s="19" t="s">
        <v>54</v>
      </c>
      <c r="K4" s="16" t="s">
        <v>53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/>
      <c r="T4" s="17"/>
      <c r="U4" s="17"/>
      <c r="V4" s="19"/>
      <c r="W4" s="17"/>
      <c r="X4" s="17"/>
      <c r="AA4" s="1" t="s">
        <v>45</v>
      </c>
    </row>
    <row r="5" spans="1:45" x14ac:dyDescent="0.25">
      <c r="A5" s="16" t="s">
        <v>55</v>
      </c>
      <c r="B5" s="19">
        <f>H4</f>
        <v>3.2576230004627837E-2</v>
      </c>
      <c r="C5" s="16"/>
      <c r="D5" s="17"/>
      <c r="E5" s="19">
        <f>+E4</f>
        <v>6.7362005051831968</v>
      </c>
      <c r="F5" s="16">
        <f>Rnd!A3</f>
        <v>0.58160000000000001</v>
      </c>
      <c r="G5" s="17">
        <f>-3*LN(1-F5)</f>
        <v>2.6139520986942717</v>
      </c>
      <c r="H5" s="18">
        <f>G5+B5</f>
        <v>2.6465283286988996</v>
      </c>
      <c r="I5" s="16" t="s">
        <v>54</v>
      </c>
      <c r="J5" s="19" t="s">
        <v>54</v>
      </c>
      <c r="K5" s="16" t="s">
        <v>61</v>
      </c>
      <c r="L5" s="17">
        <v>1</v>
      </c>
      <c r="M5" s="17">
        <v>1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/>
      <c r="T5" s="17"/>
      <c r="U5" s="17"/>
      <c r="V5" s="19"/>
      <c r="W5" s="17"/>
      <c r="X5" s="17"/>
      <c r="Y5" t="s">
        <v>77</v>
      </c>
      <c r="Z5">
        <f>B5</f>
        <v>3.2576230004627837E-2</v>
      </c>
      <c r="AA5">
        <f>Z5+10</f>
        <v>10.032576230004628</v>
      </c>
    </row>
    <row r="6" spans="1:45" x14ac:dyDescent="0.25">
      <c r="A6" s="16" t="s">
        <v>55</v>
      </c>
      <c r="B6" s="19">
        <f>H5</f>
        <v>2.6465283286988996</v>
      </c>
      <c r="C6" s="16"/>
      <c r="D6" s="17"/>
      <c r="E6" s="18">
        <f>E5</f>
        <v>6.7362005051831968</v>
      </c>
      <c r="F6" s="16">
        <f>Rnd!A4</f>
        <v>0.8881</v>
      </c>
      <c r="G6" s="17">
        <f>-3*LN(1-F6)</f>
        <v>6.570448990992773</v>
      </c>
      <c r="H6" s="19">
        <f>G6+B6</f>
        <v>9.2169773196916722</v>
      </c>
      <c r="I6" s="16"/>
      <c r="J6" s="19"/>
      <c r="K6" s="16" t="s">
        <v>61</v>
      </c>
      <c r="L6" s="17">
        <v>2</v>
      </c>
      <c r="M6" s="17">
        <v>2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/>
      <c r="T6" s="17"/>
      <c r="U6" s="17"/>
      <c r="V6" s="19"/>
      <c r="W6" s="17"/>
      <c r="X6" s="17"/>
      <c r="Y6" t="s">
        <v>77</v>
      </c>
      <c r="Z6">
        <v>3.2576230004627837E-2</v>
      </c>
      <c r="AA6">
        <v>10.032576230004628</v>
      </c>
      <c r="AB6" t="s">
        <v>56</v>
      </c>
      <c r="AC6">
        <f>B6</f>
        <v>2.6465283286988996</v>
      </c>
      <c r="AD6">
        <f>+AC6+10</f>
        <v>12.646528328698899</v>
      </c>
    </row>
    <row r="7" spans="1:45" x14ac:dyDescent="0.25">
      <c r="A7" s="16" t="s">
        <v>60</v>
      </c>
      <c r="B7" s="19">
        <f>E6</f>
        <v>6.7362005051831968</v>
      </c>
      <c r="C7" s="16">
        <f>Rnd!A5</f>
        <v>0.98070000000000002</v>
      </c>
      <c r="D7" s="17">
        <f>-6*LN(1-C7)</f>
        <v>23.685901098427788</v>
      </c>
      <c r="E7" s="19">
        <f>D7+B7</f>
        <v>30.422101603610983</v>
      </c>
      <c r="F7" s="16"/>
      <c r="G7" s="17"/>
      <c r="H7" s="36">
        <f>H6</f>
        <v>9.2169773196916722</v>
      </c>
      <c r="I7" s="16">
        <f>5/60</f>
        <v>8.3333333333333329E-2</v>
      </c>
      <c r="J7" s="18">
        <f>I7+B7</f>
        <v>6.8195338385165298</v>
      </c>
      <c r="K7" s="16" t="s">
        <v>61</v>
      </c>
      <c r="L7" s="17">
        <v>2</v>
      </c>
      <c r="M7" s="17">
        <v>2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40</v>
      </c>
      <c r="T7" s="17">
        <v>0</v>
      </c>
      <c r="U7" s="17"/>
      <c r="V7" s="19" t="s">
        <v>54</v>
      </c>
      <c r="W7" s="17" t="s">
        <v>73</v>
      </c>
      <c r="X7" s="17"/>
      <c r="Y7" s="6" t="s">
        <v>78</v>
      </c>
      <c r="Z7">
        <v>3.2576230004627837E-2</v>
      </c>
      <c r="AA7" t="s">
        <v>54</v>
      </c>
      <c r="AB7" t="s">
        <v>56</v>
      </c>
      <c r="AC7">
        <v>2.6465283286988996</v>
      </c>
      <c r="AD7">
        <v>12.646528328698899</v>
      </c>
    </row>
    <row r="8" spans="1:45" x14ac:dyDescent="0.25">
      <c r="A8" s="16" t="s">
        <v>64</v>
      </c>
      <c r="B8" s="19">
        <f>J7</f>
        <v>6.8195338385165298</v>
      </c>
      <c r="C8" s="16"/>
      <c r="D8" s="17"/>
      <c r="E8" s="19">
        <f t="shared" ref="E8:E14" si="0">E7</f>
        <v>30.422101603610983</v>
      </c>
      <c r="F8" s="16">
        <f>Rnd!A6</f>
        <v>0.40329999999999999</v>
      </c>
      <c r="G8" s="17">
        <f>-3*LN(1-F8)</f>
        <v>1.5490224133623025</v>
      </c>
      <c r="H8" s="39">
        <f>G8+B8</f>
        <v>8.3685562518788323</v>
      </c>
      <c r="I8" s="16">
        <f>5/60</f>
        <v>8.3333333333333329E-2</v>
      </c>
      <c r="J8" s="18">
        <f>I8+B8</f>
        <v>6.9028671718498629</v>
      </c>
      <c r="K8" s="16" t="s">
        <v>61</v>
      </c>
      <c r="L8" s="17">
        <v>1</v>
      </c>
      <c r="M8" s="17">
        <v>2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39</v>
      </c>
      <c r="T8" s="17">
        <v>1</v>
      </c>
      <c r="U8" s="17">
        <f>B8-Z7</f>
        <v>6.7869576085119023</v>
      </c>
      <c r="V8" s="19">
        <f>U8/B8</f>
        <v>0.99522310017429083</v>
      </c>
      <c r="W8" s="17" t="s">
        <v>73</v>
      </c>
      <c r="X8" s="17"/>
      <c r="Y8" t="s">
        <v>79</v>
      </c>
      <c r="Z8">
        <v>3.2576230004627837E-2</v>
      </c>
      <c r="AA8" t="s">
        <v>54</v>
      </c>
      <c r="AB8" t="s">
        <v>62</v>
      </c>
      <c r="AC8">
        <v>2.6465283286988996</v>
      </c>
      <c r="AD8" t="s">
        <v>54</v>
      </c>
    </row>
    <row r="9" spans="1:45" x14ac:dyDescent="0.25">
      <c r="A9" s="16" t="s">
        <v>64</v>
      </c>
      <c r="B9" s="19">
        <f>J8</f>
        <v>6.9028671718498629</v>
      </c>
      <c r="C9" s="16"/>
      <c r="D9" s="17"/>
      <c r="E9" s="19">
        <f>E8</f>
        <v>30.422101603610983</v>
      </c>
      <c r="F9" s="16"/>
      <c r="G9" s="37"/>
      <c r="H9" s="18">
        <f>H8</f>
        <v>8.3685562518788323</v>
      </c>
      <c r="I9" s="38"/>
      <c r="J9" s="36"/>
      <c r="K9" s="16" t="s">
        <v>53</v>
      </c>
      <c r="L9" s="24">
        <v>0</v>
      </c>
      <c r="M9" s="24">
        <v>2</v>
      </c>
      <c r="N9" s="24">
        <v>0</v>
      </c>
      <c r="O9" s="24">
        <v>1</v>
      </c>
      <c r="P9" s="24">
        <v>0</v>
      </c>
      <c r="Q9" s="24">
        <v>0</v>
      </c>
      <c r="R9" s="24">
        <v>0</v>
      </c>
      <c r="S9" s="24">
        <v>38</v>
      </c>
      <c r="T9" s="24">
        <v>2</v>
      </c>
      <c r="U9" s="17">
        <f>U8+(B9-AC8)</f>
        <v>11.043296451662865</v>
      </c>
      <c r="V9" s="19">
        <f>U9/B9</f>
        <v>1.5998129728901376</v>
      </c>
      <c r="W9" s="17" t="s">
        <v>79</v>
      </c>
      <c r="X9" s="17"/>
      <c r="Y9" t="s">
        <v>79</v>
      </c>
      <c r="Z9">
        <v>3.2576230004627837E-2</v>
      </c>
      <c r="AA9" t="s">
        <v>54</v>
      </c>
      <c r="AB9" t="s">
        <v>80</v>
      </c>
      <c r="AC9">
        <v>2.6465283286988996</v>
      </c>
      <c r="AD9" t="s">
        <v>54</v>
      </c>
    </row>
    <row r="10" spans="1:45" x14ac:dyDescent="0.25">
      <c r="A10" s="16" t="s">
        <v>55</v>
      </c>
      <c r="B10" s="19">
        <f>H9</f>
        <v>8.3685562518788323</v>
      </c>
      <c r="C10" s="16"/>
      <c r="D10" s="17"/>
      <c r="E10" s="19">
        <f>E9</f>
        <v>30.422101603610983</v>
      </c>
      <c r="F10" s="16">
        <f>Rnd!A7</f>
        <v>0.60050000000000003</v>
      </c>
      <c r="G10" s="17">
        <f>-3*LN(1-F10)</f>
        <v>2.7526245413274233</v>
      </c>
      <c r="H10" s="36">
        <f>G10+B10</f>
        <v>11.121180793206255</v>
      </c>
      <c r="I10" s="38"/>
      <c r="J10" s="36"/>
      <c r="K10" s="16" t="s">
        <v>61</v>
      </c>
      <c r="L10" s="24">
        <v>1</v>
      </c>
      <c r="M10" s="24">
        <v>2</v>
      </c>
      <c r="N10" s="17">
        <v>0</v>
      </c>
      <c r="O10" s="17">
        <v>1</v>
      </c>
      <c r="P10" s="17">
        <v>0</v>
      </c>
      <c r="Q10" s="17">
        <v>0</v>
      </c>
      <c r="R10" s="17">
        <v>0</v>
      </c>
      <c r="S10" s="17">
        <v>38</v>
      </c>
      <c r="T10" s="17">
        <v>2</v>
      </c>
      <c r="U10" s="17">
        <v>11.043296451662865</v>
      </c>
      <c r="V10" s="19">
        <v>1.5998129728901376</v>
      </c>
      <c r="W10" s="17" t="s">
        <v>79</v>
      </c>
      <c r="X10" s="17"/>
      <c r="Y10" t="s">
        <v>79</v>
      </c>
      <c r="Z10">
        <v>3.2576230004627837E-2</v>
      </c>
      <c r="AA10" t="s">
        <v>54</v>
      </c>
      <c r="AB10" s="6" t="s">
        <v>80</v>
      </c>
      <c r="AC10">
        <v>2.6465283286988996</v>
      </c>
      <c r="AD10" t="s">
        <v>54</v>
      </c>
      <c r="AE10" t="s">
        <v>56</v>
      </c>
      <c r="AF10">
        <f>B10</f>
        <v>8.3685562518788323</v>
      </c>
      <c r="AG10">
        <f>AF10+10</f>
        <v>18.368556251878832</v>
      </c>
    </row>
    <row r="11" spans="1:45" x14ac:dyDescent="0.25">
      <c r="A11" s="16"/>
      <c r="B11" s="19"/>
      <c r="C11" s="16"/>
      <c r="D11" s="17"/>
      <c r="E11" s="19"/>
      <c r="F11" s="16"/>
      <c r="G11" s="37"/>
      <c r="H11" s="36"/>
      <c r="I11" s="38"/>
      <c r="J11" s="36"/>
      <c r="K11" s="16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9"/>
      <c r="W11" s="17"/>
      <c r="X11" s="17"/>
    </row>
    <row r="12" spans="1:45" x14ac:dyDescent="0.25">
      <c r="A12" s="16"/>
      <c r="B12" s="19"/>
      <c r="C12" s="16"/>
      <c r="D12" s="17"/>
      <c r="E12" s="19"/>
      <c r="F12" s="16"/>
      <c r="G12" s="37"/>
      <c r="H12" s="36"/>
      <c r="I12" s="38"/>
      <c r="J12" s="36"/>
      <c r="K12" s="16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9"/>
      <c r="W12" s="17"/>
      <c r="X12" s="17"/>
    </row>
    <row r="13" spans="1:45" x14ac:dyDescent="0.25">
      <c r="A13" s="16"/>
      <c r="B13" s="19"/>
      <c r="C13" s="16"/>
      <c r="D13" s="17"/>
      <c r="E13" s="19"/>
      <c r="F13" s="16"/>
      <c r="G13" s="37"/>
      <c r="H13" s="36"/>
      <c r="I13" s="38"/>
      <c r="J13" s="36"/>
      <c r="K13" s="16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9"/>
      <c r="W13" s="17"/>
      <c r="X13" s="17"/>
    </row>
    <row r="14" spans="1:45" ht="15.75" thickBot="1" x14ac:dyDescent="0.3">
      <c r="A14" s="20"/>
      <c r="B14" s="23"/>
      <c r="C14" s="20"/>
      <c r="D14" s="21"/>
      <c r="E14" s="23"/>
      <c r="F14" s="20"/>
      <c r="G14" s="21"/>
      <c r="H14" s="22"/>
      <c r="I14" s="20"/>
      <c r="J14" s="23"/>
      <c r="K14" s="20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3"/>
      <c r="W14" s="17"/>
      <c r="X14" s="17"/>
    </row>
  </sheetData>
  <mergeCells count="10">
    <mergeCell ref="AQ2:AS2"/>
    <mergeCell ref="AE2:AG2"/>
    <mergeCell ref="AH2:AJ2"/>
    <mergeCell ref="AK2:AM2"/>
    <mergeCell ref="AN2:AP2"/>
    <mergeCell ref="Y2:AA2"/>
    <mergeCell ref="AB2:AD2"/>
    <mergeCell ref="C2:E2"/>
    <mergeCell ref="F2:H2"/>
    <mergeCell ref="I2:J2"/>
  </mergeCells>
  <pageMargins left="0.7" right="0.7" top="0.75" bottom="0.75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activeCell="B18" sqref="B18"/>
    </sheetView>
  </sheetViews>
  <sheetFormatPr baseColWidth="10" defaultRowHeight="15" x14ac:dyDescent="0.25"/>
  <sheetData>
    <row r="1" spans="1:1" x14ac:dyDescent="0.25">
      <c r="A1">
        <v>0.67459999999999998</v>
      </c>
    </row>
    <row r="2" spans="1:1" x14ac:dyDescent="0.25">
      <c r="A2">
        <v>1.0800000000000001E-2</v>
      </c>
    </row>
    <row r="3" spans="1:1" x14ac:dyDescent="0.25">
      <c r="A3">
        <v>0.58160000000000001</v>
      </c>
    </row>
    <row r="4" spans="1:1" x14ac:dyDescent="0.25">
      <c r="A4">
        <v>0.8881</v>
      </c>
    </row>
    <row r="5" spans="1:1" x14ac:dyDescent="0.25">
      <c r="A5">
        <v>0.98070000000000002</v>
      </c>
    </row>
    <row r="6" spans="1:1" x14ac:dyDescent="0.25">
      <c r="A6">
        <v>0.40329999999999999</v>
      </c>
    </row>
    <row r="7" spans="1:1" x14ac:dyDescent="0.25">
      <c r="A7">
        <v>0.60050000000000003</v>
      </c>
    </row>
    <row r="8" spans="1:1" x14ac:dyDescent="0.25">
      <c r="A8">
        <v>0.39529999999999998</v>
      </c>
    </row>
    <row r="9" spans="1:1" x14ac:dyDescent="0.25">
      <c r="A9">
        <v>0.36730000000000002</v>
      </c>
    </row>
    <row r="10" spans="1:1" x14ac:dyDescent="0.25">
      <c r="A10">
        <v>0.53320000000000001</v>
      </c>
    </row>
    <row r="11" spans="1:1" x14ac:dyDescent="0.25">
      <c r="A11">
        <v>0.29820000000000002</v>
      </c>
    </row>
    <row r="12" spans="1:1" x14ac:dyDescent="0.25">
      <c r="A12">
        <v>0.17019999999999999</v>
      </c>
    </row>
    <row r="13" spans="1:1" x14ac:dyDescent="0.25">
      <c r="A13">
        <v>0.76490000000000002</v>
      </c>
    </row>
    <row r="14" spans="1:1" x14ac:dyDescent="0.25">
      <c r="A14">
        <v>0.39090000000000003</v>
      </c>
    </row>
    <row r="15" spans="1:1" x14ac:dyDescent="0.25">
      <c r="A15">
        <v>0.45629999999999998</v>
      </c>
    </row>
    <row r="16" spans="1:1" x14ac:dyDescent="0.25">
      <c r="A16">
        <v>0.58830000000000005</v>
      </c>
    </row>
    <row r="17" spans="1:1" x14ac:dyDescent="0.25">
      <c r="A17">
        <v>0.46389999999999998</v>
      </c>
    </row>
    <row r="18" spans="1:1" x14ac:dyDescent="0.25">
      <c r="A18">
        <v>2.7900000000000001E-2</v>
      </c>
    </row>
    <row r="19" spans="1:1" x14ac:dyDescent="0.25">
      <c r="A19">
        <v>0.4773</v>
      </c>
    </row>
    <row r="20" spans="1:1" x14ac:dyDescent="0.25">
      <c r="A20">
        <v>0.1028</v>
      </c>
    </row>
    <row r="21" spans="1:1" x14ac:dyDescent="0.25">
      <c r="A21">
        <v>0.13189999999999999</v>
      </c>
    </row>
    <row r="22" spans="1:1" x14ac:dyDescent="0.25">
      <c r="A22">
        <v>0.32769999999999999</v>
      </c>
    </row>
    <row r="23" spans="1:1" x14ac:dyDescent="0.25">
      <c r="A23">
        <v>0.61780000000000002</v>
      </c>
    </row>
    <row r="24" spans="1:1" x14ac:dyDescent="0.25">
      <c r="A24">
        <v>0.20749999999999999</v>
      </c>
    </row>
    <row r="25" spans="1:1" x14ac:dyDescent="0.25">
      <c r="A25">
        <v>0.77700000000000002</v>
      </c>
    </row>
    <row r="26" spans="1:1" x14ac:dyDescent="0.25">
      <c r="A26">
        <v>0.64190000000000003</v>
      </c>
    </row>
    <row r="27" spans="1:1" x14ac:dyDescent="0.25">
      <c r="A27">
        <v>0.72550000000000003</v>
      </c>
    </row>
    <row r="28" spans="1:1" x14ac:dyDescent="0.25">
      <c r="A28">
        <v>0.32</v>
      </c>
    </row>
    <row r="29" spans="1:1" x14ac:dyDescent="0.25">
      <c r="A29">
        <v>0.32350000000000001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Planteo</vt:lpstr>
      <vt:lpstr>Resolucion</vt:lpstr>
      <vt:lpstr>Rnd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2019-09-21T21:52:57Z</dcterms:modified>
</cp:coreProperties>
</file>