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/>
  </bookViews>
  <sheets>
    <sheet name="Planteo" sheetId="1" r:id="rId1"/>
    <sheet name="Resolucion" sheetId="2" r:id="rId2"/>
    <sheet name="Rnd" sheetId="3" r:id="rId3"/>
  </sheets>
  <calcPr calcId="152511"/>
</workbook>
</file>

<file path=xl/calcChain.xml><?xml version="1.0" encoding="utf-8"?>
<calcChain xmlns="http://schemas.openxmlformats.org/spreadsheetml/2006/main">
  <c r="F13" i="2" l="1"/>
  <c r="G13" i="2" s="1"/>
  <c r="J12" i="2"/>
  <c r="J13" i="2" s="1"/>
  <c r="B14" i="2" s="1"/>
  <c r="F12" i="2"/>
  <c r="G12" i="2" s="1"/>
  <c r="F11" i="2"/>
  <c r="G11" i="2" s="1"/>
  <c r="F9" i="2"/>
  <c r="G9" i="2" s="1"/>
  <c r="F8" i="2"/>
  <c r="G8" i="2" s="1"/>
  <c r="C7" i="2"/>
  <c r="D7" i="2" s="1"/>
  <c r="F6" i="2"/>
  <c r="G6" i="2" s="1"/>
  <c r="J14" i="2" l="1"/>
  <c r="V14" i="2"/>
  <c r="W14" i="2" s="1"/>
  <c r="F5" i="2"/>
  <c r="G5" i="2" s="1"/>
  <c r="F4" i="2" l="1"/>
  <c r="G4" i="2" s="1"/>
  <c r="H4" i="2" s="1"/>
  <c r="B5" i="2" s="1"/>
  <c r="C4" i="2"/>
  <c r="D4" i="2" s="1"/>
  <c r="E4" i="2" s="1"/>
  <c r="E5" i="2" s="1"/>
  <c r="E6" i="2" s="1"/>
  <c r="B7" i="2" s="1"/>
  <c r="J7" i="2" l="1"/>
  <c r="J8" i="2" s="1"/>
  <c r="J9" i="2" s="1"/>
  <c r="B10" i="2" s="1"/>
  <c r="V7" i="2"/>
  <c r="E7" i="2"/>
  <c r="E8" i="2" s="1"/>
  <c r="E9" i="2" s="1"/>
  <c r="E10" i="2" s="1"/>
  <c r="E11" i="2" s="1"/>
  <c r="E12" i="2" s="1"/>
  <c r="E13" i="2" s="1"/>
  <c r="E14" i="2" s="1"/>
  <c r="Y5" i="2"/>
  <c r="Z5" i="2" s="1"/>
  <c r="H5" i="2"/>
  <c r="B6" i="2" s="1"/>
  <c r="AB6" i="2" l="1"/>
  <c r="AC6" i="2" s="1"/>
  <c r="H6" i="2"/>
  <c r="H7" i="2" s="1"/>
  <c r="B8" i="2" s="1"/>
  <c r="J10" i="2"/>
  <c r="V10" i="2"/>
  <c r="W10" i="2" s="1"/>
  <c r="AE8" i="2" l="1"/>
  <c r="AF8" i="2" s="1"/>
  <c r="H8" i="2"/>
  <c r="B9" i="2" s="1"/>
  <c r="AH9" i="2" l="1"/>
  <c r="AI9" i="2" s="1"/>
  <c r="H9" i="2"/>
  <c r="H10" i="2" s="1"/>
  <c r="B11" i="2" s="1"/>
  <c r="AK11" i="2" l="1"/>
  <c r="AL11" i="2" s="1"/>
  <c r="H11" i="2"/>
  <c r="B12" i="2" s="1"/>
  <c r="AN12" i="2" l="1"/>
  <c r="AO12" i="2" s="1"/>
  <c r="H12" i="2"/>
  <c r="B13" i="2" s="1"/>
  <c r="AQ13" i="2" l="1"/>
  <c r="AR13" i="2" s="1"/>
  <c r="H13" i="2"/>
  <c r="H14" i="2" s="1"/>
</calcChain>
</file>

<file path=xl/comments1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cuenta los que estan en estado "EsperandoColectivo"
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Restar recien cuando se da un fin ascenso pasajero
</t>
        </r>
      </text>
    </comment>
  </commentList>
</comments>
</file>

<file path=xl/sharedStrings.xml><?xml version="1.0" encoding="utf-8"?>
<sst xmlns="http://schemas.openxmlformats.org/spreadsheetml/2006/main" count="184" uniqueCount="75">
  <si>
    <t>Planteo</t>
  </si>
  <si>
    <t>Eventos</t>
  </si>
  <si>
    <t>Llegada colectivo</t>
  </si>
  <si>
    <t>Distribucion</t>
  </si>
  <si>
    <t>exp 6 minutos</t>
  </si>
  <si>
    <t>Llegada pasajero</t>
  </si>
  <si>
    <t>exp 3seg</t>
  </si>
  <si>
    <t>fin ascenso pasajero</t>
  </si>
  <si>
    <t>cte 5 seg</t>
  </si>
  <si>
    <t>10min de llegar a cola</t>
  </si>
  <si>
    <t>Colas</t>
  </si>
  <si>
    <t>Caracteristicas</t>
  </si>
  <si>
    <t>Parada</t>
  </si>
  <si>
    <t>FIFO, Impaciencia 10min</t>
  </si>
  <si>
    <t>Colectivo</t>
  </si>
  <si>
    <t>FIFO</t>
  </si>
  <si>
    <t>Objeto</t>
  </si>
  <si>
    <t>Estados</t>
  </si>
  <si>
    <t>Temporal, Capacidad maxima 40 pasajeros</t>
  </si>
  <si>
    <t>Esperando en Cola (EC)
Cargando Pasajeros (CP)
Lleno</t>
  </si>
  <si>
    <t>Pasajero</t>
  </si>
  <si>
    <t>Temporal</t>
  </si>
  <si>
    <t>Calculos adicionales</t>
  </si>
  <si>
    <t>Cantidad pasajeros retirados</t>
  </si>
  <si>
    <t>Cola maxima de pasajeros</t>
  </si>
  <si>
    <t>Promedio de espera de pasajeros en cola</t>
  </si>
  <si>
    <t>Porcentaje de colectivos que pasan sin subir pasajeros</t>
  </si>
  <si>
    <t>Evento</t>
  </si>
  <si>
    <t>Reloj</t>
  </si>
  <si>
    <t>RND</t>
  </si>
  <si>
    <t>tiempo llegada</t>
  </si>
  <si>
    <t>Proxima Legada</t>
  </si>
  <si>
    <t>tiempo ascenso pasajero</t>
  </si>
  <si>
    <t>Maxima Cantidad Personas en Cola</t>
  </si>
  <si>
    <t>Cola Colectivo</t>
  </si>
  <si>
    <t>Cant Colectivo sin subir pasajeros</t>
  </si>
  <si>
    <t>Cant pasajeros retirados</t>
  </si>
  <si>
    <t>Estado Colectivo</t>
  </si>
  <si>
    <t>Capacidad (determinar si incrementar hasta 40 o decrementar)</t>
  </si>
  <si>
    <t>Fin ascenso</t>
  </si>
  <si>
    <t>Cant Pasajeros subidos</t>
  </si>
  <si>
    <t>Tiempo acum espera en cola</t>
  </si>
  <si>
    <t>Promedio de espera pasajero en cola</t>
  </si>
  <si>
    <t>Total colectivos que pasan por cola</t>
  </si>
  <si>
    <t>Porcentaje de colectivos que pasan sin subir</t>
  </si>
  <si>
    <t>Estado</t>
  </si>
  <si>
    <t>Inicio espera en cola</t>
  </si>
  <si>
    <t>Fin espera cola / Se retira</t>
  </si>
  <si>
    <t>sumar inicio espera en cola + 10</t>
  </si>
  <si>
    <t>Pasajero 1</t>
  </si>
  <si>
    <t>Pasajero 2</t>
  </si>
  <si>
    <t>interrupción espera colectivo</t>
  </si>
  <si>
    <t>Estado Parada</t>
  </si>
  <si>
    <t>Llegada Colectivo -6*LN(1-rnd)</t>
  </si>
  <si>
    <t>Llegada Pasajero              -3*LN(1-rnd)</t>
  </si>
  <si>
    <t>Fin ascenso pasajero cte 5</t>
  </si>
  <si>
    <t>Libre</t>
  </si>
  <si>
    <t>-</t>
  </si>
  <si>
    <t>Llegada Pasajero</t>
  </si>
  <si>
    <t>EP</t>
  </si>
  <si>
    <t>Pasajero 3</t>
  </si>
  <si>
    <t>Pasajero 4</t>
  </si>
  <si>
    <t>Pasajero 5</t>
  </si>
  <si>
    <t>Llegada Colectivo</t>
  </si>
  <si>
    <t>Ocupada</t>
  </si>
  <si>
    <t>Cargando Pasajeros</t>
  </si>
  <si>
    <t>SC</t>
  </si>
  <si>
    <t>Cola personas en Parada</t>
  </si>
  <si>
    <t>Esperando en Parada (EP)
Subiendo Colectivo(SB)
En Colectivo (EnC)
Retirado</t>
  </si>
  <si>
    <t>Fin Ascenso Pasajero</t>
  </si>
  <si>
    <t>EnC</t>
  </si>
  <si>
    <t>Pasajero 6</t>
  </si>
  <si>
    <t>Pasajero 7</t>
  </si>
  <si>
    <t>Permanente</t>
  </si>
  <si>
    <t>Libre
Ocupada (con pasajeros pero sin colectivos)
Cargando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</si>
</sst>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1" fillId="0" borderId="0" xfId="0" applyFont="1"/>
    <xf numFmtId="0" fontId="0" fillId="3" borderId="1" xfId="0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4" borderId="0" xfId="0" applyFill="1"/>
    <xf numFmtId="0" fontId="0" fillId="0" borderId="0" xfId="0" applyFont="1"/>
    <xf numFmtId="0" fontId="0" fillId="0" borderId="0" xfId="0" applyFill="1"/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4" workbookViewId="0">
      <selection activeCell="B19" sqref="B19"/>
    </sheetView>
  </sheetViews>
  <sheetFormatPr baseColWidth="10" defaultColWidth="9.140625" defaultRowHeight="15" x14ac:dyDescent="0.25"/>
  <cols>
    <col min="1" max="1" width="27.140625" customWidth="1"/>
    <col min="2" max="2" width="28.5703125" customWidth="1"/>
    <col min="3" max="3" width="26" customWidth="1"/>
  </cols>
  <sheetData>
    <row r="1" spans="1:3" x14ac:dyDescent="0.25">
      <c r="A1" s="5" t="s">
        <v>0</v>
      </c>
    </row>
    <row r="3" spans="1:3" x14ac:dyDescent="0.25">
      <c r="A3" s="4" t="s">
        <v>1</v>
      </c>
      <c r="B3" s="4" t="s">
        <v>3</v>
      </c>
    </row>
    <row r="4" spans="1:3" x14ac:dyDescent="0.25">
      <c r="A4" s="2" t="s">
        <v>2</v>
      </c>
      <c r="B4" s="2" t="s">
        <v>4</v>
      </c>
    </row>
    <row r="5" spans="1:3" x14ac:dyDescent="0.25">
      <c r="A5" s="2" t="s">
        <v>5</v>
      </c>
      <c r="B5" s="2" t="s">
        <v>6</v>
      </c>
    </row>
    <row r="6" spans="1:3" x14ac:dyDescent="0.25">
      <c r="A6" s="2" t="s">
        <v>7</v>
      </c>
      <c r="B6" s="2" t="s">
        <v>8</v>
      </c>
    </row>
    <row r="7" spans="1:3" x14ac:dyDescent="0.25">
      <c r="A7" s="2" t="s">
        <v>51</v>
      </c>
      <c r="B7" s="2" t="s">
        <v>9</v>
      </c>
    </row>
    <row r="10" spans="1:3" x14ac:dyDescent="0.25">
      <c r="A10" s="4" t="s">
        <v>10</v>
      </c>
      <c r="B10" s="4" t="s">
        <v>11</v>
      </c>
    </row>
    <row r="11" spans="1:3" x14ac:dyDescent="0.25">
      <c r="A11" s="2" t="s">
        <v>12</v>
      </c>
      <c r="B11" s="2" t="s">
        <v>13</v>
      </c>
    </row>
    <row r="12" spans="1:3" x14ac:dyDescent="0.25">
      <c r="A12" s="2" t="s">
        <v>14</v>
      </c>
      <c r="B12" s="2" t="s">
        <v>15</v>
      </c>
    </row>
    <row r="15" spans="1:3" x14ac:dyDescent="0.25">
      <c r="A15" s="4" t="s">
        <v>16</v>
      </c>
      <c r="B15" s="4" t="s">
        <v>11</v>
      </c>
      <c r="C15" s="4" t="s">
        <v>17</v>
      </c>
    </row>
    <row r="16" spans="1:3" ht="45" x14ac:dyDescent="0.25">
      <c r="A16" s="2" t="s">
        <v>14</v>
      </c>
      <c r="B16" s="3" t="s">
        <v>18</v>
      </c>
      <c r="C16" s="3" t="s">
        <v>19</v>
      </c>
    </row>
    <row r="17" spans="1:3" ht="60" x14ac:dyDescent="0.25">
      <c r="A17" s="2" t="s">
        <v>20</v>
      </c>
      <c r="B17" s="2" t="s">
        <v>21</v>
      </c>
      <c r="C17" s="3" t="s">
        <v>68</v>
      </c>
    </row>
    <row r="18" spans="1:3" ht="60" x14ac:dyDescent="0.25">
      <c r="A18" s="16" t="s">
        <v>12</v>
      </c>
      <c r="B18" s="12" t="s">
        <v>73</v>
      </c>
      <c r="C18" s="3" t="s">
        <v>74</v>
      </c>
    </row>
    <row r="20" spans="1:3" x14ac:dyDescent="0.25">
      <c r="A20" s="4" t="s">
        <v>22</v>
      </c>
      <c r="B20" s="2"/>
    </row>
    <row r="21" spans="1:3" x14ac:dyDescent="0.25">
      <c r="A21" s="13" t="s">
        <v>23</v>
      </c>
      <c r="B21" s="13"/>
    </row>
    <row r="22" spans="1:3" x14ac:dyDescent="0.25">
      <c r="A22" s="13" t="s">
        <v>24</v>
      </c>
      <c r="B22" s="13"/>
    </row>
    <row r="23" spans="1:3" x14ac:dyDescent="0.25">
      <c r="A23" s="13" t="s">
        <v>25</v>
      </c>
      <c r="B23" s="13"/>
    </row>
    <row r="24" spans="1:3" x14ac:dyDescent="0.25">
      <c r="A24" s="13" t="s">
        <v>26</v>
      </c>
      <c r="B24" s="13"/>
    </row>
  </sheetData>
  <mergeCells count="4">
    <mergeCell ref="A21:B21"/>
    <mergeCell ref="A22:B22"/>
    <mergeCell ref="A23:B23"/>
    <mergeCell ref="A24:B2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R14"/>
  <sheetViews>
    <sheetView workbookViewId="0">
      <selection activeCell="I7" sqref="I7"/>
    </sheetView>
  </sheetViews>
  <sheetFormatPr baseColWidth="10" defaultRowHeight="15" x14ac:dyDescent="0.25"/>
  <cols>
    <col min="1" max="1" width="15.7109375" bestFit="1" customWidth="1"/>
    <col min="2" max="2" width="8" customWidth="1"/>
    <col min="3" max="3" width="11.85546875" bestFit="1" customWidth="1"/>
    <col min="4" max="4" width="8.28515625" customWidth="1"/>
    <col min="5" max="5" width="9.85546875" customWidth="1"/>
    <col min="6" max="6" width="7.7109375" customWidth="1"/>
    <col min="7" max="7" width="7.42578125" bestFit="1" customWidth="1"/>
    <col min="8" max="8" width="8.28515625" bestFit="1" customWidth="1"/>
    <col min="9" max="9" width="8.5703125" bestFit="1" customWidth="1"/>
    <col min="10" max="11" width="12.85546875" customWidth="1"/>
    <col min="14" max="14" width="9.42578125" bestFit="1" customWidth="1"/>
    <col min="15" max="15" width="15.5703125" customWidth="1"/>
    <col min="16" max="16" width="9.28515625" customWidth="1"/>
    <col min="17" max="17" width="12.140625" customWidth="1"/>
    <col min="18" max="18" width="13.7109375" customWidth="1"/>
    <col min="19" max="19" width="18.28515625" bestFit="1" customWidth="1"/>
    <col min="20" max="20" width="14" customWidth="1"/>
    <col min="24" max="24" width="6.85546875" bestFit="1" customWidth="1"/>
    <col min="27" max="27" width="6.85546875" bestFit="1" customWidth="1"/>
    <col min="30" max="30" width="6.85546875" bestFit="1" customWidth="1"/>
    <col min="33" max="33" width="6.85546875" bestFit="1" customWidth="1"/>
    <col min="36" max="36" width="6.85546875" bestFit="1" customWidth="1"/>
    <col min="39" max="39" width="6.85546875" bestFit="1" customWidth="1"/>
    <col min="42" max="42" width="6.85546875" bestFit="1" customWidth="1"/>
  </cols>
  <sheetData>
    <row r="2" spans="1:44" ht="30" customHeight="1" x14ac:dyDescent="0.25">
      <c r="C2" s="15" t="s">
        <v>53</v>
      </c>
      <c r="D2" s="15"/>
      <c r="E2" s="15"/>
      <c r="F2" s="15" t="s">
        <v>54</v>
      </c>
      <c r="G2" s="15"/>
      <c r="H2" s="15"/>
      <c r="I2" s="15" t="s">
        <v>55</v>
      </c>
      <c r="J2" s="15"/>
      <c r="K2" s="7"/>
      <c r="S2" s="14" t="s">
        <v>14</v>
      </c>
      <c r="T2" s="14"/>
      <c r="X2" s="14" t="s">
        <v>49</v>
      </c>
      <c r="Y2" s="14"/>
      <c r="Z2" s="14"/>
      <c r="AA2" s="14" t="s">
        <v>50</v>
      </c>
      <c r="AB2" s="14"/>
      <c r="AC2" s="14"/>
      <c r="AD2" s="14" t="s">
        <v>60</v>
      </c>
      <c r="AE2" s="14"/>
      <c r="AF2" s="14"/>
      <c r="AG2" s="14" t="s">
        <v>61</v>
      </c>
      <c r="AH2" s="14"/>
      <c r="AI2" s="14"/>
      <c r="AJ2" s="14" t="s">
        <v>62</v>
      </c>
      <c r="AK2" s="14"/>
      <c r="AL2" s="14"/>
      <c r="AM2" s="14" t="s">
        <v>71</v>
      </c>
      <c r="AN2" s="14"/>
      <c r="AO2" s="14"/>
      <c r="AP2" s="14" t="s">
        <v>72</v>
      </c>
      <c r="AQ2" s="14"/>
      <c r="AR2" s="14"/>
    </row>
    <row r="3" spans="1:44" ht="75" x14ac:dyDescent="0.25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39</v>
      </c>
      <c r="K3" s="3" t="s">
        <v>52</v>
      </c>
      <c r="L3" s="11" t="s">
        <v>67</v>
      </c>
      <c r="M3" s="3" t="s">
        <v>33</v>
      </c>
      <c r="N3" s="3" t="s">
        <v>36</v>
      </c>
      <c r="O3" s="3" t="s">
        <v>43</v>
      </c>
      <c r="P3" s="3" t="s">
        <v>35</v>
      </c>
      <c r="Q3" s="3" t="s">
        <v>44</v>
      </c>
      <c r="R3" s="11" t="s">
        <v>34</v>
      </c>
      <c r="S3" s="3" t="s">
        <v>37</v>
      </c>
      <c r="T3" s="6" t="s">
        <v>38</v>
      </c>
      <c r="U3" s="3" t="s">
        <v>40</v>
      </c>
      <c r="V3" s="3" t="s">
        <v>41</v>
      </c>
      <c r="W3" s="3" t="s">
        <v>42</v>
      </c>
      <c r="X3" s="3" t="s">
        <v>45</v>
      </c>
      <c r="Y3" s="3" t="s">
        <v>46</v>
      </c>
      <c r="Z3" s="3" t="s">
        <v>47</v>
      </c>
      <c r="AA3" s="3" t="s">
        <v>45</v>
      </c>
      <c r="AB3" s="3" t="s">
        <v>46</v>
      </c>
      <c r="AC3" s="3" t="s">
        <v>47</v>
      </c>
      <c r="AD3" s="3" t="s">
        <v>45</v>
      </c>
      <c r="AE3" s="3" t="s">
        <v>46</v>
      </c>
      <c r="AF3" s="3" t="s">
        <v>47</v>
      </c>
      <c r="AG3" s="3" t="s">
        <v>45</v>
      </c>
      <c r="AH3" s="3" t="s">
        <v>46</v>
      </c>
      <c r="AI3" s="3" t="s">
        <v>47</v>
      </c>
      <c r="AJ3" s="3" t="s">
        <v>45</v>
      </c>
      <c r="AK3" s="3" t="s">
        <v>46</v>
      </c>
      <c r="AL3" s="3" t="s">
        <v>47</v>
      </c>
      <c r="AM3" s="3" t="s">
        <v>45</v>
      </c>
      <c r="AN3" s="3" t="s">
        <v>46</v>
      </c>
      <c r="AO3" s="3" t="s">
        <v>47</v>
      </c>
      <c r="AP3" s="3" t="s">
        <v>45</v>
      </c>
      <c r="AQ3" s="3" t="s">
        <v>46</v>
      </c>
      <c r="AR3" s="3" t="s">
        <v>47</v>
      </c>
    </row>
    <row r="4" spans="1:44" ht="36" customHeight="1" x14ac:dyDescent="0.25">
      <c r="C4">
        <f>Rnd!A1</f>
        <v>0.67459999999999998</v>
      </c>
      <c r="D4">
        <f>-6*LN(1-C4)</f>
        <v>6.7362005051831968</v>
      </c>
      <c r="E4">
        <f>D4</f>
        <v>6.7362005051831968</v>
      </c>
      <c r="F4">
        <f>Rnd!A2</f>
        <v>1.0800000000000001E-2</v>
      </c>
      <c r="G4">
        <f>-3*LN(1-F4)</f>
        <v>3.2576230004627837E-2</v>
      </c>
      <c r="H4" s="8">
        <f>G4</f>
        <v>3.2576230004627837E-2</v>
      </c>
      <c r="I4" t="s">
        <v>57</v>
      </c>
      <c r="J4" t="s">
        <v>57</v>
      </c>
      <c r="K4" t="s">
        <v>56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57</v>
      </c>
      <c r="Z4" s="1" t="s">
        <v>48</v>
      </c>
    </row>
    <row r="5" spans="1:44" x14ac:dyDescent="0.25">
      <c r="A5" t="s">
        <v>58</v>
      </c>
      <c r="B5">
        <f>H4</f>
        <v>3.2576230004627837E-2</v>
      </c>
      <c r="E5">
        <f>+E4</f>
        <v>6.7362005051831968</v>
      </c>
      <c r="F5">
        <f>Rnd!A3</f>
        <v>0.58160000000000001</v>
      </c>
      <c r="G5">
        <f>-3*LN(1-F5)</f>
        <v>2.6139520986942717</v>
      </c>
      <c r="H5" s="8">
        <f>G5+B5</f>
        <v>2.6465283286988996</v>
      </c>
      <c r="I5" t="s">
        <v>57</v>
      </c>
      <c r="J5" t="s">
        <v>57</v>
      </c>
      <c r="K5" t="s">
        <v>56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 t="s">
        <v>57</v>
      </c>
      <c r="X5" t="s">
        <v>59</v>
      </c>
      <c r="Y5">
        <f>B5</f>
        <v>3.2576230004627837E-2</v>
      </c>
      <c r="Z5">
        <f>Y5+10</f>
        <v>10.032576230004628</v>
      </c>
    </row>
    <row r="6" spans="1:44" x14ac:dyDescent="0.25">
      <c r="A6" t="s">
        <v>58</v>
      </c>
      <c r="B6">
        <f>H5</f>
        <v>2.6465283286988996</v>
      </c>
      <c r="E6" s="8">
        <f>E5</f>
        <v>6.7362005051831968</v>
      </c>
      <c r="F6">
        <f>Rnd!A4</f>
        <v>0.8881</v>
      </c>
      <c r="G6">
        <f>-3*LN(1-F6)</f>
        <v>6.570448990992773</v>
      </c>
      <c r="H6">
        <f>G6+B6</f>
        <v>9.2169773196916722</v>
      </c>
      <c r="K6" t="s">
        <v>56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 t="s">
        <v>57</v>
      </c>
      <c r="X6" t="s">
        <v>59</v>
      </c>
      <c r="Y6">
        <v>3.2576230004627837E-2</v>
      </c>
      <c r="Z6">
        <v>10.032576230004628</v>
      </c>
      <c r="AA6" t="s">
        <v>59</v>
      </c>
      <c r="AB6">
        <f>B6</f>
        <v>2.6465283286988996</v>
      </c>
      <c r="AC6">
        <f>+AB6+10</f>
        <v>12.646528328698899</v>
      </c>
    </row>
    <row r="7" spans="1:44" x14ac:dyDescent="0.25">
      <c r="A7" t="s">
        <v>63</v>
      </c>
      <c r="B7">
        <f>E6</f>
        <v>6.7362005051831968</v>
      </c>
      <c r="C7">
        <f>Rnd!A5</f>
        <v>0.98070000000000002</v>
      </c>
      <c r="D7">
        <f>-6*LN(1-C7)</f>
        <v>23.685901098427788</v>
      </c>
      <c r="E7">
        <f>D7+B7</f>
        <v>30.422101603610983</v>
      </c>
      <c r="H7" s="8">
        <f>H6</f>
        <v>9.2169773196916722</v>
      </c>
      <c r="I7">
        <v>5</v>
      </c>
      <c r="J7">
        <f>I7+B7</f>
        <v>11.736200505183197</v>
      </c>
      <c r="K7" t="s">
        <v>64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 t="s">
        <v>65</v>
      </c>
      <c r="T7">
        <v>40</v>
      </c>
      <c r="U7">
        <v>0</v>
      </c>
      <c r="V7">
        <f>B7-Y6</f>
        <v>6.7036242751785693</v>
      </c>
      <c r="W7" t="s">
        <v>57</v>
      </c>
      <c r="X7" s="9" t="s">
        <v>66</v>
      </c>
      <c r="Y7">
        <v>3.2576230004627837E-2</v>
      </c>
      <c r="Z7" t="s">
        <v>57</v>
      </c>
      <c r="AA7" t="s">
        <v>59</v>
      </c>
      <c r="AB7">
        <v>2.6465283286988996</v>
      </c>
      <c r="AC7">
        <v>12.646528328698899</v>
      </c>
    </row>
    <row r="8" spans="1:44" x14ac:dyDescent="0.25">
      <c r="A8" t="s">
        <v>58</v>
      </c>
      <c r="B8">
        <f>H7</f>
        <v>9.2169773196916722</v>
      </c>
      <c r="E8">
        <f t="shared" ref="E8:E14" si="0">E7</f>
        <v>30.422101603610983</v>
      </c>
      <c r="F8">
        <f>Rnd!A6</f>
        <v>0.40329999999999999</v>
      </c>
      <c r="G8">
        <f>-3*LN(1-F8)</f>
        <v>1.5490224133623025</v>
      </c>
      <c r="H8" s="8">
        <f>G8+B8</f>
        <v>10.765999733053974</v>
      </c>
      <c r="J8">
        <f>J7</f>
        <v>11.736200505183197</v>
      </c>
      <c r="K8" t="s">
        <v>64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 t="s">
        <v>65</v>
      </c>
      <c r="T8">
        <v>40</v>
      </c>
      <c r="U8">
        <v>0</v>
      </c>
      <c r="V8">
        <v>6.7036242751785693</v>
      </c>
      <c r="W8" t="s">
        <v>57</v>
      </c>
      <c r="X8" t="s">
        <v>66</v>
      </c>
      <c r="Y8">
        <v>3.2576230004627837E-2</v>
      </c>
      <c r="Z8" t="s">
        <v>57</v>
      </c>
      <c r="AA8" t="s">
        <v>59</v>
      </c>
      <c r="AB8">
        <v>2.6465283286988996</v>
      </c>
      <c r="AC8">
        <v>12.646528328698899</v>
      </c>
      <c r="AD8" t="s">
        <v>59</v>
      </c>
      <c r="AE8">
        <f>B8</f>
        <v>9.2169773196916722</v>
      </c>
      <c r="AF8">
        <f>AE8+10</f>
        <v>19.216977319691672</v>
      </c>
    </row>
    <row r="9" spans="1:44" x14ac:dyDescent="0.25">
      <c r="A9" t="s">
        <v>58</v>
      </c>
      <c r="B9">
        <f>H8</f>
        <v>10.765999733053974</v>
      </c>
      <c r="E9">
        <f t="shared" si="0"/>
        <v>30.422101603610983</v>
      </c>
      <c r="F9">
        <f>Rnd!A7</f>
        <v>0.60050000000000003</v>
      </c>
      <c r="G9">
        <f>-3*LN(1-F9)</f>
        <v>2.7526245413274233</v>
      </c>
      <c r="H9">
        <f>G9+B9</f>
        <v>13.518624274381397</v>
      </c>
      <c r="J9" s="8">
        <f>J8</f>
        <v>11.736200505183197</v>
      </c>
      <c r="K9" t="s">
        <v>64</v>
      </c>
      <c r="L9">
        <v>3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 t="s">
        <v>65</v>
      </c>
      <c r="T9">
        <v>40</v>
      </c>
      <c r="U9">
        <v>0</v>
      </c>
      <c r="V9">
        <v>6.7036242751785693</v>
      </c>
      <c r="W9" t="s">
        <v>57</v>
      </c>
      <c r="X9" t="s">
        <v>66</v>
      </c>
      <c r="Y9">
        <v>3.2576230004627837E-2</v>
      </c>
      <c r="Z9" t="s">
        <v>57</v>
      </c>
      <c r="AA9" t="s">
        <v>59</v>
      </c>
      <c r="AB9">
        <v>2.6465283286988996</v>
      </c>
      <c r="AC9">
        <v>12.646528328698899</v>
      </c>
      <c r="AD9" t="s">
        <v>59</v>
      </c>
      <c r="AE9">
        <v>9.2169773196916722</v>
      </c>
      <c r="AF9">
        <v>19.216977319691672</v>
      </c>
      <c r="AG9" t="s">
        <v>59</v>
      </c>
      <c r="AH9">
        <f>B9</f>
        <v>10.765999733053974</v>
      </c>
      <c r="AI9">
        <f>AH9+10</f>
        <v>20.765999733053974</v>
      </c>
    </row>
    <row r="10" spans="1:44" x14ac:dyDescent="0.25">
      <c r="A10" t="s">
        <v>69</v>
      </c>
      <c r="B10">
        <f>J9</f>
        <v>11.736200505183197</v>
      </c>
      <c r="E10">
        <f t="shared" si="0"/>
        <v>30.422101603610983</v>
      </c>
      <c r="H10" s="8">
        <f>H9</f>
        <v>13.518624274381397</v>
      </c>
      <c r="I10">
        <v>5</v>
      </c>
      <c r="J10">
        <f>+I10+B10</f>
        <v>16.736200505183199</v>
      </c>
      <c r="K10" t="s">
        <v>64</v>
      </c>
      <c r="L10">
        <v>2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65</v>
      </c>
      <c r="T10">
        <v>39</v>
      </c>
      <c r="U10">
        <v>1</v>
      </c>
      <c r="V10">
        <f>V9+(B10-AB9)</f>
        <v>15.793296451662867</v>
      </c>
      <c r="W10">
        <f>V10/U10</f>
        <v>15.793296451662867</v>
      </c>
      <c r="X10" t="s">
        <v>70</v>
      </c>
      <c r="Y10">
        <v>3.2576230004627837E-2</v>
      </c>
      <c r="Z10" t="s">
        <v>57</v>
      </c>
      <c r="AA10" s="9" t="s">
        <v>66</v>
      </c>
      <c r="AB10">
        <v>2.6465283286988996</v>
      </c>
      <c r="AC10" t="s">
        <v>57</v>
      </c>
      <c r="AD10" t="s">
        <v>59</v>
      </c>
      <c r="AE10">
        <v>9.2169773196916722</v>
      </c>
      <c r="AF10">
        <v>19.216977319691672</v>
      </c>
      <c r="AG10" t="s">
        <v>59</v>
      </c>
      <c r="AH10">
        <v>10.765999733053974</v>
      </c>
      <c r="AI10">
        <v>20.765999733053974</v>
      </c>
    </row>
    <row r="11" spans="1:44" x14ac:dyDescent="0.25">
      <c r="A11" t="s">
        <v>58</v>
      </c>
      <c r="B11">
        <f>H10</f>
        <v>13.518624274381397</v>
      </c>
      <c r="E11">
        <f t="shared" si="0"/>
        <v>30.422101603610983</v>
      </c>
      <c r="F11">
        <f>Rnd!A8</f>
        <v>0.39529999999999998</v>
      </c>
      <c r="G11">
        <f>-3*LN(1-F11)</f>
        <v>1.5090684351089094</v>
      </c>
      <c r="H11" s="8">
        <f>G11+B11</f>
        <v>15.027692709490307</v>
      </c>
      <c r="J11">
        <v>16.736200505183199</v>
      </c>
      <c r="K11" t="s">
        <v>64</v>
      </c>
      <c r="L11">
        <v>3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65</v>
      </c>
      <c r="T11">
        <v>39</v>
      </c>
      <c r="U11">
        <v>1</v>
      </c>
      <c r="V11">
        <v>15.793296451662867</v>
      </c>
      <c r="W11">
        <v>15.793296451662867</v>
      </c>
      <c r="X11" t="s">
        <v>70</v>
      </c>
      <c r="Y11">
        <v>3.2576230004627837E-2</v>
      </c>
      <c r="Z11" t="s">
        <v>57</v>
      </c>
      <c r="AA11" t="s">
        <v>66</v>
      </c>
      <c r="AB11">
        <v>2.6465283286988996</v>
      </c>
      <c r="AC11" t="s">
        <v>57</v>
      </c>
      <c r="AD11" t="s">
        <v>59</v>
      </c>
      <c r="AE11">
        <v>9.2169773196916722</v>
      </c>
      <c r="AF11">
        <v>19.216977319691672</v>
      </c>
      <c r="AG11" t="s">
        <v>59</v>
      </c>
      <c r="AH11">
        <v>10.765999733053974</v>
      </c>
      <c r="AI11">
        <v>20.765999733053974</v>
      </c>
      <c r="AJ11" t="s">
        <v>59</v>
      </c>
      <c r="AK11">
        <f>B11</f>
        <v>13.518624274381397</v>
      </c>
      <c r="AL11">
        <f>AK11+10</f>
        <v>23.518624274381395</v>
      </c>
    </row>
    <row r="12" spans="1:44" x14ac:dyDescent="0.25">
      <c r="A12" t="s">
        <v>58</v>
      </c>
      <c r="B12">
        <f>H11</f>
        <v>15.027692709490307</v>
      </c>
      <c r="E12">
        <f t="shared" si="0"/>
        <v>30.422101603610983</v>
      </c>
      <c r="F12">
        <f>Rnd!A9</f>
        <v>0.36730000000000002</v>
      </c>
      <c r="G12">
        <f>-3*LN(1-F12)</f>
        <v>1.3732767084878952</v>
      </c>
      <c r="H12" s="8">
        <f>G12+B12</f>
        <v>16.400969417978203</v>
      </c>
      <c r="J12">
        <f>J11</f>
        <v>16.736200505183199</v>
      </c>
      <c r="K12" t="s">
        <v>64</v>
      </c>
      <c r="L12">
        <v>4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65</v>
      </c>
      <c r="T12">
        <v>39</v>
      </c>
      <c r="U12">
        <v>1</v>
      </c>
      <c r="V12">
        <v>15.793296451662867</v>
      </c>
      <c r="W12">
        <v>15.793296451662867</v>
      </c>
      <c r="X12" t="s">
        <v>70</v>
      </c>
      <c r="Y12">
        <v>3.2576230004627837E-2</v>
      </c>
      <c r="Z12" t="s">
        <v>57</v>
      </c>
      <c r="AA12" t="s">
        <v>66</v>
      </c>
      <c r="AB12">
        <v>2.6465283286988996</v>
      </c>
      <c r="AC12" t="s">
        <v>57</v>
      </c>
      <c r="AD12" t="s">
        <v>59</v>
      </c>
      <c r="AE12">
        <v>9.2169773196916722</v>
      </c>
      <c r="AF12">
        <v>19.216977319691672</v>
      </c>
      <c r="AG12" t="s">
        <v>59</v>
      </c>
      <c r="AH12">
        <v>10.765999733053974</v>
      </c>
      <c r="AI12">
        <v>20.765999733053974</v>
      </c>
      <c r="AJ12" t="s">
        <v>59</v>
      </c>
      <c r="AK12">
        <v>13.518624274381397</v>
      </c>
      <c r="AL12">
        <v>23.518624274381395</v>
      </c>
      <c r="AM12" t="s">
        <v>59</v>
      </c>
      <c r="AN12">
        <f>B12</f>
        <v>15.027692709490307</v>
      </c>
      <c r="AO12">
        <f>AN12+10</f>
        <v>25.027692709490307</v>
      </c>
    </row>
    <row r="13" spans="1:44" x14ac:dyDescent="0.25">
      <c r="A13" t="s">
        <v>58</v>
      </c>
      <c r="B13">
        <f>H12</f>
        <v>16.400969417978203</v>
      </c>
      <c r="E13">
        <f t="shared" si="0"/>
        <v>30.422101603610983</v>
      </c>
      <c r="F13">
        <f>Rnd!A10</f>
        <v>0.53320000000000001</v>
      </c>
      <c r="G13">
        <f>-3*LN(1-F13)</f>
        <v>2.2855631357092085</v>
      </c>
      <c r="H13" s="8">
        <f>G13+B13</f>
        <v>18.68653255368741</v>
      </c>
      <c r="J13" s="8">
        <f>J12</f>
        <v>16.736200505183199</v>
      </c>
      <c r="K13" t="s">
        <v>64</v>
      </c>
      <c r="L13">
        <v>5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65</v>
      </c>
      <c r="T13">
        <v>39</v>
      </c>
      <c r="U13">
        <v>1</v>
      </c>
      <c r="V13">
        <v>15.793296451662867</v>
      </c>
      <c r="W13">
        <v>15.793296451662867</v>
      </c>
      <c r="X13" t="s">
        <v>70</v>
      </c>
      <c r="Y13">
        <v>3.2576230004627837E-2</v>
      </c>
      <c r="Z13" t="s">
        <v>57</v>
      </c>
      <c r="AA13" t="s">
        <v>66</v>
      </c>
      <c r="AB13">
        <v>2.6465283286988996</v>
      </c>
      <c r="AC13" t="s">
        <v>57</v>
      </c>
      <c r="AD13" t="s">
        <v>59</v>
      </c>
      <c r="AE13">
        <v>9.2169773196916722</v>
      </c>
      <c r="AF13">
        <v>19.216977319691672</v>
      </c>
      <c r="AG13" t="s">
        <v>59</v>
      </c>
      <c r="AH13">
        <v>10.765999733053974</v>
      </c>
      <c r="AI13">
        <v>20.765999733053974</v>
      </c>
      <c r="AJ13" t="s">
        <v>59</v>
      </c>
      <c r="AK13">
        <v>13.518624274381397</v>
      </c>
      <c r="AL13">
        <v>23.518624274381395</v>
      </c>
      <c r="AM13" t="s">
        <v>59</v>
      </c>
      <c r="AN13">
        <v>15.027692709490307</v>
      </c>
      <c r="AO13">
        <v>25.027692709490307</v>
      </c>
      <c r="AP13" t="s">
        <v>59</v>
      </c>
      <c r="AQ13">
        <f>+B13</f>
        <v>16.400969417978203</v>
      </c>
      <c r="AR13">
        <f>AQ13+10</f>
        <v>26.400969417978203</v>
      </c>
    </row>
    <row r="14" spans="1:44" x14ac:dyDescent="0.25">
      <c r="A14" t="s">
        <v>69</v>
      </c>
      <c r="B14">
        <f>J13</f>
        <v>16.736200505183199</v>
      </c>
      <c r="E14">
        <f t="shared" si="0"/>
        <v>30.422101603610983</v>
      </c>
      <c r="H14" s="10">
        <f>H13</f>
        <v>18.68653255368741</v>
      </c>
      <c r="I14">
        <v>5</v>
      </c>
      <c r="J14">
        <f>+I14+B14</f>
        <v>21.736200505183199</v>
      </c>
      <c r="K14" t="s">
        <v>64</v>
      </c>
      <c r="L14">
        <v>4</v>
      </c>
      <c r="M14">
        <v>5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65</v>
      </c>
      <c r="T14">
        <v>38</v>
      </c>
      <c r="U14">
        <v>2</v>
      </c>
      <c r="V14">
        <f>V13+(B14-AE14)</f>
        <v>23.312519637154395</v>
      </c>
      <c r="W14">
        <f>V14/U14</f>
        <v>11.656259818577198</v>
      </c>
      <c r="X14" t="s">
        <v>70</v>
      </c>
      <c r="Y14">
        <v>3.2576230004627837E-2</v>
      </c>
      <c r="Z14" t="s">
        <v>57</v>
      </c>
      <c r="AA14" t="s">
        <v>70</v>
      </c>
      <c r="AB14">
        <v>2.6465283286988996</v>
      </c>
      <c r="AC14" t="s">
        <v>57</v>
      </c>
      <c r="AD14" t="s">
        <v>70</v>
      </c>
      <c r="AE14">
        <v>9.2169773196916722</v>
      </c>
      <c r="AF14" t="s">
        <v>57</v>
      </c>
      <c r="AG14" t="s">
        <v>59</v>
      </c>
      <c r="AH14">
        <v>10.765999733053974</v>
      </c>
      <c r="AI14">
        <v>20.765999733053974</v>
      </c>
      <c r="AJ14" t="s">
        <v>59</v>
      </c>
      <c r="AK14">
        <v>13.518624274381397</v>
      </c>
      <c r="AL14">
        <v>23.518624274381395</v>
      </c>
      <c r="AM14" t="s">
        <v>59</v>
      </c>
      <c r="AN14">
        <v>15.027692709490307</v>
      </c>
      <c r="AO14">
        <v>25.027692709490307</v>
      </c>
      <c r="AP14" t="s">
        <v>59</v>
      </c>
      <c r="AQ14">
        <v>16.400969417978203</v>
      </c>
      <c r="AR14">
        <v>26.400969417978203</v>
      </c>
    </row>
  </sheetData>
  <mergeCells count="11">
    <mergeCell ref="AP2:AR2"/>
    <mergeCell ref="AD2:AF2"/>
    <mergeCell ref="AG2:AI2"/>
    <mergeCell ref="AJ2:AL2"/>
    <mergeCell ref="AM2:AO2"/>
    <mergeCell ref="X2:Z2"/>
    <mergeCell ref="AA2:AC2"/>
    <mergeCell ref="C2:E2"/>
    <mergeCell ref="F2:H2"/>
    <mergeCell ref="I2:J2"/>
    <mergeCell ref="S2:T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>
        <v>0.67459999999999998</v>
      </c>
    </row>
    <row r="2" spans="1:1" x14ac:dyDescent="0.25">
      <c r="A2">
        <v>1.0800000000000001E-2</v>
      </c>
    </row>
    <row r="3" spans="1:1" x14ac:dyDescent="0.25">
      <c r="A3">
        <v>0.58160000000000001</v>
      </c>
    </row>
    <row r="4" spans="1:1" x14ac:dyDescent="0.25">
      <c r="A4">
        <v>0.8881</v>
      </c>
    </row>
    <row r="5" spans="1:1" x14ac:dyDescent="0.25">
      <c r="A5">
        <v>0.98070000000000002</v>
      </c>
    </row>
    <row r="6" spans="1:1" x14ac:dyDescent="0.25">
      <c r="A6">
        <v>0.40329999999999999</v>
      </c>
    </row>
    <row r="7" spans="1:1" x14ac:dyDescent="0.25">
      <c r="A7">
        <v>0.60050000000000003</v>
      </c>
    </row>
    <row r="8" spans="1:1" x14ac:dyDescent="0.25">
      <c r="A8">
        <v>0.39529999999999998</v>
      </c>
    </row>
    <row r="9" spans="1:1" x14ac:dyDescent="0.25">
      <c r="A9">
        <v>0.36730000000000002</v>
      </c>
    </row>
    <row r="10" spans="1:1" x14ac:dyDescent="0.25">
      <c r="A10">
        <v>0.53320000000000001</v>
      </c>
    </row>
    <row r="11" spans="1:1" x14ac:dyDescent="0.25">
      <c r="A11">
        <v>0.29820000000000002</v>
      </c>
    </row>
    <row r="12" spans="1:1" x14ac:dyDescent="0.25">
      <c r="A12">
        <v>0.17019999999999999</v>
      </c>
    </row>
    <row r="13" spans="1:1" x14ac:dyDescent="0.25">
      <c r="A13">
        <v>0.76490000000000002</v>
      </c>
    </row>
    <row r="14" spans="1:1" x14ac:dyDescent="0.25">
      <c r="A14">
        <v>0.39090000000000003</v>
      </c>
    </row>
    <row r="15" spans="1:1" x14ac:dyDescent="0.25">
      <c r="A15">
        <v>0.45629999999999998</v>
      </c>
    </row>
    <row r="16" spans="1:1" x14ac:dyDescent="0.25">
      <c r="A16">
        <v>0.58830000000000005</v>
      </c>
    </row>
    <row r="17" spans="1:1" x14ac:dyDescent="0.25">
      <c r="A17">
        <v>0.46389999999999998</v>
      </c>
    </row>
    <row r="18" spans="1:1" x14ac:dyDescent="0.25">
      <c r="A18">
        <v>2.7900000000000001E-2</v>
      </c>
    </row>
    <row r="19" spans="1:1" x14ac:dyDescent="0.25">
      <c r="A19">
        <v>0.4773</v>
      </c>
    </row>
    <row r="20" spans="1:1" x14ac:dyDescent="0.25">
      <c r="A20">
        <v>0.1028</v>
      </c>
    </row>
    <row r="21" spans="1:1" x14ac:dyDescent="0.25">
      <c r="A21">
        <v>0.13189999999999999</v>
      </c>
    </row>
    <row r="22" spans="1:1" x14ac:dyDescent="0.25">
      <c r="A22">
        <v>0.32769999999999999</v>
      </c>
    </row>
    <row r="23" spans="1:1" x14ac:dyDescent="0.25">
      <c r="A23">
        <v>0.61780000000000002</v>
      </c>
    </row>
    <row r="24" spans="1:1" x14ac:dyDescent="0.25">
      <c r="A24">
        <v>0.20749999999999999</v>
      </c>
    </row>
    <row r="25" spans="1:1" x14ac:dyDescent="0.25">
      <c r="A25">
        <v>0.77700000000000002</v>
      </c>
    </row>
    <row r="26" spans="1:1" x14ac:dyDescent="0.25">
      <c r="A26">
        <v>0.64190000000000003</v>
      </c>
    </row>
    <row r="27" spans="1:1" x14ac:dyDescent="0.25">
      <c r="A27">
        <v>0.72550000000000003</v>
      </c>
    </row>
    <row r="28" spans="1:1" x14ac:dyDescent="0.25">
      <c r="A28">
        <v>0.32</v>
      </c>
    </row>
    <row r="29" spans="1:1" x14ac:dyDescent="0.25">
      <c r="A29">
        <v>0.32350000000000001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Planteo</vt:lpstr>
      <vt:lpstr>Resolucion</vt:lpstr>
      <vt:lpstr>Rnd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2019-09-28T15:00:14Z</dcterms:modified>
</cp:coreProperties>
</file>