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7.xml" ContentType="application/vnd.openxmlformats-officedocument.drawingml.chart+xml"/>
  <Override PartName="/xl/drawings/drawing27.xml" ContentType="application/vnd.openxmlformats-officedocument.drawingml.chartshapes+xml"/>
  <Override PartName="/xl/charts/chart18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drawings/drawing30.xml" ContentType="application/vnd.openxmlformats-officedocument.drawingml.chartshapes+xml"/>
  <Override PartName="/xl/charts/chart20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1.xml" ContentType="application/vnd.openxmlformats-officedocument.drawingml.chart+xml"/>
  <Override PartName="/xl/drawings/drawing33.xml" ContentType="application/vnd.openxmlformats-officedocument.drawingml.chartshapes+xml"/>
  <Override PartName="/xl/charts/chart2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3.xml" ContentType="application/vnd.openxmlformats-officedocument.drawingml.chart+xml"/>
  <Override PartName="/xl/drawings/drawing36.xml" ContentType="application/vnd.openxmlformats-officedocument.drawingml.chartshapes+xml"/>
  <Override PartName="/xl/charts/chart24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5.xml" ContentType="application/vnd.openxmlformats-officedocument.drawingml.chart+xml"/>
  <Override PartName="/xl/drawings/drawing39.xml" ContentType="application/vnd.openxmlformats-officedocument.drawingml.chartshapes+xml"/>
  <Override PartName="/xl/charts/chart26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7.xml" ContentType="application/vnd.openxmlformats-officedocument.drawingml.chart+xml"/>
  <Override PartName="/xl/drawings/drawing42.xml" ContentType="application/vnd.openxmlformats-officedocument.drawingml.chartshapes+xml"/>
  <Override PartName="/xl/charts/chart28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45.xml" ContentType="application/vnd.openxmlformats-officedocument.drawingml.chartshapes+xml"/>
  <Override PartName="/xl/charts/chart30.xml" ContentType="application/vnd.openxmlformats-officedocument.drawingml.chart+xml"/>
  <Override PartName="/xl/drawings/drawing4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X03917219\Documents\KOFSaludTrasnformation\"/>
    </mc:Choice>
  </mc:AlternateContent>
  <xr:revisionPtr revIDLastSave="0" documentId="8_{50C5F67B-2B8D-44C5-BC21-1BC8D73E48F1}" xr6:coauthVersionLast="47" xr6:coauthVersionMax="47" xr10:uidLastSave="{00000000-0000-0000-0000-000000000000}"/>
  <bookViews>
    <workbookView xWindow="-120" yWindow="-120" windowWidth="29040" windowHeight="15840" tabRatio="706" activeTab="2" xr2:uid="{00000000-000D-0000-FFFF-FFFF00000000}"/>
  </bookViews>
  <sheets>
    <sheet name="Clasificación" sheetId="5" r:id="rId1"/>
    <sheet name="EJEMPLO" sheetId="6" state="hidden" r:id="rId2"/>
    <sheet name="índice de Salud KOF" sheetId="4" r:id="rId3"/>
    <sheet name="México" sheetId="7" r:id="rId4"/>
    <sheet name="Guatemala" sheetId="22" r:id="rId5"/>
    <sheet name="Costa Rica" sheetId="23" r:id="rId6"/>
    <sheet name="Nicaragua" sheetId="10" r:id="rId7"/>
    <sheet name="Panamá" sheetId="11" r:id="rId8"/>
    <sheet name="Colombia" sheetId="12" r:id="rId9"/>
    <sheet name="Venezuela" sheetId="13" r:id="rId10"/>
    <sheet name="Brasil" sheetId="14" r:id="rId11"/>
    <sheet name="Argentina" sheetId="15" r:id="rId12"/>
    <sheet name="Uruguay" sheetId="16" r:id="rId13"/>
    <sheet name="JDV" sheetId="18" r:id="rId14"/>
    <sheet name="UO 2" sheetId="8" r:id="rId15"/>
    <sheet name="UO 3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14" i="4"/>
  <c r="G13" i="4"/>
  <c r="G12" i="4"/>
  <c r="G11" i="4"/>
  <c r="G10" i="4"/>
  <c r="G9" i="4"/>
  <c r="G7" i="4"/>
  <c r="G6" i="4"/>
  <c r="G5" i="4"/>
  <c r="G4" i="4"/>
  <c r="G15" i="23" l="1"/>
  <c r="I12" i="23" s="1"/>
  <c r="H14" i="23"/>
  <c r="H13" i="23"/>
  <c r="H12" i="23"/>
  <c r="H11" i="23"/>
  <c r="H10" i="23"/>
  <c r="H9" i="23"/>
  <c r="K9" i="23" s="1"/>
  <c r="H8" i="23"/>
  <c r="H7" i="23"/>
  <c r="H6" i="23"/>
  <c r="H5" i="23"/>
  <c r="K5" i="23" s="1"/>
  <c r="H4" i="23"/>
  <c r="K4" i="23" s="1"/>
  <c r="G15" i="22"/>
  <c r="I14" i="22" s="1"/>
  <c r="H14" i="22"/>
  <c r="H13" i="22"/>
  <c r="H12" i="22"/>
  <c r="K12" i="22" s="1"/>
  <c r="H11" i="22"/>
  <c r="H10" i="22"/>
  <c r="H9" i="22"/>
  <c r="K9" i="22" s="1"/>
  <c r="H8" i="22"/>
  <c r="H7" i="22"/>
  <c r="H6" i="22"/>
  <c r="H5" i="22"/>
  <c r="K5" i="22" s="1"/>
  <c r="H4" i="22"/>
  <c r="K6" i="22" l="1"/>
  <c r="K6" i="23"/>
  <c r="L4" i="22"/>
  <c r="K15" i="22" s="1"/>
  <c r="I6" i="22"/>
  <c r="I13" i="22"/>
  <c r="I4" i="22"/>
  <c r="J4" i="22" s="1"/>
  <c r="I9" i="22"/>
  <c r="I5" i="22"/>
  <c r="J5" i="22" s="1"/>
  <c r="I10" i="22"/>
  <c r="I10" i="23"/>
  <c r="K4" i="22"/>
  <c r="I7" i="22"/>
  <c r="I4" i="23"/>
  <c r="J4" i="23" s="1"/>
  <c r="I13" i="23"/>
  <c r="I5" i="23"/>
  <c r="J5" i="23" s="1"/>
  <c r="I7" i="23"/>
  <c r="I12" i="22"/>
  <c r="L4" i="23"/>
  <c r="K15" i="23" s="1"/>
  <c r="K12" i="23"/>
  <c r="I8" i="23"/>
  <c r="I11" i="23"/>
  <c r="I14" i="23"/>
  <c r="J12" i="23" s="1"/>
  <c r="I6" i="23"/>
  <c r="I9" i="23"/>
  <c r="I8" i="22"/>
  <c r="I11" i="22"/>
  <c r="J9" i="23" l="1"/>
  <c r="J9" i="22"/>
  <c r="J6" i="22"/>
  <c r="I15" i="22"/>
  <c r="J12" i="22"/>
  <c r="J6" i="23"/>
  <c r="J15" i="23" s="1"/>
  <c r="I15" i="23"/>
  <c r="J15" i="22" l="1"/>
  <c r="G15" i="18" l="1"/>
  <c r="I12" i="18" s="1"/>
  <c r="H14" i="18"/>
  <c r="H13" i="18"/>
  <c r="H12" i="18"/>
  <c r="H11" i="18"/>
  <c r="H10" i="18"/>
  <c r="H9" i="18"/>
  <c r="H8" i="18"/>
  <c r="H7" i="18"/>
  <c r="H6" i="18"/>
  <c r="H5" i="18"/>
  <c r="K5" i="18" s="1"/>
  <c r="H4" i="18"/>
  <c r="K4" i="18" s="1"/>
  <c r="K12" i="18" l="1"/>
  <c r="K6" i="18"/>
  <c r="I4" i="18"/>
  <c r="J4" i="18" s="1"/>
  <c r="I11" i="18"/>
  <c r="K9" i="18"/>
  <c r="I8" i="18"/>
  <c r="I14" i="18"/>
  <c r="L4" i="18"/>
  <c r="K15" i="18" s="1"/>
  <c r="I5" i="18"/>
  <c r="J5" i="18" s="1"/>
  <c r="I7" i="18"/>
  <c r="I10" i="18"/>
  <c r="I13" i="18"/>
  <c r="I6" i="18"/>
  <c r="I9" i="18"/>
  <c r="J12" i="18" l="1"/>
  <c r="J9" i="18"/>
  <c r="J6" i="18"/>
  <c r="I15" i="18"/>
  <c r="J15" i="18" l="1"/>
  <c r="G15" i="16"/>
  <c r="I14" i="16" s="1"/>
  <c r="H14" i="16"/>
  <c r="H13" i="16"/>
  <c r="H12" i="16"/>
  <c r="H11" i="16"/>
  <c r="H10" i="16"/>
  <c r="H9" i="16"/>
  <c r="H8" i="16"/>
  <c r="H7" i="16"/>
  <c r="H6" i="16"/>
  <c r="K6" i="16" s="1"/>
  <c r="H5" i="16"/>
  <c r="K5" i="16" s="1"/>
  <c r="H4" i="16"/>
  <c r="K4" i="16" s="1"/>
  <c r="I8" i="16" l="1"/>
  <c r="K9" i="16"/>
  <c r="I13" i="16"/>
  <c r="I11" i="16"/>
  <c r="I5" i="16"/>
  <c r="J5" i="16" s="1"/>
  <c r="I10" i="16"/>
  <c r="I7" i="16"/>
  <c r="I4" i="16"/>
  <c r="J4" i="16" s="1"/>
  <c r="K12" i="16"/>
  <c r="L4" i="16"/>
  <c r="K15" i="16" s="1"/>
  <c r="I6" i="16"/>
  <c r="I9" i="16"/>
  <c r="I12" i="16"/>
  <c r="J12" i="16" s="1"/>
  <c r="J6" i="16" l="1"/>
  <c r="J9" i="16"/>
  <c r="I15" i="16"/>
  <c r="J15" i="16" l="1"/>
  <c r="G15" i="15"/>
  <c r="I13" i="15" s="1"/>
  <c r="H14" i="15"/>
  <c r="H13" i="15"/>
  <c r="H12" i="15"/>
  <c r="H11" i="15"/>
  <c r="H10" i="15"/>
  <c r="H9" i="15"/>
  <c r="K9" i="15" s="1"/>
  <c r="H8" i="15"/>
  <c r="H7" i="15"/>
  <c r="H6" i="15"/>
  <c r="H5" i="15"/>
  <c r="K5" i="15" s="1"/>
  <c r="H4" i="15"/>
  <c r="K4" i="15" s="1"/>
  <c r="I4" i="15" l="1"/>
  <c r="J4" i="15" s="1"/>
  <c r="I11" i="15"/>
  <c r="K12" i="15"/>
  <c r="K6" i="15"/>
  <c r="I8" i="15"/>
  <c r="I14" i="15"/>
  <c r="I6" i="15"/>
  <c r="I9" i="15"/>
  <c r="I12" i="15"/>
  <c r="L4" i="15"/>
  <c r="K15" i="15" s="1"/>
  <c r="I5" i="15"/>
  <c r="J5" i="15" s="1"/>
  <c r="I7" i="15"/>
  <c r="I10" i="15"/>
  <c r="J12" i="15" l="1"/>
  <c r="I15" i="15"/>
  <c r="J9" i="15"/>
  <c r="J6" i="15"/>
  <c r="J15" i="15" l="1"/>
  <c r="G15" i="14"/>
  <c r="I11" i="14" s="1"/>
  <c r="H14" i="14"/>
  <c r="H13" i="14"/>
  <c r="H12" i="14"/>
  <c r="H11" i="14"/>
  <c r="H10" i="14"/>
  <c r="H9" i="14"/>
  <c r="H8" i="14"/>
  <c r="H7" i="14"/>
  <c r="H6" i="14"/>
  <c r="H5" i="14"/>
  <c r="K5" i="14" s="1"/>
  <c r="H4" i="14"/>
  <c r="K4" i="14" s="1"/>
  <c r="G15" i="13"/>
  <c r="I13" i="13" s="1"/>
  <c r="H14" i="13"/>
  <c r="H13" i="13"/>
  <c r="H12" i="13"/>
  <c r="H11" i="13"/>
  <c r="H10" i="13"/>
  <c r="H9" i="13"/>
  <c r="H8" i="13"/>
  <c r="H7" i="13"/>
  <c r="H6" i="13"/>
  <c r="K6" i="13" s="1"/>
  <c r="H5" i="13"/>
  <c r="K5" i="13" s="1"/>
  <c r="H4" i="13"/>
  <c r="K4" i="13" s="1"/>
  <c r="K12" i="14" l="1"/>
  <c r="I9" i="14"/>
  <c r="I5" i="14"/>
  <c r="J5" i="14" s="1"/>
  <c r="I7" i="14"/>
  <c r="I13" i="14"/>
  <c r="I6" i="14"/>
  <c r="I10" i="14"/>
  <c r="I12" i="14"/>
  <c r="I4" i="14"/>
  <c r="J4" i="14" s="1"/>
  <c r="I8" i="14"/>
  <c r="I5" i="13"/>
  <c r="J5" i="13" s="1"/>
  <c r="I11" i="13"/>
  <c r="I7" i="13"/>
  <c r="I4" i="13"/>
  <c r="J4" i="13" s="1"/>
  <c r="I14" i="13"/>
  <c r="I10" i="13"/>
  <c r="I8" i="13"/>
  <c r="L4" i="13"/>
  <c r="K15" i="13" s="1"/>
  <c r="K12" i="13"/>
  <c r="K9" i="14"/>
  <c r="K6" i="14"/>
  <c r="K9" i="13"/>
  <c r="L4" i="14"/>
  <c r="K15" i="14" s="1"/>
  <c r="I14" i="14"/>
  <c r="I6" i="13"/>
  <c r="I9" i="13"/>
  <c r="I12" i="13"/>
  <c r="J9" i="14" l="1"/>
  <c r="J6" i="14"/>
  <c r="J12" i="14"/>
  <c r="J6" i="13"/>
  <c r="J9" i="13"/>
  <c r="J12" i="13"/>
  <c r="I15" i="14"/>
  <c r="I15" i="13"/>
  <c r="J15" i="14" l="1"/>
  <c r="J15" i="13"/>
  <c r="G15" i="12"/>
  <c r="I14" i="12" s="1"/>
  <c r="H14" i="12"/>
  <c r="H13" i="12"/>
  <c r="H12" i="12"/>
  <c r="H11" i="12"/>
  <c r="H10" i="12"/>
  <c r="H9" i="12"/>
  <c r="H8" i="12"/>
  <c r="H7" i="12"/>
  <c r="H6" i="12"/>
  <c r="H5" i="12"/>
  <c r="K5" i="12" s="1"/>
  <c r="H4" i="12"/>
  <c r="K4" i="12" s="1"/>
  <c r="G15" i="11"/>
  <c r="I12" i="11" s="1"/>
  <c r="H14" i="11"/>
  <c r="H13" i="11"/>
  <c r="H12" i="11"/>
  <c r="H11" i="11"/>
  <c r="H10" i="11"/>
  <c r="H9" i="11"/>
  <c r="H8" i="11"/>
  <c r="H7" i="11"/>
  <c r="H6" i="11"/>
  <c r="K6" i="11" s="1"/>
  <c r="H5" i="11"/>
  <c r="K5" i="11" s="1"/>
  <c r="H4" i="11"/>
  <c r="K12" i="12" l="1"/>
  <c r="I8" i="12"/>
  <c r="I11" i="12"/>
  <c r="I5" i="12"/>
  <c r="J5" i="12" s="1"/>
  <c r="I4" i="12"/>
  <c r="J4" i="12" s="1"/>
  <c r="I7" i="12"/>
  <c r="I12" i="12"/>
  <c r="K12" i="11"/>
  <c r="K9" i="11"/>
  <c r="I11" i="11"/>
  <c r="K9" i="12"/>
  <c r="I9" i="12"/>
  <c r="I13" i="12"/>
  <c r="I4" i="11"/>
  <c r="J4" i="11" s="1"/>
  <c r="I6" i="12"/>
  <c r="I10" i="12"/>
  <c r="L4" i="11"/>
  <c r="K15" i="11" s="1"/>
  <c r="I8" i="11"/>
  <c r="K6" i="12"/>
  <c r="I14" i="11"/>
  <c r="L4" i="12"/>
  <c r="K15" i="12" s="1"/>
  <c r="I5" i="11"/>
  <c r="J5" i="11" s="1"/>
  <c r="I7" i="11"/>
  <c r="I10" i="11"/>
  <c r="I13" i="11"/>
  <c r="K4" i="11"/>
  <c r="I6" i="11"/>
  <c r="I9" i="11"/>
  <c r="J6" i="12" l="1"/>
  <c r="J9" i="12"/>
  <c r="J12" i="12"/>
  <c r="J6" i="11"/>
  <c r="J12" i="11"/>
  <c r="I15" i="12"/>
  <c r="I15" i="11"/>
  <c r="J9" i="11"/>
  <c r="J15" i="12" l="1"/>
  <c r="J15" i="11"/>
  <c r="G15" i="10"/>
  <c r="I14" i="10" s="1"/>
  <c r="H14" i="10"/>
  <c r="H13" i="10"/>
  <c r="H12" i="10"/>
  <c r="H11" i="10"/>
  <c r="H10" i="10"/>
  <c r="H9" i="10"/>
  <c r="H8" i="10"/>
  <c r="H7" i="10"/>
  <c r="H6" i="10"/>
  <c r="H5" i="10"/>
  <c r="K5" i="10" s="1"/>
  <c r="H4" i="10"/>
  <c r="K4" i="10" s="1"/>
  <c r="K12" i="10" l="1"/>
  <c r="K6" i="10"/>
  <c r="I8" i="10"/>
  <c r="I11" i="10"/>
  <c r="I4" i="10"/>
  <c r="J4" i="10" s="1"/>
  <c r="K9" i="10"/>
  <c r="L4" i="10"/>
  <c r="K15" i="10" s="1"/>
  <c r="I5" i="10"/>
  <c r="J5" i="10" s="1"/>
  <c r="I7" i="10"/>
  <c r="I10" i="10"/>
  <c r="I13" i="10"/>
  <c r="I6" i="10"/>
  <c r="I9" i="10"/>
  <c r="I12" i="10"/>
  <c r="J12" i="10" l="1"/>
  <c r="J9" i="10"/>
  <c r="I15" i="10"/>
  <c r="J6" i="10"/>
  <c r="J15" i="10" l="1"/>
  <c r="G15" i="9"/>
  <c r="I12" i="9" s="1"/>
  <c r="J12" i="9" s="1"/>
  <c r="H14" i="9"/>
  <c r="H13" i="9"/>
  <c r="H12" i="9"/>
  <c r="H11" i="9"/>
  <c r="H10" i="9"/>
  <c r="H9" i="9"/>
  <c r="K9" i="9" s="1"/>
  <c r="H8" i="9"/>
  <c r="H7" i="9"/>
  <c r="H6" i="9"/>
  <c r="K6" i="9" s="1"/>
  <c r="H5" i="9"/>
  <c r="K5" i="9" s="1"/>
  <c r="H4" i="9"/>
  <c r="K12" i="9" l="1"/>
  <c r="L4" i="9"/>
  <c r="K15" i="9" s="1"/>
  <c r="I8" i="9"/>
  <c r="I11" i="9"/>
  <c r="I4" i="9"/>
  <c r="I15" i="9" s="1"/>
  <c r="I14" i="9"/>
  <c r="I5" i="9"/>
  <c r="J5" i="9" s="1"/>
  <c r="I7" i="9"/>
  <c r="I10" i="9"/>
  <c r="I13" i="9"/>
  <c r="K4" i="9"/>
  <c r="I6" i="9"/>
  <c r="J6" i="9" s="1"/>
  <c r="I9" i="9"/>
  <c r="J9" i="9" s="1"/>
  <c r="G15" i="8"/>
  <c r="I14" i="8" s="1"/>
  <c r="H14" i="8"/>
  <c r="H13" i="8"/>
  <c r="H12" i="8"/>
  <c r="H11" i="8"/>
  <c r="H10" i="8"/>
  <c r="H9" i="8"/>
  <c r="K9" i="8" s="1"/>
  <c r="H8" i="8"/>
  <c r="H7" i="8"/>
  <c r="H6" i="8"/>
  <c r="H5" i="8"/>
  <c r="K5" i="8" s="1"/>
  <c r="H4" i="8"/>
  <c r="K4" i="8" s="1"/>
  <c r="G15" i="7"/>
  <c r="I12" i="7" s="1"/>
  <c r="H14" i="7"/>
  <c r="H13" i="7"/>
  <c r="H12" i="7"/>
  <c r="H11" i="7"/>
  <c r="H10" i="7"/>
  <c r="H9" i="7"/>
  <c r="H8" i="7"/>
  <c r="H7" i="7"/>
  <c r="H6" i="7"/>
  <c r="H5" i="7"/>
  <c r="K5" i="7" s="1"/>
  <c r="H4" i="7"/>
  <c r="K4" i="7" s="1"/>
  <c r="K6" i="8" l="1"/>
  <c r="I4" i="8"/>
  <c r="I15" i="8" s="1"/>
  <c r="I5" i="7"/>
  <c r="J5" i="7" s="1"/>
  <c r="I4" i="7"/>
  <c r="I9" i="7"/>
  <c r="I13" i="7"/>
  <c r="K12" i="7"/>
  <c r="L4" i="7"/>
  <c r="K15" i="7" s="1"/>
  <c r="I6" i="7"/>
  <c r="I10" i="7"/>
  <c r="I14" i="7"/>
  <c r="K9" i="7"/>
  <c r="I7" i="7"/>
  <c r="I11" i="7"/>
  <c r="J4" i="9"/>
  <c r="J15" i="9" s="1"/>
  <c r="K6" i="7"/>
  <c r="I8" i="7"/>
  <c r="K12" i="8"/>
  <c r="J4" i="8"/>
  <c r="J15" i="8" s="1"/>
  <c r="I6" i="8"/>
  <c r="J6" i="8" s="1"/>
  <c r="I9" i="8"/>
  <c r="J9" i="8" s="1"/>
  <c r="I12" i="8"/>
  <c r="J12" i="8" s="1"/>
  <c r="I5" i="8"/>
  <c r="J5" i="8" s="1"/>
  <c r="I7" i="8"/>
  <c r="I10" i="8"/>
  <c r="I13" i="8"/>
  <c r="L4" i="8"/>
  <c r="K15" i="8" s="1"/>
  <c r="I8" i="8"/>
  <c r="I11" i="8"/>
  <c r="G15" i="6"/>
  <c r="I14" i="6" s="1"/>
  <c r="H14" i="6"/>
  <c r="H13" i="6"/>
  <c r="H12" i="6"/>
  <c r="H11" i="6"/>
  <c r="H10" i="6"/>
  <c r="H9" i="6"/>
  <c r="H8" i="6"/>
  <c r="H7" i="6"/>
  <c r="H6" i="6"/>
  <c r="H5" i="6"/>
  <c r="K5" i="6" s="1"/>
  <c r="H4" i="6"/>
  <c r="J12" i="7" l="1"/>
  <c r="I15" i="7"/>
  <c r="J6" i="7"/>
  <c r="J4" i="7"/>
  <c r="J9" i="7"/>
  <c r="K6" i="6"/>
  <c r="K9" i="6"/>
  <c r="K12" i="6"/>
  <c r="I4" i="6"/>
  <c r="J4" i="6" s="1"/>
  <c r="I5" i="6"/>
  <c r="J5" i="6" s="1"/>
  <c r="I6" i="6"/>
  <c r="L4" i="6"/>
  <c r="K15" i="6" s="1"/>
  <c r="I7" i="6"/>
  <c r="I8" i="6"/>
  <c r="I9" i="6"/>
  <c r="I10" i="6"/>
  <c r="I11" i="6"/>
  <c r="I12" i="6"/>
  <c r="I13" i="6"/>
  <c r="K4" i="6"/>
  <c r="H5" i="4"/>
  <c r="K5" i="4" s="1"/>
  <c r="H6" i="4"/>
  <c r="H7" i="4"/>
  <c r="H8" i="4"/>
  <c r="H9" i="4"/>
  <c r="H10" i="4"/>
  <c r="H11" i="4"/>
  <c r="H12" i="4"/>
  <c r="H13" i="4"/>
  <c r="H14" i="4"/>
  <c r="H4" i="4"/>
  <c r="K4" i="4" s="1"/>
  <c r="G15" i="4"/>
  <c r="I5" i="4" s="1"/>
  <c r="J15" i="7" l="1"/>
  <c r="I15" i="6"/>
  <c r="J9" i="6"/>
  <c r="J6" i="6"/>
  <c r="J12" i="6"/>
  <c r="K12" i="4"/>
  <c r="K9" i="4"/>
  <c r="K6" i="4"/>
  <c r="L4" i="4"/>
  <c r="K15" i="4" s="1"/>
  <c r="I14" i="4"/>
  <c r="I12" i="4"/>
  <c r="I10" i="4"/>
  <c r="I8" i="4"/>
  <c r="I6" i="4"/>
  <c r="I4" i="4"/>
  <c r="I13" i="4"/>
  <c r="I11" i="4"/>
  <c r="I9" i="4"/>
  <c r="I7" i="4"/>
  <c r="J5" i="4"/>
  <c r="J15" i="6" l="1"/>
  <c r="J12" i="4"/>
  <c r="J4" i="4"/>
  <c r="I15" i="4"/>
  <c r="J9" i="4"/>
  <c r="J6" i="4"/>
  <c r="J15" i="4" l="1"/>
</calcChain>
</file>

<file path=xl/sharedStrings.xml><?xml version="1.0" encoding="utf-8"?>
<sst xmlns="http://schemas.openxmlformats.org/spreadsheetml/2006/main" count="472" uniqueCount="68">
  <si>
    <t>SASSO LATINCENTRO - GRADIENTE DE SALUD POBLACIONAL 
CLASIFICACIÓN</t>
  </si>
  <si>
    <t>Los pacientes serán clasificados según su condición física en alguno de los siguientes grupos</t>
  </si>
  <si>
    <t>Grado</t>
  </si>
  <si>
    <t>Interpretación</t>
  </si>
  <si>
    <t>Valor</t>
  </si>
  <si>
    <t>Subgrupo</t>
  </si>
  <si>
    <t>Ejemplos</t>
  </si>
  <si>
    <t>Sano</t>
  </si>
  <si>
    <t>Óptimo</t>
  </si>
  <si>
    <t>N/A</t>
  </si>
  <si>
    <t>El check up o examen periódico es normal</t>
  </si>
  <si>
    <t>Patología reversible</t>
  </si>
  <si>
    <t>Bueno</t>
  </si>
  <si>
    <t>Sobrepeso / obesidad I y II / Glucosa alta (no Diabetes) / Colesterol o triglicéridos alto / etc.</t>
  </si>
  <si>
    <t>Patología irreversible en control</t>
  </si>
  <si>
    <t>Aceptable</t>
  </si>
  <si>
    <t>A</t>
  </si>
  <si>
    <t>Patología irreversible en control (exceptuando: HTA, DM, cáncer, enfermedades cardiovasculares*)</t>
  </si>
  <si>
    <t>B</t>
  </si>
  <si>
    <t>DM, HTA o Enfermedades Cardiovasculares* en control</t>
  </si>
  <si>
    <t>C</t>
  </si>
  <si>
    <t>DM, HTA o Enfermedades Cardiovasculares* en control + Factores de reisgo cardiovascular** o cualquier cáncer en control</t>
  </si>
  <si>
    <t>Patología irreversible en descontrol</t>
  </si>
  <si>
    <t>Malo</t>
  </si>
  <si>
    <t>Patología irreversible en descontrol (exceptuando: HTA, DM, Cáncer, Enfermedades cardiovasculares*). También enfermedades reversibles descontroladas</t>
  </si>
  <si>
    <t>HTA, DM o Enferdedades cardiovasculares* en descontrol</t>
  </si>
  <si>
    <t>DM, HTA o Enfermedades cardiovasculares* en descontrol + Factores de riesgo cardiovascular** o cualquier cáncer en descontrol</t>
  </si>
  <si>
    <t>Patología irreversible en descontrol con complicaciones</t>
  </si>
  <si>
    <t>Muy Malo</t>
  </si>
  <si>
    <t>Patología irreversible en control + complicaciones</t>
  </si>
  <si>
    <t>Patología irreversible en descontrol + complicaciones</t>
  </si>
  <si>
    <t>Patología incapacitante con su puesto de trabajo</t>
  </si>
  <si>
    <t>SASSO LATINCENTRO - CÁLCULO DEL GRADIENTE DE SALUD POBLACIONAL</t>
  </si>
  <si>
    <t>Clasificación</t>
  </si>
  <si>
    <t>Grupo Gradiente</t>
  </si>
  <si>
    <t>Subgrupo Gradiente</t>
  </si>
  <si>
    <t>Factor</t>
  </si>
  <si>
    <t>N° de Personas</t>
  </si>
  <si>
    <t>Puntaje</t>
  </si>
  <si>
    <t xml:space="preserve">% Gradiente X Subgrupo </t>
  </si>
  <si>
    <t>% Gradiente X Grupo</t>
  </si>
  <si>
    <t>Gradiente Grupal</t>
  </si>
  <si>
    <t>Gradiente Poblacional</t>
  </si>
  <si>
    <t>Centro de Trabajo</t>
  </si>
  <si>
    <t>Planta o Dist. ________</t>
  </si>
  <si>
    <t>Año o Período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</si>
  <si>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</si>
  <si>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</si>
  <si>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</si>
  <si>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</si>
  <si>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</si>
  <si>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</si>
  <si>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</si>
  <si>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</si>
  <si>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</si>
  <si>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Total</t>
  </si>
  <si>
    <t>KOF</t>
  </si>
  <si>
    <t>México</t>
  </si>
  <si>
    <t>Guatemala</t>
  </si>
  <si>
    <t>Costa Rica</t>
  </si>
  <si>
    <t>Nicaragua</t>
  </si>
  <si>
    <t>Panamá</t>
  </si>
  <si>
    <t>Colombia</t>
  </si>
  <si>
    <t>Venezuela</t>
  </si>
  <si>
    <t>Brasil</t>
  </si>
  <si>
    <t>Argentina</t>
  </si>
  <si>
    <t>Uruguay</t>
  </si>
  <si>
    <t>JDV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</si>
</sst>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2"/>
      <color rgb="FF80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ck">
        <color theme="0" tint="-4.9989318521683403E-2"/>
      </right>
      <top style="thin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n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indexed="64"/>
      </right>
      <top style="thin">
        <color indexed="64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indexed="64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n">
        <color indexed="64"/>
      </left>
      <right style="thick">
        <color theme="0" tint="-4.9989318521683403E-2"/>
      </right>
      <top style="thick">
        <color theme="0" tint="-4.9989318521683403E-2"/>
      </top>
      <bottom style="thin">
        <color indexed="64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n">
        <color indexed="64"/>
      </bottom>
      <diagonal/>
    </border>
    <border>
      <left style="thick">
        <color theme="0" tint="-4.9989318521683403E-2"/>
      </left>
      <right style="thin">
        <color indexed="64"/>
      </right>
      <top style="thick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2" tint="-9.9948118533890809E-2"/>
      </left>
      <right style="thick">
        <color theme="2" tint="-9.9948118533890809E-2"/>
      </right>
      <top style="thick">
        <color theme="2" tint="-9.9948118533890809E-2"/>
      </top>
      <bottom style="thick">
        <color theme="2" tint="-9.9948118533890809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/>
      <bottom/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9" borderId="9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166" fontId="6" fillId="6" borderId="6" xfId="1" applyNumberFormat="1" applyFont="1" applyFill="1" applyBorder="1" applyAlignment="1">
      <alignment horizontal="center" vertical="center"/>
    </xf>
    <xf numFmtId="2" fontId="7" fillId="6" borderId="6" xfId="1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164" fontId="5" fillId="9" borderId="3" xfId="0" applyNumberFormat="1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165" fontId="4" fillId="0" borderId="1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11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5" fontId="4" fillId="0" borderId="11" xfId="0" applyNumberFormat="1" applyFont="1" applyBorder="1" applyAlignment="1">
      <alignment horizontal="right" vertical="center" wrapText="1"/>
    </xf>
    <xf numFmtId="165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/>
    </xf>
    <xf numFmtId="165" fontId="10" fillId="11" borderId="12" xfId="0" applyNumberFormat="1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165" fontId="11" fillId="11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7" fillId="10" borderId="6" xfId="0" applyFont="1" applyFill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10" borderId="16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166" fontId="6" fillId="6" borderId="6" xfId="1" applyNumberFormat="1" applyFont="1" applyFill="1" applyBorder="1" applyAlignment="1">
      <alignment horizontal="center" vertical="center"/>
    </xf>
    <xf numFmtId="2" fontId="7" fillId="6" borderId="6" xfId="1" applyNumberFormat="1" applyFont="1" applyFill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5"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  <dxf>
      <font>
        <b/>
        <i val="0"/>
        <color theme="0"/>
      </font>
      <fill>
        <gradientFill>
          <stop position="0">
            <color rgb="FF008000"/>
          </stop>
          <stop position="0.5">
            <color rgb="FF003300"/>
          </stop>
          <stop position="1">
            <color rgb="FF0080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0.5">
            <color rgb="FFCC9900"/>
          </stop>
          <stop position="1">
            <color rgb="FFFFFF00"/>
          </stop>
        </gradient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gradientFill>
          <stop position="0">
            <color rgb="FFFF0000"/>
          </stop>
          <stop position="0.5">
            <color rgb="FF990000"/>
          </stop>
          <stop position="1">
            <color rgb="FFFF0000"/>
          </stop>
        </gradientFill>
      </fill>
    </dxf>
    <dxf>
      <font>
        <b/>
        <i val="0"/>
        <color theme="0"/>
      </font>
      <fill>
        <gradientFill>
          <stop position="0">
            <color rgb="FF003399"/>
          </stop>
          <stop position="0.5">
            <color rgb="FF000066"/>
          </stop>
          <stop position="1">
            <color rgb="FF003399"/>
          </stop>
        </gradientFill>
      </fill>
    </dxf>
  </dxfs>
  <tableStyles count="0" defaultTableStyle="TableStyleMedium2" defaultPivotStyle="PivotStyleLight16"/>
  <colors>
    <mruColors>
      <color rgb="FFFFFFFF"/>
      <color rgb="FFFFFFCC"/>
      <color rgb="FFFFFF00"/>
      <color rgb="FF008000"/>
      <color rgb="FF800000"/>
      <color rgb="FF000066"/>
      <color rgb="FF003300"/>
      <color rgb="FF003399"/>
      <color rgb="FFCC99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EJEMPLO!$J$3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0-7ECF-4EB6-9C72-934A3D3A207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ECF-4EB6-9C72-934A3D3A2074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7ECF-4EB6-9C72-934A3D3A2074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7ECF-4EB6-9C72-934A3D3A2074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7ECF-4EB6-9C72-934A3D3A2074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ECF-4EB6-9C72-934A3D3A2074}"/>
                </c:ext>
              </c:extLst>
            </c:dLbl>
            <c:dLbl>
              <c:idx val="8"/>
              <c:layout>
                <c:manualLayout>
                  <c:x val="5.5407262384722392E-2"/>
                  <c:y val="6.4730437895833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CF-4EB6-9C72-934A3D3A2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EJEMPLO!$C$4:$C$14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EJEMPLO!$J$4:$J$14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CF-4EB6-9C72-934A3D3A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'Costa Rica'!$I$3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44F2-442C-9371-A829E6DA0EA5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44F2-442C-9371-A829E6DA0EA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44F2-442C-9371-A829E6DA0EA5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44F2-442C-9371-A829E6DA0EA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44F2-442C-9371-A829E6DA0EA5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44F2-442C-9371-A829E6DA0EA5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44F2-442C-9371-A829E6DA0EA5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44F2-442C-9371-A829E6DA0EA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44F2-442C-9371-A829E6DA0EA5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44F2-442C-9371-A829E6DA0EA5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44F2-442C-9371-A829E6DA0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'Costa Rica'!$E$4:$E$14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'Costa Rica'!$I$4:$I$14</c:f>
              <c:numCache>
                <c:formatCode>0.0%</c:formatCode>
                <c:ptCount val="11"/>
                <c:pt idx="0">
                  <c:v>0.1751412429378531</c:v>
                </c:pt>
                <c:pt idx="1">
                  <c:v>0.7231638418079096</c:v>
                </c:pt>
                <c:pt idx="2">
                  <c:v>2.2598870056497175E-2</c:v>
                </c:pt>
                <c:pt idx="3">
                  <c:v>3.954802259887006E-2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2.2598870056497175E-2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F2-442C-9371-A829E6DA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Nicaragua!$J$3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02DE-4DCF-984F-3BDC87421C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2DE-4DCF-984F-3BDC87421C6D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02DE-4DCF-984F-3BDC87421C6D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02DE-4DCF-984F-3BDC87421C6D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02DE-4DCF-984F-3BDC87421C6D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2DE-4DCF-984F-3BDC87421C6D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DE-4DCF-984F-3BDC87421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Nicaragua!$C$4:$C$14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Nicaragua!$J$4:$J$14</c:f>
              <c:numCache>
                <c:formatCode>0.0%</c:formatCode>
                <c:ptCount val="11"/>
                <c:pt idx="0">
                  <c:v>1.5602836879432624E-2</c:v>
                </c:pt>
                <c:pt idx="1">
                  <c:v>0.61276595744680851</c:v>
                </c:pt>
                <c:pt idx="2">
                  <c:v>0.33617021276595749</c:v>
                </c:pt>
                <c:pt idx="5">
                  <c:v>3.5460992907801421E-2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E-4DCF-984F-3BDC8742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Nicaragua!$I$3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32C-41C0-966D-2C3AB202411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932C-41C0-966D-2C3AB202411B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32C-41C0-966D-2C3AB202411B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932C-41C0-966D-2C3AB202411B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932C-41C0-966D-2C3AB202411B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932C-41C0-966D-2C3AB202411B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932C-41C0-966D-2C3AB202411B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932C-41C0-966D-2C3AB202411B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932C-41C0-966D-2C3AB202411B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932C-41C0-966D-2C3AB202411B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932C-41C0-966D-2C3AB2024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Nicaragua!$E$4:$E$14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Nicaragua!$I$4:$I$14</c:f>
              <c:numCache>
                <c:formatCode>0.0%</c:formatCode>
                <c:ptCount val="11"/>
                <c:pt idx="0">
                  <c:v>1.5602836879432624E-2</c:v>
                </c:pt>
                <c:pt idx="1">
                  <c:v>0.61276595744680851</c:v>
                </c:pt>
                <c:pt idx="2">
                  <c:v>0.1702127659574468</c:v>
                </c:pt>
                <c:pt idx="3">
                  <c:v>8.085106382978724E-2</c:v>
                </c:pt>
                <c:pt idx="4">
                  <c:v>8.5106382978723402E-2</c:v>
                </c:pt>
                <c:pt idx="5">
                  <c:v>0</c:v>
                </c:pt>
                <c:pt idx="6">
                  <c:v>3.1205673758865248E-2</c:v>
                </c:pt>
                <c:pt idx="7">
                  <c:v>4.2553191489361703E-3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2C-41C0-966D-2C3AB202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Panamá!$J$3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782-41F3-9C57-9C1407B8F0E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782-41F3-9C57-9C1407B8F0E1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782-41F3-9C57-9C1407B8F0E1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9782-41F3-9C57-9C1407B8F0E1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9782-41F3-9C57-9C1407B8F0E1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782-41F3-9C57-9C1407B8F0E1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82-41F3-9C57-9C1407B8F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Panamá!$C$4:$C$14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Panamá!$J$4:$J$14</c:f>
              <c:numCache>
                <c:formatCode>0.0%</c:formatCode>
                <c:ptCount val="11"/>
                <c:pt idx="0">
                  <c:v>1.6129032258064516E-2</c:v>
                </c:pt>
                <c:pt idx="1">
                  <c:v>0.74193548387096775</c:v>
                </c:pt>
                <c:pt idx="2">
                  <c:v>0.20967741935483869</c:v>
                </c:pt>
                <c:pt idx="5">
                  <c:v>3.2258064516129031E-2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2-41F3-9C57-9C1407B8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Panamá!$I$3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804C-41BF-AA2A-103892FF40D2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804C-41BF-AA2A-103892FF40D2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804C-41BF-AA2A-103892FF40D2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804C-41BF-AA2A-103892FF40D2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804C-41BF-AA2A-103892FF40D2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804C-41BF-AA2A-103892FF40D2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804C-41BF-AA2A-103892FF40D2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804C-41BF-AA2A-103892FF40D2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804C-41BF-AA2A-103892FF40D2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804C-41BF-AA2A-103892FF40D2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804C-41BF-AA2A-103892FF4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Panamá!$E$4:$E$14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Panamá!$I$4:$I$14</c:f>
              <c:numCache>
                <c:formatCode>0.0%</c:formatCode>
                <c:ptCount val="11"/>
                <c:pt idx="0">
                  <c:v>1.6129032258064516E-2</c:v>
                </c:pt>
                <c:pt idx="1">
                  <c:v>0.74193548387096775</c:v>
                </c:pt>
                <c:pt idx="2">
                  <c:v>4.8387096774193547E-2</c:v>
                </c:pt>
                <c:pt idx="3">
                  <c:v>8.0645161290322578E-2</c:v>
                </c:pt>
                <c:pt idx="4">
                  <c:v>8.0645161290322578E-2</c:v>
                </c:pt>
                <c:pt idx="5">
                  <c:v>3.2258064516129031E-2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4C-41BF-AA2A-103892FF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Colombia!$J$3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C626-4DEB-AC58-B93F9003D71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26-4DEB-AC58-B93F9003D71B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C626-4DEB-AC58-B93F9003D71B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C626-4DEB-AC58-B93F9003D71B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C626-4DEB-AC58-B93F9003D71B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626-4DEB-AC58-B93F9003D71B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6-4DEB-AC58-B93F9003D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Colombia!$C$4:$C$14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Colombia!$J$4:$J$14</c:f>
              <c:numCache>
                <c:formatCode>0.0%</c:formatCode>
                <c:ptCount val="11"/>
                <c:pt idx="0">
                  <c:v>0.10940381069452981</c:v>
                </c:pt>
                <c:pt idx="1">
                  <c:v>0.54456054087277195</c:v>
                </c:pt>
                <c:pt idx="2">
                  <c:v>0.33743085433312847</c:v>
                </c:pt>
                <c:pt idx="5">
                  <c:v>8.6047940995697594E-3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26-4DEB-AC58-B93F9003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Colombia!$I$3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6A3-40A8-8758-7D0B290AD912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96A3-40A8-8758-7D0B290AD912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6A3-40A8-8758-7D0B290AD912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96A3-40A8-8758-7D0B290AD912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96A3-40A8-8758-7D0B290AD912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96A3-40A8-8758-7D0B290AD912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96A3-40A8-8758-7D0B290AD912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96A3-40A8-8758-7D0B290AD912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96A3-40A8-8758-7D0B290AD912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96A3-40A8-8758-7D0B290AD912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96A3-40A8-8758-7D0B290AD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Colombia!$E$4:$E$14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Colombia!$I$4:$I$14</c:f>
              <c:numCache>
                <c:formatCode>0.0%</c:formatCode>
                <c:ptCount val="11"/>
                <c:pt idx="0">
                  <c:v>0.10940381069452981</c:v>
                </c:pt>
                <c:pt idx="1">
                  <c:v>0.54456054087277195</c:v>
                </c:pt>
                <c:pt idx="2">
                  <c:v>0.23540258143822987</c:v>
                </c:pt>
                <c:pt idx="3">
                  <c:v>7.4984634296250768E-2</c:v>
                </c:pt>
                <c:pt idx="4">
                  <c:v>2.7043638598647817E-2</c:v>
                </c:pt>
                <c:pt idx="5">
                  <c:v>6.7609096496619543E-3</c:v>
                </c:pt>
                <c:pt idx="6">
                  <c:v>1.2292562999385371E-3</c:v>
                </c:pt>
                <c:pt idx="7">
                  <c:v>6.1462814996926854E-4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A3-40A8-8758-7D0B290A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Venezuela!$J$3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D8FD-4D1B-A8D0-FB217A8C2B1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8FD-4D1B-A8D0-FB217A8C2B1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D8FD-4D1B-A8D0-FB217A8C2B19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D8FD-4D1B-A8D0-FB217A8C2B19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D8FD-4D1B-A8D0-FB217A8C2B19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FD-4D1B-A8D0-FB217A8C2B19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FD-4D1B-A8D0-FB217A8C2B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Venezuela!$C$4:$C$14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Venezuela!$J$4:$J$14</c:f>
              <c:numCache>
                <c:formatCode>0.0%</c:formatCode>
                <c:ptCount val="11"/>
                <c:pt idx="0">
                  <c:v>0.21042471042471042</c:v>
                </c:pt>
                <c:pt idx="1">
                  <c:v>0.51196911196911199</c:v>
                </c:pt>
                <c:pt idx="2">
                  <c:v>0.24787644787644786</c:v>
                </c:pt>
                <c:pt idx="5">
                  <c:v>2.664092664092664E-2</c:v>
                </c:pt>
                <c:pt idx="8">
                  <c:v>3.0888030888030888E-3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FD-4D1B-A8D0-FB217A8C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Venezuela!$I$3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F68D-455C-A7B8-63615BE51E1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F68D-455C-A7B8-63615BE51E1D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F68D-455C-A7B8-63615BE51E1D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F68D-455C-A7B8-63615BE51E1D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F68D-455C-A7B8-63615BE51E1D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F68D-455C-A7B8-63615BE51E1D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F68D-455C-A7B8-63615BE51E1D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F68D-455C-A7B8-63615BE51E1D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F68D-455C-A7B8-63615BE51E1D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F68D-455C-A7B8-63615BE51E1D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F68D-455C-A7B8-63615BE51E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Venezuela!$E$4:$E$14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Venezuela!$I$4:$I$14</c:f>
              <c:numCache>
                <c:formatCode>0.0%</c:formatCode>
                <c:ptCount val="11"/>
                <c:pt idx="0">
                  <c:v>0.21042471042471042</c:v>
                </c:pt>
                <c:pt idx="1">
                  <c:v>0.51196911196911199</c:v>
                </c:pt>
                <c:pt idx="2">
                  <c:v>0.14555984555984555</c:v>
                </c:pt>
                <c:pt idx="3">
                  <c:v>8.4942084942084939E-2</c:v>
                </c:pt>
                <c:pt idx="4">
                  <c:v>1.7374517374517374E-2</c:v>
                </c:pt>
                <c:pt idx="5">
                  <c:v>9.2664092664092659E-3</c:v>
                </c:pt>
                <c:pt idx="6">
                  <c:v>1.0810810810810811E-2</c:v>
                </c:pt>
                <c:pt idx="7">
                  <c:v>6.5637065637065639E-3</c:v>
                </c:pt>
                <c:pt idx="8">
                  <c:v>0</c:v>
                </c:pt>
                <c:pt idx="9">
                  <c:v>1.1583011583011582E-3</c:v>
                </c:pt>
                <c:pt idx="10">
                  <c:v>1.9305019305019305E-3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8D-455C-A7B8-63615BE5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Brasil!$J$3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493B-465F-88F2-5C1D2D22CF2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93B-465F-88F2-5C1D2D22CF2B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493B-465F-88F2-5C1D2D22CF2B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493B-465F-88F2-5C1D2D22CF2B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493B-465F-88F2-5C1D2D22CF2B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93B-465F-88F2-5C1D2D22CF2B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3B-465F-88F2-5C1D2D22C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Brasil!$C$4:$C$14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Brasil!$J$4:$J$14</c:f>
              <c:numCache>
                <c:formatCode>0.0%</c:formatCode>
                <c:ptCount val="11"/>
                <c:pt idx="0">
                  <c:v>0.72717247463608292</c:v>
                </c:pt>
                <c:pt idx="1">
                  <c:v>0.21305690339655933</c:v>
                </c:pt>
                <c:pt idx="2">
                  <c:v>5.7785619761799738E-2</c:v>
                </c:pt>
                <c:pt idx="5">
                  <c:v>1.985002205558006E-3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3B-465F-88F2-5C1D2D22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EJEMPLO!$I$3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0-9F4B-4D3E-AB8B-9F3E0760D4A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F4B-4D3E-AB8B-9F3E0760D4A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9F4B-4D3E-AB8B-9F3E0760D4A6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9F4B-4D3E-AB8B-9F3E0760D4A6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9F4B-4D3E-AB8B-9F3E0760D4A6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F4B-4D3E-AB8B-9F3E0760D4A6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9F4B-4D3E-AB8B-9F3E0760D4A6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9F4B-4D3E-AB8B-9F3E0760D4A6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9F4B-4D3E-AB8B-9F3E0760D4A6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9F4B-4D3E-AB8B-9F3E0760D4A6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9F4B-4D3E-AB8B-9F3E0760D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EJEMPLO!$E$4:$E$14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EJEMPLO!$I$4:$I$14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4B-4D3E-AB8B-9F3E0760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2536832"/>
        <c:axId val="72538368"/>
        <c:axId val="0"/>
      </c:bar3DChart>
      <c:catAx>
        <c:axId val="7253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2538368"/>
        <c:crosses val="autoZero"/>
        <c:auto val="1"/>
        <c:lblAlgn val="ctr"/>
        <c:lblOffset val="100"/>
        <c:noMultiLvlLbl val="0"/>
      </c:catAx>
      <c:valAx>
        <c:axId val="72538368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2536832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Brasil!$I$3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2CD4-47A9-AC26-609FC0E28238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2CD4-47A9-AC26-609FC0E28238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2CD4-47A9-AC26-609FC0E28238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2CD4-47A9-AC26-609FC0E28238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2CD4-47A9-AC26-609FC0E28238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2CD4-47A9-AC26-609FC0E28238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2CD4-47A9-AC26-609FC0E28238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2CD4-47A9-AC26-609FC0E28238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2CD4-47A9-AC26-609FC0E28238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2CD4-47A9-AC26-609FC0E28238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2CD4-47A9-AC26-609FC0E282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Brasil!$E$4:$E$14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Brasil!$I$4:$I$14</c:f>
              <c:numCache>
                <c:formatCode>0.0%</c:formatCode>
                <c:ptCount val="11"/>
                <c:pt idx="0">
                  <c:v>0.72717247463608292</c:v>
                </c:pt>
                <c:pt idx="1">
                  <c:v>0.21305690339655933</c:v>
                </c:pt>
                <c:pt idx="2">
                  <c:v>5.7785619761799738E-2</c:v>
                </c:pt>
                <c:pt idx="3">
                  <c:v>0</c:v>
                </c:pt>
                <c:pt idx="4">
                  <c:v>0</c:v>
                </c:pt>
                <c:pt idx="5">
                  <c:v>1.985002205558006E-3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D4-47A9-AC26-609FC0E2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Argentina!$J$3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D5AD-4574-9E24-190337E2056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5AD-4574-9E24-190337E2056C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D5AD-4574-9E24-190337E2056C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D5AD-4574-9E24-190337E2056C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D5AD-4574-9E24-190337E2056C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5AD-4574-9E24-190337E2056C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AD-4574-9E24-190337E20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Argentina!$C$4:$C$14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Argentina!$J$4:$J$14</c:f>
              <c:numCache>
                <c:formatCode>0.0%</c:formatCode>
                <c:ptCount val="11"/>
                <c:pt idx="0">
                  <c:v>0.47758887171561049</c:v>
                </c:pt>
                <c:pt idx="1">
                  <c:v>0.40803709428129831</c:v>
                </c:pt>
                <c:pt idx="2">
                  <c:v>8.8098918083462124E-2</c:v>
                </c:pt>
                <c:pt idx="5">
                  <c:v>2.6275115919629055E-2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AD-4574-9E24-190337E2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Argentina!$I$3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8FFE-4442-BC6C-834A0878333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8FFE-4442-BC6C-834A0878333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8FFE-4442-BC6C-834A0878333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8FFE-4442-BC6C-834A0878333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8FFE-4442-BC6C-834A0878333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8FFE-4442-BC6C-834A0878333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8FFE-4442-BC6C-834A0878333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8FFE-4442-BC6C-834A08783333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8FFE-4442-BC6C-834A0878333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8FFE-4442-BC6C-834A08783333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8FFE-4442-BC6C-834A087833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Argentina!$E$4:$E$14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Argentina!$I$4:$I$14</c:f>
              <c:numCache>
                <c:formatCode>0.0%</c:formatCode>
                <c:ptCount val="11"/>
                <c:pt idx="0">
                  <c:v>0.47758887171561049</c:v>
                </c:pt>
                <c:pt idx="1">
                  <c:v>0.40803709428129831</c:v>
                </c:pt>
                <c:pt idx="2">
                  <c:v>0</c:v>
                </c:pt>
                <c:pt idx="3">
                  <c:v>5.8732612055641419E-2</c:v>
                </c:pt>
                <c:pt idx="4">
                  <c:v>2.9366306027820709E-2</c:v>
                </c:pt>
                <c:pt idx="5">
                  <c:v>0</c:v>
                </c:pt>
                <c:pt idx="6">
                  <c:v>1.3910355486862442E-2</c:v>
                </c:pt>
                <c:pt idx="7">
                  <c:v>1.2364760432766615E-2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FE-4442-BC6C-834A0878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Uruguay!$J$3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1444-440B-A668-163904D4975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444-440B-A668-163904D49758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1444-440B-A668-163904D49758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1444-440B-A668-163904D49758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1444-440B-A668-163904D49758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444-440B-A668-163904D49758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44-440B-A668-163904D49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Uruguay!$C$4:$C$14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Uruguay!$J$4:$J$14</c:f>
              <c:numCache>
                <c:formatCode>0.0%</c:formatCode>
                <c:ptCount val="11"/>
                <c:pt idx="0">
                  <c:v>0.22519083969465647</c:v>
                </c:pt>
                <c:pt idx="1">
                  <c:v>0.66221374045801529</c:v>
                </c:pt>
                <c:pt idx="2">
                  <c:v>0.10877862595419847</c:v>
                </c:pt>
                <c:pt idx="5">
                  <c:v>3.8167938931297708E-3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44-440B-A668-163904D4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Uruguay!$I$3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B2BC-4416-B1B4-1A1D918099F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B2BC-4416-B1B4-1A1D918099F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B2BC-4416-B1B4-1A1D918099F6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B2BC-4416-B1B4-1A1D918099F6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B2BC-4416-B1B4-1A1D918099F6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B2BC-4416-B1B4-1A1D918099F6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B2BC-4416-B1B4-1A1D918099F6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B2BC-4416-B1B4-1A1D918099F6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B2BC-4416-B1B4-1A1D918099F6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B2BC-4416-B1B4-1A1D918099F6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B2BC-4416-B1B4-1A1D918099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Uruguay!$E$4:$E$14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Uruguay!$I$4:$I$14</c:f>
              <c:numCache>
                <c:formatCode>0.0%</c:formatCode>
                <c:ptCount val="11"/>
                <c:pt idx="0">
                  <c:v>0.22519083969465647</c:v>
                </c:pt>
                <c:pt idx="1">
                  <c:v>0.66221374045801529</c:v>
                </c:pt>
                <c:pt idx="2">
                  <c:v>5.7251908396946565E-3</c:v>
                </c:pt>
                <c:pt idx="3">
                  <c:v>9.9236641221374045E-2</c:v>
                </c:pt>
                <c:pt idx="4">
                  <c:v>3.8167938931297708E-3</c:v>
                </c:pt>
                <c:pt idx="5">
                  <c:v>3.8167938931297708E-3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BC-4416-B1B4-1A1D9180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JDV!$J$3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EAFF-40FF-AC66-BD334DD2F770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AFF-40FF-AC66-BD334DD2F770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EAFF-40FF-AC66-BD334DD2F770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EAFF-40FF-AC66-BD334DD2F770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EAFF-40FF-AC66-BD334DD2F770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AFF-40FF-AC66-BD334DD2F770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FF-40FF-AC66-BD334DD2F7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JDV!$C$4:$C$14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JDV!$J$4:$J$14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FF-40FF-AC66-BD334DD2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JDV!$I$3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E62C-4191-8803-3494A6274B6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E62C-4191-8803-3494A6274B60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E62C-4191-8803-3494A6274B60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E62C-4191-8803-3494A6274B6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E62C-4191-8803-3494A6274B6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E62C-4191-8803-3494A6274B6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E62C-4191-8803-3494A6274B6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E62C-4191-8803-3494A6274B6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E62C-4191-8803-3494A6274B6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E62C-4191-8803-3494A6274B60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E62C-4191-8803-3494A6274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JDV!$E$4:$E$14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JDV!$I$4:$I$14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2C-4191-8803-3494A627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'UO 2'!$J$3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462F-486E-BB07-85C0629D0AFE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62F-486E-BB07-85C0629D0AFE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462F-486E-BB07-85C0629D0AFE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462F-486E-BB07-85C0629D0AFE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462F-486E-BB07-85C0629D0AFE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62F-486E-BB07-85C0629D0AFE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2F-486E-BB07-85C0629D0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'UO 2'!$C$4:$C$14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'UO 2'!$J$4:$J$14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2F-486E-BB07-85C0629D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'UO 2'!$I$3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D94E-491E-B812-D48719E52F4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D94E-491E-B812-D48719E52F4D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D94E-491E-B812-D48719E52F4D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D94E-491E-B812-D48719E52F4D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D94E-491E-B812-D48719E52F4D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D94E-491E-B812-D48719E52F4D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D94E-491E-B812-D48719E52F4D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D94E-491E-B812-D48719E52F4D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D94E-491E-B812-D48719E52F4D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D94E-491E-B812-D48719E52F4D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D94E-491E-B812-D48719E52F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'UO 2'!$E$4:$E$14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'UO 2'!$I$4:$I$14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94E-491E-B812-D48719E5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'UO 3'!$J$3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4B05-48F6-9D28-7A8E56F1F2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B05-48F6-9D28-7A8E56F1F20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4B05-48F6-9D28-7A8E56F1F203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4B05-48F6-9D28-7A8E56F1F203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4B05-48F6-9D28-7A8E56F1F203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B05-48F6-9D28-7A8E56F1F203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05-48F6-9D28-7A8E56F1F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'UO 3'!$C$4:$C$14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'UO 3'!$J$4:$J$14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05-48F6-9D28-7A8E56F1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'índice de Salud KOF'!$J$3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0-F4E4-465C-BF27-98BA10B521F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E4-465C-BF27-98BA10B521F7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F4E4-465C-BF27-98BA10B521F7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F4E4-465C-BF27-98BA10B521F7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F4E4-465C-BF27-98BA10B521F7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4E4-465C-BF27-98BA10B521F7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E4-465C-BF27-98BA10B52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 de Salud KOF'!$C$4:$C$14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'índice de Salud KOF'!$J$4:$J$14</c:f>
              <c:numCache>
                <c:formatCode>0.0%</c:formatCode>
                <c:ptCount val="11"/>
                <c:pt idx="0">
                  <c:v>0.29997703788748564</c:v>
                </c:pt>
                <c:pt idx="1">
                  <c:v>0.54819747416762343</c:v>
                </c:pt>
                <c:pt idx="2">
                  <c:v>0.13318025258323765</c:v>
                </c:pt>
                <c:pt idx="5">
                  <c:v>1.7405281285878302E-2</c:v>
                </c:pt>
                <c:pt idx="8">
                  <c:v>1.2399540757749713E-3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4-465C-BF27-98BA10B5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'UO 3'!$I$3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B1C0-48E0-B9EF-A0F329180B9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B1C0-48E0-B9EF-A0F329180B90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B1C0-48E0-B9EF-A0F329180B90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B1C0-48E0-B9EF-A0F329180B9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B1C0-48E0-B9EF-A0F329180B9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B1C0-48E0-B9EF-A0F329180B9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B1C0-48E0-B9EF-A0F329180B9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B1C0-48E0-B9EF-A0F329180B9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B1C0-48E0-B9EF-A0F329180B9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B1C0-48E0-B9EF-A0F329180B90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B1C0-48E0-B9EF-A0F329180B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'UO 3'!$E$4:$E$14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'UO 3'!$I$4:$I$14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C0-48E0-B9EF-A0F32918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'índice de Salud KOF'!$I$3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0-03E1-429C-8B52-6E0F56E299B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03E1-429C-8B52-6E0F56E299B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03E1-429C-8B52-6E0F56E299B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03E1-429C-8B52-6E0F56E299B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03E1-429C-8B52-6E0F56E299B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03E1-429C-8B52-6E0F56E299B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03E1-429C-8B52-6E0F56E299B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03E1-429C-8B52-6E0F56E299B3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03E1-429C-8B52-6E0F56E299B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03E1-429C-8B52-6E0F56E299B3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03E1-429C-8B52-6E0F56E29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 de Salud KOF'!$E$4:$E$14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'índice de Salud KOF'!$I$4:$I$14</c:f>
              <c:numCache>
                <c:formatCode>0.0%</c:formatCode>
                <c:ptCount val="11"/>
                <c:pt idx="0">
                  <c:v>0.29997703788748564</c:v>
                </c:pt>
                <c:pt idx="1">
                  <c:v>0.54819747416762343</c:v>
                </c:pt>
                <c:pt idx="2">
                  <c:v>8.3903559127439728E-2</c:v>
                </c:pt>
                <c:pt idx="3">
                  <c:v>3.9219288174512056E-2</c:v>
                </c:pt>
                <c:pt idx="4">
                  <c:v>1.0057405281285878E-2</c:v>
                </c:pt>
                <c:pt idx="5">
                  <c:v>7.4856486796785306E-3</c:v>
                </c:pt>
                <c:pt idx="6">
                  <c:v>7.7152698048220435E-3</c:v>
                </c:pt>
                <c:pt idx="7">
                  <c:v>2.2043628013777268E-3</c:v>
                </c:pt>
                <c:pt idx="8">
                  <c:v>8.7256027554535019E-4</c:v>
                </c:pt>
                <c:pt idx="9">
                  <c:v>1.3777267508610793E-4</c:v>
                </c:pt>
                <c:pt idx="10">
                  <c:v>2.296211251435132E-4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E1-429C-8B52-6E0F56E2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México!$J$3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7398-4930-80BD-07DE55B124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398-4930-80BD-07DE55B1244C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7398-4930-80BD-07DE55B1244C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7398-4930-80BD-07DE55B1244C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7398-4930-80BD-07DE55B1244C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398-4930-80BD-07DE55B1244C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98-4930-80BD-07DE55B124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México!$C$4:$C$14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México!$J$4:$J$14</c:f>
              <c:numCache>
                <c:formatCode>0.0%</c:formatCode>
                <c:ptCount val="11"/>
                <c:pt idx="0">
                  <c:v>0.18718489320744339</c:v>
                </c:pt>
                <c:pt idx="1">
                  <c:v>0.6913557612980108</c:v>
                </c:pt>
                <c:pt idx="2">
                  <c:v>9.7992483270693931E-2</c:v>
                </c:pt>
                <c:pt idx="5">
                  <c:v>2.1725181043175362E-2</c:v>
                </c:pt>
                <c:pt idx="8">
                  <c:v>1.7416811806765056E-3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98-4930-80BD-07DE55B1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México!$I$3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68F9-4CB2-A26A-A08800334E3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68F9-4CB2-A26A-A08800334E3E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68F9-4CB2-A26A-A08800334E3E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68F9-4CB2-A26A-A08800334E3E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68F9-4CB2-A26A-A08800334E3E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68F9-4CB2-A26A-A08800334E3E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68F9-4CB2-A26A-A08800334E3E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68F9-4CB2-A26A-A08800334E3E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68F9-4CB2-A26A-A08800334E3E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68F9-4CB2-A26A-A08800334E3E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68F9-4CB2-A26A-A08800334E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México!$E$4:$E$14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México!$I$4:$I$14</c:f>
              <c:numCache>
                <c:formatCode>0.0%</c:formatCode>
                <c:ptCount val="11"/>
                <c:pt idx="0">
                  <c:v>0.18718489320744339</c:v>
                </c:pt>
                <c:pt idx="1">
                  <c:v>0.6913557612980108</c:v>
                </c:pt>
                <c:pt idx="2">
                  <c:v>6.1875515629296912E-2</c:v>
                </c:pt>
                <c:pt idx="3">
                  <c:v>3.2358602988358236E-2</c:v>
                </c:pt>
                <c:pt idx="4">
                  <c:v>3.7583646530387751E-3</c:v>
                </c:pt>
                <c:pt idx="5">
                  <c:v>1.0541754514620956E-2</c:v>
                </c:pt>
                <c:pt idx="6">
                  <c:v>9.4417453478778997E-3</c:v>
                </c:pt>
                <c:pt idx="7">
                  <c:v>1.7416811806765056E-3</c:v>
                </c:pt>
                <c:pt idx="8">
                  <c:v>1.7416811806765056E-3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F9-4CB2-A26A-A0880033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Guatemala!$J$3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AE88-4764-9C3E-58CE3774351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E88-4764-9C3E-58CE37743514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AE88-4764-9C3E-58CE37743514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AE88-4764-9C3E-58CE37743514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AE88-4764-9C3E-58CE37743514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E88-4764-9C3E-58CE37743514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88-4764-9C3E-58CE37743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Guatemala!$C$4:$C$14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Guatemala!$J$4:$J$14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88-4764-9C3E-58CE3774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Distribución por Subgrupos de Gradiente de Salud</a:t>
            </a:r>
            <a:r>
              <a:rPr lang="en-US" sz="1200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KOF_________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825419549829034E-2"/>
          <c:y val="0.14539337395413521"/>
          <c:w val="0.89739680267239363"/>
          <c:h val="0.7994615096172159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Guatemala!$I$3</c:f>
              <c:strCache>
                <c:ptCount val="1"/>
                <c:pt idx="0">
                  <c:v>% Gradiente X Subgrupo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A312-4CD8-92B3-1E9C29FF580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A312-4CD8-92B3-1E9C29FF580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A312-4CD8-92B3-1E9C29FF5801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A312-4CD8-92B3-1E9C29FF5801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A312-4CD8-92B3-1E9C29FF5801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A312-4CD8-92B3-1E9C29FF5801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D-A312-4CD8-92B3-1E9C29FF5801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F-A312-4CD8-92B3-1E9C29FF5801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1-A312-4CD8-92B3-1E9C29FF5801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3-A312-4CD8-92B3-1E9C29FF5801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  <a:shade val="30000"/>
                      <a:satMod val="115000"/>
                    </a:schemeClr>
                  </a:gs>
                  <a:gs pos="50000">
                    <a:schemeClr val="bg1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1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5-A312-4CD8-92B3-1E9C29FF58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Guatemala!$E$4:$E$14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2A</c:v>
                </c:pt>
                <c:pt idx="3">
                  <c:v>2B</c:v>
                </c:pt>
                <c:pt idx="4">
                  <c:v>2C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4A</c:v>
                </c:pt>
                <c:pt idx="9">
                  <c:v>4B</c:v>
                </c:pt>
                <c:pt idx="10">
                  <c:v>4C</c:v>
                </c:pt>
              </c:strCache>
            </c:strRef>
          </c:cat>
          <c:val>
            <c:numRef>
              <c:f>Guatemala!$I$4:$I$14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12-4CD8-92B3-1E9C29FF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gapDepth val="101"/>
        <c:shape val="cylinder"/>
        <c:axId val="73363456"/>
        <c:axId val="73364992"/>
        <c:axId val="0"/>
      </c:bar3DChart>
      <c:catAx>
        <c:axId val="7336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bg2">
                    <a:lumMod val="25000"/>
                  </a:schemeClr>
                </a:solidFill>
              </a:defRPr>
            </a:pPr>
            <a:endParaRPr lang="es-MX"/>
          </a:p>
        </c:txPr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73363456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por Grupos de Gradiente de Salud KOF _________ 2011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85791605502336E-2"/>
          <c:y val="0.22155766712517935"/>
          <c:w val="0.85946001505056613"/>
          <c:h val="0.6070540574488098"/>
        </c:manualLayout>
      </c:layout>
      <c:pie3DChart>
        <c:varyColors val="1"/>
        <c:ser>
          <c:idx val="0"/>
          <c:order val="0"/>
          <c:tx>
            <c:strRef>
              <c:f>'Costa Rica'!$J$3</c:f>
              <c:strCache>
                <c:ptCount val="1"/>
                <c:pt idx="0">
                  <c:v>% Gradiente X Grupo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D073-4D84-90AA-C4624BCAB9E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073-4D84-90AA-C4624BCAB9E1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D073-4D84-90AA-C4624BCAB9E1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D073-4D84-90AA-C4624BCAB9E1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tx1">
                      <a:lumMod val="65000"/>
                      <a:lumOff val="35000"/>
                      <a:shade val="30000"/>
                      <a:satMod val="115000"/>
                    </a:schemeClr>
                  </a:gs>
                  <a:gs pos="50000">
                    <a:schemeClr val="tx1">
                      <a:lumMod val="65000"/>
                      <a:lumOff val="3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65000"/>
                      <a:lumOff val="3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D073-4D84-90AA-C4624BCAB9E1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073-4D84-90AA-C4624BCAB9E1}"/>
                </c:ext>
              </c:extLst>
            </c:dLbl>
            <c:dLbl>
              <c:idx val="8"/>
              <c:layout>
                <c:manualLayout>
                  <c:x val="6.0612100386347172E-2"/>
                  <c:y val="8.1823914311883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73-4D84-90AA-C4624BCAB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'Costa Rica'!$C$4:$C$14</c:f>
              <c:strCache>
                <c:ptCount val="9"/>
                <c:pt idx="0">
                  <c:v>Óptimo</c:v>
                </c:pt>
                <c:pt idx="1">
                  <c:v>Bueno</c:v>
                </c:pt>
                <c:pt idx="2">
                  <c:v>Aceptable</c:v>
                </c:pt>
                <c:pt idx="5">
                  <c:v>Malo</c:v>
                </c:pt>
                <c:pt idx="8">
                  <c:v>Muy Malo</c:v>
                </c:pt>
              </c:strCache>
            </c:strRef>
          </c:cat>
          <c:val>
            <c:numRef>
              <c:f>'Costa Rica'!$J$4:$J$14</c:f>
              <c:numCache>
                <c:formatCode>0.0%</c:formatCode>
                <c:ptCount val="11"/>
                <c:pt idx="0">
                  <c:v>0.1751412429378531</c:v>
                </c:pt>
                <c:pt idx="1">
                  <c:v>0.7231638418079096</c:v>
                </c:pt>
                <c:pt idx="2">
                  <c:v>7.909604519774012E-2</c:v>
                </c:pt>
                <c:pt idx="5">
                  <c:v>2.2598870056497175E-2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73-4D84-90AA-C4624BCA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5.3999999999999999E-2"/>
          <c:y val="0.86627077738114189"/>
          <c:w val="0.82845247346010564"/>
          <c:h val="7.211360835884465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&#225;lculo Grad.Salud'!G4"/><Relationship Id="rId2" Type="http://schemas.openxmlformats.org/officeDocument/2006/relationships/hyperlink" Target="#EJEMPLO!G4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hyperlink" Target="#Clasificaci&#243;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hyperlink" Target="#Clasificaci&#243;n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hyperlink" Target="#Clasificaci&#243;n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Clasificaci&#243;n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hyperlink" Target="#Clasificaci&#243;n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hyperlink" Target="#Clasificaci&#243;n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hyperlink" Target="#Clasificaci&#243;n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hyperlink" Target="#Clasificaci&#243;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hyperlink" Target="#Clasificaci&#243;n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hyperlink" Target="#Clasificaci&#243;n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hyperlink" Target="#Clasificaci&#243;n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hyperlink" Target="#Clasificaci&#243;n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hyperlink" Target="#Clasificaci&#243;n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hyperlink" Target="#Clasificaci&#243;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hyperlink" Target="#Clasificaci&#243;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2862872</xdr:colOff>
      <xdr:row>0</xdr:row>
      <xdr:rowOff>66674</xdr:rowOff>
    </xdr:from>
    <xdr:to>
      <xdr:col>5</xdr:col>
      <xdr:colOff>3505199</xdr:colOff>
      <xdr:row>1</xdr:row>
      <xdr:rowOff>420755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1847" y="66674"/>
          <a:ext cx="642327" cy="544581"/>
        </a:xfrm>
        <a:prstGeom prst="rect">
          <a:avLst/>
        </a:prstGeom>
      </xdr:spPr>
    </xdr:pic>
    <xdr:clientData/>
  </xdr:twoCellAnchor>
  <xdr:twoCellAnchor>
    <xdr:from>
      <xdr:col>6</xdr:col>
      <xdr:colOff>123824</xdr:colOff>
      <xdr:row>7</xdr:row>
      <xdr:rowOff>200025</xdr:rowOff>
    </xdr:from>
    <xdr:to>
      <xdr:col>8</xdr:col>
      <xdr:colOff>76199</xdr:colOff>
      <xdr:row>8</xdr:row>
      <xdr:rowOff>400050</xdr:rowOff>
    </xdr:to>
    <xdr:sp macro="" textlink="">
      <xdr:nvSpPr>
        <xdr:cNvPr id="6" name="5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857999" y="2305050"/>
          <a:ext cx="1466850" cy="666750"/>
        </a:xfrm>
        <a:prstGeom prst="bevel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 baseline="0">
              <a:solidFill>
                <a:schemeClr val="bg2">
                  <a:lumMod val="25000"/>
                </a:schemeClr>
              </a:solidFill>
            </a:rPr>
            <a:t>Gradiente Salud Ver EJEMPLO</a:t>
          </a:r>
          <a:endParaRPr lang="es-ES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6</xdr:col>
      <xdr:colOff>114299</xdr:colOff>
      <xdr:row>9</xdr:row>
      <xdr:rowOff>466725</xdr:rowOff>
    </xdr:from>
    <xdr:to>
      <xdr:col>8</xdr:col>
      <xdr:colOff>85725</xdr:colOff>
      <xdr:row>11</xdr:row>
      <xdr:rowOff>28575</xdr:rowOff>
    </xdr:to>
    <xdr:sp macro="" textlink="">
      <xdr:nvSpPr>
        <xdr:cNvPr id="5" name="4 Bise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48474" y="3457575"/>
          <a:ext cx="1485901" cy="857250"/>
        </a:xfrm>
        <a:prstGeom prst="bevel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 baseline="0"/>
            <a:t>Cáculo del Gradiente Salud</a:t>
          </a:r>
        </a:p>
        <a:p>
          <a:pPr algn="ctr"/>
          <a:r>
            <a:rPr lang="es-ES" sz="1100" b="1" baseline="0"/>
            <a:t>HERRAMIENTA</a:t>
          </a:r>
          <a:endParaRPr lang="es-ES" sz="1100" b="1"/>
        </a:p>
      </xdr:txBody>
    </xdr:sp>
    <xdr:clientData/>
  </xdr:twoCellAnchor>
  <xdr:twoCellAnchor>
    <xdr:from>
      <xdr:col>1</xdr:col>
      <xdr:colOff>104776</xdr:colOff>
      <xdr:row>17</xdr:row>
      <xdr:rowOff>66675</xdr:rowOff>
    </xdr:from>
    <xdr:to>
      <xdr:col>4</xdr:col>
      <xdr:colOff>647700</xdr:colOff>
      <xdr:row>27</xdr:row>
      <xdr:rowOff>66675</xdr:rowOff>
    </xdr:to>
    <xdr:sp macro="" textlink="">
      <xdr:nvSpPr>
        <xdr:cNvPr id="10" name="Content Placeholder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Grp="1"/>
        </xdr:cNvSpPr>
      </xdr:nvSpPr>
      <xdr:spPr bwMode="auto">
        <a:xfrm>
          <a:off x="209551" y="6724650"/>
          <a:ext cx="2895599" cy="1905000"/>
        </a:xfrm>
        <a:prstGeom prst="rect">
          <a:avLst/>
        </a:prstGeom>
        <a:solidFill>
          <a:srgbClr val="FFFFFF"/>
        </a:solidFill>
        <a:ln>
          <a:solidFill>
            <a:schemeClr val="accent2">
              <a:lumMod val="20000"/>
              <a:lumOff val="80000"/>
            </a:schemeClr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charset="0"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 *</a:t>
          </a:r>
          <a:r>
            <a:rPr lang="es-MX" sz="1200" b="1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Enfermedades cardiovasculares: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 La cardiopatía coronaria 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 Las enfermedades cerebrovasculares 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 Las arteriopatías periféricas 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</a:t>
          </a:r>
          <a:r>
            <a:rPr lang="es-MX" sz="1200" baseline="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 </a:t>
          </a: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La cardiopatía reumática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 Las cardiopatías congénitas 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- Las trombosis venosas profundas y    </a:t>
          </a:r>
        </a:p>
        <a:p>
          <a:pPr marL="0" indent="0">
            <a:buFontTx/>
            <a:buNone/>
          </a:pPr>
          <a:r>
            <a:rPr lang="es-MX" sz="1200">
              <a:solidFill>
                <a:schemeClr val="accent2">
                  <a:lumMod val="50000"/>
                </a:schemeClr>
              </a:solidFill>
              <a:cs typeface="Times New Roman" pitchFamily="18" charset="0"/>
            </a:rPr>
            <a:t>  embolias pulmonares </a:t>
          </a:r>
        </a:p>
      </xdr:txBody>
    </xdr:sp>
    <xdr:clientData/>
  </xdr:twoCellAnchor>
  <xdr:twoCellAnchor>
    <xdr:from>
      <xdr:col>5</xdr:col>
      <xdr:colOff>66677</xdr:colOff>
      <xdr:row>17</xdr:row>
      <xdr:rowOff>76202</xdr:rowOff>
    </xdr:from>
    <xdr:to>
      <xdr:col>5</xdr:col>
      <xdr:colOff>3219451</xdr:colOff>
      <xdr:row>27</xdr:row>
      <xdr:rowOff>66676</xdr:rowOff>
    </xdr:to>
    <xdr:sp macro="" textlink="">
      <xdr:nvSpPr>
        <xdr:cNvPr id="12" name="Content Placeholder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Grp="1"/>
        </xdr:cNvSpPr>
      </xdr:nvSpPr>
      <xdr:spPr>
        <a:xfrm>
          <a:off x="3295652" y="6734177"/>
          <a:ext cx="3152774" cy="1895474"/>
        </a:xfrm>
        <a:prstGeom prst="rect">
          <a:avLst/>
        </a:prstGeom>
        <a:solidFill>
          <a:srgbClr val="FFFFFF"/>
        </a:solidFill>
        <a:ln>
          <a:solidFill>
            <a:schemeClr val="accent2">
              <a:lumMod val="20000"/>
              <a:lumOff val="80000"/>
            </a:schemeClr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/>
          </a:pPr>
          <a:r>
            <a:rPr lang="es-MX" sz="1200" b="1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**Factores de Riesgo Cardiovascular Mayores: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Hipertensión arterial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Tabaquismo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Obesidad ( IMC &gt; 30)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Dislipidemia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Diabetes Mellitus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- Hombres</a:t>
          </a:r>
          <a:r>
            <a:rPr lang="es-MX" sz="1200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 </a:t>
          </a: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mayores de 55 años y</a:t>
          </a:r>
          <a:r>
            <a:rPr lang="es-MX" sz="1200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 </a:t>
          </a:r>
        </a:p>
        <a:p>
          <a:pPr marL="0" indent="0" algn="l" rtl="0" eaLnBrk="0" fontAlgn="base" hangingPunct="0">
            <a:spcBef>
              <a:spcPct val="20000"/>
            </a:spcBef>
            <a:spcAft>
              <a:spcPct val="0"/>
            </a:spcAft>
            <a:buFont typeface="+mj-lt"/>
            <a:buNone/>
            <a:defRPr/>
          </a:pPr>
          <a:r>
            <a:rPr lang="es-MX" sz="1200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   </a:t>
          </a:r>
          <a:r>
            <a:rPr lang="es-MX" sz="1200" kern="12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Times New Roman" pitchFamily="18" charset="0"/>
            </a:rPr>
            <a:t>mujeres mayores a 65 años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BCA62EDA-99F2-451A-A2D0-1D2F34A4C6F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EF6A0635-F485-4CAD-AD4F-803CA28774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5465FBEA-6B50-44F9-BA22-51428B9442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3CA6817A-7DED-4249-B29E-8E14B97FD34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C85F36FD-39A4-4AED-9A06-5ECB563453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1F840ED2-0B7E-4091-884B-A7208F3CBD5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A94FD2AD-9642-41B2-851E-66FF5A7A33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7</xdr:row>
      <xdr:rowOff>112182</xdr:rowOff>
    </xdr:from>
    <xdr:to>
      <xdr:col>14</xdr:col>
      <xdr:colOff>1267137</xdr:colOff>
      <xdr:row>12</xdr:row>
      <xdr:rowOff>103524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64532" y="2255307"/>
          <a:ext cx="1674980" cy="1420092"/>
        </a:xfrm>
        <a:prstGeom prst="rect">
          <a:avLst/>
        </a:prstGeom>
      </xdr:spPr>
    </xdr:pic>
    <xdr:clientData/>
  </xdr:twoCellAnchor>
  <xdr:twoCellAnchor>
    <xdr:from>
      <xdr:col>14</xdr:col>
      <xdr:colOff>450297</xdr:colOff>
      <xdr:row>12</xdr:row>
      <xdr:rowOff>225136</xdr:rowOff>
    </xdr:from>
    <xdr:to>
      <xdr:col>17</xdr:col>
      <xdr:colOff>86617</xdr:colOff>
      <xdr:row>15</xdr:row>
      <xdr:rowOff>112568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027002" y="3801341"/>
          <a:ext cx="1853047" cy="744682"/>
        </a:xfrm>
        <a:prstGeom prst="rect">
          <a:avLst/>
        </a:prstGeom>
        <a:solidFill>
          <a:srgbClr val="FFFF00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50" b="1">
              <a:solidFill>
                <a:srgbClr val="800000"/>
              </a:solidFill>
            </a:rPr>
            <a:t>Solo digitar el N°</a:t>
          </a:r>
          <a:r>
            <a:rPr lang="es-CO" sz="1050" b="1" baseline="0">
              <a:solidFill>
                <a:srgbClr val="800000"/>
              </a:solidFill>
            </a:rPr>
            <a:t> de personas por gradiente. </a:t>
          </a:r>
          <a:r>
            <a:rPr lang="es-CO" sz="1050" b="1" u="sng" baseline="0">
              <a:solidFill>
                <a:srgbClr val="800000"/>
              </a:solidFill>
            </a:rPr>
            <a:t>Estos v</a:t>
          </a:r>
          <a:r>
            <a:rPr lang="es-CO" sz="1050" b="1" u="sng">
              <a:solidFill>
                <a:srgbClr val="800000"/>
              </a:solidFill>
            </a:rPr>
            <a:t>alores son Ficticios</a:t>
          </a:r>
          <a:r>
            <a:rPr lang="es-CO" sz="1050" b="1">
              <a:solidFill>
                <a:srgbClr val="800000"/>
              </a:solidFill>
            </a:rPr>
            <a:t>,</a:t>
          </a:r>
          <a:r>
            <a:rPr lang="es-CO" sz="1050" b="1" baseline="0">
              <a:solidFill>
                <a:srgbClr val="800000"/>
              </a:solidFill>
            </a:rPr>
            <a:t> colocados a manera de ejemplo.</a:t>
          </a:r>
          <a:endParaRPr lang="es-CO" sz="1050" b="1">
            <a:solidFill>
              <a:srgbClr val="800000"/>
            </a:solidFill>
          </a:endParaRPr>
        </a:p>
      </xdr:txBody>
    </xdr:sp>
    <xdr:clientData/>
  </xdr:twoCellAnchor>
  <xdr:twoCellAnchor>
    <xdr:from>
      <xdr:col>13</xdr:col>
      <xdr:colOff>273243</xdr:colOff>
      <xdr:row>4</xdr:row>
      <xdr:rowOff>222250</xdr:rowOff>
    </xdr:from>
    <xdr:to>
      <xdr:col>14</xdr:col>
      <xdr:colOff>1109327</xdr:colOff>
      <xdr:row>7</xdr:row>
      <xdr:rowOff>21167</xdr:rowOff>
    </xdr:to>
    <xdr:sp macro="" textlink="">
      <xdr:nvSpPr>
        <xdr:cNvPr id="6" name="5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274118" y="1508125"/>
          <a:ext cx="14075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  <xdr:twoCellAnchor>
    <xdr:from>
      <xdr:col>6</xdr:col>
      <xdr:colOff>77932</xdr:colOff>
      <xdr:row>8</xdr:row>
      <xdr:rowOff>121228</xdr:rowOff>
    </xdr:from>
    <xdr:to>
      <xdr:col>15</xdr:col>
      <xdr:colOff>34662</xdr:colOff>
      <xdr:row>15</xdr:row>
      <xdr:rowOff>112569</xdr:rowOff>
    </xdr:to>
    <xdr:cxnSp macro="">
      <xdr:nvCxnSpPr>
        <xdr:cNvPr id="7" name="6 Conector curv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2"/>
          <a:endCxn id="15" idx="1"/>
        </xdr:cNvCxnSpPr>
      </xdr:nvCxnSpPr>
      <xdr:spPr>
        <a:xfrm rot="5400000" flipH="1">
          <a:off x="4927036" y="519534"/>
          <a:ext cx="1991591" cy="6061389"/>
        </a:xfrm>
        <a:prstGeom prst="curvedConnector4">
          <a:avLst>
            <a:gd name="adj1" fmla="val -4521"/>
            <a:gd name="adj2" fmla="val 103771"/>
          </a:avLst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77932</xdr:colOff>
      <xdr:row>2</xdr:row>
      <xdr:rowOff>467592</xdr:rowOff>
    </xdr:from>
    <xdr:to>
      <xdr:col>6</xdr:col>
      <xdr:colOff>329045</xdr:colOff>
      <xdr:row>13</xdr:row>
      <xdr:rowOff>259772</xdr:rowOff>
    </xdr:to>
    <xdr:sp macro="" textlink="">
      <xdr:nvSpPr>
        <xdr:cNvPr id="15" name="14 Abrir llav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892137" y="987137"/>
          <a:ext cx="251113" cy="3134590"/>
        </a:xfrm>
        <a:prstGeom prst="leftBrace">
          <a:avLst>
            <a:gd name="adj1" fmla="val 63505"/>
            <a:gd name="adj2" fmla="val 50000"/>
          </a:avLst>
        </a:prstGeom>
        <a:ln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E7CF58F2-396E-4D31-ACC4-DD902E28A1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6465C713-EF65-4C25-AAAD-383C4EB2AB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9F0EC50F-FC28-43FE-A389-D5775E3D119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A9696A31-D8E6-4ADC-8784-E5A43984B6D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CE8504C3-E909-4D0C-A682-0014DF6FFA1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F187E344-8AD2-4425-A49A-947EB37BCF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6490022C-8DCD-4F7E-9C01-F7E24F5D6B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8DDA75F3-0979-48A2-8E12-E9D5054A18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8E7919B0-DCA8-4A24-92BF-5BDE51FE8DF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1ECB2107-916E-4FB9-BE19-E2DEA0D9DA6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1614FC75-13DD-4185-AE5C-CBAAC05E78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6A314A41-EB72-4BB1-BFFE-8A15824CE4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4FFB17E5-6352-4B1C-8E96-2552CB16B5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D7C5C579-EBBD-435C-99D4-75A5181F39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8DF2D883-5BEB-460A-B475-DB40232FCB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4FEC5602-D79D-4853-8ABB-A2B1B11909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79797" y="2512479"/>
          <a:ext cx="1690220" cy="140104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/>
      </xdr:nvSpPr>
      <xdr:spPr>
        <a:xfrm>
          <a:off x="7489383" y="1586229"/>
          <a:ext cx="1422824" cy="64854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975A467C-BEBA-49FE-B1AF-33C121578ED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D2E2C82F-73D1-40F9-9133-8E0BDD390D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16957" y="2537879"/>
          <a:ext cx="17003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/>
      </xdr:nvSpPr>
      <xdr:spPr>
        <a:xfrm>
          <a:off x="7626543" y="1600199"/>
          <a:ext cx="14329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838E25F9-631A-4ADB-AE22-D04C03977D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466900FB-766D-4799-AC43-174D26CAB2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68862" y="2545384"/>
          <a:ext cx="1674980" cy="142009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4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278448" y="1607704"/>
          <a:ext cx="1407584" cy="65616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097BBE1F-8444-4B25-9DB6-9978190319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0.05141</cdr:x>
      <cdr:y>0.0201</cdr:y>
    </cdr:from>
    <cdr:to>
      <cdr:x>0.12142</cdr:x>
      <cdr:y>0.12109</cdr:y>
    </cdr:to>
    <cdr:pic>
      <cdr:nvPicPr>
        <cdr:cNvPr id="3" name="7 Imagen">
          <a:extLst xmlns:a="http://schemas.openxmlformats.org/drawingml/2006/main">
            <a:ext uri="{FF2B5EF4-FFF2-40B4-BE49-F238E27FC236}">
              <a16:creationId xmlns:a16="http://schemas.microsoft.com/office/drawing/2014/main" id="{D3F56295-A529-44E2-ACDA-826DF3554F8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8786" y="59459"/>
          <a:ext cx="352414" cy="29878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16</xdr:row>
      <xdr:rowOff>13760</xdr:rowOff>
    </xdr:from>
    <xdr:to>
      <xdr:col>15</xdr:col>
      <xdr:colOff>19050</xdr:colOff>
      <xdr:row>31</xdr:row>
      <xdr:rowOff>128154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184681</xdr:rowOff>
    </xdr:from>
    <xdr:to>
      <xdr:col>10</xdr:col>
      <xdr:colOff>39157</xdr:colOff>
      <xdr:row>31</xdr:row>
      <xdr:rowOff>135947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163657</xdr:colOff>
      <xdr:row>8</xdr:row>
      <xdr:rowOff>112179</xdr:rowOff>
    </xdr:from>
    <xdr:to>
      <xdr:col>14</xdr:col>
      <xdr:colOff>1267137</xdr:colOff>
      <xdr:row>13</xdr:row>
      <xdr:rowOff>103521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79797" y="2512479"/>
          <a:ext cx="1690220" cy="1401042"/>
        </a:xfrm>
        <a:prstGeom prst="rect">
          <a:avLst/>
        </a:prstGeom>
      </xdr:spPr>
    </xdr:pic>
    <xdr:clientData/>
  </xdr:twoCellAnchor>
  <xdr:twoCellAnchor>
    <xdr:from>
      <xdr:col>13</xdr:col>
      <xdr:colOff>273243</xdr:colOff>
      <xdr:row>5</xdr:row>
      <xdr:rowOff>31749</xdr:rowOff>
    </xdr:from>
    <xdr:to>
      <xdr:col>14</xdr:col>
      <xdr:colOff>1109327</xdr:colOff>
      <xdr:row>7</xdr:row>
      <xdr:rowOff>116416</xdr:rowOff>
    </xdr:to>
    <xdr:sp macro="" textlink="">
      <xdr:nvSpPr>
        <xdr:cNvPr id="5" name="3 Bis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7489383" y="1586229"/>
          <a:ext cx="1422824" cy="648547"/>
        </a:xfrm>
        <a:prstGeom prst="bevel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/>
            <a:t>Ver</a:t>
          </a:r>
          <a:r>
            <a:rPr lang="es-ES" sz="1200" b="1" baseline="0"/>
            <a:t> Clasificación Gradientes</a:t>
          </a:r>
          <a:endParaRPr lang="es-ES" sz="1200" b="1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0.02879</cdr:y>
    </cdr:from>
    <cdr:to>
      <cdr:x>0.10927</cdr:x>
      <cdr:y>0.12317</cdr:y>
    </cdr:to>
    <cdr:pic>
      <cdr:nvPicPr>
        <cdr:cNvPr id="2" name="7 Imagen">
          <a:extLst xmlns:a="http://schemas.openxmlformats.org/drawingml/2006/main">
            <a:ext uri="{FF2B5EF4-FFF2-40B4-BE49-F238E27FC236}">
              <a16:creationId xmlns:a16="http://schemas.microsoft.com/office/drawing/2014/main" id="{00F4EEAB-D27A-4ADB-A07A-8B2CD58D9C6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458" y="85436"/>
          <a:ext cx="330341" cy="2800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2:M17"/>
  <sheetViews>
    <sheetView showGridLines="0" zoomScaleNormal="100" workbookViewId="0"/>
  </sheetViews>
  <sheetFormatPr baseColWidth="10" defaultColWidth="11.42578125" defaultRowHeight="15" x14ac:dyDescent="0.25"/>
  <cols>
    <col min="1" max="1" width="1.5703125" customWidth="1"/>
    <col min="2" max="2" width="9.28515625" customWidth="1"/>
    <col min="3" max="3" width="15.5703125" customWidth="1"/>
    <col min="4" max="4" width="10.5703125" customWidth="1"/>
    <col min="5" max="5" width="11.5703125" customWidth="1"/>
    <col min="6" max="6" width="52.5703125" customWidth="1"/>
    <col min="7" max="7" width="11.28515625" customWidth="1"/>
  </cols>
  <sheetData>
    <row r="2" spans="2:13" ht="38.25" customHeight="1" x14ac:dyDescent="0.35">
      <c r="B2" s="44" t="s">
        <v>0</v>
      </c>
      <c r="C2" s="45"/>
      <c r="D2" s="45"/>
      <c r="E2" s="45"/>
      <c r="F2" s="45"/>
      <c r="G2" s="37"/>
      <c r="H2" s="37"/>
      <c r="I2" s="37"/>
      <c r="J2" s="37"/>
      <c r="K2" s="37"/>
      <c r="L2" s="37"/>
      <c r="M2" s="37"/>
    </row>
    <row r="3" spans="2:13" ht="18.75" customHeight="1" x14ac:dyDescent="0.25">
      <c r="B3" s="46" t="s">
        <v>1</v>
      </c>
      <c r="C3" s="46"/>
      <c r="D3" s="46"/>
      <c r="E3" s="46"/>
      <c r="F3" s="46"/>
    </row>
    <row r="4" spans="2:13" ht="18" customHeight="1" x14ac:dyDescent="0.25"/>
    <row r="5" spans="2:13" ht="16.5" thickBot="1" x14ac:dyDescent="0.3">
      <c r="B5" s="16" t="s">
        <v>2</v>
      </c>
      <c r="C5" s="16" t="s">
        <v>3</v>
      </c>
      <c r="D5" s="16" t="s">
        <v>4</v>
      </c>
      <c r="E5" s="16" t="s">
        <v>5</v>
      </c>
      <c r="F5" s="19" t="s">
        <v>6</v>
      </c>
    </row>
    <row r="6" spans="2:13" ht="23.25" customHeight="1" thickTop="1" thickBot="1" x14ac:dyDescent="0.3">
      <c r="B6" s="42">
        <v>0</v>
      </c>
      <c r="C6" s="30" t="s">
        <v>7</v>
      </c>
      <c r="D6" s="38" t="s">
        <v>8</v>
      </c>
      <c r="E6" s="39" t="s">
        <v>9</v>
      </c>
      <c r="F6" s="40" t="s">
        <v>10</v>
      </c>
    </row>
    <row r="7" spans="2:13" ht="36" customHeight="1" thickTop="1" thickBot="1" x14ac:dyDescent="0.3">
      <c r="B7" s="43">
        <v>1</v>
      </c>
      <c r="C7" s="41" t="s">
        <v>11</v>
      </c>
      <c r="D7" s="38" t="s">
        <v>12</v>
      </c>
      <c r="E7" s="39" t="s">
        <v>9</v>
      </c>
      <c r="F7" s="40" t="s">
        <v>13</v>
      </c>
    </row>
    <row r="8" spans="2:13" ht="36.75" customHeight="1" thickTop="1" thickBot="1" x14ac:dyDescent="0.3">
      <c r="B8" s="55">
        <v>2</v>
      </c>
      <c r="C8" s="50" t="s">
        <v>14</v>
      </c>
      <c r="D8" s="52" t="s">
        <v>15</v>
      </c>
      <c r="E8" s="39" t="s">
        <v>16</v>
      </c>
      <c r="F8" s="40" t="s">
        <v>17</v>
      </c>
    </row>
    <row r="9" spans="2:13" ht="33" thickTop="1" thickBot="1" x14ac:dyDescent="0.3">
      <c r="B9" s="55"/>
      <c r="C9" s="50"/>
      <c r="D9" s="53"/>
      <c r="E9" s="39" t="s">
        <v>18</v>
      </c>
      <c r="F9" s="40" t="s">
        <v>19</v>
      </c>
    </row>
    <row r="10" spans="2:13" ht="49.5" customHeight="1" thickTop="1" thickBot="1" x14ac:dyDescent="0.3">
      <c r="B10" s="55"/>
      <c r="C10" s="50"/>
      <c r="D10" s="54"/>
      <c r="E10" s="39" t="s">
        <v>20</v>
      </c>
      <c r="F10" s="40" t="s">
        <v>21</v>
      </c>
    </row>
    <row r="11" spans="2:13" ht="52.5" customHeight="1" thickTop="1" thickBot="1" x14ac:dyDescent="0.3">
      <c r="B11" s="56">
        <v>3</v>
      </c>
      <c r="C11" s="50" t="s">
        <v>22</v>
      </c>
      <c r="D11" s="52" t="s">
        <v>23</v>
      </c>
      <c r="E11" s="39" t="s">
        <v>16</v>
      </c>
      <c r="F11" s="40" t="s">
        <v>24</v>
      </c>
    </row>
    <row r="12" spans="2:13" ht="33.75" customHeight="1" thickTop="1" thickBot="1" x14ac:dyDescent="0.3">
      <c r="B12" s="56"/>
      <c r="C12" s="50"/>
      <c r="D12" s="53"/>
      <c r="E12" s="39" t="s">
        <v>18</v>
      </c>
      <c r="F12" s="40" t="s">
        <v>25</v>
      </c>
    </row>
    <row r="13" spans="2:13" ht="51" customHeight="1" thickTop="1" thickBot="1" x14ac:dyDescent="0.3">
      <c r="B13" s="56"/>
      <c r="C13" s="50"/>
      <c r="D13" s="54"/>
      <c r="E13" s="39" t="s">
        <v>20</v>
      </c>
      <c r="F13" s="40" t="s">
        <v>26</v>
      </c>
    </row>
    <row r="14" spans="2:13" ht="27" customHeight="1" thickTop="1" thickBot="1" x14ac:dyDescent="0.3">
      <c r="B14" s="51">
        <v>4</v>
      </c>
      <c r="C14" s="50" t="s">
        <v>27</v>
      </c>
      <c r="D14" s="47" t="s">
        <v>28</v>
      </c>
      <c r="E14" s="39" t="s">
        <v>16</v>
      </c>
      <c r="F14" s="40" t="s">
        <v>29</v>
      </c>
    </row>
    <row r="15" spans="2:13" ht="17.25" thickTop="1" thickBot="1" x14ac:dyDescent="0.3">
      <c r="B15" s="51"/>
      <c r="C15" s="50"/>
      <c r="D15" s="48"/>
      <c r="E15" s="39" t="s">
        <v>18</v>
      </c>
      <c r="F15" s="40" t="s">
        <v>30</v>
      </c>
    </row>
    <row r="16" spans="2:13" ht="26.25" customHeight="1" thickTop="1" thickBot="1" x14ac:dyDescent="0.3">
      <c r="B16" s="51"/>
      <c r="C16" s="50"/>
      <c r="D16" s="49"/>
      <c r="E16" s="39" t="s">
        <v>20</v>
      </c>
      <c r="F16" s="40" t="s">
        <v>31</v>
      </c>
    </row>
    <row r="17" ht="15.75" thickTop="1" x14ac:dyDescent="0.25"/>
  </sheetData>
  <sheetProtection password="C773" sheet="1" objects="1" scenarios="1"/>
  <mergeCells count="11">
    <mergeCell ref="B2:F2"/>
    <mergeCell ref="B3:F3"/>
    <mergeCell ref="D14:D16"/>
    <mergeCell ref="C14:C16"/>
    <mergeCell ref="B14:B16"/>
    <mergeCell ref="D8:D10"/>
    <mergeCell ref="C8:C10"/>
    <mergeCell ref="B8:B10"/>
    <mergeCell ref="D11:D13"/>
    <mergeCell ref="C11:C13"/>
    <mergeCell ref="B11:B13"/>
  </mergeCells>
  <pageMargins left="0.25" right="0.25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G11" sqref="G11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63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545</v>
      </c>
      <c r="H4" s="8">
        <f>F4*G4</f>
        <v>0</v>
      </c>
      <c r="I4" s="14">
        <f>G4/$G$15</f>
        <v>0.21042471042471042</v>
      </c>
      <c r="J4" s="14">
        <f>I4</f>
        <v>0.21042471042471042</v>
      </c>
      <c r="K4" s="15">
        <f>H4/G4</f>
        <v>0</v>
      </c>
      <c r="L4" s="59">
        <f>SUM(H4:H14)/G15</f>
        <v>1.1594594594594594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1326</v>
      </c>
      <c r="H5" s="8">
        <f t="shared" ref="H5:H14" si="0">F5*G5</f>
        <v>1326</v>
      </c>
      <c r="I5" s="14">
        <f t="shared" ref="I5:I14" si="1">G5/$G$15</f>
        <v>0.51196911196911199</v>
      </c>
      <c r="J5" s="14">
        <f>I5</f>
        <v>0.51196911196911199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377</v>
      </c>
      <c r="H6" s="8">
        <f t="shared" si="0"/>
        <v>754</v>
      </c>
      <c r="I6" s="14">
        <f t="shared" si="1"/>
        <v>0.14555984555984555</v>
      </c>
      <c r="J6" s="57">
        <f>SUM(I6:I8)</f>
        <v>0.24787644787644786</v>
      </c>
      <c r="K6" s="58">
        <f>(SUM(H6:H8))/(G6+G7+G8)</f>
        <v>2.1931464174454827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220</v>
      </c>
      <c r="H7" s="8">
        <f t="shared" si="0"/>
        <v>528</v>
      </c>
      <c r="I7" s="14">
        <f t="shared" si="1"/>
        <v>8.4942084942084939E-2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45</v>
      </c>
      <c r="H8" s="8">
        <f t="shared" si="0"/>
        <v>125.99999999999999</v>
      </c>
      <c r="I8" s="14">
        <f t="shared" si="1"/>
        <v>1.7374517374517374E-2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24</v>
      </c>
      <c r="H9" s="8">
        <f t="shared" si="0"/>
        <v>72</v>
      </c>
      <c r="I9" s="14">
        <f t="shared" si="1"/>
        <v>9.2664092664092659E-3</v>
      </c>
      <c r="J9" s="57">
        <f>SUM(I9:I11)</f>
        <v>2.664092664092664E-2</v>
      </c>
      <c r="K9" s="58">
        <f>(SUM(H9:H11))/(G9+G10+G11)</f>
        <v>3.359420289855072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28</v>
      </c>
      <c r="H10" s="8">
        <f t="shared" si="0"/>
        <v>95.2</v>
      </c>
      <c r="I10" s="14">
        <f t="shared" si="1"/>
        <v>1.0810810810810811E-2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17</v>
      </c>
      <c r="H11" s="8">
        <f t="shared" si="0"/>
        <v>64.599999999999994</v>
      </c>
      <c r="I11" s="14">
        <f t="shared" si="1"/>
        <v>6.5637065637065639E-3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0</v>
      </c>
      <c r="H12" s="8">
        <f t="shared" si="0"/>
        <v>0</v>
      </c>
      <c r="I12" s="14">
        <f t="shared" si="1"/>
        <v>0</v>
      </c>
      <c r="J12" s="57">
        <f>SUM(I12:I14)</f>
        <v>3.0888030888030888E-3</v>
      </c>
      <c r="K12" s="58">
        <f>(SUM(H12:H14))/(G12+G13+G14)</f>
        <v>4.6500000000000004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3</v>
      </c>
      <c r="H13" s="8">
        <f t="shared" si="0"/>
        <v>13.200000000000001</v>
      </c>
      <c r="I13" s="14">
        <f t="shared" si="1"/>
        <v>1.1583011583011582E-3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5</v>
      </c>
      <c r="H14" s="8">
        <f t="shared" si="0"/>
        <v>24</v>
      </c>
      <c r="I14" s="14">
        <f t="shared" si="1"/>
        <v>1.9305019305019305E-3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2590</v>
      </c>
      <c r="H15" s="9"/>
      <c r="I15" s="12">
        <f>SUM(I4:I14)</f>
        <v>1</v>
      </c>
      <c r="J15" s="12">
        <f>SUM(J4:J14)</f>
        <v>1</v>
      </c>
      <c r="K15" s="10">
        <f>L4</f>
        <v>1.1594594594594594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34" priority="1" operator="between">
      <formula>1</formula>
      <formula>1.999999</formula>
    </cfRule>
    <cfRule type="cellIs" dxfId="33" priority="2" operator="between">
      <formula>3</formula>
      <formula>3.999999</formula>
    </cfRule>
    <cfRule type="cellIs" dxfId="32" priority="3" operator="greaterThanOrEqual">
      <formula>4</formula>
    </cfRule>
    <cfRule type="cellIs" dxfId="31" priority="4" operator="between">
      <formula>2</formula>
      <formula>2.99999</formula>
    </cfRule>
    <cfRule type="cellIs" dxfId="3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8000"/>
  </sheetPr>
  <dimension ref="B1:T19"/>
  <sheetViews>
    <sheetView showGridLines="0" showRowColHeaders="0" zoomScale="78" zoomScaleNormal="50" zoomScalePageLayoutView="92" workbookViewId="0">
      <selection activeCell="U19" sqref="U19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64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3297</v>
      </c>
      <c r="H4" s="8">
        <f>F4*G4</f>
        <v>0</v>
      </c>
      <c r="I4" s="14">
        <f>G4/$G$15</f>
        <v>0.72717247463608292</v>
      </c>
      <c r="J4" s="14">
        <f>I4</f>
        <v>0.72717247463608292</v>
      </c>
      <c r="K4" s="15">
        <f>H4/G4</f>
        <v>0</v>
      </c>
      <c r="L4" s="59">
        <f>SUM(H4:H14)/G15</f>
        <v>0.33458314953683282</v>
      </c>
      <c r="M4" s="25"/>
      <c r="N4" s="29" t="s">
        <v>45</v>
      </c>
      <c r="O4" s="35">
        <v>2023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966</v>
      </c>
      <c r="H5" s="8">
        <f t="shared" ref="H5:H14" si="0">F5*G5</f>
        <v>966</v>
      </c>
      <c r="I5" s="14">
        <f t="shared" ref="I5:I14" si="1">G5/$G$15</f>
        <v>0.21305690339655933</v>
      </c>
      <c r="J5" s="14">
        <f>I5</f>
        <v>0.21305690339655933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262</v>
      </c>
      <c r="H6" s="8">
        <f t="shared" si="0"/>
        <v>524</v>
      </c>
      <c r="I6" s="14">
        <f t="shared" si="1"/>
        <v>5.7785619761799738E-2</v>
      </c>
      <c r="J6" s="57">
        <f>SUM(I6:I8)</f>
        <v>5.7785619761799738E-2</v>
      </c>
      <c r="K6" s="58">
        <f>(SUM(H6:H8))/(G6+G7+G8)</f>
        <v>2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>
        <f t="shared" si="1"/>
        <v>0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>
        <f t="shared" si="1"/>
        <v>0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9</v>
      </c>
      <c r="H9" s="8">
        <f t="shared" si="0"/>
        <v>27</v>
      </c>
      <c r="I9" s="14">
        <f t="shared" si="1"/>
        <v>1.985002205558006E-3</v>
      </c>
      <c r="J9" s="57">
        <f>SUM(I9:I11)</f>
        <v>1.985002205558006E-3</v>
      </c>
      <c r="K9" s="58">
        <f>(SUM(H9:H11))/(G9+G10+G11)</f>
        <v>3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>
        <f t="shared" si="1"/>
        <v>0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>
        <f t="shared" si="1"/>
        <v>0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4534</v>
      </c>
      <c r="H15" s="9"/>
      <c r="I15" s="12">
        <f>SUM(I4:I14)</f>
        <v>1</v>
      </c>
      <c r="J15" s="12">
        <f>SUM(J4:J14)</f>
        <v>1</v>
      </c>
      <c r="K15" s="10">
        <f>L4</f>
        <v>0.33458314953683282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29" priority="1" operator="between">
      <formula>1</formula>
      <formula>1.999999</formula>
    </cfRule>
    <cfRule type="cellIs" dxfId="28" priority="2" operator="between">
      <formula>3</formula>
      <formula>3.999999</formula>
    </cfRule>
    <cfRule type="cellIs" dxfId="27" priority="3" operator="greaterThanOrEqual">
      <formula>4</formula>
    </cfRule>
    <cfRule type="cellIs" dxfId="26" priority="4" operator="between">
      <formula>2</formula>
      <formula>2.99999</formula>
    </cfRule>
    <cfRule type="cellIs" dxfId="2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A14" sqref="A14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65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309</v>
      </c>
      <c r="H4" s="8">
        <f>F4*G4</f>
        <v>0</v>
      </c>
      <c r="I4" s="14">
        <f>G4/$G$15</f>
        <v>0.47758887171561049</v>
      </c>
      <c r="J4" s="14">
        <f>I4</f>
        <v>0.47758887171561049</v>
      </c>
      <c r="K4" s="15">
        <f>H4/G4</f>
        <v>0</v>
      </c>
      <c r="L4" s="59">
        <f>SUM(H4:H14)/G15</f>
        <v>0.72550231839258106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264</v>
      </c>
      <c r="H5" s="8">
        <f t="shared" ref="H5:H14" si="0">F5*G5</f>
        <v>264</v>
      </c>
      <c r="I5" s="14">
        <f t="shared" ref="I5:I14" si="1">G5/$G$15</f>
        <v>0.40803709428129831</v>
      </c>
      <c r="J5" s="14">
        <f>I5</f>
        <v>0.40803709428129831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>
        <f t="shared" si="1"/>
        <v>0</v>
      </c>
      <c r="J6" s="57">
        <f>SUM(I6:I8)</f>
        <v>8.8098918083462124E-2</v>
      </c>
      <c r="K6" s="58">
        <f>(SUM(H6:H8))/(G6+G7+G8)</f>
        <v>2.5333333333333332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38</v>
      </c>
      <c r="H7" s="8">
        <f t="shared" si="0"/>
        <v>91.2</v>
      </c>
      <c r="I7" s="14">
        <f t="shared" si="1"/>
        <v>5.8732612055641419E-2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19</v>
      </c>
      <c r="H8" s="8">
        <f t="shared" si="0"/>
        <v>53.199999999999996</v>
      </c>
      <c r="I8" s="14">
        <f t="shared" si="1"/>
        <v>2.9366306027820709E-2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>
        <f t="shared" si="1"/>
        <v>0</v>
      </c>
      <c r="J9" s="57">
        <f>SUM(I9:I11)</f>
        <v>2.6275115919629055E-2</v>
      </c>
      <c r="K9" s="58">
        <f>(SUM(H9:H11))/(G9+G10+G11)</f>
        <v>3.5882352941176472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9</v>
      </c>
      <c r="H10" s="8">
        <f t="shared" si="0"/>
        <v>30.599999999999998</v>
      </c>
      <c r="I10" s="14">
        <f t="shared" si="1"/>
        <v>1.3910355486862442E-2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8</v>
      </c>
      <c r="H11" s="8">
        <f t="shared" si="0"/>
        <v>30.4</v>
      </c>
      <c r="I11" s="14">
        <f t="shared" si="1"/>
        <v>1.2364760432766615E-2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647</v>
      </c>
      <c r="H15" s="9"/>
      <c r="I15" s="12">
        <f>SUM(I4:I14)</f>
        <v>1</v>
      </c>
      <c r="J15" s="12">
        <f>SUM(J4:J14)</f>
        <v>1</v>
      </c>
      <c r="K15" s="10">
        <f>L4</f>
        <v>0.72550231839258106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24" priority="1" operator="between">
      <formula>1</formula>
      <formula>1.999999</formula>
    </cfRule>
    <cfRule type="cellIs" dxfId="23" priority="2" operator="between">
      <formula>3</formula>
      <formula>3.999999</formula>
    </cfRule>
    <cfRule type="cellIs" dxfId="22" priority="3" operator="greaterThanOrEqual">
      <formula>4</formula>
    </cfRule>
    <cfRule type="cellIs" dxfId="21" priority="4" operator="between">
      <formula>2</formula>
      <formula>2.99999</formula>
    </cfRule>
    <cfRule type="cellIs" dxfId="2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8000"/>
  </sheetPr>
  <dimension ref="B1:T19"/>
  <sheetViews>
    <sheetView showGridLines="0" showRowColHeaders="0" topLeftCell="A3" zoomScale="70" zoomScaleNormal="70" zoomScalePageLayoutView="92" workbookViewId="0">
      <selection activeCell="G10" sqref="G10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66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118</v>
      </c>
      <c r="H4" s="8">
        <f>F4*G4</f>
        <v>0</v>
      </c>
      <c r="I4" s="14">
        <f>G4/$G$15</f>
        <v>0.22519083969465647</v>
      </c>
      <c r="J4" s="14">
        <f>I4</f>
        <v>0.22519083969465647</v>
      </c>
      <c r="K4" s="15">
        <f>H4/G4</f>
        <v>0</v>
      </c>
      <c r="L4" s="59">
        <f>SUM(H4:H14)/G15</f>
        <v>0.93396946564885508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347</v>
      </c>
      <c r="H5" s="8">
        <f t="shared" ref="H5:H14" si="0">F5*G5</f>
        <v>347</v>
      </c>
      <c r="I5" s="14">
        <f t="shared" ref="I5:I14" si="1">G5/$G$15</f>
        <v>0.66221374045801529</v>
      </c>
      <c r="J5" s="14">
        <f>I5</f>
        <v>0.66221374045801529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3</v>
      </c>
      <c r="H6" s="8">
        <f t="shared" si="0"/>
        <v>6</v>
      </c>
      <c r="I6" s="14">
        <f t="shared" si="1"/>
        <v>5.7251908396946565E-3</v>
      </c>
      <c r="J6" s="57">
        <f>SUM(I6:I8)</f>
        <v>0.10877862595419847</v>
      </c>
      <c r="K6" s="58">
        <f>(SUM(H6:H8))/(G6+G7+G8)</f>
        <v>2.3929824561403508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52</v>
      </c>
      <c r="H7" s="8">
        <f t="shared" si="0"/>
        <v>124.8</v>
      </c>
      <c r="I7" s="14">
        <f t="shared" si="1"/>
        <v>9.9236641221374045E-2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2</v>
      </c>
      <c r="H8" s="8">
        <f t="shared" si="0"/>
        <v>5.6</v>
      </c>
      <c r="I8" s="14">
        <f t="shared" si="1"/>
        <v>3.8167938931297708E-3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2</v>
      </c>
      <c r="H9" s="8">
        <f t="shared" si="0"/>
        <v>6</v>
      </c>
      <c r="I9" s="14">
        <f t="shared" si="1"/>
        <v>3.8167938931297708E-3</v>
      </c>
      <c r="J9" s="57">
        <f>SUM(I9:I11)</f>
        <v>3.8167938931297708E-3</v>
      </c>
      <c r="K9" s="58">
        <f>(SUM(H9:H11))/(G9+G10+G11)</f>
        <v>3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>
        <f t="shared" si="1"/>
        <v>0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>
        <f t="shared" si="1"/>
        <v>0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524</v>
      </c>
      <c r="H15" s="9"/>
      <c r="I15" s="12">
        <f>SUM(I4:I14)</f>
        <v>1</v>
      </c>
      <c r="J15" s="12">
        <f>SUM(J4:J14)</f>
        <v>1</v>
      </c>
      <c r="K15" s="10">
        <f>L4</f>
        <v>0.93396946564885508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19" priority="1" operator="between">
      <formula>1</formula>
      <formula>1.999999</formula>
    </cfRule>
    <cfRule type="cellIs" dxfId="18" priority="2" operator="between">
      <formula>3</formula>
      <formula>3.999999</formula>
    </cfRule>
    <cfRule type="cellIs" dxfId="17" priority="3" operator="greaterThanOrEqual">
      <formula>4</formula>
    </cfRule>
    <cfRule type="cellIs" dxfId="16" priority="4" operator="between">
      <formula>2</formula>
      <formula>2.99999</formula>
    </cfRule>
    <cfRule type="cellIs" dxfId="1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E6" sqref="E6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67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/>
      <c r="H4" s="8">
        <f>F4*G4</f>
        <v>0</v>
      </c>
      <c r="I4" s="14" t="e">
        <f>G4/$G$15</f>
        <v>#DIV/0!</v>
      </c>
      <c r="J4" s="14" t="e">
        <f>I4</f>
        <v>#DIV/0!</v>
      </c>
      <c r="K4" s="15" t="e">
        <f>H4/G4</f>
        <v>#DIV/0!</v>
      </c>
      <c r="L4" s="59" t="e">
        <f>SUM(H4:H14)/G15</f>
        <v>#DIV/0!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/>
      <c r="H5" s="8">
        <f t="shared" ref="H5:H14" si="0">F5*G5</f>
        <v>0</v>
      </c>
      <c r="I5" s="14" t="e">
        <f t="shared" ref="I5:I14" si="1">G5/$G$15</f>
        <v>#DIV/0!</v>
      </c>
      <c r="J5" s="14" t="e">
        <f>I5</f>
        <v>#DIV/0!</v>
      </c>
      <c r="K5" s="15" t="e">
        <f>H5/G5</f>
        <v>#DIV/0!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 t="e">
        <f t="shared" si="1"/>
        <v>#DIV/0!</v>
      </c>
      <c r="J6" s="57" t="e">
        <f>SUM(I6:I8)</f>
        <v>#DIV/0!</v>
      </c>
      <c r="K6" s="58" t="e">
        <f>(SUM(H6:H8))/(G6+G7+G8)</f>
        <v>#DIV/0!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 t="e">
        <f t="shared" si="1"/>
        <v>#DIV/0!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 t="e">
        <f t="shared" si="1"/>
        <v>#DIV/0!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 t="e">
        <f t="shared" si="1"/>
        <v>#DIV/0!</v>
      </c>
      <c r="J9" s="57" t="e">
        <f>SUM(I9:I11)</f>
        <v>#DIV/0!</v>
      </c>
      <c r="K9" s="58" t="e">
        <f>(SUM(H9:H11))/(G9+G10+G11)</f>
        <v>#DIV/0!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 t="e">
        <f t="shared" si="1"/>
        <v>#DIV/0!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 t="e">
        <f t="shared" si="1"/>
        <v>#DIV/0!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 t="e">
        <f t="shared" si="1"/>
        <v>#DIV/0!</v>
      </c>
      <c r="J12" s="57" t="e">
        <f>SUM(I12:I14)</f>
        <v>#DIV/0!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 t="e">
        <f t="shared" si="1"/>
        <v>#DIV/0!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 t="e">
        <f t="shared" si="1"/>
        <v>#DIV/0!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0</v>
      </c>
      <c r="H15" s="9"/>
      <c r="I15" s="12" t="e">
        <f>SUM(I4:I14)</f>
        <v>#DIV/0!</v>
      </c>
      <c r="J15" s="12" t="e">
        <f>SUM(J4:J14)</f>
        <v>#DIV/0!</v>
      </c>
      <c r="K15" s="10" t="e">
        <f>L4</f>
        <v>#DIV/0!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14" priority="1" operator="between">
      <formula>1</formula>
      <formula>1.999999</formula>
    </cfRule>
    <cfRule type="cellIs" dxfId="13" priority="2" operator="between">
      <formula>3</formula>
      <formula>3.999999</formula>
    </cfRule>
    <cfRule type="cellIs" dxfId="12" priority="3" operator="greaterThanOrEqual">
      <formula>4</formula>
    </cfRule>
    <cfRule type="cellIs" dxfId="11" priority="4" operator="between">
      <formula>2</formula>
      <formula>2.99999</formula>
    </cfRule>
    <cfRule type="cellIs" dxfId="1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8000"/>
  </sheetPr>
  <dimension ref="B1:T19"/>
  <sheetViews>
    <sheetView showGridLines="0" showRowColHeaders="0" topLeftCell="A3" zoomScale="70" zoomScaleNormal="70" zoomScalePageLayoutView="92" workbookViewId="0">
      <selection activeCell="R29" sqref="R29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/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/>
      <c r="H4" s="8">
        <f>F4*G4</f>
        <v>0</v>
      </c>
      <c r="I4" s="14" t="e">
        <f>G4/$G$15</f>
        <v>#DIV/0!</v>
      </c>
      <c r="J4" s="14" t="e">
        <f>I4</f>
        <v>#DIV/0!</v>
      </c>
      <c r="K4" s="15" t="e">
        <f>H4/G4</f>
        <v>#DIV/0!</v>
      </c>
      <c r="L4" s="59" t="e">
        <f>SUM(H4:H14)/G15</f>
        <v>#DIV/0!</v>
      </c>
      <c r="M4" s="25"/>
      <c r="N4" s="29" t="s">
        <v>45</v>
      </c>
      <c r="O4" s="35">
        <v>2021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/>
      <c r="H5" s="8">
        <f t="shared" ref="H5:H14" si="0">F5*G5</f>
        <v>0</v>
      </c>
      <c r="I5" s="14" t="e">
        <f t="shared" ref="I5:I14" si="1">G5/$G$15</f>
        <v>#DIV/0!</v>
      </c>
      <c r="J5" s="14" t="e">
        <f>I5</f>
        <v>#DIV/0!</v>
      </c>
      <c r="K5" s="15" t="e">
        <f>H5/G5</f>
        <v>#DIV/0!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 t="e">
        <f t="shared" si="1"/>
        <v>#DIV/0!</v>
      </c>
      <c r="J6" s="57" t="e">
        <f>SUM(I6:I8)</f>
        <v>#DIV/0!</v>
      </c>
      <c r="K6" s="58" t="e">
        <f>(SUM(H6:H8))/(G6+G7+G8)</f>
        <v>#DIV/0!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 t="e">
        <f t="shared" si="1"/>
        <v>#DIV/0!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 t="e">
        <f t="shared" si="1"/>
        <v>#DIV/0!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 t="e">
        <f t="shared" si="1"/>
        <v>#DIV/0!</v>
      </c>
      <c r="J9" s="57" t="e">
        <f>SUM(I9:I11)</f>
        <v>#DIV/0!</v>
      </c>
      <c r="K9" s="58" t="e">
        <f>(SUM(H9:H11))/(G9+G10+G11)</f>
        <v>#DIV/0!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 t="e">
        <f t="shared" si="1"/>
        <v>#DIV/0!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 t="e">
        <f t="shared" si="1"/>
        <v>#DIV/0!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 t="e">
        <f t="shared" si="1"/>
        <v>#DIV/0!</v>
      </c>
      <c r="J12" s="57" t="e">
        <f>SUM(I12:I14)</f>
        <v>#DIV/0!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 t="e">
        <f t="shared" si="1"/>
        <v>#DIV/0!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 t="e">
        <f t="shared" si="1"/>
        <v>#DIV/0!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0</v>
      </c>
      <c r="H15" s="9"/>
      <c r="I15" s="12" t="e">
        <f>SUM(I4:I14)</f>
        <v>#DIV/0!</v>
      </c>
      <c r="J15" s="12" t="e">
        <f>SUM(J4:J14)</f>
        <v>#DIV/0!</v>
      </c>
      <c r="K15" s="10" t="e">
        <f>L4</f>
        <v>#DIV/0!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K9:K11"/>
    <mergeCell ref="B12:B14"/>
    <mergeCell ref="C12:C14"/>
    <mergeCell ref="D12:D14"/>
    <mergeCell ref="J12:J14"/>
    <mergeCell ref="K12:K14"/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</mergeCells>
  <conditionalFormatting sqref="L4:L15">
    <cfRule type="cellIs" dxfId="9" priority="1" operator="between">
      <formula>1</formula>
      <formula>1.999999</formula>
    </cfRule>
    <cfRule type="cellIs" dxfId="8" priority="2" operator="between">
      <formula>3</formula>
      <formula>3.999999</formula>
    </cfRule>
    <cfRule type="cellIs" dxfId="7" priority="3" operator="greaterThanOrEqual">
      <formula>4</formula>
    </cfRule>
    <cfRule type="cellIs" dxfId="6" priority="4" operator="between">
      <formula>2</formula>
      <formula>2.99999</formula>
    </cfRule>
    <cfRule type="cellIs" dxfId="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R17" sqref="R17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/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/>
      <c r="H4" s="8">
        <f>F4*G4</f>
        <v>0</v>
      </c>
      <c r="I4" s="14" t="e">
        <f>G4/$G$15</f>
        <v>#DIV/0!</v>
      </c>
      <c r="J4" s="14" t="e">
        <f>I4</f>
        <v>#DIV/0!</v>
      </c>
      <c r="K4" s="15" t="e">
        <f>H4/G4</f>
        <v>#DIV/0!</v>
      </c>
      <c r="L4" s="59" t="e">
        <f>SUM(H4:H14)/G15</f>
        <v>#DIV/0!</v>
      </c>
      <c r="M4" s="25"/>
      <c r="N4" s="29" t="s">
        <v>45</v>
      </c>
      <c r="O4" s="35">
        <v>2021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/>
      <c r="H5" s="8">
        <f t="shared" ref="H5:H14" si="0">F5*G5</f>
        <v>0</v>
      </c>
      <c r="I5" s="14" t="e">
        <f t="shared" ref="I5:I14" si="1">G5/$G$15</f>
        <v>#DIV/0!</v>
      </c>
      <c r="J5" s="14" t="e">
        <f>I5</f>
        <v>#DIV/0!</v>
      </c>
      <c r="K5" s="15" t="e">
        <f>H5/G5</f>
        <v>#DIV/0!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 t="e">
        <f t="shared" si="1"/>
        <v>#DIV/0!</v>
      </c>
      <c r="J6" s="57" t="e">
        <f>SUM(I6:I8)</f>
        <v>#DIV/0!</v>
      </c>
      <c r="K6" s="58" t="e">
        <f>(SUM(H6:H8))/(G6+G7+G8)</f>
        <v>#DIV/0!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 t="e">
        <f t="shared" si="1"/>
        <v>#DIV/0!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 t="e">
        <f t="shared" si="1"/>
        <v>#DIV/0!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 t="e">
        <f t="shared" si="1"/>
        <v>#DIV/0!</v>
      </c>
      <c r="J9" s="57" t="e">
        <f>SUM(I9:I11)</f>
        <v>#DIV/0!</v>
      </c>
      <c r="K9" s="58" t="e">
        <f>(SUM(H9:H11))/(G9+G10+G11)</f>
        <v>#DIV/0!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 t="e">
        <f t="shared" si="1"/>
        <v>#DIV/0!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 t="e">
        <f t="shared" si="1"/>
        <v>#DIV/0!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 t="e">
        <f t="shared" si="1"/>
        <v>#DIV/0!</v>
      </c>
      <c r="J12" s="57" t="e">
        <f>SUM(I12:I14)</f>
        <v>#DIV/0!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 t="e">
        <f t="shared" si="1"/>
        <v>#DIV/0!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 t="e">
        <f t="shared" si="1"/>
        <v>#DIV/0!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0</v>
      </c>
      <c r="H15" s="9"/>
      <c r="I15" s="12" t="e">
        <f>SUM(I4:I14)</f>
        <v>#DIV/0!</v>
      </c>
      <c r="J15" s="12" t="e">
        <f>SUM(J4:J14)</f>
        <v>#DIV/0!</v>
      </c>
      <c r="K15" s="10" t="e">
        <f>L4</f>
        <v>#DIV/0!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C12:C14"/>
    <mergeCell ref="D12:D14"/>
    <mergeCell ref="J12:J14"/>
    <mergeCell ref="K12:K14"/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</mergeCells>
  <conditionalFormatting sqref="L4:L15">
    <cfRule type="cellIs" dxfId="4" priority="1" operator="between">
      <formula>1</formula>
      <formula>1.999999</formula>
    </cfRule>
    <cfRule type="cellIs" dxfId="3" priority="2" operator="between">
      <formula>3</formula>
      <formula>3.999999</formula>
    </cfRule>
    <cfRule type="cellIs" dxfId="2" priority="3" operator="greaterThanOrEqual">
      <formula>4</formula>
    </cfRule>
    <cfRule type="cellIs" dxfId="1" priority="4" operator="between">
      <formula>2</formula>
      <formula>2.99999</formula>
    </cfRule>
    <cfRule type="cellIs" dxfId="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T19"/>
  <sheetViews>
    <sheetView showGridLines="0" showRowColHeaders="0" zoomScaleNormal="100" workbookViewId="0">
      <selection activeCell="O4" sqref="O4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44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/>
      <c r="H4" s="8">
        <f>F4*G4</f>
        <v>0</v>
      </c>
      <c r="I4" s="14" t="e">
        <f>G4/$G$15</f>
        <v>#DIV/0!</v>
      </c>
      <c r="J4" s="14" t="e">
        <f>I4</f>
        <v>#DIV/0!</v>
      </c>
      <c r="K4" s="15" t="e">
        <f>H4/G4</f>
        <v>#DIV/0!</v>
      </c>
      <c r="L4" s="59" t="e">
        <f>SUM(H4:H14)/G15</f>
        <v>#DIV/0!</v>
      </c>
      <c r="M4" s="25"/>
      <c r="N4" s="29" t="s">
        <v>45</v>
      </c>
      <c r="O4" s="35">
        <v>2021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/>
      <c r="H5" s="8">
        <f t="shared" ref="H5:H14" si="0">F5*G5</f>
        <v>0</v>
      </c>
      <c r="I5" s="14" t="e">
        <f t="shared" ref="I5:I14" si="1">G5/$G$15</f>
        <v>#DIV/0!</v>
      </c>
      <c r="J5" s="14" t="e">
        <f>I5</f>
        <v>#DIV/0!</v>
      </c>
      <c r="K5" s="15" t="e">
        <f>H5/G5</f>
        <v>#DIV/0!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 t="e">
        <f t="shared" si="1"/>
        <v>#DIV/0!</v>
      </c>
      <c r="J6" s="57" t="e">
        <f>SUM(I6:I8)</f>
        <v>#DIV/0!</v>
      </c>
      <c r="K6" s="58" t="e">
        <f>(SUM(H6:H8))/(G6+G7+G8)</f>
        <v>#DIV/0!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 t="e">
        <f t="shared" si="1"/>
        <v>#DIV/0!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 t="e">
        <f t="shared" si="1"/>
        <v>#DIV/0!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 t="e">
        <f t="shared" si="1"/>
        <v>#DIV/0!</v>
      </c>
      <c r="J9" s="57" t="e">
        <f>SUM(I9:I11)</f>
        <v>#DIV/0!</v>
      </c>
      <c r="K9" s="58" t="e">
        <f>(SUM(H9:H11))/(G9+G10+G11)</f>
        <v>#DIV/0!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 t="e">
        <f t="shared" si="1"/>
        <v>#DIV/0!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 t="e">
        <f t="shared" si="1"/>
        <v>#DIV/0!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 t="e">
        <f t="shared" si="1"/>
        <v>#DIV/0!</v>
      </c>
      <c r="J12" s="57" t="e">
        <f>SUM(I12:I14)</f>
        <v>#DIV/0!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 t="e">
        <f t="shared" si="1"/>
        <v>#DIV/0!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 t="e">
        <f t="shared" si="1"/>
        <v>#DIV/0!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0</v>
      </c>
      <c r="H15" s="9"/>
      <c r="I15" s="12" t="e">
        <f>SUM(I4:I14)</f>
        <v>#DIV/0!</v>
      </c>
      <c r="J15" s="12" t="e">
        <f>SUM(J4:J14)</f>
        <v>#DIV/0!</v>
      </c>
      <c r="K15" s="10" t="e">
        <f>L4</f>
        <v>#DIV/0!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C12:C14"/>
    <mergeCell ref="D12:D14"/>
    <mergeCell ref="J12:J14"/>
    <mergeCell ref="K12:K14"/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</mergeCells>
  <conditionalFormatting sqref="L4:L15">
    <cfRule type="cellIs" dxfId="74" priority="1" operator="between">
      <formula>1</formula>
      <formula>1.999999</formula>
    </cfRule>
    <cfRule type="cellIs" dxfId="73" priority="2" operator="between">
      <formula>3</formula>
      <formula>3.999999</formula>
    </cfRule>
    <cfRule type="cellIs" dxfId="72" priority="3" operator="greaterThanOrEqual">
      <formula>4</formula>
    </cfRule>
    <cfRule type="cellIs" dxfId="71" priority="4" operator="between">
      <formula>2</formula>
      <formula>2.99999</formula>
    </cfRule>
    <cfRule type="cellIs" dxfId="7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</sheetPr>
  <dimension ref="B1:T19"/>
  <sheetViews>
    <sheetView showGridLines="0" showRowColHeaders="0" tabSelected="1" zoomScale="91" zoomScaleNormal="70" zoomScalePageLayoutView="92" workbookViewId="0">
      <selection activeCell="T5" sqref="T5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56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f>México!G4+Guatemala!G4+'Costa Rica'!G4+Nicaragua!G4+Panamá!G4+Colombia!G4+Venezuela!G4+Brasil!G4+Argentina!G4+Uruguay!G4</f>
        <v>6532</v>
      </c>
      <c r="H4" s="8">
        <f>F4*G4</f>
        <v>0</v>
      </c>
      <c r="I4" s="14">
        <f>G4/$G$15</f>
        <v>0.29997703788748564</v>
      </c>
      <c r="J4" s="14">
        <f>I4</f>
        <v>0.29997703788748564</v>
      </c>
      <c r="K4" s="15">
        <f>H4/G4</f>
        <v>0</v>
      </c>
      <c r="L4" s="59">
        <f>SUM(H4:H14)/G15</f>
        <v>0.90055568312284739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f>México!G5+Guatemala!G5+'Costa Rica'!G5+Nicaragua!G5+Panamá!G5+Colombia!G5+Venezuela!G5+Brasil!G5+Argentina!G5+Uruguay!G5</f>
        <v>11937</v>
      </c>
      <c r="H5" s="8">
        <f t="shared" ref="H5:H14" si="0">F5*G5</f>
        <v>11937</v>
      </c>
      <c r="I5" s="14">
        <f t="shared" ref="I5:I14" si="1">G5/$G$15</f>
        <v>0.54819747416762343</v>
      </c>
      <c r="J5" s="14">
        <f>I5</f>
        <v>0.54819747416762343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f>México!G6+Guatemala!G6+'Costa Rica'!G6+Nicaragua!G6+Panamá!G6+Colombia!G6+Venezuela!G6+Brasil!G6+Argentina!G6+Uruguay!G6</f>
        <v>1827</v>
      </c>
      <c r="H6" s="8">
        <f t="shared" si="0"/>
        <v>3654</v>
      </c>
      <c r="I6" s="14">
        <f t="shared" si="1"/>
        <v>8.3903559127439728E-2</v>
      </c>
      <c r="J6" s="57">
        <f>SUM(I6:I8)</f>
        <v>0.13318025258323765</v>
      </c>
      <c r="K6" s="58">
        <f>(SUM(H6:H8))/(G6+G7+G8)</f>
        <v>2.1782068965517243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f>México!G7+Guatemala!G7+'Costa Rica'!G7+Nicaragua!G7+Panamá!G7+Colombia!G7+Venezuela!G7+Brasil!G7+Argentina!G7+Uruguay!G7</f>
        <v>854</v>
      </c>
      <c r="H7" s="8">
        <f t="shared" si="0"/>
        <v>2049.6</v>
      </c>
      <c r="I7" s="14">
        <f t="shared" si="1"/>
        <v>3.9219288174512056E-2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f>México!G8+Guatemala!G8+'Costa Rica'!G8+Nicaragua!G8+Panamá!G8+Colombia!G8+Venezuela!G8+Brasil!G8+Argentina!G8+Uruguay!G8</f>
        <v>219</v>
      </c>
      <c r="H8" s="8">
        <f t="shared" si="0"/>
        <v>613.19999999999993</v>
      </c>
      <c r="I8" s="14">
        <f t="shared" si="1"/>
        <v>1.0057405281285878E-2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f>México!G9+Guatemala!G9+'Costa Rica'!G9+Nicaragua!G9+Panamá!G9+Colombia!G9+Venezuela!G9+Brasil!G9+Argentina!G9+Uruguay!G9</f>
        <v>163</v>
      </c>
      <c r="H9" s="8">
        <f t="shared" si="0"/>
        <v>489</v>
      </c>
      <c r="I9" s="14">
        <f t="shared" si="1"/>
        <v>7.4856486796785306E-3</v>
      </c>
      <c r="J9" s="57">
        <f>SUM(I9:I11)</f>
        <v>1.7405281285878302E-2</v>
      </c>
      <c r="K9" s="58">
        <f>(SUM(H9:H11))/(G9+G10+G11)</f>
        <v>3.2786279683377306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f>México!G10+Guatemala!G10+'Costa Rica'!G10+Nicaragua!G10+Panamá!G10+Colombia!G10+Venezuela!G10+Brasil!G10+Argentina!G10+Uruguay!G10</f>
        <v>168</v>
      </c>
      <c r="H10" s="8">
        <f t="shared" si="0"/>
        <v>571.19999999999993</v>
      </c>
      <c r="I10" s="14">
        <f t="shared" si="1"/>
        <v>7.7152698048220435E-3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f>México!G11+Guatemala!G11+'Costa Rica'!G11+Nicaragua!G11+Panamá!G11+Colombia!G11+Venezuela!G11+Brasil!G11+Argentina!G11+Uruguay!G11</f>
        <v>48</v>
      </c>
      <c r="H11" s="8">
        <f t="shared" si="0"/>
        <v>182.39999999999998</v>
      </c>
      <c r="I11" s="14">
        <f t="shared" si="1"/>
        <v>2.2043628013777268E-3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f>México!G12+Guatemala!G12+'Costa Rica'!G12+Nicaragua!G12+Panamá!G12+Colombia!G12+Venezuela!G12+Brasil!G12+Argentina!G12+Uruguay!G12</f>
        <v>19</v>
      </c>
      <c r="H12" s="8">
        <f t="shared" si="0"/>
        <v>76</v>
      </c>
      <c r="I12" s="14">
        <f t="shared" si="1"/>
        <v>8.7256027554535019E-4</v>
      </c>
      <c r="J12" s="57">
        <f>SUM(I12:I14)</f>
        <v>1.2399540757749713E-3</v>
      </c>
      <c r="K12" s="58">
        <f>(SUM(H12:H14))/(G12+G13+G14)</f>
        <v>4.1925925925925931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f>México!G13+Guatemala!G13+'Costa Rica'!G13+Nicaragua!G13+Panamá!G13+Colombia!G13+Venezuela!G13+Brasil!G13+Argentina!G13+Uruguay!G13</f>
        <v>3</v>
      </c>
      <c r="H13" s="8">
        <f t="shared" si="0"/>
        <v>13.200000000000001</v>
      </c>
      <c r="I13" s="14">
        <f t="shared" si="1"/>
        <v>1.3777267508610793E-4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f>México!G14+Guatemala!G14+'Costa Rica'!G14+Nicaragua!G14+Panamá!G14+Colombia!G14+Venezuela!G14+Brasil!G14+Argentina!G14+Uruguay!G14</f>
        <v>5</v>
      </c>
      <c r="H14" s="8">
        <f t="shared" si="0"/>
        <v>24</v>
      </c>
      <c r="I14" s="14">
        <f t="shared" si="1"/>
        <v>2.296211251435132E-4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21775</v>
      </c>
      <c r="H15" s="9"/>
      <c r="I15" s="12">
        <f>SUM(I4:I14)</f>
        <v>0.99999999999999989</v>
      </c>
      <c r="J15" s="12">
        <f>SUM(J4:J14)</f>
        <v>0.99999999999999989</v>
      </c>
      <c r="K15" s="10">
        <f>L4</f>
        <v>0.90055568312284739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6:B8"/>
    <mergeCell ref="B9:B11"/>
    <mergeCell ref="B12:B14"/>
    <mergeCell ref="B1:M1"/>
    <mergeCell ref="D6:D8"/>
    <mergeCell ref="J6:J8"/>
    <mergeCell ref="D9:D11"/>
    <mergeCell ref="J9:J11"/>
    <mergeCell ref="C6:C8"/>
    <mergeCell ref="C9:C11"/>
    <mergeCell ref="C12:C14"/>
    <mergeCell ref="C15:F15"/>
    <mergeCell ref="L4:L15"/>
    <mergeCell ref="K6:K8"/>
    <mergeCell ref="K9:K11"/>
    <mergeCell ref="K12:K14"/>
    <mergeCell ref="D12:D14"/>
    <mergeCell ref="J12:J14"/>
  </mergeCells>
  <conditionalFormatting sqref="L4:L15">
    <cfRule type="cellIs" dxfId="69" priority="1" operator="between">
      <formula>1</formula>
      <formula>1.999999</formula>
    </cfRule>
    <cfRule type="cellIs" dxfId="68" priority="2" operator="between">
      <formula>3</formula>
      <formula>3.999999</formula>
    </cfRule>
    <cfRule type="cellIs" dxfId="67" priority="3" operator="greaterThanOrEqual">
      <formula>4</formula>
    </cfRule>
    <cfRule type="cellIs" dxfId="66" priority="4" operator="between">
      <formula>2</formula>
      <formula>2.99999</formula>
    </cfRule>
    <cfRule type="cellIs" dxfId="6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T19"/>
  <sheetViews>
    <sheetView showGridLines="0" showRowColHeaders="0" topLeftCell="A3" zoomScale="70" zoomScaleNormal="70" zoomScalePageLayoutView="92" workbookViewId="0">
      <selection activeCell="T11" sqref="T11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57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2042</v>
      </c>
      <c r="H4" s="8">
        <f>F4*G4</f>
        <v>0</v>
      </c>
      <c r="I4" s="14">
        <f>G4/$G$15</f>
        <v>0.18718489320744339</v>
      </c>
      <c r="J4" s="14">
        <f>I4</f>
        <v>0.18718489320744339</v>
      </c>
      <c r="K4" s="15">
        <f>H4/G4</f>
        <v>0</v>
      </c>
      <c r="L4" s="59">
        <f>SUM(H4:H14)/G15</f>
        <v>0.98060317169309763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7542</v>
      </c>
      <c r="H5" s="8">
        <f t="shared" ref="H5:H14" si="0">F5*G5</f>
        <v>7542</v>
      </c>
      <c r="I5" s="14">
        <f t="shared" ref="I5:I14" si="1">G5/$G$15</f>
        <v>0.6913557612980108</v>
      </c>
      <c r="J5" s="14">
        <f>I5</f>
        <v>0.6913557612980108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675</v>
      </c>
      <c r="H6" s="8">
        <f t="shared" si="0"/>
        <v>1350</v>
      </c>
      <c r="I6" s="14">
        <f t="shared" si="1"/>
        <v>6.1875515629296912E-2</v>
      </c>
      <c r="J6" s="57">
        <f>SUM(I6:I8)</f>
        <v>9.7992483270693931E-2</v>
      </c>
      <c r="K6" s="58">
        <f>(SUM(H6:H8))/(G6+G7+G8)</f>
        <v>2.1627689429373245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353</v>
      </c>
      <c r="H7" s="8">
        <f t="shared" si="0"/>
        <v>847.19999999999993</v>
      </c>
      <c r="I7" s="14">
        <f t="shared" si="1"/>
        <v>3.2358602988358236E-2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41</v>
      </c>
      <c r="H8" s="8">
        <f t="shared" si="0"/>
        <v>114.8</v>
      </c>
      <c r="I8" s="14">
        <f t="shared" si="1"/>
        <v>3.7583646530387751E-3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115</v>
      </c>
      <c r="H9" s="8">
        <f t="shared" si="0"/>
        <v>345</v>
      </c>
      <c r="I9" s="14">
        <f t="shared" si="1"/>
        <v>1.0541754514620956E-2</v>
      </c>
      <c r="J9" s="57">
        <f>SUM(I9:I11)</f>
        <v>2.1725181043175362E-2</v>
      </c>
      <c r="K9" s="58">
        <f>(SUM(H9:H11))/(G9+G10+G11)</f>
        <v>3.2379746835443042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103</v>
      </c>
      <c r="H10" s="8">
        <f t="shared" si="0"/>
        <v>350.2</v>
      </c>
      <c r="I10" s="14">
        <f t="shared" si="1"/>
        <v>9.4417453478778997E-3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19</v>
      </c>
      <c r="H11" s="8">
        <f t="shared" si="0"/>
        <v>72.2</v>
      </c>
      <c r="I11" s="14">
        <f t="shared" si="1"/>
        <v>1.7416811806765056E-3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19</v>
      </c>
      <c r="H12" s="8">
        <f t="shared" si="0"/>
        <v>76</v>
      </c>
      <c r="I12" s="14">
        <f t="shared" si="1"/>
        <v>1.7416811806765056E-3</v>
      </c>
      <c r="J12" s="57">
        <f>SUM(I12:I14)</f>
        <v>1.7416811806765056E-3</v>
      </c>
      <c r="K12" s="58">
        <f>(SUM(H12:H14))/(G12+G13+G14)</f>
        <v>4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0</v>
      </c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0</v>
      </c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10909</v>
      </c>
      <c r="H15" s="9"/>
      <c r="I15" s="12">
        <f>SUM(I4:I14)</f>
        <v>1</v>
      </c>
      <c r="J15" s="12">
        <f>SUM(J4:J14)</f>
        <v>1</v>
      </c>
      <c r="K15" s="10">
        <f>L4</f>
        <v>0.98060317169309763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K9:K11"/>
    <mergeCell ref="B12:B14"/>
    <mergeCell ref="C12:C14"/>
    <mergeCell ref="D12:D14"/>
    <mergeCell ref="J12:J14"/>
    <mergeCell ref="K12:K14"/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</mergeCells>
  <conditionalFormatting sqref="L4:L15">
    <cfRule type="cellIs" dxfId="64" priority="1" operator="between">
      <formula>1</formula>
      <formula>1.999999</formula>
    </cfRule>
    <cfRule type="cellIs" dxfId="63" priority="2" operator="between">
      <formula>3</formula>
      <formula>3.999999</formula>
    </cfRule>
    <cfRule type="cellIs" dxfId="62" priority="3" operator="greaterThanOrEqual">
      <formula>4</formula>
    </cfRule>
    <cfRule type="cellIs" dxfId="61" priority="4" operator="between">
      <formula>2</formula>
      <formula>2.99999</formula>
    </cfRule>
    <cfRule type="cellIs" dxfId="6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G7" sqref="G7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58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/>
      <c r="H4" s="8">
        <f>F4*G4</f>
        <v>0</v>
      </c>
      <c r="I4" s="14" t="e">
        <f>G4/$G$15</f>
        <v>#DIV/0!</v>
      </c>
      <c r="J4" s="14" t="e">
        <f>I4</f>
        <v>#DIV/0!</v>
      </c>
      <c r="K4" s="15" t="e">
        <f>H4/G4</f>
        <v>#DIV/0!</v>
      </c>
      <c r="L4" s="59" t="e">
        <f>SUM(H4:H14)/G15</f>
        <v>#DIV/0!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/>
      <c r="H5" s="8">
        <f t="shared" ref="H5:H14" si="0">F5*G5</f>
        <v>0</v>
      </c>
      <c r="I5" s="14" t="e">
        <f t="shared" ref="I5:I14" si="1">G5/$G$15</f>
        <v>#DIV/0!</v>
      </c>
      <c r="J5" s="14" t="e">
        <f>I5</f>
        <v>#DIV/0!</v>
      </c>
      <c r="K5" s="15" t="e">
        <f>H5/G5</f>
        <v>#DIV/0!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/>
      <c r="H6" s="8">
        <f t="shared" si="0"/>
        <v>0</v>
      </c>
      <c r="I6" s="14" t="e">
        <f t="shared" si="1"/>
        <v>#DIV/0!</v>
      </c>
      <c r="J6" s="57" t="e">
        <f>SUM(I6:I8)</f>
        <v>#DIV/0!</v>
      </c>
      <c r="K6" s="58" t="e">
        <f>(SUM(H6:H8))/(G6+G7+G8)</f>
        <v>#DIV/0!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/>
      <c r="H7" s="8">
        <f t="shared" si="0"/>
        <v>0</v>
      </c>
      <c r="I7" s="14" t="e">
        <f t="shared" si="1"/>
        <v>#DIV/0!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/>
      <c r="H8" s="8">
        <f t="shared" si="0"/>
        <v>0</v>
      </c>
      <c r="I8" s="14" t="e">
        <f t="shared" si="1"/>
        <v>#DIV/0!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/>
      <c r="H9" s="8">
        <f t="shared" si="0"/>
        <v>0</v>
      </c>
      <c r="I9" s="14" t="e">
        <f t="shared" si="1"/>
        <v>#DIV/0!</v>
      </c>
      <c r="J9" s="57" t="e">
        <f>SUM(I9:I11)</f>
        <v>#DIV/0!</v>
      </c>
      <c r="K9" s="58" t="e">
        <f>(SUM(H9:H11))/(G9+G10+G11)</f>
        <v>#DIV/0!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/>
      <c r="H10" s="8">
        <f t="shared" si="0"/>
        <v>0</v>
      </c>
      <c r="I10" s="14" t="e">
        <f t="shared" si="1"/>
        <v>#DIV/0!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/>
      <c r="H11" s="8">
        <f t="shared" si="0"/>
        <v>0</v>
      </c>
      <c r="I11" s="14" t="e">
        <f t="shared" si="1"/>
        <v>#DIV/0!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/>
      <c r="H12" s="8">
        <f t="shared" si="0"/>
        <v>0</v>
      </c>
      <c r="I12" s="14" t="e">
        <f t="shared" si="1"/>
        <v>#DIV/0!</v>
      </c>
      <c r="J12" s="57" t="e">
        <f>SUM(I12:I14)</f>
        <v>#DIV/0!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/>
      <c r="H13" s="8">
        <f t="shared" si="0"/>
        <v>0</v>
      </c>
      <c r="I13" s="14" t="e">
        <f t="shared" si="1"/>
        <v>#DIV/0!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/>
      <c r="H14" s="8">
        <f t="shared" si="0"/>
        <v>0</v>
      </c>
      <c r="I14" s="14" t="e">
        <f t="shared" si="1"/>
        <v>#DIV/0!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0</v>
      </c>
      <c r="H15" s="9"/>
      <c r="I15" s="12" t="e">
        <f>SUM(I4:I14)</f>
        <v>#DIV/0!</v>
      </c>
      <c r="J15" s="12" t="e">
        <f>SUM(J4:J14)</f>
        <v>#DIV/0!</v>
      </c>
      <c r="K15" s="10" t="e">
        <f>L4</f>
        <v>#DIV/0!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59" priority="1" operator="between">
      <formula>1</formula>
      <formula>1.999999</formula>
    </cfRule>
    <cfRule type="cellIs" dxfId="58" priority="2" operator="between">
      <formula>3</formula>
      <formula>3.999999</formula>
    </cfRule>
    <cfRule type="cellIs" dxfId="57" priority="3" operator="greaterThanOrEqual">
      <formula>4</formula>
    </cfRule>
    <cfRule type="cellIs" dxfId="56" priority="4" operator="between">
      <formula>2</formula>
      <formula>2.99999</formula>
    </cfRule>
    <cfRule type="cellIs" dxfId="5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T8" sqref="T8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59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31</v>
      </c>
      <c r="H4" s="8">
        <f>F4*G4</f>
        <v>0</v>
      </c>
      <c r="I4" s="14">
        <f>G4/$G$15</f>
        <v>0.1751412429378531</v>
      </c>
      <c r="J4" s="14">
        <f>I4</f>
        <v>0.1751412429378531</v>
      </c>
      <c r="K4" s="15">
        <f>H4/G4</f>
        <v>0</v>
      </c>
      <c r="L4" s="59">
        <f>SUM(H4:H14)/G15</f>
        <v>0.9875706214689266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128</v>
      </c>
      <c r="H5" s="8">
        <f t="shared" ref="H5:H14" si="0">F5*G5</f>
        <v>128</v>
      </c>
      <c r="I5" s="14">
        <f t="shared" ref="I5:I14" si="1">G5/$G$15</f>
        <v>0.7231638418079096</v>
      </c>
      <c r="J5" s="14">
        <f>I5</f>
        <v>0.7231638418079096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4</v>
      </c>
      <c r="H6" s="8">
        <f t="shared" si="0"/>
        <v>8</v>
      </c>
      <c r="I6" s="14">
        <f t="shared" si="1"/>
        <v>2.2598870056497175E-2</v>
      </c>
      <c r="J6" s="57">
        <f>SUM(I6:I8)</f>
        <v>7.909604519774012E-2</v>
      </c>
      <c r="K6" s="58">
        <f>(SUM(H6:H8))/(G6+G7+G8)</f>
        <v>2.3714285714285714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7</v>
      </c>
      <c r="H7" s="8">
        <f t="shared" si="0"/>
        <v>16.8</v>
      </c>
      <c r="I7" s="14">
        <f t="shared" si="1"/>
        <v>3.954802259887006E-2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3</v>
      </c>
      <c r="H8" s="8">
        <f t="shared" si="0"/>
        <v>8.3999999999999986</v>
      </c>
      <c r="I8" s="14">
        <f t="shared" si="1"/>
        <v>1.6949152542372881E-2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0</v>
      </c>
      <c r="H9" s="8">
        <f t="shared" si="0"/>
        <v>0</v>
      </c>
      <c r="I9" s="14">
        <f t="shared" si="1"/>
        <v>0</v>
      </c>
      <c r="J9" s="57">
        <f>SUM(I9:I11)</f>
        <v>2.2598870056497175E-2</v>
      </c>
      <c r="K9" s="58">
        <f>(SUM(H9:H11))/(G9+G10+G11)</f>
        <v>3.4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4</v>
      </c>
      <c r="H10" s="8">
        <f t="shared" si="0"/>
        <v>13.6</v>
      </c>
      <c r="I10" s="14">
        <f t="shared" si="1"/>
        <v>2.2598870056497175E-2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0</v>
      </c>
      <c r="H11" s="8">
        <f t="shared" si="0"/>
        <v>0</v>
      </c>
      <c r="I11" s="14">
        <f t="shared" si="1"/>
        <v>0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0</v>
      </c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0</v>
      </c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0</v>
      </c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177</v>
      </c>
      <c r="H15" s="9"/>
      <c r="I15" s="12">
        <f>SUM(I4:I14)</f>
        <v>1</v>
      </c>
      <c r="J15" s="12">
        <f>SUM(J4:J14)</f>
        <v>1</v>
      </c>
      <c r="K15" s="10">
        <f>L4</f>
        <v>0.9875706214689266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54" priority="1" operator="between">
      <formula>1</formula>
      <formula>1.999999</formula>
    </cfRule>
    <cfRule type="cellIs" dxfId="53" priority="2" operator="between">
      <formula>3</formula>
      <formula>3.999999</formula>
    </cfRule>
    <cfRule type="cellIs" dxfId="52" priority="3" operator="greaterThanOrEqual">
      <formula>4</formula>
    </cfRule>
    <cfRule type="cellIs" dxfId="51" priority="4" operator="between">
      <formula>2</formula>
      <formula>2.99999</formula>
    </cfRule>
    <cfRule type="cellIs" dxfId="5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G6" sqref="G6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60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11</v>
      </c>
      <c r="H4" s="8">
        <f>F4*G4</f>
        <v>0</v>
      </c>
      <c r="I4" s="14">
        <f>G4/$G$15</f>
        <v>1.5602836879432624E-2</v>
      </c>
      <c r="J4" s="14">
        <f>I4</f>
        <v>1.5602836879432624E-2</v>
      </c>
      <c r="K4" s="15">
        <f>H4/G4</f>
        <v>0</v>
      </c>
      <c r="L4" s="59">
        <f>SUM(H4:H14)/G15</f>
        <v>1.5078014184397164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432</v>
      </c>
      <c r="H5" s="8">
        <f t="shared" ref="H5:H14" si="0">F5*G5</f>
        <v>432</v>
      </c>
      <c r="I5" s="14">
        <f t="shared" ref="I5:I14" si="1">G5/$G$15</f>
        <v>0.61276595744680851</v>
      </c>
      <c r="J5" s="14">
        <f>I5</f>
        <v>0.61276595744680851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120</v>
      </c>
      <c r="H6" s="8">
        <f t="shared" si="0"/>
        <v>240</v>
      </c>
      <c r="I6" s="14">
        <f t="shared" si="1"/>
        <v>0.1702127659574468</v>
      </c>
      <c r="J6" s="57">
        <f>SUM(I6:I8)</f>
        <v>0.33617021276595749</v>
      </c>
      <c r="K6" s="58">
        <f>(SUM(H6:H8))/(G6+G7+G8)</f>
        <v>2.2987341772151897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57</v>
      </c>
      <c r="H7" s="8">
        <f t="shared" si="0"/>
        <v>136.79999999999998</v>
      </c>
      <c r="I7" s="14">
        <f t="shared" si="1"/>
        <v>8.085106382978724E-2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60</v>
      </c>
      <c r="H8" s="8">
        <f t="shared" si="0"/>
        <v>168</v>
      </c>
      <c r="I8" s="14">
        <f t="shared" si="1"/>
        <v>8.5106382978723402E-2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0</v>
      </c>
      <c r="H9" s="8">
        <f t="shared" si="0"/>
        <v>0</v>
      </c>
      <c r="I9" s="14">
        <f t="shared" si="1"/>
        <v>0</v>
      </c>
      <c r="J9" s="57">
        <f>SUM(I9:I11)</f>
        <v>3.5460992907801421E-2</v>
      </c>
      <c r="K9" s="58">
        <f>(SUM(H9:H11))/(G9+G10+G11)</f>
        <v>3.4479999999999995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22</v>
      </c>
      <c r="H10" s="8">
        <f t="shared" si="0"/>
        <v>74.8</v>
      </c>
      <c r="I10" s="14">
        <f t="shared" si="1"/>
        <v>3.1205673758865248E-2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3</v>
      </c>
      <c r="H11" s="8">
        <f t="shared" si="0"/>
        <v>11.399999999999999</v>
      </c>
      <c r="I11" s="14">
        <f t="shared" si="1"/>
        <v>4.2553191489361703E-3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0</v>
      </c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0</v>
      </c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0</v>
      </c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705</v>
      </c>
      <c r="H15" s="9"/>
      <c r="I15" s="12">
        <f>SUM(I4:I14)</f>
        <v>1</v>
      </c>
      <c r="J15" s="12">
        <f>SUM(J4:J14)</f>
        <v>1</v>
      </c>
      <c r="K15" s="10">
        <f>L4</f>
        <v>1.5078014184397164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49" priority="1" operator="between">
      <formula>1</formula>
      <formula>1.999999</formula>
    </cfRule>
    <cfRule type="cellIs" dxfId="48" priority="2" operator="between">
      <formula>3</formula>
      <formula>3.999999</formula>
    </cfRule>
    <cfRule type="cellIs" dxfId="47" priority="3" operator="greaterThanOrEqual">
      <formula>4</formula>
    </cfRule>
    <cfRule type="cellIs" dxfId="46" priority="4" operator="between">
      <formula>2</formula>
      <formula>2.99999</formula>
    </cfRule>
    <cfRule type="cellIs" dxfId="4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8000"/>
  </sheetPr>
  <dimension ref="B1:T19"/>
  <sheetViews>
    <sheetView showGridLines="0" showRowColHeaders="0" topLeftCell="A8" zoomScale="70" zoomScaleNormal="70" zoomScalePageLayoutView="92" workbookViewId="0">
      <selection activeCell="R10" sqref="R10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61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1</v>
      </c>
      <c r="H4" s="8">
        <f>F4*G4</f>
        <v>0</v>
      </c>
      <c r="I4" s="14">
        <f>G4/$G$15</f>
        <v>1.6129032258064516E-2</v>
      </c>
      <c r="J4" s="14">
        <f>I4</f>
        <v>1.6129032258064516E-2</v>
      </c>
      <c r="K4" s="15">
        <f>H4/G4</f>
        <v>0</v>
      </c>
      <c r="L4" s="59">
        <f>SUM(H4:H14)/G15</f>
        <v>1.3548387096774193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46</v>
      </c>
      <c r="H5" s="8">
        <f t="shared" ref="H5:H14" si="0">F5*G5</f>
        <v>46</v>
      </c>
      <c r="I5" s="14">
        <f t="shared" ref="I5:I14" si="1">G5/$G$15</f>
        <v>0.74193548387096775</v>
      </c>
      <c r="J5" s="14">
        <f>I5</f>
        <v>0.74193548387096775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3</v>
      </c>
      <c r="H6" s="8">
        <f t="shared" si="0"/>
        <v>6</v>
      </c>
      <c r="I6" s="14">
        <f t="shared" si="1"/>
        <v>4.8387096774193547E-2</v>
      </c>
      <c r="J6" s="57">
        <f>SUM(I6:I8)</f>
        <v>0.20967741935483869</v>
      </c>
      <c r="K6" s="58">
        <f>(SUM(H6:H8))/(G6+G7+G8)</f>
        <v>2.4615384615384617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5</v>
      </c>
      <c r="H7" s="8">
        <f t="shared" si="0"/>
        <v>12</v>
      </c>
      <c r="I7" s="14">
        <f t="shared" si="1"/>
        <v>8.0645161290322578E-2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5</v>
      </c>
      <c r="H8" s="8">
        <f t="shared" si="0"/>
        <v>14</v>
      </c>
      <c r="I8" s="14">
        <f t="shared" si="1"/>
        <v>8.0645161290322578E-2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2</v>
      </c>
      <c r="H9" s="8">
        <f t="shared" si="0"/>
        <v>6</v>
      </c>
      <c r="I9" s="14">
        <f t="shared" si="1"/>
        <v>3.2258064516129031E-2</v>
      </c>
      <c r="J9" s="57">
        <f>SUM(I9:I11)</f>
        <v>3.2258064516129031E-2</v>
      </c>
      <c r="K9" s="58">
        <f>(SUM(H9:H11))/(G9+G10+G11)</f>
        <v>3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0</v>
      </c>
      <c r="H10" s="8">
        <f t="shared" si="0"/>
        <v>0</v>
      </c>
      <c r="I10" s="14">
        <f t="shared" si="1"/>
        <v>0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0</v>
      </c>
      <c r="H11" s="8">
        <f t="shared" si="0"/>
        <v>0</v>
      </c>
      <c r="I11" s="14">
        <f t="shared" si="1"/>
        <v>0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0</v>
      </c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0</v>
      </c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0</v>
      </c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62</v>
      </c>
      <c r="H15" s="9"/>
      <c r="I15" s="12">
        <f>SUM(I4:I14)</f>
        <v>1</v>
      </c>
      <c r="J15" s="12">
        <f>SUM(J4:J14)</f>
        <v>1</v>
      </c>
      <c r="K15" s="10">
        <f>L4</f>
        <v>1.3548387096774193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44" priority="1" operator="between">
      <formula>1</formula>
      <formula>1.999999</formula>
    </cfRule>
    <cfRule type="cellIs" dxfId="43" priority="2" operator="between">
      <formula>3</formula>
      <formula>3.999999</formula>
    </cfRule>
    <cfRule type="cellIs" dxfId="42" priority="3" operator="greaterThanOrEqual">
      <formula>4</formula>
    </cfRule>
    <cfRule type="cellIs" dxfId="41" priority="4" operator="between">
      <formula>2</formula>
      <formula>2.99999</formula>
    </cfRule>
    <cfRule type="cellIs" dxfId="40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00"/>
  </sheetPr>
  <dimension ref="B1:T19"/>
  <sheetViews>
    <sheetView showGridLines="0" showRowColHeaders="0" zoomScale="70" zoomScaleNormal="70" zoomScalePageLayoutView="92" workbookViewId="0">
      <selection activeCell="R7" sqref="R7"/>
    </sheetView>
  </sheetViews>
  <sheetFormatPr baseColWidth="10" defaultColWidth="10.85546875" defaultRowHeight="15" x14ac:dyDescent="0.25"/>
  <cols>
    <col min="1" max="1" width="3.28515625" customWidth="1"/>
    <col min="2" max="2" width="2.7109375" customWidth="1"/>
    <col min="3" max="3" width="13.5703125" customWidth="1"/>
    <col min="4" max="4" width="11" customWidth="1"/>
    <col min="5" max="5" width="11.7109375" customWidth="1"/>
    <col min="6" max="6" width="6.7109375" style="2" hidden="1" customWidth="1"/>
    <col min="7" max="7" width="10.28515625" style="1" customWidth="1"/>
    <col min="8" max="8" width="0.7109375" style="1" hidden="1" customWidth="1"/>
    <col min="9" max="9" width="13.28515625" style="1" customWidth="1"/>
    <col min="10" max="10" width="12.7109375" style="1" customWidth="1"/>
    <col min="11" max="11" width="11.42578125" style="1" customWidth="1"/>
    <col min="12" max="12" width="12.7109375" style="1" customWidth="1"/>
    <col min="13" max="13" width="2.42578125" customWidth="1"/>
    <col min="14" max="14" width="8.5703125" style="1" customWidth="1"/>
    <col min="15" max="15" width="20.28515625" customWidth="1"/>
    <col min="16" max="16" width="1.7109375" customWidth="1"/>
  </cols>
  <sheetData>
    <row r="1" spans="2:15" ht="28.5" customHeight="1" x14ac:dyDescent="0.35">
      <c r="B1" s="45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3"/>
      <c r="O1" s="33"/>
    </row>
    <row r="2" spans="2:15" ht="12" customHeight="1" thickBot="1" x14ac:dyDescent="0.3"/>
    <row r="3" spans="2:15" s="3" customFormat="1" ht="38.25" customHeight="1" thickTop="1" thickBot="1" x14ac:dyDescent="0.3">
      <c r="C3" s="16" t="s">
        <v>33</v>
      </c>
      <c r="D3" s="17" t="s">
        <v>34</v>
      </c>
      <c r="E3" s="17" t="s">
        <v>35</v>
      </c>
      <c r="F3" s="18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9" t="s">
        <v>42</v>
      </c>
      <c r="N3" s="29" t="s">
        <v>43</v>
      </c>
      <c r="O3" s="34" t="s">
        <v>62</v>
      </c>
    </row>
    <row r="4" spans="2:15" ht="22.5" customHeight="1" thickTop="1" thickBot="1" x14ac:dyDescent="0.3">
      <c r="B4" s="6"/>
      <c r="C4" s="31" t="s">
        <v>8</v>
      </c>
      <c r="D4" s="30">
        <v>0</v>
      </c>
      <c r="E4" s="32">
        <v>0</v>
      </c>
      <c r="F4" s="7">
        <v>0</v>
      </c>
      <c r="G4" s="36">
        <v>178</v>
      </c>
      <c r="H4" s="8">
        <f>F4*G4</f>
        <v>0</v>
      </c>
      <c r="I4" s="14">
        <f>G4/$G$15</f>
        <v>0.10940381069452981</v>
      </c>
      <c r="J4" s="14">
        <f>I4</f>
        <v>0.10940381069452981</v>
      </c>
      <c r="K4" s="15">
        <f>H4/G4</f>
        <v>0</v>
      </c>
      <c r="L4" s="59">
        <f>SUM(H4:H14)/G15</f>
        <v>1.2978488014751077</v>
      </c>
      <c r="M4" s="25"/>
      <c r="N4" s="29" t="s">
        <v>45</v>
      </c>
      <c r="O4" s="35">
        <v>2022</v>
      </c>
    </row>
    <row r="5" spans="2:15" ht="22.5" customHeight="1" thickTop="1" thickBot="1" x14ac:dyDescent="0.3">
      <c r="B5" s="11"/>
      <c r="C5" s="31" t="s">
        <v>12</v>
      </c>
      <c r="D5" s="30">
        <v>1</v>
      </c>
      <c r="E5" s="32">
        <v>1</v>
      </c>
      <c r="F5" s="7">
        <v>1</v>
      </c>
      <c r="G5" s="36">
        <v>886</v>
      </c>
      <c r="H5" s="8">
        <f t="shared" ref="H5:H14" si="0">F5*G5</f>
        <v>886</v>
      </c>
      <c r="I5" s="14">
        <f t="shared" ref="I5:I14" si="1">G5/$G$15</f>
        <v>0.54456054087277195</v>
      </c>
      <c r="J5" s="14">
        <f>I5</f>
        <v>0.54456054087277195</v>
      </c>
      <c r="K5" s="15">
        <f>H5/G5</f>
        <v>1</v>
      </c>
      <c r="L5" s="59"/>
      <c r="M5" s="20"/>
      <c r="N5" s="27"/>
      <c r="O5" s="26"/>
    </row>
    <row r="6" spans="2:15" ht="22.5" customHeight="1" thickTop="1" thickBot="1" x14ac:dyDescent="0.3">
      <c r="B6" s="61"/>
      <c r="C6" s="62" t="s">
        <v>15</v>
      </c>
      <c r="D6" s="63">
        <v>2</v>
      </c>
      <c r="E6" s="32" t="s">
        <v>46</v>
      </c>
      <c r="F6" s="7">
        <v>2</v>
      </c>
      <c r="G6" s="36">
        <v>383</v>
      </c>
      <c r="H6" s="8">
        <f t="shared" si="0"/>
        <v>766</v>
      </c>
      <c r="I6" s="14">
        <f t="shared" si="1"/>
        <v>0.23540258143822987</v>
      </c>
      <c r="J6" s="57">
        <f>SUM(I6:I8)</f>
        <v>0.33743085433312847</v>
      </c>
      <c r="K6" s="58">
        <f>(SUM(H6:H8))/(G6+G7+G8)</f>
        <v>2.1530054644808745</v>
      </c>
      <c r="L6" s="59"/>
      <c r="M6" s="25"/>
      <c r="O6" s="28"/>
    </row>
    <row r="7" spans="2:15" ht="22.5" customHeight="1" thickTop="1" thickBot="1" x14ac:dyDescent="0.3">
      <c r="B7" s="61"/>
      <c r="C7" s="62"/>
      <c r="D7" s="63"/>
      <c r="E7" s="32" t="s">
        <v>47</v>
      </c>
      <c r="F7" s="7">
        <v>2.4</v>
      </c>
      <c r="G7" s="36">
        <v>122</v>
      </c>
      <c r="H7" s="8">
        <f t="shared" si="0"/>
        <v>292.8</v>
      </c>
      <c r="I7" s="14">
        <f t="shared" si="1"/>
        <v>7.4984634296250768E-2</v>
      </c>
      <c r="J7" s="57"/>
      <c r="K7" s="58"/>
      <c r="L7" s="59"/>
      <c r="M7" s="22"/>
      <c r="N7" s="21"/>
    </row>
    <row r="8" spans="2:15" ht="22.5" customHeight="1" thickTop="1" thickBot="1" x14ac:dyDescent="0.3">
      <c r="B8" s="61"/>
      <c r="C8" s="62"/>
      <c r="D8" s="63"/>
      <c r="E8" s="32" t="s">
        <v>48</v>
      </c>
      <c r="F8" s="7">
        <v>2.8</v>
      </c>
      <c r="G8" s="36">
        <v>44</v>
      </c>
      <c r="H8" s="8">
        <f t="shared" si="0"/>
        <v>123.19999999999999</v>
      </c>
      <c r="I8" s="14">
        <f t="shared" si="1"/>
        <v>2.7043638598647817E-2</v>
      </c>
      <c r="J8" s="57"/>
      <c r="K8" s="58"/>
      <c r="L8" s="59"/>
      <c r="M8" s="22"/>
      <c r="N8" s="21"/>
    </row>
    <row r="9" spans="2:15" ht="22.5" customHeight="1" thickTop="1" thickBot="1" x14ac:dyDescent="0.3">
      <c r="B9" s="64"/>
      <c r="C9" s="62" t="s">
        <v>23</v>
      </c>
      <c r="D9" s="63">
        <v>3</v>
      </c>
      <c r="E9" s="32" t="s">
        <v>49</v>
      </c>
      <c r="F9" s="7">
        <v>3</v>
      </c>
      <c r="G9" s="36">
        <v>11</v>
      </c>
      <c r="H9" s="8">
        <f t="shared" si="0"/>
        <v>33</v>
      </c>
      <c r="I9" s="14">
        <f t="shared" si="1"/>
        <v>6.7609096496619543E-3</v>
      </c>
      <c r="J9" s="57">
        <f>SUM(I9:I11)</f>
        <v>8.6047940995697594E-3</v>
      </c>
      <c r="K9" s="58">
        <f>(SUM(H9:H11))/(G9+G10+G11)</f>
        <v>3.1142857142857139</v>
      </c>
      <c r="L9" s="59"/>
      <c r="M9" s="22"/>
      <c r="N9" s="21"/>
    </row>
    <row r="10" spans="2:15" ht="22.5" customHeight="1" thickTop="1" thickBot="1" x14ac:dyDescent="0.3">
      <c r="B10" s="64"/>
      <c r="C10" s="62"/>
      <c r="D10" s="63"/>
      <c r="E10" s="32" t="s">
        <v>50</v>
      </c>
      <c r="F10" s="7">
        <v>3.4</v>
      </c>
      <c r="G10" s="36">
        <v>2</v>
      </c>
      <c r="H10" s="8">
        <f t="shared" si="0"/>
        <v>6.8</v>
      </c>
      <c r="I10" s="14">
        <f t="shared" si="1"/>
        <v>1.2292562999385371E-3</v>
      </c>
      <c r="J10" s="57"/>
      <c r="K10" s="58"/>
      <c r="L10" s="59"/>
      <c r="M10" s="22"/>
      <c r="N10" s="21"/>
    </row>
    <row r="11" spans="2:15" ht="22.5" customHeight="1" thickTop="1" thickBot="1" x14ac:dyDescent="0.3">
      <c r="B11" s="64"/>
      <c r="C11" s="62"/>
      <c r="D11" s="63"/>
      <c r="E11" s="32" t="s">
        <v>51</v>
      </c>
      <c r="F11" s="7">
        <v>3.8</v>
      </c>
      <c r="G11" s="36">
        <v>1</v>
      </c>
      <c r="H11" s="8">
        <f t="shared" si="0"/>
        <v>3.8</v>
      </c>
      <c r="I11" s="14">
        <f t="shared" si="1"/>
        <v>6.1462814996926854E-4</v>
      </c>
      <c r="J11" s="57"/>
      <c r="K11" s="58"/>
      <c r="L11" s="59"/>
      <c r="M11" s="22"/>
      <c r="N11" s="21"/>
    </row>
    <row r="12" spans="2:15" ht="22.5" customHeight="1" thickTop="1" thickBot="1" x14ac:dyDescent="0.3">
      <c r="B12" s="67"/>
      <c r="C12" s="62" t="s">
        <v>28</v>
      </c>
      <c r="D12" s="63">
        <v>4</v>
      </c>
      <c r="E12" s="32" t="s">
        <v>52</v>
      </c>
      <c r="F12" s="7">
        <v>4</v>
      </c>
      <c r="G12" s="36">
        <v>0</v>
      </c>
      <c r="H12" s="8">
        <f t="shared" si="0"/>
        <v>0</v>
      </c>
      <c r="I12" s="14">
        <f t="shared" si="1"/>
        <v>0</v>
      </c>
      <c r="J12" s="57">
        <f>SUM(I12:I14)</f>
        <v>0</v>
      </c>
      <c r="K12" s="58" t="e">
        <f>(SUM(H12:H14))/(G12+G13+G14)</f>
        <v>#DIV/0!</v>
      </c>
      <c r="L12" s="59"/>
      <c r="M12" s="23"/>
      <c r="N12" s="21"/>
    </row>
    <row r="13" spans="2:15" ht="22.5" customHeight="1" thickTop="1" thickBot="1" x14ac:dyDescent="0.3">
      <c r="B13" s="67"/>
      <c r="C13" s="62"/>
      <c r="D13" s="63"/>
      <c r="E13" s="32" t="s">
        <v>53</v>
      </c>
      <c r="F13" s="7">
        <v>4.4000000000000004</v>
      </c>
      <c r="G13" s="36">
        <v>0</v>
      </c>
      <c r="H13" s="8">
        <f t="shared" si="0"/>
        <v>0</v>
      </c>
      <c r="I13" s="14">
        <f t="shared" si="1"/>
        <v>0</v>
      </c>
      <c r="J13" s="57"/>
      <c r="K13" s="58"/>
      <c r="L13" s="59"/>
      <c r="M13" s="24"/>
      <c r="N13" s="21"/>
    </row>
    <row r="14" spans="2:15" ht="22.5" customHeight="1" thickTop="1" thickBot="1" x14ac:dyDescent="0.3">
      <c r="B14" s="67"/>
      <c r="C14" s="62"/>
      <c r="D14" s="63"/>
      <c r="E14" s="32" t="s">
        <v>54</v>
      </c>
      <c r="F14" s="7">
        <v>4.8</v>
      </c>
      <c r="G14" s="36">
        <v>0</v>
      </c>
      <c r="H14" s="8">
        <f t="shared" si="0"/>
        <v>0</v>
      </c>
      <c r="I14" s="14">
        <f t="shared" si="1"/>
        <v>0</v>
      </c>
      <c r="J14" s="57"/>
      <c r="K14" s="58"/>
      <c r="L14" s="59"/>
      <c r="M14" s="24"/>
      <c r="N14" s="21"/>
    </row>
    <row r="15" spans="2:15" ht="22.5" customHeight="1" thickTop="1" x14ac:dyDescent="0.25">
      <c r="C15" s="65" t="s">
        <v>55</v>
      </c>
      <c r="D15" s="66"/>
      <c r="E15" s="66"/>
      <c r="F15" s="66"/>
      <c r="G15" s="13">
        <f>SUM(G4:G14)</f>
        <v>1627</v>
      </c>
      <c r="H15" s="9"/>
      <c r="I15" s="12">
        <f>SUM(I4:I14)</f>
        <v>0.99999999999999989</v>
      </c>
      <c r="J15" s="12">
        <f>SUM(J4:J14)</f>
        <v>0.99999999999999989</v>
      </c>
      <c r="K15" s="10">
        <f>L4</f>
        <v>1.2978488014751077</v>
      </c>
      <c r="L15" s="60"/>
    </row>
    <row r="17" spans="16:20" x14ac:dyDescent="0.25">
      <c r="T17" s="5"/>
    </row>
    <row r="18" spans="16:20" x14ac:dyDescent="0.25">
      <c r="R18" s="5"/>
    </row>
    <row r="19" spans="16:20" x14ac:dyDescent="0.25">
      <c r="P19" s="4"/>
    </row>
  </sheetData>
  <sheetProtection password="C773" sheet="1" objects="1" scenarios="1"/>
  <mergeCells count="18">
    <mergeCell ref="B1:M1"/>
    <mergeCell ref="L4:L15"/>
    <mergeCell ref="B6:B8"/>
    <mergeCell ref="C6:C8"/>
    <mergeCell ref="D6:D8"/>
    <mergeCell ref="J6:J8"/>
    <mergeCell ref="K6:K8"/>
    <mergeCell ref="B9:B11"/>
    <mergeCell ref="C9:C11"/>
    <mergeCell ref="D9:D11"/>
    <mergeCell ref="C15:F15"/>
    <mergeCell ref="J9:J11"/>
    <mergeCell ref="K9:K11"/>
    <mergeCell ref="B12:B14"/>
    <mergeCell ref="C12:C14"/>
    <mergeCell ref="D12:D14"/>
    <mergeCell ref="J12:J14"/>
    <mergeCell ref="K12:K14"/>
  </mergeCells>
  <conditionalFormatting sqref="L4:L15">
    <cfRule type="cellIs" dxfId="39" priority="1" operator="between">
      <formula>1</formula>
      <formula>1.999999</formula>
    </cfRule>
    <cfRule type="cellIs" dxfId="38" priority="2" operator="between">
      <formula>3</formula>
      <formula>3.999999</formula>
    </cfRule>
    <cfRule type="cellIs" dxfId="37" priority="3" operator="greaterThanOrEqual">
      <formula>4</formula>
    </cfRule>
    <cfRule type="cellIs" dxfId="36" priority="4" operator="between">
      <formula>2</formula>
      <formula>2.99999</formula>
    </cfRule>
    <cfRule type="cellIs" dxfId="35" priority="5" operator="lessThan">
      <formula>1</formula>
    </cfRule>
  </conditionalFormatting>
  <printOptions horizontalCentered="1" verticalCentered="1"/>
  <pageMargins left="0.11811023622047245" right="0.11811023622047245" top="0.15748031496062992" bottom="0.15748031496062992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A0417AB253441BE26A085819D86F9" ma:contentTypeVersion="5" ma:contentTypeDescription="Create a new document." ma:contentTypeScope="" ma:versionID="498c0028b2767c7c7d8ee7b6062a8f8c">
  <xsd:schema xmlns:xsd="http://www.w3.org/2001/XMLSchema" xmlns:xs="http://www.w3.org/2001/XMLSchema" xmlns:p="http://schemas.microsoft.com/office/2006/metadata/properties" xmlns:ns2="8ee94a2a-73a4-4246-bb54-49fe5b7bea7d" xmlns:ns3="fe8807b2-cebd-4e2d-bdcc-3bc786314a7c" targetNamespace="http://schemas.microsoft.com/office/2006/metadata/properties" ma:root="true" ma:fieldsID="aa84d5c65845b04c43084938e6d0874e" ns2:_="" ns3:_="">
    <xsd:import namespace="8ee94a2a-73a4-4246-bb54-49fe5b7bea7d"/>
    <xsd:import namespace="fe8807b2-cebd-4e2d-bdcc-3bc786314a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94a2a-73a4-4246-bb54-49fe5b7be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807b2-cebd-4e2d-bdcc-3bc786314a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e8807b2-cebd-4e2d-bdcc-3bc786314a7c">
      <UserInfo>
        <DisplayName>Batista Estribi, Moises Antonio</DisplayName>
        <AccountId>21</AccountId>
        <AccountType/>
      </UserInfo>
      <UserInfo>
        <DisplayName>Valdes Paniagua, Manuel Armando</DisplayName>
        <AccountId>20</AccountId>
        <AccountType/>
      </UserInfo>
      <UserInfo>
        <DisplayName>Solis Fallas, Antonieta</DisplayName>
        <AccountId>22</AccountId>
        <AccountType/>
      </UserInfo>
      <UserInfo>
        <DisplayName>Quezada González, Yanira Julieth</DisplayName>
        <AccountId>19</AccountId>
        <AccountType/>
      </UserInfo>
      <UserInfo>
        <DisplayName>Castillo Lopez, Karen</DisplayName>
        <AccountId>24</AccountId>
        <AccountType/>
      </UserInfo>
      <UserInfo>
        <DisplayName>Correa Bello, Thayra Mirelys</DisplayName>
        <AccountId>25</AccountId>
        <AccountType/>
      </UserInfo>
      <UserInfo>
        <DisplayName>Salcedo Reyes, Otto</DisplayName>
        <AccountId>14</AccountId>
        <AccountType/>
      </UserInfo>
      <UserInfo>
        <DisplayName>Criollo  Padilla, Jennifer Carolina</DisplayName>
        <AccountId>16</AccountId>
        <AccountType/>
      </UserInfo>
      <UserInfo>
        <DisplayName>Gustavo Gomes Ferreira da Silva, Luis</DisplayName>
        <AccountId>18</AccountId>
        <AccountType/>
      </UserInfo>
      <UserInfo>
        <DisplayName>Ademir Giovanini, Inivaldo</DisplayName>
        <AccountId>26</AccountId>
        <AccountType/>
      </UserInfo>
      <UserInfo>
        <DisplayName>BENITEZ CASTRO, SILVANA</DisplayName>
        <AccountId>17</AccountId>
        <AccountType/>
      </UserInfo>
      <UserInfo>
        <DisplayName>AYAIL, EMILIANO LUCAS</DisplayName>
        <AccountId>27</AccountId>
        <AccountType/>
      </UserInfo>
      <UserInfo>
        <DisplayName>Diaz Maya, Lady Stella</DisplayName>
        <AccountId>12</AccountId>
        <AccountType/>
      </UserInfo>
      <UserInfo>
        <DisplayName>Diaz Lorenzano, Hortencia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A654F57-2C44-4988-9647-FABA8D345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e94a2a-73a4-4246-bb54-49fe5b7bea7d"/>
    <ds:schemaRef ds:uri="fe8807b2-cebd-4e2d-bdcc-3bc786314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F4C4E5-DB8E-4BD3-96A8-176338E530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88EDED-62FD-4F89-8379-E5EE9828645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e8807b2-cebd-4e2d-bdcc-3bc786314a7c"/>
    <ds:schemaRef ds:uri="http://purl.org/dc/terms/"/>
    <ds:schemaRef ds:uri="http://schemas.openxmlformats.org/package/2006/metadata/core-properties"/>
    <ds:schemaRef ds:uri="8ee94a2a-73a4-4246-bb54-49fe5b7bea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Clasificación</vt:lpstr>
      <vt:lpstr>EJEMPLO</vt:lpstr>
      <vt:lpstr>índice de Salud KOF</vt:lpstr>
      <vt:lpstr>México</vt:lpstr>
      <vt:lpstr>Guatemala</vt:lpstr>
      <vt:lpstr>Costa Rica</vt:lpstr>
      <vt:lpstr>Nicaragua</vt:lpstr>
      <vt:lpstr>Panamá</vt:lpstr>
      <vt:lpstr>Colombia</vt:lpstr>
      <vt:lpstr>Venezuela</vt:lpstr>
      <vt:lpstr>Brasil</vt:lpstr>
      <vt:lpstr>Argentina</vt:lpstr>
      <vt:lpstr>Uruguay</vt:lpstr>
      <vt:lpstr>JDV</vt:lpstr>
      <vt:lpstr>UO 2</vt:lpstr>
      <vt:lpstr>UO 3</vt:lpstr>
    </vt:vector>
  </TitlesOfParts>
  <Manager/>
  <Company>KOF - FEMSA 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Salcedo, Otto</dc:creator>
  <cp:keywords/>
  <dc:description/>
  <cp:lastModifiedBy>Cordova Lopez, Santiago</cp:lastModifiedBy>
  <cp:revision/>
  <dcterms:created xsi:type="dcterms:W3CDTF">2011-03-23T13:26:59Z</dcterms:created>
  <dcterms:modified xsi:type="dcterms:W3CDTF">2023-04-17T21:13:05Z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0x010100772A0417AB253441BE26A085819D86F9</vt:lpwstr>
  </property>
</Properties>
</file>