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\Documents\CICLO 2\"/>
    </mc:Choice>
  </mc:AlternateContent>
  <xr:revisionPtr revIDLastSave="0" documentId="13_ncr:1_{BC8F0FF7-85C1-49A7-B59B-7CEFDAB6FC2F}" xr6:coauthVersionLast="32" xr6:coauthVersionMax="32" xr10:uidLastSave="{00000000-0000-0000-0000-000000000000}"/>
  <bookViews>
    <workbookView showHorizontalScroll="0" showVerticalScroll="0" showSheetTabs="0" xWindow="0" yWindow="0" windowWidth="28800" windowHeight="12915" xr2:uid="{00000000-000D-0000-FFFF-FFFF00000000}"/>
  </bookViews>
  <sheets>
    <sheet name="SEMANA 1" sheetId="1" r:id="rId1"/>
  </sheets>
  <definedNames>
    <definedName name="_xlnm._FilterDatabase" localSheetId="0" hidden="1">'SEMANA 1'!$A$7:$K$47</definedName>
  </definedNames>
  <calcPr calcId="179017" iterateDelta="1E-4"/>
</workbook>
</file>

<file path=xl/calcChain.xml><?xml version="1.0" encoding="utf-8"?>
<calcChain xmlns="http://schemas.openxmlformats.org/spreadsheetml/2006/main">
  <c r="C68" i="1" l="1"/>
  <c r="B69" i="1"/>
  <c r="B70" i="1"/>
  <c r="B71" i="1"/>
  <c r="B72" i="1"/>
  <c r="B73" i="1"/>
  <c r="B68" i="1"/>
  <c r="J63" i="1"/>
  <c r="J64" i="1"/>
  <c r="J65" i="1"/>
  <c r="C65" i="1"/>
  <c r="C64" i="1"/>
  <c r="C63" i="1"/>
  <c r="J62" i="1"/>
  <c r="C62" i="1"/>
  <c r="J61" i="1"/>
  <c r="C61" i="1"/>
  <c r="J60" i="1"/>
  <c r="C60" i="1"/>
  <c r="I64" i="1"/>
  <c r="B63" i="1"/>
  <c r="I63" i="1" s="1"/>
  <c r="B65" i="1"/>
  <c r="I65" i="1" s="1"/>
  <c r="B64" i="1"/>
  <c r="B62" i="1"/>
  <c r="I62" i="1" s="1"/>
  <c r="B60" i="1"/>
  <c r="I60" i="1" s="1"/>
  <c r="B61" i="1"/>
  <c r="I61" i="1" s="1"/>
  <c r="C57" i="1" l="1"/>
  <c r="F69" i="1" l="1"/>
  <c r="F70" i="1"/>
  <c r="F71" i="1"/>
  <c r="F72" i="1"/>
  <c r="F73" i="1"/>
  <c r="F68" i="1"/>
  <c r="C69" i="1"/>
  <c r="C70" i="1"/>
  <c r="C71" i="1"/>
  <c r="C72" i="1"/>
  <c r="C73" i="1"/>
  <c r="G69" i="1" l="1"/>
  <c r="H69" i="1" s="1"/>
  <c r="G70" i="1"/>
  <c r="H70" i="1" s="1"/>
  <c r="G71" i="1"/>
  <c r="H71" i="1" s="1"/>
  <c r="G72" i="1"/>
  <c r="H72" i="1" s="1"/>
  <c r="G73" i="1"/>
  <c r="H73" i="1" s="1"/>
  <c r="G68" i="1"/>
  <c r="H68" i="1" s="1"/>
  <c r="I57" i="1" l="1"/>
</calcChain>
</file>

<file path=xl/sharedStrings.xml><?xml version="1.0" encoding="utf-8"?>
<sst xmlns="http://schemas.openxmlformats.org/spreadsheetml/2006/main" count="129" uniqueCount="49">
  <si>
    <t>Observaciones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</si>
  <si>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</si>
  <si>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</si>
  <si>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</si>
  <si>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</si>
  <si>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</si>
  <si>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</si>
  <si>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</si>
  <si>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</si>
  <si>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</si>
  <si>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</si>
  <si>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</si>
  <si>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</si>
  <si>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</si>
  <si>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</si>
  <si>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</si>
  <si>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</si>
  <si>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</si>
  <si>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</si>
  <si>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</si>
  <si>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</si>
  <si>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</si>
  <si>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</si>
  <si>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</si>
  <si>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</si>
  <si>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</si>
  <si>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</si>
  <si>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</si>
  <si>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</si>
  <si>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</si>
  <si>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</si>
  <si>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</si>
  <si>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TAREA: PRUEBAS</t>
  </si>
  <si>
    <t>Tiempo de actividades estimado</t>
  </si>
  <si>
    <t>Tiempo Actividades Realizadas</t>
  </si>
  <si>
    <t>Tiempo Delta</t>
  </si>
  <si>
    <t>Porcentaje</t>
  </si>
  <si>
    <t>II</t>
  </si>
  <si>
    <t>Reunión definición de pruebas</t>
  </si>
  <si>
    <t>Revisar y modificar plantillas de documentos:</t>
  </si>
  <si>
    <t>Elaborar casos de prueba</t>
  </si>
  <si>
    <t>Elaborar pruebas de desempeño-escalabilidad y disponibilidad, haciendo análisis comparativo con el ciclo I</t>
  </si>
  <si>
    <t>Elaborar pruebas de Modificabilidad y usabilidad con análisis comparativo con el ciclo I</t>
  </si>
  <si>
    <t>Revisión de casos de prueba</t>
  </si>
  <si>
    <t>Revisión de pruebas asociadas a atributos de calidad</t>
  </si>
  <si>
    <t>Revisión Manual de usuario y manual técnico</t>
  </si>
  <si>
    <t>Tiempo 
Real (minutos)</t>
  </si>
  <si>
    <t>Duracion Total Estimado</t>
  </si>
  <si>
    <t>Duracion 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</si>
</sst>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8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2" fillId="3" borderId="0" xfId="0" applyNumberFormat="1" applyFont="1" applyFill="1" applyBorder="1"/>
    <xf numFmtId="0" fontId="0" fillId="3" borderId="26" xfId="0" applyNumberForma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11</xdr:col>
      <xdr:colOff>361950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H58" sqref="H58"/>
    </sheetView>
  </sheetViews>
  <sheetFormatPr baseColWidth="10" defaultColWidth="11.42578125" defaultRowHeight="12.75" x14ac:dyDescent="0.2"/>
  <cols>
    <col min="1" max="1" width="53.85546875" style="5" customWidth="1"/>
    <col min="2" max="2" width="24.42578125" style="5" customWidth="1"/>
    <col min="3" max="4" width="10.7109375" style="5" customWidth="1"/>
    <col min="5" max="5" width="21" style="5" customWidth="1"/>
    <col min="6" max="6" width="31.140625" style="5" customWidth="1"/>
    <col min="7" max="7" width="28.42578125" style="5" customWidth="1"/>
    <col min="8" max="8" width="19.7109375" style="6" customWidth="1"/>
    <col min="9" max="9" width="18.85546875" style="7" customWidth="1"/>
    <col min="10" max="10" width="19" style="8" customWidth="1"/>
    <col min="11" max="11" width="4.42578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8"/>
      <c r="B1" s="60" t="s">
        <v>7</v>
      </c>
      <c r="C1" s="60"/>
      <c r="D1" s="60"/>
      <c r="E1" s="60"/>
      <c r="F1" s="60"/>
      <c r="G1" s="60"/>
      <c r="H1" s="60"/>
      <c r="I1" s="60"/>
      <c r="J1" s="62"/>
      <c r="K1" s="63"/>
    </row>
    <row r="2" spans="1:11" ht="20.25" customHeight="1" x14ac:dyDescent="0.2">
      <c r="A2" s="59"/>
      <c r="B2" s="61"/>
      <c r="C2" s="61"/>
      <c r="D2" s="61"/>
      <c r="E2" s="61"/>
      <c r="F2" s="61"/>
      <c r="G2" s="61"/>
      <c r="H2" s="61"/>
      <c r="I2" s="61"/>
      <c r="J2" s="64"/>
      <c r="K2" s="65"/>
    </row>
    <row r="3" spans="1:11" ht="12.75" customHeight="1" x14ac:dyDescent="0.2">
      <c r="A3" s="66" t="s">
        <v>9</v>
      </c>
      <c r="B3" s="70" t="s">
        <v>28</v>
      </c>
      <c r="C3" s="71"/>
      <c r="D3" s="71"/>
      <c r="E3" s="71"/>
      <c r="F3" s="72"/>
      <c r="G3" s="70" t="s">
        <v>32</v>
      </c>
      <c r="H3" s="71"/>
      <c r="I3" s="72"/>
      <c r="J3" s="68" t="s">
        <v>29</v>
      </c>
      <c r="K3" s="69"/>
    </row>
    <row r="4" spans="1:11" ht="13.5" thickBot="1" x14ac:dyDescent="0.25">
      <c r="A4" s="67"/>
      <c r="B4" s="73"/>
      <c r="C4" s="74"/>
      <c r="D4" s="74"/>
      <c r="E4" s="74"/>
      <c r="F4" s="75"/>
      <c r="G4" s="73"/>
      <c r="H4" s="74"/>
      <c r="I4" s="75"/>
      <c r="J4" s="3" t="s">
        <v>8</v>
      </c>
      <c r="K4" s="4" t="s">
        <v>37</v>
      </c>
    </row>
    <row r="5" spans="1:11" ht="13.5" thickBot="1" x14ac:dyDescent="0.25"/>
    <row r="6" spans="1:11" ht="13.5" thickBot="1" x14ac:dyDescent="0.25">
      <c r="A6" s="51" t="s">
        <v>7</v>
      </c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s="9" customFormat="1" ht="36" customHeight="1" x14ac:dyDescent="0.2">
      <c r="A7" s="26" t="s">
        <v>6</v>
      </c>
      <c r="B7" s="26" t="s">
        <v>5</v>
      </c>
      <c r="C7" s="27" t="s">
        <v>14</v>
      </c>
      <c r="D7" s="26" t="s">
        <v>46</v>
      </c>
      <c r="E7" s="26" t="s">
        <v>4</v>
      </c>
      <c r="F7" s="26" t="s">
        <v>3</v>
      </c>
      <c r="G7" s="26" t="s">
        <v>2</v>
      </c>
      <c r="H7" s="26" t="s">
        <v>1</v>
      </c>
      <c r="I7" s="55" t="s">
        <v>0</v>
      </c>
      <c r="J7" s="56"/>
      <c r="K7" s="57"/>
    </row>
    <row r="8" spans="1:11" s="13" customFormat="1" ht="15" customHeight="1" x14ac:dyDescent="0.2">
      <c r="A8" s="10" t="s">
        <v>38</v>
      </c>
      <c r="B8" s="11" t="s">
        <v>10</v>
      </c>
      <c r="C8" s="37">
        <v>30</v>
      </c>
      <c r="D8" s="37">
        <v>20</v>
      </c>
      <c r="E8" s="11">
        <v>43236</v>
      </c>
      <c r="F8" s="12">
        <v>0.83333333333333337</v>
      </c>
      <c r="G8" s="11">
        <v>43236</v>
      </c>
      <c r="H8" s="12">
        <v>0.83333333333333337</v>
      </c>
      <c r="I8" s="48"/>
      <c r="J8" s="49"/>
      <c r="K8" s="50"/>
    </row>
    <row r="9" spans="1:11" s="13" customFormat="1" ht="12" customHeight="1" x14ac:dyDescent="0.2">
      <c r="A9" s="10" t="s">
        <v>38</v>
      </c>
      <c r="B9" s="11" t="s">
        <v>11</v>
      </c>
      <c r="C9" s="37">
        <v>30</v>
      </c>
      <c r="D9" s="37">
        <v>20</v>
      </c>
      <c r="E9" s="11">
        <v>43236</v>
      </c>
      <c r="F9" s="12">
        <v>0.83333333333333337</v>
      </c>
      <c r="G9" s="11">
        <v>43236</v>
      </c>
      <c r="H9" s="12">
        <v>0.83333333333333337</v>
      </c>
      <c r="I9" s="48"/>
      <c r="J9" s="49"/>
      <c r="K9" s="50"/>
    </row>
    <row r="10" spans="1:11" s="13" customFormat="1" ht="12" customHeight="1" x14ac:dyDescent="0.2">
      <c r="A10" s="10" t="s">
        <v>38</v>
      </c>
      <c r="B10" s="11" t="s">
        <v>15</v>
      </c>
      <c r="C10" s="37">
        <v>30</v>
      </c>
      <c r="D10" s="37">
        <v>20</v>
      </c>
      <c r="E10" s="11">
        <v>43236</v>
      </c>
      <c r="F10" s="12">
        <v>0.83333333333333337</v>
      </c>
      <c r="G10" s="11">
        <v>43236</v>
      </c>
      <c r="H10" s="12">
        <v>0.83333333333333337</v>
      </c>
      <c r="I10" s="48"/>
      <c r="J10" s="49"/>
      <c r="K10" s="50"/>
    </row>
    <row r="11" spans="1:11" s="13" customFormat="1" ht="13.5" customHeight="1" x14ac:dyDescent="0.2">
      <c r="A11" s="10" t="s">
        <v>38</v>
      </c>
      <c r="B11" s="11" t="s">
        <v>12</v>
      </c>
      <c r="C11" s="37">
        <v>30</v>
      </c>
      <c r="D11" s="37">
        <v>20</v>
      </c>
      <c r="E11" s="11">
        <v>43236</v>
      </c>
      <c r="F11" s="12">
        <v>0.83333333333333337</v>
      </c>
      <c r="G11" s="11">
        <v>43236</v>
      </c>
      <c r="H11" s="12">
        <v>0.83333333333333337</v>
      </c>
      <c r="I11" s="48"/>
      <c r="J11" s="49"/>
      <c r="K11" s="50"/>
    </row>
    <row r="12" spans="1:11" s="13" customFormat="1" ht="12" customHeight="1" x14ac:dyDescent="0.2">
      <c r="A12" s="10" t="s">
        <v>38</v>
      </c>
      <c r="B12" s="11" t="s">
        <v>31</v>
      </c>
      <c r="C12" s="37">
        <v>30</v>
      </c>
      <c r="D12" s="37">
        <v>20</v>
      </c>
      <c r="E12" s="11">
        <v>43236</v>
      </c>
      <c r="F12" s="12">
        <v>0.83333333333333337</v>
      </c>
      <c r="G12" s="11">
        <v>43236</v>
      </c>
      <c r="H12" s="12">
        <v>0.83333333333333337</v>
      </c>
      <c r="I12" s="48"/>
      <c r="J12" s="49"/>
      <c r="K12" s="50"/>
    </row>
    <row r="13" spans="1:11" s="13" customFormat="1" ht="12.75" customHeight="1" x14ac:dyDescent="0.2">
      <c r="A13" s="10" t="s">
        <v>38</v>
      </c>
      <c r="B13" s="11" t="s">
        <v>13</v>
      </c>
      <c r="C13" s="37">
        <v>30</v>
      </c>
      <c r="D13" s="37">
        <v>20</v>
      </c>
      <c r="E13" s="11">
        <v>43236</v>
      </c>
      <c r="F13" s="12">
        <v>0.83333333333333337</v>
      </c>
      <c r="G13" s="11">
        <v>43236</v>
      </c>
      <c r="H13" s="12">
        <v>0.83333333333333337</v>
      </c>
      <c r="I13" s="48"/>
      <c r="J13" s="49"/>
      <c r="K13" s="50"/>
    </row>
    <row r="14" spans="1:11" x14ac:dyDescent="0.2">
      <c r="A14" s="10" t="s">
        <v>39</v>
      </c>
      <c r="B14" s="11" t="s">
        <v>12</v>
      </c>
      <c r="C14" s="37"/>
      <c r="D14" s="37"/>
      <c r="E14" s="11"/>
      <c r="F14" s="12"/>
      <c r="G14" s="11"/>
      <c r="H14" s="12"/>
      <c r="I14" s="48"/>
      <c r="J14" s="49"/>
      <c r="K14" s="50"/>
    </row>
    <row r="15" spans="1:11" s="13" customFormat="1" ht="12" x14ac:dyDescent="0.2">
      <c r="A15" s="10" t="s">
        <v>40</v>
      </c>
      <c r="B15" s="11" t="s">
        <v>31</v>
      </c>
      <c r="C15" s="37">
        <v>60</v>
      </c>
      <c r="D15" s="37">
        <v>70</v>
      </c>
      <c r="E15" s="11">
        <v>43237</v>
      </c>
      <c r="F15" s="12">
        <v>0.83333333333333337</v>
      </c>
      <c r="G15" s="11">
        <v>43237</v>
      </c>
      <c r="H15" s="12">
        <v>0.83333333333333337</v>
      </c>
      <c r="I15" s="48"/>
      <c r="J15" s="49"/>
      <c r="K15" s="50"/>
    </row>
    <row r="16" spans="1:11" s="13" customFormat="1" ht="12.75" customHeight="1" x14ac:dyDescent="0.2">
      <c r="A16" s="10" t="s">
        <v>40</v>
      </c>
      <c r="B16" s="11" t="s">
        <v>13</v>
      </c>
      <c r="C16" s="37">
        <v>60</v>
      </c>
      <c r="D16" s="37">
        <v>70</v>
      </c>
      <c r="E16" s="11">
        <v>43237</v>
      </c>
      <c r="F16" s="12">
        <v>0.83333333333333337</v>
      </c>
      <c r="G16" s="11">
        <v>43237</v>
      </c>
      <c r="H16" s="12">
        <v>0.83333333333333337</v>
      </c>
      <c r="I16" s="48"/>
      <c r="J16" s="49"/>
      <c r="K16" s="50"/>
    </row>
    <row r="17" spans="1:11" s="13" customFormat="1" ht="24" x14ac:dyDescent="0.2">
      <c r="A17" s="10" t="s">
        <v>41</v>
      </c>
      <c r="B17" s="11" t="s">
        <v>12</v>
      </c>
      <c r="C17" s="37">
        <v>60</v>
      </c>
      <c r="D17" s="37">
        <v>65</v>
      </c>
      <c r="E17" s="11">
        <v>43237</v>
      </c>
      <c r="F17" s="12">
        <v>0.83333333333333337</v>
      </c>
      <c r="G17" s="11">
        <v>43237</v>
      </c>
      <c r="H17" s="12">
        <v>0.83333333333333337</v>
      </c>
      <c r="I17" s="48"/>
      <c r="J17" s="49"/>
      <c r="K17" s="50"/>
    </row>
    <row r="18" spans="1:11" s="13" customFormat="1" ht="24" x14ac:dyDescent="0.2">
      <c r="A18" s="10" t="s">
        <v>41</v>
      </c>
      <c r="B18" s="11" t="s">
        <v>15</v>
      </c>
      <c r="C18" s="37">
        <v>60</v>
      </c>
      <c r="D18" s="37">
        <v>65</v>
      </c>
      <c r="E18" s="11">
        <v>43237</v>
      </c>
      <c r="F18" s="12">
        <v>0.83333333333333337</v>
      </c>
      <c r="G18" s="11">
        <v>43237</v>
      </c>
      <c r="H18" s="12">
        <v>0.83333333333333337</v>
      </c>
      <c r="I18" s="48"/>
      <c r="J18" s="49"/>
      <c r="K18" s="50"/>
    </row>
    <row r="19" spans="1:11" s="13" customFormat="1" ht="24" x14ac:dyDescent="0.2">
      <c r="A19" s="10" t="s">
        <v>42</v>
      </c>
      <c r="B19" s="11" t="s">
        <v>11</v>
      </c>
      <c r="C19" s="37">
        <v>60</v>
      </c>
      <c r="D19" s="37">
        <v>60</v>
      </c>
      <c r="E19" s="11">
        <v>43237</v>
      </c>
      <c r="F19" s="12">
        <v>0.83333333333333337</v>
      </c>
      <c r="G19" s="11">
        <v>43237</v>
      </c>
      <c r="H19" s="12">
        <v>0.83333333333333337</v>
      </c>
      <c r="I19" s="48"/>
      <c r="J19" s="49"/>
      <c r="K19" s="50"/>
    </row>
    <row r="20" spans="1:11" s="13" customFormat="1" ht="24" x14ac:dyDescent="0.2">
      <c r="A20" s="10" t="s">
        <v>42</v>
      </c>
      <c r="B20" s="11" t="s">
        <v>10</v>
      </c>
      <c r="C20" s="37">
        <v>60</v>
      </c>
      <c r="D20" s="37">
        <v>60</v>
      </c>
      <c r="E20" s="11">
        <v>43237</v>
      </c>
      <c r="F20" s="12">
        <v>0.83333333333333337</v>
      </c>
      <c r="G20" s="11">
        <v>43237</v>
      </c>
      <c r="H20" s="12">
        <v>0.83333333333333337</v>
      </c>
      <c r="I20" s="48"/>
      <c r="J20" s="49"/>
      <c r="K20" s="50"/>
    </row>
    <row r="21" spans="1:11" s="13" customFormat="1" ht="12" customHeight="1" x14ac:dyDescent="0.2">
      <c r="A21" s="10" t="s">
        <v>43</v>
      </c>
      <c r="B21" s="11" t="s">
        <v>10</v>
      </c>
      <c r="C21" s="37">
        <v>20</v>
      </c>
      <c r="D21" s="37">
        <v>20</v>
      </c>
      <c r="E21" s="11">
        <v>43237</v>
      </c>
      <c r="F21" s="12">
        <v>0.875</v>
      </c>
      <c r="G21" s="11">
        <v>43237</v>
      </c>
      <c r="H21" s="12">
        <v>0.875</v>
      </c>
      <c r="I21" s="48"/>
      <c r="J21" s="49"/>
      <c r="K21" s="50"/>
    </row>
    <row r="22" spans="1:11" s="13" customFormat="1" ht="12" customHeight="1" x14ac:dyDescent="0.2">
      <c r="A22" s="10" t="s">
        <v>43</v>
      </c>
      <c r="B22" s="11" t="s">
        <v>11</v>
      </c>
      <c r="C22" s="37">
        <v>20</v>
      </c>
      <c r="D22" s="37">
        <v>20</v>
      </c>
      <c r="E22" s="11">
        <v>43237</v>
      </c>
      <c r="F22" s="12">
        <v>0.875</v>
      </c>
      <c r="G22" s="11">
        <v>43237</v>
      </c>
      <c r="H22" s="12">
        <v>0.875</v>
      </c>
      <c r="I22" s="48"/>
      <c r="J22" s="49"/>
      <c r="K22" s="50"/>
    </row>
    <row r="23" spans="1:11" s="13" customFormat="1" ht="12" customHeight="1" x14ac:dyDescent="0.2">
      <c r="A23" s="10" t="s">
        <v>43</v>
      </c>
      <c r="B23" s="11" t="s">
        <v>15</v>
      </c>
      <c r="C23" s="37">
        <v>20</v>
      </c>
      <c r="D23" s="37">
        <v>20</v>
      </c>
      <c r="E23" s="11">
        <v>43237</v>
      </c>
      <c r="F23" s="12">
        <v>0.875</v>
      </c>
      <c r="G23" s="11">
        <v>43237</v>
      </c>
      <c r="H23" s="12">
        <v>0.875</v>
      </c>
      <c r="I23" s="48"/>
      <c r="J23" s="49"/>
      <c r="K23" s="50"/>
    </row>
    <row r="24" spans="1:11" s="13" customFormat="1" ht="12.75" customHeight="1" x14ac:dyDescent="0.2">
      <c r="A24" s="10" t="s">
        <v>43</v>
      </c>
      <c r="B24" s="11" t="s">
        <v>12</v>
      </c>
      <c r="C24" s="37">
        <v>20</v>
      </c>
      <c r="D24" s="37">
        <v>20</v>
      </c>
      <c r="E24" s="11">
        <v>43237</v>
      </c>
      <c r="F24" s="12">
        <v>0.875</v>
      </c>
      <c r="G24" s="11">
        <v>43237</v>
      </c>
      <c r="H24" s="12">
        <v>0.875</v>
      </c>
      <c r="I24" s="48"/>
      <c r="J24" s="49"/>
      <c r="K24" s="50"/>
    </row>
    <row r="25" spans="1:11" x14ac:dyDescent="0.2">
      <c r="A25" s="10" t="s">
        <v>43</v>
      </c>
      <c r="B25" s="11" t="s">
        <v>31</v>
      </c>
      <c r="C25" s="37">
        <v>20</v>
      </c>
      <c r="D25" s="37">
        <v>20</v>
      </c>
      <c r="E25" s="11">
        <v>43237</v>
      </c>
      <c r="F25" s="12">
        <v>0.875</v>
      </c>
      <c r="G25" s="11">
        <v>43237</v>
      </c>
      <c r="H25" s="12">
        <v>0.875</v>
      </c>
      <c r="I25" s="48"/>
      <c r="J25" s="49"/>
      <c r="K25" s="50"/>
    </row>
    <row r="26" spans="1:11" x14ac:dyDescent="0.2">
      <c r="A26" s="10" t="s">
        <v>43</v>
      </c>
      <c r="B26" s="11" t="s">
        <v>13</v>
      </c>
      <c r="C26" s="37">
        <v>20</v>
      </c>
      <c r="D26" s="37">
        <v>20</v>
      </c>
      <c r="E26" s="11">
        <v>43237</v>
      </c>
      <c r="F26" s="12">
        <v>0.875</v>
      </c>
      <c r="G26" s="11">
        <v>43237</v>
      </c>
      <c r="H26" s="12">
        <v>0.875</v>
      </c>
      <c r="I26" s="48"/>
      <c r="J26" s="49"/>
      <c r="K26" s="50"/>
    </row>
    <row r="27" spans="1:11" x14ac:dyDescent="0.2">
      <c r="A27" s="10" t="s">
        <v>44</v>
      </c>
      <c r="B27" s="11" t="s">
        <v>10</v>
      </c>
      <c r="C27" s="37">
        <v>30</v>
      </c>
      <c r="D27" s="37">
        <v>35</v>
      </c>
      <c r="E27" s="11">
        <v>43237</v>
      </c>
      <c r="F27" s="12">
        <v>0.91666666666666663</v>
      </c>
      <c r="G27" s="11">
        <v>43237</v>
      </c>
      <c r="H27" s="12">
        <v>0.91666666666666663</v>
      </c>
      <c r="I27" s="48"/>
      <c r="J27" s="49"/>
      <c r="K27" s="50"/>
    </row>
    <row r="28" spans="1:11" x14ac:dyDescent="0.2">
      <c r="A28" s="10" t="s">
        <v>44</v>
      </c>
      <c r="B28" s="11" t="s">
        <v>11</v>
      </c>
      <c r="C28" s="37">
        <v>30</v>
      </c>
      <c r="D28" s="37">
        <v>35</v>
      </c>
      <c r="E28" s="11">
        <v>43237</v>
      </c>
      <c r="F28" s="12">
        <v>0.91666666666666663</v>
      </c>
      <c r="G28" s="11">
        <v>43237</v>
      </c>
      <c r="H28" s="12">
        <v>0.91666666666666663</v>
      </c>
      <c r="I28" s="48"/>
      <c r="J28" s="49"/>
      <c r="K28" s="50"/>
    </row>
    <row r="29" spans="1:11" x14ac:dyDescent="0.2">
      <c r="A29" s="10" t="s">
        <v>44</v>
      </c>
      <c r="B29" s="11" t="s">
        <v>15</v>
      </c>
      <c r="C29" s="37">
        <v>30</v>
      </c>
      <c r="D29" s="37">
        <v>35</v>
      </c>
      <c r="E29" s="11">
        <v>43237</v>
      </c>
      <c r="F29" s="12">
        <v>0.91666666666666663</v>
      </c>
      <c r="G29" s="11">
        <v>43237</v>
      </c>
      <c r="H29" s="12">
        <v>0.91666666666666663</v>
      </c>
      <c r="I29" s="48"/>
      <c r="J29" s="49"/>
      <c r="K29" s="50"/>
    </row>
    <row r="30" spans="1:11" x14ac:dyDescent="0.2">
      <c r="A30" s="10" t="s">
        <v>44</v>
      </c>
      <c r="B30" s="11" t="s">
        <v>12</v>
      </c>
      <c r="C30" s="37">
        <v>30</v>
      </c>
      <c r="D30" s="37">
        <v>35</v>
      </c>
      <c r="E30" s="11">
        <v>43237</v>
      </c>
      <c r="F30" s="12">
        <v>0.91666666666666663</v>
      </c>
      <c r="G30" s="11">
        <v>43237</v>
      </c>
      <c r="H30" s="12">
        <v>0.91666666666666663</v>
      </c>
      <c r="I30" s="48"/>
      <c r="J30" s="49"/>
      <c r="K30" s="50"/>
    </row>
    <row r="31" spans="1:11" x14ac:dyDescent="0.2">
      <c r="A31" s="10" t="s">
        <v>44</v>
      </c>
      <c r="B31" s="11" t="s">
        <v>31</v>
      </c>
      <c r="C31" s="37">
        <v>30</v>
      </c>
      <c r="D31" s="37">
        <v>35</v>
      </c>
      <c r="E31" s="11">
        <v>43237</v>
      </c>
      <c r="F31" s="12">
        <v>0.91666666666666663</v>
      </c>
      <c r="G31" s="11">
        <v>43237</v>
      </c>
      <c r="H31" s="12">
        <v>0.91666666666666663</v>
      </c>
      <c r="I31" s="48"/>
      <c r="J31" s="49"/>
      <c r="K31" s="50"/>
    </row>
    <row r="32" spans="1:11" x14ac:dyDescent="0.2">
      <c r="A32" s="10" t="s">
        <v>44</v>
      </c>
      <c r="B32" s="11" t="s">
        <v>13</v>
      </c>
      <c r="C32" s="37">
        <v>30</v>
      </c>
      <c r="D32" s="37">
        <v>35</v>
      </c>
      <c r="E32" s="11">
        <v>43237</v>
      </c>
      <c r="F32" s="12">
        <v>0.91666666666666663</v>
      </c>
      <c r="G32" s="11">
        <v>43237</v>
      </c>
      <c r="H32" s="12">
        <v>0.91666666666666663</v>
      </c>
      <c r="I32" s="48"/>
      <c r="J32" s="49"/>
      <c r="K32" s="50"/>
    </row>
    <row r="33" spans="1:11" x14ac:dyDescent="0.2">
      <c r="A33" s="10" t="s">
        <v>45</v>
      </c>
      <c r="B33" s="11" t="s">
        <v>10</v>
      </c>
      <c r="C33" s="37">
        <v>10</v>
      </c>
      <c r="D33" s="37">
        <v>10</v>
      </c>
      <c r="E33" s="11">
        <v>43237</v>
      </c>
      <c r="F33" s="12">
        <v>0.9375</v>
      </c>
      <c r="G33" s="11">
        <v>43237</v>
      </c>
      <c r="H33" s="12">
        <v>0.9375</v>
      </c>
      <c r="I33" s="48"/>
      <c r="J33" s="49"/>
      <c r="K33" s="50"/>
    </row>
    <row r="34" spans="1:11" x14ac:dyDescent="0.2">
      <c r="A34" s="10" t="s">
        <v>45</v>
      </c>
      <c r="B34" s="11" t="s">
        <v>11</v>
      </c>
      <c r="C34" s="37">
        <v>10</v>
      </c>
      <c r="D34" s="37">
        <v>10</v>
      </c>
      <c r="E34" s="11">
        <v>43237</v>
      </c>
      <c r="F34" s="12">
        <v>0.9375</v>
      </c>
      <c r="G34" s="11">
        <v>43237</v>
      </c>
      <c r="H34" s="12">
        <v>0.9375</v>
      </c>
      <c r="I34" s="48"/>
      <c r="J34" s="49"/>
      <c r="K34" s="50"/>
    </row>
    <row r="35" spans="1:11" x14ac:dyDescent="0.2">
      <c r="A35" s="10" t="s">
        <v>45</v>
      </c>
      <c r="B35" s="11" t="s">
        <v>15</v>
      </c>
      <c r="C35" s="37">
        <v>10</v>
      </c>
      <c r="D35" s="37">
        <v>10</v>
      </c>
      <c r="E35" s="11">
        <v>43237</v>
      </c>
      <c r="F35" s="12">
        <v>0.9375</v>
      </c>
      <c r="G35" s="11">
        <v>43237</v>
      </c>
      <c r="H35" s="12">
        <v>0.9375</v>
      </c>
      <c r="I35" s="48"/>
      <c r="J35" s="49"/>
      <c r="K35" s="50"/>
    </row>
    <row r="36" spans="1:11" x14ac:dyDescent="0.2">
      <c r="A36" s="10" t="s">
        <v>45</v>
      </c>
      <c r="B36" s="11" t="s">
        <v>12</v>
      </c>
      <c r="C36" s="37">
        <v>10</v>
      </c>
      <c r="D36" s="37">
        <v>10</v>
      </c>
      <c r="E36" s="11">
        <v>43237</v>
      </c>
      <c r="F36" s="12">
        <v>0.9375</v>
      </c>
      <c r="G36" s="11">
        <v>43237</v>
      </c>
      <c r="H36" s="12">
        <v>0.9375</v>
      </c>
      <c r="I36" s="48"/>
      <c r="J36" s="49"/>
      <c r="K36" s="50"/>
    </row>
    <row r="37" spans="1:11" x14ac:dyDescent="0.2">
      <c r="A37" s="10" t="s">
        <v>45</v>
      </c>
      <c r="B37" s="11" t="s">
        <v>31</v>
      </c>
      <c r="C37" s="37">
        <v>10</v>
      </c>
      <c r="D37" s="37">
        <v>10</v>
      </c>
      <c r="E37" s="11">
        <v>43237</v>
      </c>
      <c r="F37" s="12">
        <v>0.9375</v>
      </c>
      <c r="G37" s="11">
        <v>43237</v>
      </c>
      <c r="H37" s="12">
        <v>0.9375</v>
      </c>
      <c r="I37" s="48"/>
      <c r="J37" s="49"/>
      <c r="K37" s="50"/>
    </row>
    <row r="38" spans="1:11" x14ac:dyDescent="0.2">
      <c r="A38" s="10" t="s">
        <v>45</v>
      </c>
      <c r="B38" s="11" t="s">
        <v>13</v>
      </c>
      <c r="C38" s="37">
        <v>10</v>
      </c>
      <c r="D38" s="37">
        <v>10</v>
      </c>
      <c r="E38" s="11">
        <v>43237</v>
      </c>
      <c r="F38" s="12">
        <v>0.9375</v>
      </c>
      <c r="G38" s="11">
        <v>43237</v>
      </c>
      <c r="H38" s="12">
        <v>0.9375</v>
      </c>
      <c r="I38" s="48"/>
      <c r="J38" s="49"/>
      <c r="K38" s="50"/>
    </row>
    <row r="39" spans="1:11" x14ac:dyDescent="0.2">
      <c r="A39" s="10" t="s">
        <v>24</v>
      </c>
      <c r="B39" s="11" t="s">
        <v>10</v>
      </c>
      <c r="C39" s="37">
        <v>10</v>
      </c>
      <c r="D39" s="37">
        <v>5</v>
      </c>
      <c r="E39" s="11">
        <v>43237</v>
      </c>
      <c r="F39" s="12">
        <v>0.94444444444444453</v>
      </c>
      <c r="G39" s="11">
        <v>43237</v>
      </c>
      <c r="H39" s="12">
        <v>0.94444444444444453</v>
      </c>
      <c r="I39" s="48"/>
      <c r="J39" s="49"/>
      <c r="K39" s="50"/>
    </row>
    <row r="40" spans="1:11" x14ac:dyDescent="0.2">
      <c r="A40" s="10" t="s">
        <v>24</v>
      </c>
      <c r="B40" s="11" t="s">
        <v>11</v>
      </c>
      <c r="C40" s="37">
        <v>10</v>
      </c>
      <c r="D40" s="37">
        <v>8</v>
      </c>
      <c r="E40" s="11">
        <v>43237</v>
      </c>
      <c r="F40" s="12">
        <v>0.94444444444444453</v>
      </c>
      <c r="G40" s="11">
        <v>43237</v>
      </c>
      <c r="H40" s="12">
        <v>0.94444444444444453</v>
      </c>
      <c r="I40" s="48"/>
      <c r="J40" s="49"/>
      <c r="K40" s="50"/>
    </row>
    <row r="41" spans="1:11" x14ac:dyDescent="0.2">
      <c r="A41" s="10" t="s">
        <v>24</v>
      </c>
      <c r="B41" s="11" t="s">
        <v>15</v>
      </c>
      <c r="C41" s="37">
        <v>10</v>
      </c>
      <c r="D41" s="37">
        <v>5</v>
      </c>
      <c r="E41" s="11">
        <v>43237</v>
      </c>
      <c r="F41" s="12">
        <v>0.94444444444444453</v>
      </c>
      <c r="G41" s="11">
        <v>43237</v>
      </c>
      <c r="H41" s="12">
        <v>0.94444444444444453</v>
      </c>
      <c r="I41" s="48"/>
      <c r="J41" s="49"/>
      <c r="K41" s="50"/>
    </row>
    <row r="42" spans="1:11" x14ac:dyDescent="0.2">
      <c r="A42" s="10" t="s">
        <v>24</v>
      </c>
      <c r="B42" s="11" t="s">
        <v>12</v>
      </c>
      <c r="C42" s="37">
        <v>10</v>
      </c>
      <c r="D42" s="37">
        <v>10</v>
      </c>
      <c r="E42" s="11">
        <v>43237</v>
      </c>
      <c r="F42" s="12">
        <v>0.94444444444444453</v>
      </c>
      <c r="G42" s="11">
        <v>43237</v>
      </c>
      <c r="H42" s="12">
        <v>0.94444444444444453</v>
      </c>
      <c r="I42" s="48"/>
      <c r="J42" s="49"/>
      <c r="K42" s="50"/>
    </row>
    <row r="43" spans="1:11" x14ac:dyDescent="0.2">
      <c r="A43" s="10" t="s">
        <v>24</v>
      </c>
      <c r="B43" s="11" t="s">
        <v>31</v>
      </c>
      <c r="C43" s="37">
        <v>10</v>
      </c>
      <c r="D43" s="37">
        <v>5</v>
      </c>
      <c r="E43" s="11">
        <v>43237</v>
      </c>
      <c r="F43" s="12">
        <v>0.94444444444444453</v>
      </c>
      <c r="G43" s="11">
        <v>43237</v>
      </c>
      <c r="H43" s="12">
        <v>0.94444444444444453</v>
      </c>
      <c r="I43" s="34"/>
      <c r="J43" s="35"/>
      <c r="K43" s="36"/>
    </row>
    <row r="44" spans="1:11" x14ac:dyDescent="0.2">
      <c r="A44" s="10" t="s">
        <v>24</v>
      </c>
      <c r="B44" s="11" t="s">
        <v>13</v>
      </c>
      <c r="C44" s="37">
        <v>10</v>
      </c>
      <c r="D44" s="37">
        <v>5</v>
      </c>
      <c r="E44" s="11">
        <v>43237</v>
      </c>
      <c r="F44" s="12">
        <v>0.94444444444444453</v>
      </c>
      <c r="G44" s="11">
        <v>43237</v>
      </c>
      <c r="H44" s="12">
        <v>0.94444444444444453</v>
      </c>
      <c r="I44" s="48"/>
      <c r="J44" s="49"/>
      <c r="K44" s="50"/>
    </row>
    <row r="45" spans="1:11" x14ac:dyDescent="0.2">
      <c r="A45" s="10" t="s">
        <v>25</v>
      </c>
      <c r="B45" s="11" t="s">
        <v>13</v>
      </c>
      <c r="C45" s="37">
        <v>10</v>
      </c>
      <c r="D45" s="37">
        <v>7</v>
      </c>
      <c r="E45" s="11">
        <v>43237</v>
      </c>
      <c r="F45" s="12">
        <v>0.95833333333333337</v>
      </c>
      <c r="G45" s="11">
        <v>43237</v>
      </c>
      <c r="H45" s="12">
        <v>0.95833333333333337</v>
      </c>
      <c r="I45" s="48"/>
      <c r="J45" s="49"/>
      <c r="K45" s="50"/>
    </row>
    <row r="46" spans="1:11" x14ac:dyDescent="0.2">
      <c r="A46" s="10" t="s">
        <v>26</v>
      </c>
      <c r="B46" s="11" t="s">
        <v>11</v>
      </c>
      <c r="C46" s="37">
        <v>10</v>
      </c>
      <c r="D46" s="37">
        <v>15</v>
      </c>
      <c r="E46" s="11">
        <v>43237</v>
      </c>
      <c r="F46" s="12">
        <v>0.95833333333333337</v>
      </c>
      <c r="G46" s="11">
        <v>43237</v>
      </c>
      <c r="H46" s="12">
        <v>0.95833333333333337</v>
      </c>
      <c r="I46" s="48"/>
      <c r="J46" s="49"/>
      <c r="K46" s="50"/>
    </row>
    <row r="47" spans="1:11" x14ac:dyDescent="0.2">
      <c r="A47" s="15" t="s">
        <v>27</v>
      </c>
      <c r="B47" s="11" t="s">
        <v>10</v>
      </c>
      <c r="C47" s="37">
        <v>15</v>
      </c>
      <c r="D47" s="37">
        <v>10</v>
      </c>
      <c r="E47" s="11">
        <v>43237</v>
      </c>
      <c r="F47" s="12">
        <v>0.95833333333333337</v>
      </c>
      <c r="G47" s="11">
        <v>43237</v>
      </c>
      <c r="H47" s="12">
        <v>0.95833333333333337</v>
      </c>
      <c r="I47" s="48"/>
      <c r="J47" s="49"/>
      <c r="K47" s="50"/>
    </row>
    <row r="48" spans="1:1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x14ac:dyDescent="0.2">
      <c r="A49" s="17"/>
      <c r="B49" s="18"/>
      <c r="C49" s="19"/>
      <c r="D49" s="19"/>
      <c r="E49" s="18"/>
      <c r="F49" s="20"/>
      <c r="G49" s="18"/>
      <c r="H49" s="20"/>
      <c r="I49" s="16"/>
      <c r="J49" s="21"/>
      <c r="K49" s="22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6"/>
      <c r="J50" s="21"/>
      <c r="K50" s="22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6"/>
      <c r="J51" s="21"/>
      <c r="K51" s="22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6"/>
      <c r="J52" s="21"/>
      <c r="K52" s="21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6"/>
      <c r="J53" s="21"/>
      <c r="K53" s="21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6"/>
      <c r="J54" s="21"/>
      <c r="K54" s="21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6"/>
      <c r="J55" s="21"/>
      <c r="K55" s="22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6"/>
      <c r="J56" s="16"/>
      <c r="K56" s="16"/>
    </row>
    <row r="57" spans="1:11" x14ac:dyDescent="0.2">
      <c r="A57" s="13"/>
      <c r="B57" s="28" t="s">
        <v>47</v>
      </c>
      <c r="C57" s="38">
        <f>SUM(C60:E65)</f>
        <v>995</v>
      </c>
      <c r="D57" s="76"/>
      <c r="E57" s="13"/>
      <c r="F57" s="13"/>
      <c r="G57" s="13"/>
      <c r="H57" s="28" t="s">
        <v>48</v>
      </c>
      <c r="I57" s="38">
        <f>SUM(J60:K65)</f>
        <v>970</v>
      </c>
      <c r="J57" s="13"/>
      <c r="K57" s="13"/>
    </row>
    <row r="58" spans="1:11" x14ac:dyDescent="0.2">
      <c r="I58" s="6"/>
      <c r="J58" s="7"/>
    </row>
    <row r="59" spans="1:11" x14ac:dyDescent="0.2">
      <c r="A59" s="1" t="s">
        <v>30</v>
      </c>
      <c r="B59" s="1" t="s">
        <v>16</v>
      </c>
      <c r="C59" s="54" t="s">
        <v>17</v>
      </c>
      <c r="D59" s="54"/>
      <c r="E59" s="54"/>
      <c r="F59" s="24"/>
      <c r="G59" s="25"/>
      <c r="H59" s="1" t="s">
        <v>30</v>
      </c>
      <c r="I59" s="1" t="s">
        <v>16</v>
      </c>
      <c r="J59" s="45" t="s">
        <v>17</v>
      </c>
      <c r="K59" s="45"/>
    </row>
    <row r="60" spans="1:11" x14ac:dyDescent="0.2">
      <c r="A60" s="14" t="s">
        <v>18</v>
      </c>
      <c r="B60" s="39">
        <f>COUNTIF(B8:B47,"LE")</f>
        <v>7</v>
      </c>
      <c r="C60" s="46">
        <f>SUMIFS($C$8:$C$47,$B$8:$B$47,"LE")</f>
        <v>175</v>
      </c>
      <c r="D60" s="77"/>
      <c r="E60" s="47"/>
      <c r="F60" s="30"/>
      <c r="G60" s="31"/>
      <c r="H60" s="29" t="s">
        <v>18</v>
      </c>
      <c r="I60" s="39">
        <f>B60</f>
        <v>7</v>
      </c>
      <c r="J60" s="43">
        <f>SUMIFS($D$8:$D$47,$B$8:$B$47,"LE")</f>
        <v>160</v>
      </c>
      <c r="K60" s="44"/>
    </row>
    <row r="61" spans="1:11" x14ac:dyDescent="0.2">
      <c r="A61" s="14" t="s">
        <v>19</v>
      </c>
      <c r="B61" s="39">
        <f>COUNTIF(B8:B47,"LP")</f>
        <v>7</v>
      </c>
      <c r="C61" s="46">
        <f>SUMIFS($C$8:$C$47,$B$8:$B$47,"LP")</f>
        <v>170</v>
      </c>
      <c r="D61" s="77"/>
      <c r="E61" s="47"/>
      <c r="F61" s="30"/>
      <c r="G61" s="31"/>
      <c r="H61" s="29" t="s">
        <v>19</v>
      </c>
      <c r="I61" s="39">
        <f t="shared" ref="I61:I65" si="0">B61</f>
        <v>7</v>
      </c>
      <c r="J61" s="43">
        <f>SUMIFS($D$8:$D$47,$B$8:$B$47,"LP")</f>
        <v>168</v>
      </c>
      <c r="K61" s="44"/>
    </row>
    <row r="62" spans="1:11" x14ac:dyDescent="0.2">
      <c r="A62" s="14" t="s">
        <v>20</v>
      </c>
      <c r="B62" s="39">
        <f>COUNTIF(B8:B47,"LS")</f>
        <v>7</v>
      </c>
      <c r="C62" s="46">
        <f>SUMIFS($C$8:$C$47,$B$8:$B$47,"LS")</f>
        <v>170</v>
      </c>
      <c r="D62" s="77"/>
      <c r="E62" s="47"/>
      <c r="F62" s="30"/>
      <c r="G62" s="31"/>
      <c r="H62" s="29" t="s">
        <v>20</v>
      </c>
      <c r="I62" s="39">
        <f t="shared" si="0"/>
        <v>7</v>
      </c>
      <c r="J62" s="43">
        <f>SUMIFS($D$8:$D$47,$B$8:$B$47,"LS")</f>
        <v>167</v>
      </c>
      <c r="K62" s="44"/>
    </row>
    <row r="63" spans="1:11" x14ac:dyDescent="0.2">
      <c r="A63" s="14" t="s">
        <v>21</v>
      </c>
      <c r="B63" s="39">
        <f>COUNTIF(B8:B47,"LD")</f>
        <v>6</v>
      </c>
      <c r="C63" s="46">
        <f>SUMIFS($C$8:$C$47,$B$8:$B$47,"LD")</f>
        <v>160</v>
      </c>
      <c r="D63" s="77"/>
      <c r="E63" s="47"/>
      <c r="F63" s="30"/>
      <c r="G63" s="31"/>
      <c r="H63" s="29" t="s">
        <v>21</v>
      </c>
      <c r="I63" s="39">
        <f t="shared" si="0"/>
        <v>6</v>
      </c>
      <c r="J63" s="43">
        <f>SUMIFS($D$8:$D$47,$B$8:$B$47,"LD")</f>
        <v>160</v>
      </c>
      <c r="K63" s="44"/>
    </row>
    <row r="64" spans="1:11" x14ac:dyDescent="0.2">
      <c r="A64" s="14" t="s">
        <v>22</v>
      </c>
      <c r="B64" s="39">
        <f>COUNTIF(B8:B47,"LC")</f>
        <v>7</v>
      </c>
      <c r="C64" s="46">
        <f>SUMIFS($C$8:$C$47,$B$8:$B$47,"LC")</f>
        <v>160</v>
      </c>
      <c r="D64" s="77"/>
      <c r="E64" s="47"/>
      <c r="F64" s="30"/>
      <c r="G64" s="32"/>
      <c r="H64" s="29" t="s">
        <v>22</v>
      </c>
      <c r="I64" s="39">
        <f t="shared" si="0"/>
        <v>7</v>
      </c>
      <c r="J64" s="43">
        <f>SUMIFS($D$8:$D$47,$B$8:$B$47,"LC")</f>
        <v>160</v>
      </c>
      <c r="K64" s="44"/>
    </row>
    <row r="65" spans="1:11" x14ac:dyDescent="0.2">
      <c r="A65" s="23" t="s">
        <v>23</v>
      </c>
      <c r="B65" s="39">
        <f>COUNTIF(B8:B47,"LA")</f>
        <v>6</v>
      </c>
      <c r="C65" s="46">
        <f>SUMIFS($C$8:$C$47,$B$8:$B$47,"LA")</f>
        <v>160</v>
      </c>
      <c r="D65" s="77"/>
      <c r="E65" s="47"/>
      <c r="F65" s="30"/>
      <c r="G65" s="31"/>
      <c r="H65" s="33" t="s">
        <v>23</v>
      </c>
      <c r="I65" s="39">
        <f t="shared" si="0"/>
        <v>6</v>
      </c>
      <c r="J65" s="43">
        <f>SUMIFS($D$8:$D$47,$B$8:$B$47,"LA")</f>
        <v>155</v>
      </c>
      <c r="K65" s="44"/>
    </row>
    <row r="66" spans="1:11" x14ac:dyDescent="0.2">
      <c r="F66" s="25"/>
    </row>
    <row r="67" spans="1:11" x14ac:dyDescent="0.2">
      <c r="A67" s="42" t="s">
        <v>30</v>
      </c>
      <c r="B67" s="42" t="s">
        <v>16</v>
      </c>
      <c r="C67" s="42" t="s">
        <v>33</v>
      </c>
      <c r="D67" s="42"/>
      <c r="E67" s="42"/>
      <c r="F67" s="42" t="s">
        <v>34</v>
      </c>
      <c r="G67" s="42" t="s">
        <v>35</v>
      </c>
      <c r="H67" s="42" t="s">
        <v>36</v>
      </c>
    </row>
    <row r="68" spans="1:11" x14ac:dyDescent="0.2">
      <c r="A68" s="39" t="s">
        <v>18</v>
      </c>
      <c r="B68" s="39">
        <f>B60</f>
        <v>7</v>
      </c>
      <c r="C68" s="46">
        <f>C60</f>
        <v>175</v>
      </c>
      <c r="D68" s="77"/>
      <c r="E68" s="47"/>
      <c r="F68" s="40">
        <f>J60</f>
        <v>160</v>
      </c>
      <c r="G68" s="41">
        <f>C68-F68</f>
        <v>15</v>
      </c>
      <c r="H68" s="39">
        <f>G68/C68*100</f>
        <v>8.5714285714285712</v>
      </c>
    </row>
    <row r="69" spans="1:11" x14ac:dyDescent="0.2">
      <c r="A69" s="39" t="s">
        <v>19</v>
      </c>
      <c r="B69" s="39">
        <f t="shared" ref="B69:B73" si="1">B61</f>
        <v>7</v>
      </c>
      <c r="C69" s="46">
        <f t="shared" ref="C69:C73" si="2">C61</f>
        <v>170</v>
      </c>
      <c r="D69" s="77"/>
      <c r="E69" s="47"/>
      <c r="F69" s="40">
        <f>J61</f>
        <v>168</v>
      </c>
      <c r="G69" s="41">
        <f t="shared" ref="G69:G73" si="3">C69-F69</f>
        <v>2</v>
      </c>
      <c r="H69" s="39">
        <f t="shared" ref="H69:H73" si="4">G69/C69*100</f>
        <v>1.1764705882352942</v>
      </c>
    </row>
    <row r="70" spans="1:11" x14ac:dyDescent="0.2">
      <c r="A70" s="39" t="s">
        <v>20</v>
      </c>
      <c r="B70" s="39">
        <f t="shared" si="1"/>
        <v>7</v>
      </c>
      <c r="C70" s="46">
        <f t="shared" si="2"/>
        <v>170</v>
      </c>
      <c r="D70" s="77"/>
      <c r="E70" s="47"/>
      <c r="F70" s="40">
        <f>J62</f>
        <v>167</v>
      </c>
      <c r="G70" s="41">
        <f t="shared" si="3"/>
        <v>3</v>
      </c>
      <c r="H70" s="39">
        <f t="shared" si="4"/>
        <v>1.7647058823529411</v>
      </c>
    </row>
    <row r="71" spans="1:11" x14ac:dyDescent="0.2">
      <c r="A71" s="39" t="s">
        <v>21</v>
      </c>
      <c r="B71" s="39">
        <f t="shared" si="1"/>
        <v>6</v>
      </c>
      <c r="C71" s="46">
        <f t="shared" si="2"/>
        <v>160</v>
      </c>
      <c r="D71" s="77"/>
      <c r="E71" s="47"/>
      <c r="F71" s="40">
        <f>J63</f>
        <v>160</v>
      </c>
      <c r="G71" s="41">
        <f t="shared" si="3"/>
        <v>0</v>
      </c>
      <c r="H71" s="39">
        <f t="shared" si="4"/>
        <v>0</v>
      </c>
    </row>
    <row r="72" spans="1:11" x14ac:dyDescent="0.2">
      <c r="A72" s="39" t="s">
        <v>22</v>
      </c>
      <c r="B72" s="39">
        <f t="shared" si="1"/>
        <v>7</v>
      </c>
      <c r="C72" s="46">
        <f t="shared" si="2"/>
        <v>160</v>
      </c>
      <c r="D72" s="77"/>
      <c r="E72" s="47"/>
      <c r="F72" s="40">
        <f>J64</f>
        <v>160</v>
      </c>
      <c r="G72" s="41">
        <f t="shared" si="3"/>
        <v>0</v>
      </c>
      <c r="H72" s="39">
        <f t="shared" si="4"/>
        <v>0</v>
      </c>
    </row>
    <row r="73" spans="1:11" x14ac:dyDescent="0.2">
      <c r="A73" s="39" t="s">
        <v>23</v>
      </c>
      <c r="B73" s="39">
        <f t="shared" si="1"/>
        <v>6</v>
      </c>
      <c r="C73" s="46">
        <f t="shared" si="2"/>
        <v>160</v>
      </c>
      <c r="D73" s="77"/>
      <c r="E73" s="47"/>
      <c r="F73" s="40">
        <f>J65</f>
        <v>155</v>
      </c>
      <c r="G73" s="41">
        <f t="shared" si="3"/>
        <v>5</v>
      </c>
      <c r="H73" s="39">
        <f t="shared" si="4"/>
        <v>3.125</v>
      </c>
    </row>
  </sheetData>
  <autoFilter ref="A7:K47" xr:uid="{00000000-0009-0000-0000-000000000000}">
    <filterColumn colId="8" showButton="0"/>
    <filterColumn colId="9" showButton="0"/>
  </autoFilter>
  <mergeCells count="61">
    <mergeCell ref="I46:K46"/>
    <mergeCell ref="I47:K47"/>
    <mergeCell ref="I30:K30"/>
    <mergeCell ref="I36:K36"/>
    <mergeCell ref="I44:K44"/>
    <mergeCell ref="I34:K34"/>
    <mergeCell ref="I35:K35"/>
    <mergeCell ref="I37:K37"/>
    <mergeCell ref="I38:K38"/>
    <mergeCell ref="I39:K39"/>
    <mergeCell ref="I24:K24"/>
    <mergeCell ref="I45:K45"/>
    <mergeCell ref="I21:K21"/>
    <mergeCell ref="I22:K22"/>
    <mergeCell ref="I23:K23"/>
    <mergeCell ref="I25:K25"/>
    <mergeCell ref="I26:K26"/>
    <mergeCell ref="I27:K27"/>
    <mergeCell ref="I40:K40"/>
    <mergeCell ref="I41:K41"/>
    <mergeCell ref="I42:K42"/>
    <mergeCell ref="I28:K28"/>
    <mergeCell ref="I29:K29"/>
    <mergeCell ref="I31:K31"/>
    <mergeCell ref="I32:K32"/>
    <mergeCell ref="I33:K33"/>
    <mergeCell ref="A1:A2"/>
    <mergeCell ref="B1:I2"/>
    <mergeCell ref="J1:K2"/>
    <mergeCell ref="A3:A4"/>
    <mergeCell ref="J3:K3"/>
    <mergeCell ref="G3:I4"/>
    <mergeCell ref="B3:F4"/>
    <mergeCell ref="C64:E64"/>
    <mergeCell ref="C65:E65"/>
    <mergeCell ref="A6:K6"/>
    <mergeCell ref="C59:E59"/>
    <mergeCell ref="C60:E60"/>
    <mergeCell ref="C61:E61"/>
    <mergeCell ref="C62:E62"/>
    <mergeCell ref="C63:E63"/>
    <mergeCell ref="I7:K7"/>
    <mergeCell ref="I8:K8"/>
    <mergeCell ref="I14:K14"/>
    <mergeCell ref="I16:K16"/>
    <mergeCell ref="I9:K9"/>
    <mergeCell ref="I10:K10"/>
    <mergeCell ref="I11:K11"/>
    <mergeCell ref="I12:K12"/>
    <mergeCell ref="I13:K13"/>
    <mergeCell ref="I15:K15"/>
    <mergeCell ref="I17:K17"/>
    <mergeCell ref="I19:K19"/>
    <mergeCell ref="I18:K18"/>
    <mergeCell ref="I20:K20"/>
    <mergeCell ref="C73:E73"/>
    <mergeCell ref="C68:E68"/>
    <mergeCell ref="C69:E69"/>
    <mergeCell ref="C70:E70"/>
    <mergeCell ref="C71:E71"/>
    <mergeCell ref="C72:E72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Familia Calderón Sierra</cp:lastModifiedBy>
  <dcterms:created xsi:type="dcterms:W3CDTF">2016-02-05T21:36:42Z</dcterms:created>
  <dcterms:modified xsi:type="dcterms:W3CDTF">2018-05-17T07:29:31Z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