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il\Documents\CICLO 2\"/>
    </mc:Choice>
  </mc:AlternateContent>
  <xr:revisionPtr revIDLastSave="0" documentId="13_ncr:1_{FE1DE08E-C483-4CFE-8ACE-B9DA5A86BED6}" xr6:coauthVersionLast="32" xr6:coauthVersionMax="32" xr10:uidLastSave="{00000000-0000-0000-0000-000000000000}"/>
  <bookViews>
    <workbookView xWindow="0" yWindow="465" windowWidth="25605" windowHeight="14400" xr2:uid="{00000000-000D-0000-FFFF-FFFF00000000}"/>
  </bookViews>
  <sheets>
    <sheet name="Asignaciones" sheetId="1" r:id="rId1"/>
  </sheets>
  <definedNames>
    <definedName name="_xlnm._FilterDatabase" localSheetId="0" hidden="1">Asignaciones!$A$7:$K$43</definedName>
  </definedNames>
  <calcPr calcId="179017"/>
</workbook>
</file>

<file path=xl/calcChain.xml><?xml version="1.0" encoding="utf-8"?>
<calcChain xmlns="http://schemas.openxmlformats.org/spreadsheetml/2006/main">
  <c r="B65" i="1" l="1"/>
  <c r="B66" i="1"/>
  <c r="B67" i="1"/>
  <c r="B68" i="1"/>
  <c r="B69" i="1"/>
  <c r="B64" i="1"/>
  <c r="J61" i="1"/>
  <c r="J60" i="1"/>
  <c r="J59" i="1"/>
  <c r="J58" i="1"/>
  <c r="J57" i="1"/>
  <c r="J56" i="1"/>
  <c r="I53" i="1" l="1"/>
  <c r="C61" i="1" l="1"/>
  <c r="C60" i="1"/>
  <c r="C59" i="1"/>
  <c r="C58" i="1"/>
  <c r="C57" i="1"/>
  <c r="C56" i="1"/>
  <c r="B61" i="1"/>
  <c r="I61" i="1" s="1"/>
  <c r="B60" i="1"/>
  <c r="I60" i="1" s="1"/>
  <c r="B59" i="1"/>
  <c r="I59" i="1" s="1"/>
  <c r="B58" i="1"/>
  <c r="I58" i="1" s="1"/>
  <c r="B57" i="1"/>
  <c r="I57" i="1" s="1"/>
  <c r="B56" i="1"/>
  <c r="I56" i="1" s="1"/>
  <c r="F65" i="1" l="1"/>
  <c r="F66" i="1"/>
  <c r="F67" i="1"/>
  <c r="F68" i="1"/>
  <c r="F69" i="1"/>
  <c r="F64" i="1"/>
  <c r="C65" i="1"/>
  <c r="C66" i="1"/>
  <c r="C67" i="1"/>
  <c r="C68" i="1"/>
  <c r="C69" i="1"/>
  <c r="C64" i="1"/>
  <c r="G65" i="1" l="1"/>
  <c r="H65" i="1" s="1"/>
  <c r="G66" i="1"/>
  <c r="H66" i="1" s="1"/>
  <c r="G67" i="1"/>
  <c r="H67" i="1" s="1"/>
  <c r="G68" i="1"/>
  <c r="H68" i="1" s="1"/>
  <c r="G69" i="1"/>
  <c r="H69" i="1" s="1"/>
  <c r="G64" i="1"/>
  <c r="H64" i="1" s="1"/>
  <c r="C53" i="1" l="1"/>
</calcChain>
</file>

<file path=xl/sharedStrings.xml><?xml version="1.0" encoding="utf-8"?>
<sst xmlns="http://schemas.openxmlformats.org/spreadsheetml/2006/main" count="121" uniqueCount="52">
  <si>
    <t>Observaciones</t>
  </si>
  <si>
    <t>Hora Entrega</t>
  </si>
  <si>
    <t>Fecha Entregada</t>
  </si>
  <si>
    <t>Hora Acordada</t>
  </si>
  <si>
    <t>Fecha Acordada</t>
  </si>
  <si>
    <t>De</t>
  </si>
  <si>
    <t>Actividad</t>
  </si>
  <si>
    <t>CONTROL ASIGNACIONES</t>
  </si>
  <si>
    <t xml:space="preserve">Ciclo: </t>
  </si>
  <si>
    <t>Universidad Piloto de Colombia</t>
  </si>
  <si>
    <t>LE</t>
  </si>
  <si>
    <t>LP</t>
  </si>
  <si>
    <t>LC</t>
  </si>
  <si>
    <t>LS</t>
  </si>
  <si>
    <t>Tiempo Estimado (minutos)</t>
  </si>
  <si>
    <t>LA</t>
  </si>
  <si>
    <t>Actividades asignadas</t>
  </si>
  <si>
    <t>Tiempo de actividades</t>
  </si>
  <si>
    <t>Hacer bitácoras de tiempos.</t>
  </si>
  <si>
    <t>Consolidar bitácoras de tiempos.</t>
  </si>
  <si>
    <t>Actualizar planeación de actividades.</t>
  </si>
  <si>
    <t>Elaborar el Informe semanal.</t>
  </si>
  <si>
    <t>PROYECTO:  RAPICOOP</t>
  </si>
  <si>
    <t>METFOR</t>
  </si>
  <si>
    <t>Rol</t>
  </si>
  <si>
    <t>LD</t>
  </si>
  <si>
    <t>Tiempo de actividades estimado</t>
  </si>
  <si>
    <t>Tiempo Actividades Realizadas</t>
  </si>
  <si>
    <t>Tiempo Delta</t>
  </si>
  <si>
    <t>Porcentaje</t>
  </si>
  <si>
    <t>II</t>
  </si>
  <si>
    <t>Líder de equipo</t>
  </si>
  <si>
    <t>Líder de Planeación</t>
  </si>
  <si>
    <t>Líder de Soporte</t>
  </si>
  <si>
    <t>Líder de Desarrollo</t>
  </si>
  <si>
    <t>Líder de Calidad</t>
  </si>
  <si>
    <t>Líder de Arquitectura</t>
  </si>
  <si>
    <t>Duración Total</t>
  </si>
  <si>
    <t>Reunión definición del proceso de Implementación</t>
  </si>
  <si>
    <t xml:space="preserve">Revisar y modificar plantillas de documentos: </t>
  </si>
  <si>
    <t>Tiempo
Real
(minutos)</t>
  </si>
  <si>
    <t>TAREA: Implementación</t>
  </si>
  <si>
    <t>Elaborar documento Revisiones e insepecciones de código</t>
  </si>
  <si>
    <t>Elaborar pruebas unitarias</t>
  </si>
  <si>
    <t>Elaborar Procedimiento almacenado, controlador y vista de consultar ventas</t>
  </si>
  <si>
    <t>Elaborar Procedimiento almacenado, formulario login, incicio de sesión y errores de ingreso</t>
  </si>
  <si>
    <t>Elaborar perfiles de usuario, añadir y modificar usuario, cancelar compra y capturar cliente automaticamente</t>
  </si>
  <si>
    <t>Elaborar diseño html5 y ccs3 y barra de menu</t>
  </si>
  <si>
    <t>Revisión Implementación</t>
  </si>
  <si>
    <t>Elaborar Procedimiento y creación de mostrar detalle de ventas</t>
  </si>
  <si>
    <t>Elaborar Script Implementación</t>
  </si>
  <si>
    <t>Líder de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</si>
</sst>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h:mm:ss;@"/>
    <numFmt numFmtId="165" formatCode="dd/mm/yyyy;@"/>
    <numFmt numFmtId="166" formatCode="_ [$€-2]\ * #,##0.00_ ;_ [$€-2]\ * \-#,##0.00_ ;_ [$€-2]\ * &quot;-&quot;??_ "/>
  </numFmts>
  <fonts count="11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166" fontId="0" fillId="0" borderId="0"/>
    <xf numFmtId="166" fontId="1" fillId="0" borderId="0" applyFont="0" applyFill="0" applyBorder="0" applyAlignment="0" applyProtection="0"/>
  </cellStyleXfs>
  <cellXfs count="79">
    <xf numFmtId="166" fontId="0" fillId="0" borderId="0" xfId="0"/>
    <xf numFmtId="165" fontId="1" fillId="2" borderId="1" xfId="0" applyNumberFormat="1" applyFont="1" applyFill="1" applyBorder="1"/>
    <xf numFmtId="166" fontId="0" fillId="3" borderId="0" xfId="0" applyFill="1"/>
    <xf numFmtId="166" fontId="6" fillId="3" borderId="7" xfId="0" applyFont="1" applyFill="1" applyBorder="1" applyAlignment="1">
      <alignment horizontal="left" vertical="top" wrapText="1"/>
    </xf>
    <xf numFmtId="166" fontId="6" fillId="3" borderId="6" xfId="0" applyFont="1" applyFill="1" applyBorder="1" applyAlignment="1">
      <alignment horizontal="left" vertical="top" wrapText="1"/>
    </xf>
    <xf numFmtId="165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" fontId="0" fillId="3" borderId="0" xfId="0" applyNumberFormat="1" applyFill="1" applyAlignment="1">
      <alignment horizontal="center"/>
    </xf>
    <xf numFmtId="166" fontId="4" fillId="3" borderId="0" xfId="0" applyFont="1" applyFill="1" applyAlignment="1">
      <alignment vertical="center" wrapText="1"/>
    </xf>
    <xf numFmtId="166" fontId="2" fillId="3" borderId="1" xfId="0" applyFont="1" applyFill="1" applyBorder="1" applyAlignment="1">
      <alignment horizontal="justify"/>
    </xf>
    <xf numFmtId="165" fontId="2" fillId="3" borderId="1" xfId="0" applyNumberFormat="1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vertical="top" wrapText="1"/>
    </xf>
    <xf numFmtId="166" fontId="2" fillId="3" borderId="0" xfId="0" applyFont="1" applyFill="1"/>
    <xf numFmtId="165" fontId="0" fillId="3" borderId="1" xfId="0" applyNumberFormat="1" applyFill="1" applyBorder="1"/>
    <xf numFmtId="166" fontId="2" fillId="3" borderId="1" xfId="0" applyFont="1" applyFill="1" applyBorder="1"/>
    <xf numFmtId="166" fontId="2" fillId="3" borderId="0" xfId="0" applyFont="1" applyFill="1" applyBorder="1"/>
    <xf numFmtId="166" fontId="3" fillId="3" borderId="0" xfId="0" applyFont="1" applyFill="1" applyBorder="1" applyAlignment="1">
      <alignment horizontal="justify"/>
    </xf>
    <xf numFmtId="165" fontId="2" fillId="3" borderId="0" xfId="0" applyNumberFormat="1" applyFont="1" applyFill="1" applyBorder="1" applyAlignment="1">
      <alignment vertical="top" wrapText="1"/>
    </xf>
    <xf numFmtId="166" fontId="2" fillId="3" borderId="0" xfId="0" applyNumberFormat="1" applyFont="1" applyFill="1" applyBorder="1" applyAlignment="1">
      <alignment vertical="top" wrapText="1"/>
    </xf>
    <xf numFmtId="164" fontId="2" fillId="3" borderId="0" xfId="0" applyNumberFormat="1" applyFont="1" applyFill="1" applyBorder="1" applyAlignment="1">
      <alignment vertical="top" wrapText="1"/>
    </xf>
    <xf numFmtId="1" fontId="2" fillId="3" borderId="0" xfId="0" applyNumberFormat="1" applyFont="1" applyFill="1" applyBorder="1" applyAlignment="1">
      <alignment horizontal="right" vertical="top" wrapText="1"/>
    </xf>
    <xf numFmtId="1" fontId="2" fillId="3" borderId="0" xfId="0" applyNumberFormat="1" applyFont="1" applyFill="1" applyBorder="1" applyAlignment="1">
      <alignment horizontal="left" vertical="top" wrapText="1"/>
    </xf>
    <xf numFmtId="165" fontId="1" fillId="3" borderId="1" xfId="0" applyNumberFormat="1" applyFont="1" applyFill="1" applyBorder="1"/>
    <xf numFmtId="165" fontId="0" fillId="3" borderId="16" xfId="0" applyNumberFormat="1" applyFill="1" applyBorder="1"/>
    <xf numFmtId="165" fontId="0" fillId="3" borderId="0" xfId="0" applyNumberFormat="1" applyFill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166" fontId="2" fillId="2" borderId="1" xfId="0" applyFont="1" applyFill="1" applyBorder="1"/>
    <xf numFmtId="166" fontId="0" fillId="3" borderId="1" xfId="0" applyNumberFormat="1" applyFill="1" applyBorder="1"/>
    <xf numFmtId="166" fontId="0" fillId="3" borderId="16" xfId="0" applyNumberFormat="1" applyFill="1" applyBorder="1"/>
    <xf numFmtId="166" fontId="0" fillId="3" borderId="0" xfId="0" applyNumberFormat="1" applyFill="1" applyBorder="1"/>
    <xf numFmtId="166" fontId="0" fillId="3" borderId="0" xfId="0" applyNumberFormat="1" applyFill="1"/>
    <xf numFmtId="166" fontId="1" fillId="3" borderId="1" xfId="0" applyNumberFormat="1" applyFont="1" applyFill="1" applyBorder="1"/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vertical="top" wrapText="1"/>
    </xf>
    <xf numFmtId="0" fontId="2" fillId="3" borderId="1" xfId="0" applyNumberFormat="1" applyFont="1" applyFill="1" applyBorder="1"/>
    <xf numFmtId="0" fontId="0" fillId="3" borderId="1" xfId="0" applyNumberFormat="1" applyFill="1" applyBorder="1"/>
    <xf numFmtId="0" fontId="0" fillId="3" borderId="14" xfId="0" applyNumberFormat="1" applyFill="1" applyBorder="1" applyAlignment="1"/>
    <xf numFmtId="0" fontId="0" fillId="3" borderId="1" xfId="0" applyNumberFormat="1" applyFill="1" applyBorder="1" applyAlignment="1"/>
    <xf numFmtId="0" fontId="0" fillId="2" borderId="1" xfId="0" applyNumberFormat="1" applyFill="1" applyBorder="1"/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3" borderId="14" xfId="0" applyNumberFormat="1" applyFill="1" applyBorder="1" applyAlignment="1">
      <alignment horizontal="center"/>
    </xf>
    <xf numFmtId="0" fontId="0" fillId="3" borderId="15" xfId="0" applyNumberFormat="1" applyFill="1" applyBorder="1" applyAlignment="1">
      <alignment horizontal="center"/>
    </xf>
    <xf numFmtId="166" fontId="2" fillId="3" borderId="14" xfId="0" applyFont="1" applyFill="1" applyBorder="1" applyAlignment="1">
      <alignment horizontal="center"/>
    </xf>
    <xf numFmtId="166" fontId="2" fillId="3" borderId="26" xfId="0" applyFont="1" applyFill="1" applyBorder="1" applyAlignment="1">
      <alignment horizontal="center"/>
    </xf>
    <xf numFmtId="166" fontId="2" fillId="3" borderId="15" xfId="0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165" fontId="6" fillId="3" borderId="4" xfId="0" applyNumberFormat="1" applyFont="1" applyFill="1" applyBorder="1" applyAlignment="1">
      <alignment horizontal="center"/>
    </xf>
    <xf numFmtId="165" fontId="6" fillId="3" borderId="3" xfId="0" applyNumberFormat="1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" fontId="5" fillId="2" borderId="23" xfId="0" applyNumberFormat="1" applyFont="1" applyFill="1" applyBorder="1" applyAlignment="1">
      <alignment horizontal="center" vertical="center" wrapText="1"/>
    </xf>
    <xf numFmtId="1" fontId="5" fillId="2" borderId="24" xfId="0" applyNumberFormat="1" applyFont="1" applyFill="1" applyBorder="1" applyAlignment="1">
      <alignment horizontal="center" vertical="center" wrapText="1"/>
    </xf>
    <xf numFmtId="1" fontId="5" fillId="2" borderId="25" xfId="0" applyNumberFormat="1" applyFont="1" applyFill="1" applyBorder="1" applyAlignment="1">
      <alignment horizontal="center" vertical="center" wrapText="1"/>
    </xf>
    <xf numFmtId="166" fontId="9" fillId="3" borderId="13" xfId="0" applyFont="1" applyFill="1" applyBorder="1" applyAlignment="1">
      <alignment horizontal="center" vertical="top" wrapText="1"/>
    </xf>
    <xf numFmtId="166" fontId="9" fillId="3" borderId="10" xfId="0" applyFont="1" applyFill="1" applyBorder="1" applyAlignment="1">
      <alignment horizontal="center" vertical="top" wrapText="1"/>
    </xf>
    <xf numFmtId="166" fontId="8" fillId="3" borderId="12" xfId="0" applyFont="1" applyFill="1" applyBorder="1" applyAlignment="1">
      <alignment horizontal="center" vertical="center" wrapText="1"/>
    </xf>
    <xf numFmtId="166" fontId="8" fillId="3" borderId="1" xfId="0" applyFont="1" applyFill="1" applyBorder="1" applyAlignment="1">
      <alignment horizontal="center" vertical="center" wrapText="1"/>
    </xf>
    <xf numFmtId="166" fontId="8" fillId="3" borderId="12" xfId="0" applyFont="1" applyFill="1" applyBorder="1" applyAlignment="1">
      <alignment horizontal="center" vertical="top" wrapText="1"/>
    </xf>
    <xf numFmtId="166" fontId="8" fillId="3" borderId="11" xfId="0" applyFont="1" applyFill="1" applyBorder="1" applyAlignment="1">
      <alignment horizontal="center" vertical="top" wrapText="1"/>
    </xf>
    <xf numFmtId="166" fontId="8" fillId="3" borderId="1" xfId="0" applyFont="1" applyFill="1" applyBorder="1" applyAlignment="1">
      <alignment horizontal="center" vertical="top" wrapText="1"/>
    </xf>
    <xf numFmtId="166" fontId="8" fillId="3" borderId="9" xfId="0" applyFont="1" applyFill="1" applyBorder="1" applyAlignment="1">
      <alignment horizontal="center" vertical="top" wrapText="1"/>
    </xf>
    <xf numFmtId="166" fontId="6" fillId="3" borderId="10" xfId="0" applyFont="1" applyFill="1" applyBorder="1" applyAlignment="1">
      <alignment horizontal="center" vertical="center" wrapText="1"/>
    </xf>
    <xf numFmtId="166" fontId="6" fillId="3" borderId="8" xfId="0" applyFont="1" applyFill="1" applyBorder="1" applyAlignment="1">
      <alignment horizontal="center" vertical="center" wrapText="1"/>
    </xf>
    <xf numFmtId="166" fontId="6" fillId="3" borderId="1" xfId="0" applyFont="1" applyFill="1" applyBorder="1" applyAlignment="1">
      <alignment horizontal="center"/>
    </xf>
    <xf numFmtId="166" fontId="6" fillId="3" borderId="9" xfId="0" applyFont="1" applyFill="1" applyBorder="1" applyAlignment="1">
      <alignment horizontal="center"/>
    </xf>
    <xf numFmtId="166" fontId="7" fillId="3" borderId="17" xfId="0" applyFont="1" applyFill="1" applyBorder="1" applyAlignment="1">
      <alignment horizontal="center" vertical="center"/>
    </xf>
    <xf numFmtId="166" fontId="7" fillId="3" borderId="18" xfId="0" applyFont="1" applyFill="1" applyBorder="1" applyAlignment="1">
      <alignment horizontal="center" vertical="center"/>
    </xf>
    <xf numFmtId="166" fontId="7" fillId="3" borderId="19" xfId="0" applyFont="1" applyFill="1" applyBorder="1" applyAlignment="1">
      <alignment horizontal="center" vertical="center"/>
    </xf>
    <xf numFmtId="166" fontId="7" fillId="3" borderId="20" xfId="0" applyFont="1" applyFill="1" applyBorder="1" applyAlignment="1">
      <alignment horizontal="center" vertical="center"/>
    </xf>
    <xf numFmtId="166" fontId="7" fillId="3" borderId="21" xfId="0" applyFont="1" applyFill="1" applyBorder="1" applyAlignment="1">
      <alignment horizontal="center" vertical="center"/>
    </xf>
    <xf numFmtId="166" fontId="7" fillId="3" borderId="22" xfId="0" applyFont="1" applyFill="1" applyBorder="1" applyAlignment="1">
      <alignment horizontal="center" vertical="center"/>
    </xf>
    <xf numFmtId="0" fontId="2" fillId="3" borderId="0" xfId="0" applyNumberFormat="1" applyFont="1" applyFill="1" applyBorder="1"/>
    <xf numFmtId="0" fontId="0" fillId="3" borderId="26" xfId="0" applyNumberFormat="1" applyFill="1" applyBorder="1" applyAlignment="1">
      <alignment horizontal="center"/>
    </xf>
  </cellXfs>
  <cellStyles count="2">
    <cellStyle name="Euro" xfId="1" xr:uid="{00000000-0005-0000-0000-000000000000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1419225</xdr:colOff>
      <xdr:row>0</xdr:row>
      <xdr:rowOff>28575</xdr:rowOff>
    </xdr:from>
    <xdr:ext cx="672465" cy="606425"/>
    <xdr:pic>
      <xdr:nvPicPr>
        <xdr:cNvPr id="2" name="Picture 2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"/>
          <a:ext cx="672465" cy="606425"/>
        </a:xfrm>
        <a:prstGeom prst="rect">
          <a:avLst/>
        </a:prstGeom>
        <a:noFill/>
        <a:extLst/>
      </xdr:spPr>
    </xdr:pic>
    <xdr:clientData/>
  </xdr:oneCellAnchor>
  <xdr:twoCellAnchor editAs="oneCell">
    <xdr:from>
      <xdr:col>10</xdr:col>
      <xdr:colOff>104775</xdr:colOff>
      <xdr:row>0</xdr:row>
      <xdr:rowOff>0</xdr:rowOff>
    </xdr:from>
    <xdr:to>
      <xdr:col>11</xdr:col>
      <xdr:colOff>19050</xdr:colOff>
      <xdr:row>2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60" t="4974" r="13372" b="25398"/>
        <a:stretch/>
      </xdr:blipFill>
      <xdr:spPr bwMode="auto">
        <a:xfrm>
          <a:off x="11544300" y="0"/>
          <a:ext cx="552450" cy="6667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tabSelected="1" zoomScaleNormal="100" workbookViewId="0">
      <selection activeCell="A17" sqref="A17"/>
    </sheetView>
  </sheetViews>
  <sheetFormatPr baseColWidth="10" defaultColWidth="11.42578125" defaultRowHeight="12.75" x14ac:dyDescent="0.2"/>
  <cols>
    <col min="1" max="1" width="53.85546875" style="5" customWidth="1"/>
    <col min="2" max="2" width="24.42578125" style="5" customWidth="1"/>
    <col min="3" max="4" width="10.7109375" style="5" customWidth="1"/>
    <col min="5" max="5" width="17" style="5" customWidth="1"/>
    <col min="6" max="6" width="24.140625" style="5" customWidth="1"/>
    <col min="7" max="7" width="22.28515625" style="5" customWidth="1"/>
    <col min="8" max="8" width="19.7109375" style="6" customWidth="1"/>
    <col min="9" max="9" width="19.5703125" style="7" bestFit="1" customWidth="1"/>
    <col min="10" max="10" width="10.7109375" style="8" customWidth="1"/>
    <col min="11" max="11" width="9.5703125" style="8" customWidth="1"/>
    <col min="12" max="12" width="10.7109375" style="2" customWidth="1"/>
    <col min="13" max="16384" width="11.42578125" style="2"/>
  </cols>
  <sheetData>
    <row r="1" spans="1:11" ht="32.25" customHeight="1" x14ac:dyDescent="0.2">
      <c r="A1" s="59"/>
      <c r="B1" s="61" t="s">
        <v>7</v>
      </c>
      <c r="C1" s="61"/>
      <c r="D1" s="61"/>
      <c r="E1" s="61"/>
      <c r="F1" s="61"/>
      <c r="G1" s="61"/>
      <c r="H1" s="61"/>
      <c r="I1" s="61"/>
      <c r="J1" s="63"/>
      <c r="K1" s="64"/>
    </row>
    <row r="2" spans="1:11" ht="20.25" customHeight="1" x14ac:dyDescent="0.2">
      <c r="A2" s="60"/>
      <c r="B2" s="62"/>
      <c r="C2" s="62"/>
      <c r="D2" s="62"/>
      <c r="E2" s="62"/>
      <c r="F2" s="62"/>
      <c r="G2" s="62"/>
      <c r="H2" s="62"/>
      <c r="I2" s="62"/>
      <c r="J2" s="65"/>
      <c r="K2" s="66"/>
    </row>
    <row r="3" spans="1:11" ht="12.75" customHeight="1" x14ac:dyDescent="0.2">
      <c r="A3" s="67" t="s">
        <v>9</v>
      </c>
      <c r="B3" s="71" t="s">
        <v>22</v>
      </c>
      <c r="C3" s="72"/>
      <c r="D3" s="72"/>
      <c r="E3" s="72"/>
      <c r="F3" s="73"/>
      <c r="G3" s="71" t="s">
        <v>41</v>
      </c>
      <c r="H3" s="72"/>
      <c r="I3" s="73"/>
      <c r="J3" s="69" t="s">
        <v>23</v>
      </c>
      <c r="K3" s="70"/>
    </row>
    <row r="4" spans="1:11" ht="13.5" thickBot="1" x14ac:dyDescent="0.25">
      <c r="A4" s="68"/>
      <c r="B4" s="74"/>
      <c r="C4" s="75"/>
      <c r="D4" s="75"/>
      <c r="E4" s="75"/>
      <c r="F4" s="76"/>
      <c r="G4" s="74"/>
      <c r="H4" s="75"/>
      <c r="I4" s="76"/>
      <c r="J4" s="3" t="s">
        <v>8</v>
      </c>
      <c r="K4" s="4" t="s">
        <v>30</v>
      </c>
    </row>
    <row r="5" spans="1:11" ht="13.5" thickBot="1" x14ac:dyDescent="0.25"/>
    <row r="6" spans="1:11" ht="13.5" thickBot="1" x14ac:dyDescent="0.25">
      <c r="A6" s="52" t="s">
        <v>7</v>
      </c>
      <c r="B6" s="53"/>
      <c r="C6" s="53"/>
      <c r="D6" s="53"/>
      <c r="E6" s="53"/>
      <c r="F6" s="53"/>
      <c r="G6" s="53"/>
      <c r="H6" s="53"/>
      <c r="I6" s="53"/>
      <c r="J6" s="53"/>
      <c r="K6" s="54"/>
    </row>
    <row r="7" spans="1:11" s="9" customFormat="1" ht="36" customHeight="1" x14ac:dyDescent="0.2">
      <c r="A7" s="26" t="s">
        <v>6</v>
      </c>
      <c r="B7" s="26" t="s">
        <v>5</v>
      </c>
      <c r="C7" s="27" t="s">
        <v>14</v>
      </c>
      <c r="D7" s="26" t="s">
        <v>40</v>
      </c>
      <c r="E7" s="26" t="s">
        <v>4</v>
      </c>
      <c r="F7" s="26" t="s">
        <v>3</v>
      </c>
      <c r="G7" s="26" t="s">
        <v>2</v>
      </c>
      <c r="H7" s="26" t="s">
        <v>1</v>
      </c>
      <c r="I7" s="56" t="s">
        <v>0</v>
      </c>
      <c r="J7" s="57"/>
      <c r="K7" s="58"/>
    </row>
    <row r="8" spans="1:11" s="13" customFormat="1" ht="15" customHeight="1" x14ac:dyDescent="0.2">
      <c r="A8" s="10" t="s">
        <v>38</v>
      </c>
      <c r="B8" s="11" t="s">
        <v>10</v>
      </c>
      <c r="C8" s="37">
        <v>30</v>
      </c>
      <c r="D8" s="37">
        <v>25</v>
      </c>
      <c r="E8" s="11">
        <v>43227</v>
      </c>
      <c r="F8" s="12">
        <v>0.83333333333333337</v>
      </c>
      <c r="G8" s="11">
        <v>43227</v>
      </c>
      <c r="H8" s="12">
        <v>0.83333333333333337</v>
      </c>
      <c r="I8" s="49"/>
      <c r="J8" s="50"/>
      <c r="K8" s="51"/>
    </row>
    <row r="9" spans="1:11" s="13" customFormat="1" ht="12" customHeight="1" x14ac:dyDescent="0.2">
      <c r="A9" s="10" t="s">
        <v>38</v>
      </c>
      <c r="B9" s="11" t="s">
        <v>11</v>
      </c>
      <c r="C9" s="37">
        <v>30</v>
      </c>
      <c r="D9" s="37">
        <v>25</v>
      </c>
      <c r="E9" s="11">
        <v>43227</v>
      </c>
      <c r="F9" s="12">
        <v>0.83333333333333337</v>
      </c>
      <c r="G9" s="11">
        <v>43227</v>
      </c>
      <c r="H9" s="12">
        <v>0.83333333333333337</v>
      </c>
      <c r="I9" s="49"/>
      <c r="J9" s="50"/>
      <c r="K9" s="51"/>
    </row>
    <row r="10" spans="1:11" s="13" customFormat="1" ht="12" customHeight="1" x14ac:dyDescent="0.2">
      <c r="A10" s="10" t="s">
        <v>38</v>
      </c>
      <c r="B10" s="11" t="s">
        <v>15</v>
      </c>
      <c r="C10" s="37">
        <v>30</v>
      </c>
      <c r="D10" s="37">
        <v>25</v>
      </c>
      <c r="E10" s="11">
        <v>43227</v>
      </c>
      <c r="F10" s="12">
        <v>0.83333333333333337</v>
      </c>
      <c r="G10" s="11">
        <v>43227</v>
      </c>
      <c r="H10" s="12">
        <v>0.83333333333333337</v>
      </c>
      <c r="I10" s="49"/>
      <c r="J10" s="50"/>
      <c r="K10" s="51"/>
    </row>
    <row r="11" spans="1:11" s="13" customFormat="1" ht="13.5" customHeight="1" x14ac:dyDescent="0.2">
      <c r="A11" s="10" t="s">
        <v>38</v>
      </c>
      <c r="B11" s="11" t="s">
        <v>12</v>
      </c>
      <c r="C11" s="37">
        <v>30</v>
      </c>
      <c r="D11" s="37">
        <v>25</v>
      </c>
      <c r="E11" s="11">
        <v>43227</v>
      </c>
      <c r="F11" s="12">
        <v>0.83333333333333337</v>
      </c>
      <c r="G11" s="11">
        <v>43227</v>
      </c>
      <c r="H11" s="12">
        <v>0.83333333333333337</v>
      </c>
      <c r="I11" s="49"/>
      <c r="J11" s="50"/>
      <c r="K11" s="51"/>
    </row>
    <row r="12" spans="1:11" s="13" customFormat="1" ht="12" customHeight="1" x14ac:dyDescent="0.2">
      <c r="A12" s="10" t="s">
        <v>38</v>
      </c>
      <c r="B12" s="11" t="s">
        <v>25</v>
      </c>
      <c r="C12" s="37">
        <v>30</v>
      </c>
      <c r="D12" s="37">
        <v>25</v>
      </c>
      <c r="E12" s="11">
        <v>43227</v>
      </c>
      <c r="F12" s="12">
        <v>0.83333333333333337</v>
      </c>
      <c r="G12" s="11">
        <v>43227</v>
      </c>
      <c r="H12" s="12">
        <v>0.83333333333333337</v>
      </c>
      <c r="I12" s="49"/>
      <c r="J12" s="50"/>
      <c r="K12" s="51"/>
    </row>
    <row r="13" spans="1:11" s="13" customFormat="1" ht="12.75" customHeight="1" x14ac:dyDescent="0.2">
      <c r="A13" s="10" t="s">
        <v>38</v>
      </c>
      <c r="B13" s="11" t="s">
        <v>13</v>
      </c>
      <c r="C13" s="37">
        <v>30</v>
      </c>
      <c r="D13" s="37">
        <v>25</v>
      </c>
      <c r="E13" s="11">
        <v>43227</v>
      </c>
      <c r="F13" s="12">
        <v>0.83333333333333337</v>
      </c>
      <c r="G13" s="11">
        <v>43227</v>
      </c>
      <c r="H13" s="12">
        <v>0.83333333333333337</v>
      </c>
      <c r="I13" s="49"/>
      <c r="J13" s="50"/>
      <c r="K13" s="51"/>
    </row>
    <row r="14" spans="1:11" hidden="1" x14ac:dyDescent="0.2">
      <c r="A14" s="10" t="s">
        <v>39</v>
      </c>
      <c r="B14" s="11" t="s">
        <v>12</v>
      </c>
      <c r="C14" s="37"/>
      <c r="D14" s="37"/>
      <c r="E14" s="11"/>
      <c r="F14" s="12"/>
      <c r="G14" s="11"/>
      <c r="H14" s="12"/>
      <c r="I14" s="49"/>
      <c r="J14" s="50"/>
      <c r="K14" s="51"/>
    </row>
    <row r="15" spans="1:11" x14ac:dyDescent="0.2">
      <c r="A15" s="10" t="s">
        <v>50</v>
      </c>
      <c r="B15" s="11" t="s">
        <v>10</v>
      </c>
      <c r="C15" s="37">
        <v>10</v>
      </c>
      <c r="D15" s="37">
        <v>10</v>
      </c>
      <c r="E15" s="11">
        <v>43227</v>
      </c>
      <c r="F15" s="12">
        <v>0.95833333333333337</v>
      </c>
      <c r="G15" s="11">
        <v>43227</v>
      </c>
      <c r="H15" s="12">
        <v>0.95833333333333337</v>
      </c>
      <c r="I15" s="43"/>
      <c r="J15" s="44"/>
      <c r="K15" s="45"/>
    </row>
    <row r="16" spans="1:11" s="13" customFormat="1" ht="24" x14ac:dyDescent="0.2">
      <c r="A16" s="10" t="s">
        <v>44</v>
      </c>
      <c r="B16" s="11" t="s">
        <v>15</v>
      </c>
      <c r="C16" s="37">
        <v>70</v>
      </c>
      <c r="D16" s="37">
        <v>80</v>
      </c>
      <c r="E16" s="11">
        <v>43228</v>
      </c>
      <c r="F16" s="12">
        <v>0.83333333333333337</v>
      </c>
      <c r="G16" s="11">
        <v>43228</v>
      </c>
      <c r="H16" s="12">
        <v>0.83333333333333337</v>
      </c>
      <c r="I16" s="49"/>
      <c r="J16" s="50"/>
      <c r="K16" s="51"/>
    </row>
    <row r="17" spans="1:11" s="13" customFormat="1" ht="24" x14ac:dyDescent="0.2">
      <c r="A17" s="10" t="s">
        <v>44</v>
      </c>
      <c r="B17" s="11" t="s">
        <v>12</v>
      </c>
      <c r="C17" s="37">
        <v>70</v>
      </c>
      <c r="D17" s="37">
        <v>80</v>
      </c>
      <c r="E17" s="11">
        <v>43228</v>
      </c>
      <c r="F17" s="12">
        <v>0.83333333333333337</v>
      </c>
      <c r="G17" s="11">
        <v>43228</v>
      </c>
      <c r="H17" s="12">
        <v>0.83333333333333337</v>
      </c>
      <c r="I17" s="49"/>
      <c r="J17" s="50"/>
      <c r="K17" s="51"/>
    </row>
    <row r="18" spans="1:11" s="13" customFormat="1" ht="12" x14ac:dyDescent="0.2">
      <c r="A18" s="10" t="s">
        <v>49</v>
      </c>
      <c r="B18" s="11" t="s">
        <v>15</v>
      </c>
      <c r="C18" s="37">
        <v>30</v>
      </c>
      <c r="D18" s="37">
        <v>35</v>
      </c>
      <c r="E18" s="11">
        <v>43228</v>
      </c>
      <c r="F18" s="12">
        <v>0.83333333333333337</v>
      </c>
      <c r="G18" s="11">
        <v>43228</v>
      </c>
      <c r="H18" s="12">
        <v>0.83333333333333337</v>
      </c>
      <c r="I18" s="49"/>
      <c r="J18" s="50"/>
      <c r="K18" s="51"/>
    </row>
    <row r="19" spans="1:11" s="13" customFormat="1" ht="12" x14ac:dyDescent="0.2">
      <c r="A19" s="10" t="s">
        <v>49</v>
      </c>
      <c r="B19" s="11" t="s">
        <v>12</v>
      </c>
      <c r="C19" s="37">
        <v>30</v>
      </c>
      <c r="D19" s="37">
        <v>35</v>
      </c>
      <c r="E19" s="11">
        <v>43228</v>
      </c>
      <c r="F19" s="12">
        <v>0.83333333333333337</v>
      </c>
      <c r="G19" s="11">
        <v>43228</v>
      </c>
      <c r="H19" s="12">
        <v>0.83333333333333337</v>
      </c>
      <c r="I19" s="49"/>
      <c r="J19" s="50"/>
      <c r="K19" s="51"/>
    </row>
    <row r="20" spans="1:11" s="13" customFormat="1" ht="24" x14ac:dyDescent="0.2">
      <c r="A20" s="10" t="s">
        <v>45</v>
      </c>
      <c r="B20" s="11" t="s">
        <v>11</v>
      </c>
      <c r="C20" s="37">
        <v>70</v>
      </c>
      <c r="D20" s="37">
        <v>74</v>
      </c>
      <c r="E20" s="11">
        <v>43228</v>
      </c>
      <c r="F20" s="12">
        <v>0.91666666666666663</v>
      </c>
      <c r="G20" s="11">
        <v>43228</v>
      </c>
      <c r="H20" s="12">
        <v>0.91666666666666663</v>
      </c>
      <c r="I20" s="49"/>
      <c r="J20" s="50"/>
      <c r="K20" s="51"/>
    </row>
    <row r="21" spans="1:11" s="13" customFormat="1" ht="24" x14ac:dyDescent="0.2">
      <c r="A21" s="10" t="s">
        <v>45</v>
      </c>
      <c r="B21" s="11" t="s">
        <v>10</v>
      </c>
      <c r="C21" s="37">
        <v>70</v>
      </c>
      <c r="D21" s="37">
        <v>74</v>
      </c>
      <c r="E21" s="11">
        <v>43228</v>
      </c>
      <c r="F21" s="12">
        <v>0.91666666666666663</v>
      </c>
      <c r="G21" s="11">
        <v>43228</v>
      </c>
      <c r="H21" s="12">
        <v>0.91666666666666663</v>
      </c>
      <c r="I21" s="49"/>
      <c r="J21" s="50"/>
      <c r="K21" s="51"/>
    </row>
    <row r="22" spans="1:11" s="13" customFormat="1" ht="24" x14ac:dyDescent="0.2">
      <c r="A22" s="10" t="s">
        <v>46</v>
      </c>
      <c r="B22" s="11" t="s">
        <v>11</v>
      </c>
      <c r="C22" s="37">
        <v>40</v>
      </c>
      <c r="D22" s="37">
        <v>40</v>
      </c>
      <c r="E22" s="11">
        <v>43229</v>
      </c>
      <c r="F22" s="12">
        <v>0.83333333333333337</v>
      </c>
      <c r="G22" s="11">
        <v>43229</v>
      </c>
      <c r="H22" s="12">
        <v>0.83333333333333337</v>
      </c>
      <c r="I22" s="49"/>
      <c r="J22" s="50"/>
      <c r="K22" s="51"/>
    </row>
    <row r="23" spans="1:11" s="13" customFormat="1" ht="24" x14ac:dyDescent="0.2">
      <c r="A23" s="10" t="s">
        <v>46</v>
      </c>
      <c r="B23" s="11" t="s">
        <v>10</v>
      </c>
      <c r="C23" s="37">
        <v>40</v>
      </c>
      <c r="D23" s="37">
        <v>40</v>
      </c>
      <c r="E23" s="11">
        <v>43229</v>
      </c>
      <c r="F23" s="12">
        <v>0.83333333333333337</v>
      </c>
      <c r="G23" s="11">
        <v>43229</v>
      </c>
      <c r="H23" s="12">
        <v>0.83333333333333337</v>
      </c>
      <c r="I23" s="49"/>
      <c r="J23" s="50"/>
      <c r="K23" s="51"/>
    </row>
    <row r="24" spans="1:11" s="13" customFormat="1" ht="12" x14ac:dyDescent="0.2">
      <c r="A24" s="10" t="s">
        <v>47</v>
      </c>
      <c r="B24" s="11" t="s">
        <v>25</v>
      </c>
      <c r="C24" s="37">
        <v>30</v>
      </c>
      <c r="D24" s="37">
        <v>28</v>
      </c>
      <c r="E24" s="11">
        <v>43229</v>
      </c>
      <c r="F24" s="12">
        <v>0.875</v>
      </c>
      <c r="G24" s="11">
        <v>43229</v>
      </c>
      <c r="H24" s="12">
        <v>0.875</v>
      </c>
      <c r="I24" s="49"/>
      <c r="J24" s="50"/>
      <c r="K24" s="51"/>
    </row>
    <row r="25" spans="1:11" s="13" customFormat="1" ht="12" x14ac:dyDescent="0.2">
      <c r="A25" s="10" t="s">
        <v>47</v>
      </c>
      <c r="B25" s="11" t="s">
        <v>13</v>
      </c>
      <c r="C25" s="37">
        <v>30</v>
      </c>
      <c r="D25" s="37">
        <v>28</v>
      </c>
      <c r="E25" s="11">
        <v>43229</v>
      </c>
      <c r="F25" s="12">
        <v>0.875</v>
      </c>
      <c r="G25" s="11">
        <v>43229</v>
      </c>
      <c r="H25" s="12">
        <v>0.875</v>
      </c>
      <c r="I25" s="49"/>
      <c r="J25" s="50"/>
      <c r="K25" s="51"/>
    </row>
    <row r="26" spans="1:11" s="13" customFormat="1" ht="12" x14ac:dyDescent="0.2">
      <c r="A26" s="10" t="s">
        <v>43</v>
      </c>
      <c r="B26" s="11" t="s">
        <v>25</v>
      </c>
      <c r="C26" s="37">
        <v>100</v>
      </c>
      <c r="D26" s="37">
        <v>105</v>
      </c>
      <c r="E26" s="11">
        <v>43230</v>
      </c>
      <c r="F26" s="12">
        <v>0.83333333333333337</v>
      </c>
      <c r="G26" s="11">
        <v>43230</v>
      </c>
      <c r="H26" s="12">
        <v>0.83333333333333337</v>
      </c>
      <c r="I26" s="43"/>
      <c r="J26" s="44"/>
      <c r="K26" s="45"/>
    </row>
    <row r="27" spans="1:11" s="13" customFormat="1" ht="12" x14ac:dyDescent="0.2">
      <c r="A27" s="10" t="s">
        <v>43</v>
      </c>
      <c r="B27" s="11" t="s">
        <v>13</v>
      </c>
      <c r="C27" s="37">
        <v>100</v>
      </c>
      <c r="D27" s="37">
        <v>105</v>
      </c>
      <c r="E27" s="11">
        <v>43230</v>
      </c>
      <c r="F27" s="12">
        <v>0.83333333333333337</v>
      </c>
      <c r="G27" s="11">
        <v>43230</v>
      </c>
      <c r="H27" s="12">
        <v>0.83333333333333337</v>
      </c>
      <c r="I27" s="43"/>
      <c r="J27" s="44"/>
      <c r="K27" s="45"/>
    </row>
    <row r="28" spans="1:11" s="13" customFormat="1" ht="12" x14ac:dyDescent="0.2">
      <c r="A28" s="10" t="s">
        <v>42</v>
      </c>
      <c r="B28" s="11" t="s">
        <v>12</v>
      </c>
      <c r="C28" s="37">
        <v>30</v>
      </c>
      <c r="D28" s="37">
        <v>30</v>
      </c>
      <c r="E28" s="11">
        <v>43230</v>
      </c>
      <c r="F28" s="12">
        <v>0.91666666666666663</v>
      </c>
      <c r="G28" s="11">
        <v>43230</v>
      </c>
      <c r="H28" s="12">
        <v>0.91666666666666663</v>
      </c>
      <c r="I28" s="43"/>
      <c r="J28" s="44"/>
      <c r="K28" s="45"/>
    </row>
    <row r="29" spans="1:11" s="13" customFormat="1" ht="12" customHeight="1" x14ac:dyDescent="0.2">
      <c r="A29" s="10" t="s">
        <v>48</v>
      </c>
      <c r="B29" s="11" t="s">
        <v>10</v>
      </c>
      <c r="C29" s="37">
        <v>20</v>
      </c>
      <c r="D29" s="37">
        <v>20</v>
      </c>
      <c r="E29" s="11">
        <v>43230</v>
      </c>
      <c r="F29" s="12">
        <v>0.95833333333333337</v>
      </c>
      <c r="G29" s="11">
        <v>43230</v>
      </c>
      <c r="H29" s="12">
        <v>0.95833333333333337</v>
      </c>
      <c r="I29" s="49"/>
      <c r="J29" s="50"/>
      <c r="K29" s="51"/>
    </row>
    <row r="30" spans="1:11" s="13" customFormat="1" ht="12" customHeight="1" x14ac:dyDescent="0.2">
      <c r="A30" s="10" t="s">
        <v>48</v>
      </c>
      <c r="B30" s="11" t="s">
        <v>11</v>
      </c>
      <c r="C30" s="37">
        <v>20</v>
      </c>
      <c r="D30" s="37">
        <v>20</v>
      </c>
      <c r="E30" s="11">
        <v>43230</v>
      </c>
      <c r="F30" s="12">
        <v>0.95833333333333337</v>
      </c>
      <c r="G30" s="11">
        <v>43230</v>
      </c>
      <c r="H30" s="12">
        <v>0.95833333333333337</v>
      </c>
      <c r="I30" s="49"/>
      <c r="J30" s="50"/>
      <c r="K30" s="51"/>
    </row>
    <row r="31" spans="1:11" s="13" customFormat="1" ht="12" customHeight="1" x14ac:dyDescent="0.2">
      <c r="A31" s="10" t="s">
        <v>48</v>
      </c>
      <c r="B31" s="11" t="s">
        <v>15</v>
      </c>
      <c r="C31" s="37">
        <v>20</v>
      </c>
      <c r="D31" s="37">
        <v>20</v>
      </c>
      <c r="E31" s="11">
        <v>43230</v>
      </c>
      <c r="F31" s="12">
        <v>0.95833333333333337</v>
      </c>
      <c r="G31" s="11">
        <v>43230</v>
      </c>
      <c r="H31" s="12">
        <v>0.95833333333333337</v>
      </c>
      <c r="I31" s="49"/>
      <c r="J31" s="50"/>
      <c r="K31" s="51"/>
    </row>
    <row r="32" spans="1:11" s="13" customFormat="1" ht="12.75" customHeight="1" x14ac:dyDescent="0.2">
      <c r="A32" s="10" t="s">
        <v>48</v>
      </c>
      <c r="B32" s="11" t="s">
        <v>12</v>
      </c>
      <c r="C32" s="37">
        <v>20</v>
      </c>
      <c r="D32" s="37">
        <v>20</v>
      </c>
      <c r="E32" s="11">
        <v>43230</v>
      </c>
      <c r="F32" s="12">
        <v>0.95833333333333337</v>
      </c>
      <c r="G32" s="11">
        <v>43230</v>
      </c>
      <c r="H32" s="12">
        <v>0.95833333333333337</v>
      </c>
      <c r="I32" s="49"/>
      <c r="J32" s="50"/>
      <c r="K32" s="51"/>
    </row>
    <row r="33" spans="1:11" x14ac:dyDescent="0.2">
      <c r="A33" s="10" t="s">
        <v>48</v>
      </c>
      <c r="B33" s="11" t="s">
        <v>25</v>
      </c>
      <c r="C33" s="37">
        <v>20</v>
      </c>
      <c r="D33" s="37">
        <v>20</v>
      </c>
      <c r="E33" s="11">
        <v>43230</v>
      </c>
      <c r="F33" s="12">
        <v>0.95833333333333337</v>
      </c>
      <c r="G33" s="11">
        <v>43230</v>
      </c>
      <c r="H33" s="12">
        <v>0.95833333333333337</v>
      </c>
      <c r="I33" s="49"/>
      <c r="J33" s="50"/>
      <c r="K33" s="51"/>
    </row>
    <row r="34" spans="1:11" x14ac:dyDescent="0.2">
      <c r="A34" s="10" t="s">
        <v>48</v>
      </c>
      <c r="B34" s="11" t="s">
        <v>13</v>
      </c>
      <c r="C34" s="37">
        <v>20</v>
      </c>
      <c r="D34" s="37">
        <v>20</v>
      </c>
      <c r="E34" s="11">
        <v>43230</v>
      </c>
      <c r="F34" s="12">
        <v>0.95833333333333337</v>
      </c>
      <c r="G34" s="11">
        <v>43230</v>
      </c>
      <c r="H34" s="12">
        <v>0.95833333333333337</v>
      </c>
      <c r="I34" s="49"/>
      <c r="J34" s="50"/>
      <c r="K34" s="51"/>
    </row>
    <row r="35" spans="1:11" x14ac:dyDescent="0.2">
      <c r="A35" s="10" t="s">
        <v>18</v>
      </c>
      <c r="B35" s="11" t="s">
        <v>10</v>
      </c>
      <c r="C35" s="37">
        <v>10</v>
      </c>
      <c r="D35" s="37">
        <v>5</v>
      </c>
      <c r="E35" s="11">
        <v>43230</v>
      </c>
      <c r="F35" s="12">
        <v>0.96527777777777779</v>
      </c>
      <c r="G35" s="11">
        <v>43230</v>
      </c>
      <c r="H35" s="12">
        <v>0.96527777777777779</v>
      </c>
      <c r="I35" s="49"/>
      <c r="J35" s="50"/>
      <c r="K35" s="51"/>
    </row>
    <row r="36" spans="1:11" x14ac:dyDescent="0.2">
      <c r="A36" s="10" t="s">
        <v>18</v>
      </c>
      <c r="B36" s="11" t="s">
        <v>11</v>
      </c>
      <c r="C36" s="37">
        <v>10</v>
      </c>
      <c r="D36" s="37">
        <v>5</v>
      </c>
      <c r="E36" s="11">
        <v>43230</v>
      </c>
      <c r="F36" s="12">
        <v>0.96527777777777779</v>
      </c>
      <c r="G36" s="11">
        <v>43230</v>
      </c>
      <c r="H36" s="12">
        <v>0.96527777777777779</v>
      </c>
      <c r="I36" s="49"/>
      <c r="J36" s="50"/>
      <c r="K36" s="51"/>
    </row>
    <row r="37" spans="1:11" x14ac:dyDescent="0.2">
      <c r="A37" s="10" t="s">
        <v>18</v>
      </c>
      <c r="B37" s="11" t="s">
        <v>15</v>
      </c>
      <c r="C37" s="37">
        <v>10</v>
      </c>
      <c r="D37" s="37">
        <v>5</v>
      </c>
      <c r="E37" s="11">
        <v>43230</v>
      </c>
      <c r="F37" s="12">
        <v>0.96527777777777779</v>
      </c>
      <c r="G37" s="11">
        <v>43230</v>
      </c>
      <c r="H37" s="12">
        <v>0.96527777777777779</v>
      </c>
      <c r="I37" s="49"/>
      <c r="J37" s="50"/>
      <c r="K37" s="51"/>
    </row>
    <row r="38" spans="1:11" x14ac:dyDescent="0.2">
      <c r="A38" s="10" t="s">
        <v>18</v>
      </c>
      <c r="B38" s="11" t="s">
        <v>12</v>
      </c>
      <c r="C38" s="37">
        <v>10</v>
      </c>
      <c r="D38" s="37">
        <v>5</v>
      </c>
      <c r="E38" s="11">
        <v>43230</v>
      </c>
      <c r="F38" s="12">
        <v>0.96527777777777779</v>
      </c>
      <c r="G38" s="11">
        <v>43230</v>
      </c>
      <c r="H38" s="12">
        <v>0.96527777777777779</v>
      </c>
      <c r="I38" s="49"/>
      <c r="J38" s="50"/>
      <c r="K38" s="51"/>
    </row>
    <row r="39" spans="1:11" x14ac:dyDescent="0.2">
      <c r="A39" s="10" t="s">
        <v>18</v>
      </c>
      <c r="B39" s="11" t="s">
        <v>25</v>
      </c>
      <c r="C39" s="37">
        <v>10</v>
      </c>
      <c r="D39" s="37">
        <v>5</v>
      </c>
      <c r="E39" s="11">
        <v>43230</v>
      </c>
      <c r="F39" s="12">
        <v>0.96527777777777779</v>
      </c>
      <c r="G39" s="11">
        <v>43230</v>
      </c>
      <c r="H39" s="12">
        <v>0.96527777777777779</v>
      </c>
      <c r="I39" s="34"/>
      <c r="J39" s="35"/>
      <c r="K39" s="36"/>
    </row>
    <row r="40" spans="1:11" x14ac:dyDescent="0.2">
      <c r="A40" s="10" t="s">
        <v>18</v>
      </c>
      <c r="B40" s="11" t="s">
        <v>13</v>
      </c>
      <c r="C40" s="37">
        <v>10</v>
      </c>
      <c r="D40" s="37">
        <v>5</v>
      </c>
      <c r="E40" s="11">
        <v>43230</v>
      </c>
      <c r="F40" s="12">
        <v>0.96527777777777779</v>
      </c>
      <c r="G40" s="11">
        <v>43230</v>
      </c>
      <c r="H40" s="12">
        <v>0.96527777777777779</v>
      </c>
      <c r="I40" s="49"/>
      <c r="J40" s="50"/>
      <c r="K40" s="51"/>
    </row>
    <row r="41" spans="1:11" x14ac:dyDescent="0.2">
      <c r="A41" s="10" t="s">
        <v>19</v>
      </c>
      <c r="B41" s="11" t="s">
        <v>13</v>
      </c>
      <c r="C41" s="37">
        <v>10</v>
      </c>
      <c r="D41" s="37">
        <v>5</v>
      </c>
      <c r="E41" s="11">
        <v>43230</v>
      </c>
      <c r="F41" s="12">
        <v>0.97916666666666663</v>
      </c>
      <c r="G41" s="11">
        <v>43230</v>
      </c>
      <c r="H41" s="12">
        <v>0.97916666666666663</v>
      </c>
      <c r="I41" s="49"/>
      <c r="J41" s="50"/>
      <c r="K41" s="51"/>
    </row>
    <row r="42" spans="1:11" x14ac:dyDescent="0.2">
      <c r="A42" s="10" t="s">
        <v>20</v>
      </c>
      <c r="B42" s="11" t="s">
        <v>11</v>
      </c>
      <c r="C42" s="37">
        <v>15</v>
      </c>
      <c r="D42" s="37">
        <v>15</v>
      </c>
      <c r="E42" s="11">
        <v>43230</v>
      </c>
      <c r="F42" s="12">
        <v>0.97916666666666663</v>
      </c>
      <c r="G42" s="11">
        <v>43230</v>
      </c>
      <c r="H42" s="12">
        <v>0.97916666666666663</v>
      </c>
      <c r="I42" s="49"/>
      <c r="J42" s="50"/>
      <c r="K42" s="51"/>
    </row>
    <row r="43" spans="1:11" x14ac:dyDescent="0.2">
      <c r="A43" s="15" t="s">
        <v>21</v>
      </c>
      <c r="B43" s="11" t="s">
        <v>10</v>
      </c>
      <c r="C43" s="37">
        <v>10</v>
      </c>
      <c r="D43" s="37">
        <v>10</v>
      </c>
      <c r="E43" s="11">
        <v>43230</v>
      </c>
      <c r="F43" s="12">
        <v>0.97916666666666663</v>
      </c>
      <c r="G43" s="11">
        <v>43230</v>
      </c>
      <c r="H43" s="12">
        <v>0.97916666666666663</v>
      </c>
      <c r="I43" s="49"/>
      <c r="J43" s="50"/>
      <c r="K43" s="51"/>
    </row>
    <row r="44" spans="1:11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</row>
    <row r="45" spans="1:11" x14ac:dyDescent="0.2">
      <c r="A45" s="17"/>
      <c r="B45" s="18"/>
      <c r="C45" s="19"/>
      <c r="D45" s="19"/>
      <c r="E45" s="18"/>
      <c r="F45" s="20"/>
      <c r="G45" s="18"/>
      <c r="H45" s="20"/>
      <c r="I45" s="16"/>
      <c r="J45" s="21"/>
      <c r="K45" s="22"/>
    </row>
    <row r="46" spans="1:11" x14ac:dyDescent="0.2">
      <c r="A46" s="13"/>
      <c r="B46" s="13"/>
      <c r="C46" s="13"/>
      <c r="D46" s="13"/>
      <c r="E46" s="13"/>
      <c r="F46" s="13"/>
      <c r="G46" s="13"/>
      <c r="H46" s="13"/>
      <c r="I46" s="16"/>
      <c r="J46" s="21"/>
      <c r="K46" s="22"/>
    </row>
    <row r="47" spans="1:11" x14ac:dyDescent="0.2">
      <c r="A47" s="13"/>
      <c r="B47" s="13"/>
      <c r="C47" s="13"/>
      <c r="D47" s="13"/>
      <c r="E47" s="13"/>
      <c r="F47" s="13"/>
      <c r="G47" s="13"/>
      <c r="H47" s="13"/>
      <c r="I47" s="16"/>
      <c r="J47" s="21"/>
      <c r="K47" s="22"/>
    </row>
    <row r="48" spans="1:11" x14ac:dyDescent="0.2">
      <c r="A48" s="13"/>
      <c r="B48" s="13"/>
      <c r="C48" s="13"/>
      <c r="D48" s="13"/>
      <c r="E48" s="13"/>
      <c r="F48" s="13"/>
      <c r="G48" s="13"/>
      <c r="H48" s="13"/>
      <c r="I48" s="16"/>
      <c r="J48" s="21"/>
      <c r="K48" s="21"/>
    </row>
    <row r="49" spans="1:12" x14ac:dyDescent="0.2">
      <c r="A49" s="13"/>
      <c r="B49" s="13"/>
      <c r="C49" s="13"/>
      <c r="D49" s="13"/>
      <c r="E49" s="13"/>
      <c r="F49" s="13"/>
      <c r="G49" s="13"/>
      <c r="H49" s="13"/>
      <c r="I49" s="16"/>
      <c r="J49" s="21"/>
      <c r="K49" s="21"/>
    </row>
    <row r="50" spans="1:12" x14ac:dyDescent="0.2">
      <c r="A50" s="13"/>
      <c r="B50" s="13"/>
      <c r="C50" s="13"/>
      <c r="D50" s="13"/>
      <c r="E50" s="13"/>
      <c r="F50" s="13"/>
      <c r="G50" s="13"/>
      <c r="H50" s="13"/>
      <c r="I50" s="16"/>
      <c r="J50" s="21"/>
      <c r="K50" s="21"/>
    </row>
    <row r="51" spans="1:12" x14ac:dyDescent="0.2">
      <c r="A51" s="13"/>
      <c r="B51" s="13"/>
      <c r="C51" s="13"/>
      <c r="D51" s="13"/>
      <c r="E51" s="13"/>
      <c r="F51" s="13"/>
      <c r="G51" s="13"/>
      <c r="H51" s="13"/>
      <c r="I51" s="16"/>
      <c r="J51" s="21"/>
      <c r="K51" s="22"/>
    </row>
    <row r="52" spans="1:12" x14ac:dyDescent="0.2">
      <c r="A52" s="13"/>
      <c r="B52" s="13"/>
      <c r="C52" s="13"/>
      <c r="D52" s="13"/>
      <c r="E52" s="13"/>
      <c r="F52" s="13"/>
      <c r="G52" s="13"/>
      <c r="H52" s="13"/>
      <c r="I52" s="16"/>
      <c r="J52" s="16"/>
      <c r="K52" s="16"/>
    </row>
    <row r="53" spans="1:12" x14ac:dyDescent="0.2">
      <c r="A53" s="13"/>
      <c r="B53" s="28" t="s">
        <v>37</v>
      </c>
      <c r="C53" s="38">
        <f>SUM(C56:E61)</f>
        <v>1115</v>
      </c>
      <c r="D53" s="77"/>
      <c r="E53" s="13"/>
      <c r="F53" s="13"/>
      <c r="G53" s="13"/>
      <c r="H53" s="28" t="s">
        <v>37</v>
      </c>
      <c r="I53" s="38">
        <f>SUM(J56:K61)</f>
        <v>1094</v>
      </c>
      <c r="J53" s="13"/>
      <c r="K53" s="13"/>
    </row>
    <row r="54" spans="1:12" x14ac:dyDescent="0.2">
      <c r="I54" s="6"/>
      <c r="J54" s="7"/>
    </row>
    <row r="55" spans="1:12" x14ac:dyDescent="0.2">
      <c r="A55" s="1" t="s">
        <v>24</v>
      </c>
      <c r="B55" s="1" t="s">
        <v>16</v>
      </c>
      <c r="C55" s="55" t="s">
        <v>17</v>
      </c>
      <c r="D55" s="55"/>
      <c r="E55" s="55"/>
      <c r="F55" s="24"/>
      <c r="G55" s="25"/>
      <c r="H55" s="1" t="s">
        <v>24</v>
      </c>
      <c r="I55" s="1" t="s">
        <v>16</v>
      </c>
      <c r="J55" s="46" t="s">
        <v>17</v>
      </c>
      <c r="K55" s="46"/>
    </row>
    <row r="56" spans="1:12" x14ac:dyDescent="0.2">
      <c r="A56" s="14" t="s">
        <v>51</v>
      </c>
      <c r="B56" s="39">
        <f>COUNTIF(B8:B43,"LE")</f>
        <v>7</v>
      </c>
      <c r="C56" s="47">
        <f>SUMIFS($C$8:$C$43,$B$8:$B$43,"LE")</f>
        <v>190</v>
      </c>
      <c r="D56" s="78"/>
      <c r="E56" s="48"/>
      <c r="F56" s="30"/>
      <c r="G56" s="31"/>
      <c r="H56" s="29" t="s">
        <v>31</v>
      </c>
      <c r="I56" s="39">
        <f>B56</f>
        <v>7</v>
      </c>
      <c r="J56" s="47">
        <f>SUMIFS($D$8:$D$43,$B$8:$B$43,"LE")</f>
        <v>184</v>
      </c>
      <c r="K56" s="78"/>
      <c r="L56" s="48"/>
    </row>
    <row r="57" spans="1:12" x14ac:dyDescent="0.2">
      <c r="A57" s="14" t="s">
        <v>32</v>
      </c>
      <c r="B57" s="39">
        <f>COUNTIF(B8:B43,"LP")</f>
        <v>6</v>
      </c>
      <c r="C57" s="47">
        <f>SUMIFS($C$8:$C$43,$B$8:$B$43,"LP")</f>
        <v>185</v>
      </c>
      <c r="D57" s="78"/>
      <c r="E57" s="48"/>
      <c r="F57" s="30"/>
      <c r="G57" s="31"/>
      <c r="H57" s="29" t="s">
        <v>32</v>
      </c>
      <c r="I57" s="39">
        <f>B57</f>
        <v>6</v>
      </c>
      <c r="J57" s="47">
        <f>SUMIFS($D$8:$D$43,$B$8:$B$43,"LP")</f>
        <v>179</v>
      </c>
      <c r="K57" s="78"/>
      <c r="L57" s="48"/>
    </row>
    <row r="58" spans="1:12" x14ac:dyDescent="0.2">
      <c r="A58" s="14" t="s">
        <v>33</v>
      </c>
      <c r="B58" s="39">
        <f>COUNTIF(B8:B43,"LS")</f>
        <v>6</v>
      </c>
      <c r="C58" s="47">
        <f>SUMIFS($C$8:$C$43,$B$8:$B$43,"LS")</f>
        <v>200</v>
      </c>
      <c r="D58" s="78"/>
      <c r="E58" s="48"/>
      <c r="F58" s="30"/>
      <c r="G58" s="31"/>
      <c r="H58" s="29" t="s">
        <v>33</v>
      </c>
      <c r="I58" s="39">
        <f>B58</f>
        <v>6</v>
      </c>
      <c r="J58" s="47">
        <f>SUMIFS($D$8:$D$43,$B$8:$B$43,"LS")</f>
        <v>188</v>
      </c>
      <c r="K58" s="78"/>
      <c r="L58" s="48"/>
    </row>
    <row r="59" spans="1:12" x14ac:dyDescent="0.2">
      <c r="A59" s="14" t="s">
        <v>34</v>
      </c>
      <c r="B59" s="39">
        <f>COUNTIF(B8:B43,"LD")</f>
        <v>5</v>
      </c>
      <c r="C59" s="47">
        <f>SUMIFS($C$8:$C$43,$B$8:$B$43,"LD")</f>
        <v>190</v>
      </c>
      <c r="D59" s="78"/>
      <c r="E59" s="48"/>
      <c r="F59" s="30"/>
      <c r="G59" s="31"/>
      <c r="H59" s="29" t="s">
        <v>34</v>
      </c>
      <c r="I59" s="39">
        <f>B59</f>
        <v>5</v>
      </c>
      <c r="J59" s="47">
        <f>SUMIFS($D$8:$D$43,$B$8:$B$43,"LD")</f>
        <v>183</v>
      </c>
      <c r="K59" s="78"/>
      <c r="L59" s="48"/>
    </row>
    <row r="60" spans="1:12" x14ac:dyDescent="0.2">
      <c r="A60" s="14" t="s">
        <v>35</v>
      </c>
      <c r="B60" s="39">
        <f>COUNTIF(B8:B43,"LC")</f>
        <v>7</v>
      </c>
      <c r="C60" s="47">
        <f>SUMIFS($C$8:$C$43,$B$8:$B$43,"LC")</f>
        <v>190</v>
      </c>
      <c r="D60" s="78"/>
      <c r="E60" s="48"/>
      <c r="F60" s="30"/>
      <c r="G60" s="32"/>
      <c r="H60" s="29" t="s">
        <v>35</v>
      </c>
      <c r="I60" s="39">
        <f>B60</f>
        <v>7</v>
      </c>
      <c r="J60" s="47">
        <f>SUMIFS($D$8:$D$43,$B$8:$B$43,"LC")</f>
        <v>195</v>
      </c>
      <c r="K60" s="78"/>
      <c r="L60" s="48"/>
    </row>
    <row r="61" spans="1:12" x14ac:dyDescent="0.2">
      <c r="A61" s="23" t="s">
        <v>36</v>
      </c>
      <c r="B61" s="39">
        <f>COUNTIF(B8:B43,"LA")</f>
        <v>5</v>
      </c>
      <c r="C61" s="47">
        <f>SUMIFS($C$8:$C$43,$B$8:$B$43,"LA")</f>
        <v>160</v>
      </c>
      <c r="D61" s="78"/>
      <c r="E61" s="48"/>
      <c r="F61" s="30"/>
      <c r="G61" s="31"/>
      <c r="H61" s="33" t="s">
        <v>36</v>
      </c>
      <c r="I61" s="39">
        <f>B61</f>
        <v>5</v>
      </c>
      <c r="J61" s="47">
        <f>SUMIFS($D$8:$D$43,$B$8:$B$43,"LA")</f>
        <v>165</v>
      </c>
      <c r="K61" s="78"/>
      <c r="L61" s="48"/>
    </row>
    <row r="62" spans="1:12" x14ac:dyDescent="0.2">
      <c r="F62" s="25"/>
    </row>
    <row r="63" spans="1:12" x14ac:dyDescent="0.2">
      <c r="A63" s="42" t="s">
        <v>24</v>
      </c>
      <c r="B63" s="42" t="s">
        <v>16</v>
      </c>
      <c r="C63" s="42" t="s">
        <v>26</v>
      </c>
      <c r="D63" s="42"/>
      <c r="E63" s="42"/>
      <c r="F63" s="42" t="s">
        <v>27</v>
      </c>
      <c r="G63" s="42" t="s">
        <v>28</v>
      </c>
      <c r="H63" s="42" t="s">
        <v>29</v>
      </c>
    </row>
    <row r="64" spans="1:12" x14ac:dyDescent="0.2">
      <c r="A64" s="39" t="s">
        <v>51</v>
      </c>
      <c r="B64" s="39">
        <f>B56</f>
        <v>7</v>
      </c>
      <c r="C64" s="47">
        <f>C56</f>
        <v>190</v>
      </c>
      <c r="D64" s="78"/>
      <c r="E64" s="48"/>
      <c r="F64" s="40">
        <f>J56</f>
        <v>184</v>
      </c>
      <c r="G64" s="41">
        <f>C64-F64</f>
        <v>6</v>
      </c>
      <c r="H64" s="39">
        <f>G64/C64*100</f>
        <v>3.1578947368421053</v>
      </c>
    </row>
    <row r="65" spans="1:8" x14ac:dyDescent="0.2">
      <c r="A65" s="39" t="s">
        <v>32</v>
      </c>
      <c r="B65" s="39">
        <f t="shared" ref="B65:B69" si="0">B57</f>
        <v>6</v>
      </c>
      <c r="C65" s="47">
        <f t="shared" ref="C65:C69" si="1">C57</f>
        <v>185</v>
      </c>
      <c r="D65" s="78"/>
      <c r="E65" s="48"/>
      <c r="F65" s="40">
        <f>J57</f>
        <v>179</v>
      </c>
      <c r="G65" s="41">
        <f t="shared" ref="G65:G69" si="2">C65-F65</f>
        <v>6</v>
      </c>
      <c r="H65" s="39">
        <f t="shared" ref="H65:H69" si="3">G65/C65*100</f>
        <v>3.2432432432432434</v>
      </c>
    </row>
    <row r="66" spans="1:8" x14ac:dyDescent="0.2">
      <c r="A66" s="39" t="s">
        <v>33</v>
      </c>
      <c r="B66" s="39">
        <f t="shared" si="0"/>
        <v>6</v>
      </c>
      <c r="C66" s="47">
        <f t="shared" si="1"/>
        <v>200</v>
      </c>
      <c r="D66" s="78"/>
      <c r="E66" s="48"/>
      <c r="F66" s="40">
        <f>J58</f>
        <v>188</v>
      </c>
      <c r="G66" s="41">
        <f t="shared" si="2"/>
        <v>12</v>
      </c>
      <c r="H66" s="39">
        <f t="shared" si="3"/>
        <v>6</v>
      </c>
    </row>
    <row r="67" spans="1:8" x14ac:dyDescent="0.2">
      <c r="A67" s="39" t="s">
        <v>34</v>
      </c>
      <c r="B67" s="39">
        <f t="shared" si="0"/>
        <v>5</v>
      </c>
      <c r="C67" s="47">
        <f t="shared" si="1"/>
        <v>190</v>
      </c>
      <c r="D67" s="78"/>
      <c r="E67" s="48"/>
      <c r="F67" s="40">
        <f>J59</f>
        <v>183</v>
      </c>
      <c r="G67" s="41">
        <f t="shared" si="2"/>
        <v>7</v>
      </c>
      <c r="H67" s="39">
        <f t="shared" si="3"/>
        <v>3.6842105263157889</v>
      </c>
    </row>
    <row r="68" spans="1:8" x14ac:dyDescent="0.2">
      <c r="A68" s="39" t="s">
        <v>35</v>
      </c>
      <c r="B68" s="39">
        <f t="shared" si="0"/>
        <v>7</v>
      </c>
      <c r="C68" s="47">
        <f t="shared" si="1"/>
        <v>190</v>
      </c>
      <c r="D68" s="78"/>
      <c r="E68" s="48"/>
      <c r="F68" s="40">
        <f>J60</f>
        <v>195</v>
      </c>
      <c r="G68" s="41">
        <f t="shared" si="2"/>
        <v>-5</v>
      </c>
      <c r="H68" s="39">
        <f t="shared" si="3"/>
        <v>-2.6315789473684208</v>
      </c>
    </row>
    <row r="69" spans="1:8" x14ac:dyDescent="0.2">
      <c r="A69" s="39" t="s">
        <v>36</v>
      </c>
      <c r="B69" s="39">
        <f t="shared" si="0"/>
        <v>5</v>
      </c>
      <c r="C69" s="47">
        <f t="shared" si="1"/>
        <v>160</v>
      </c>
      <c r="D69" s="78"/>
      <c r="E69" s="48"/>
      <c r="F69" s="40">
        <f>J61</f>
        <v>165</v>
      </c>
      <c r="G69" s="41">
        <f t="shared" si="2"/>
        <v>-5</v>
      </c>
      <c r="H69" s="39">
        <f t="shared" si="3"/>
        <v>-3.125</v>
      </c>
    </row>
  </sheetData>
  <autoFilter ref="A7:K43" xr:uid="{00000000-0009-0000-0000-000000000000}">
    <filterColumn colId="8" showButton="0"/>
    <filterColumn colId="9" showButton="0"/>
  </autoFilter>
  <mergeCells count="59">
    <mergeCell ref="J61:L61"/>
    <mergeCell ref="J56:L56"/>
    <mergeCell ref="J57:L57"/>
    <mergeCell ref="J58:L58"/>
    <mergeCell ref="J59:L59"/>
    <mergeCell ref="J60:L60"/>
    <mergeCell ref="I42:K42"/>
    <mergeCell ref="I17:K17"/>
    <mergeCell ref="I18:K18"/>
    <mergeCell ref="I19:K19"/>
    <mergeCell ref="I21:K21"/>
    <mergeCell ref="I22:K22"/>
    <mergeCell ref="I23:K23"/>
    <mergeCell ref="I40:K40"/>
    <mergeCell ref="I29:K29"/>
    <mergeCell ref="I30:K30"/>
    <mergeCell ref="I31:K31"/>
    <mergeCell ref="I33:K33"/>
    <mergeCell ref="I34:K34"/>
    <mergeCell ref="I35:K35"/>
    <mergeCell ref="I36:K36"/>
    <mergeCell ref="I37:K37"/>
    <mergeCell ref="I38:K38"/>
    <mergeCell ref="A1:A2"/>
    <mergeCell ref="B1:I2"/>
    <mergeCell ref="J1:K2"/>
    <mergeCell ref="A3:A4"/>
    <mergeCell ref="J3:K3"/>
    <mergeCell ref="G3:I4"/>
    <mergeCell ref="B3:F4"/>
    <mergeCell ref="C60:E60"/>
    <mergeCell ref="C61:E61"/>
    <mergeCell ref="A6:K6"/>
    <mergeCell ref="C55:E55"/>
    <mergeCell ref="C56:E56"/>
    <mergeCell ref="C57:E57"/>
    <mergeCell ref="C58:E58"/>
    <mergeCell ref="C59:E59"/>
    <mergeCell ref="I7:K7"/>
    <mergeCell ref="I8:K8"/>
    <mergeCell ref="I14:K14"/>
    <mergeCell ref="I20:K20"/>
    <mergeCell ref="I43:K43"/>
    <mergeCell ref="I9:K9"/>
    <mergeCell ref="I10:K10"/>
    <mergeCell ref="I11:K11"/>
    <mergeCell ref="I12:K12"/>
    <mergeCell ref="I13:K13"/>
    <mergeCell ref="I16:K16"/>
    <mergeCell ref="I24:K24"/>
    <mergeCell ref="I25:K25"/>
    <mergeCell ref="I32:K32"/>
    <mergeCell ref="I41:K41"/>
    <mergeCell ref="C69:E69"/>
    <mergeCell ref="C64:E64"/>
    <mergeCell ref="C65:E65"/>
    <mergeCell ref="C66:E66"/>
    <mergeCell ref="C67:E67"/>
    <mergeCell ref="C68:E68"/>
  </mergeCells>
  <pageMargins left="0.75" right="0.75" top="1" bottom="1" header="0" footer="0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Asignaciones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Familia Calderón Sierra</cp:lastModifiedBy>
  <dcterms:created xsi:type="dcterms:W3CDTF">2016-02-05T21:36:42Z</dcterms:created>
  <dcterms:modified xsi:type="dcterms:W3CDTF">2018-05-11T04:58:56Z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1560040e-fa77-4178-b8ac-073fed4e98f8</vt:lpwstr>
  </property>
</Properties>
</file>