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jcalderonm/Desktop/"/>
    </mc:Choice>
  </mc:AlternateContent>
  <xr:revisionPtr revIDLastSave="0" documentId="8_{19BA59E8-AC82-CC41-B55F-DE918F453BB3}" xr6:coauthVersionLast="32" xr6:coauthVersionMax="32" xr10:uidLastSave="{00000000-0000-0000-0000-000000000000}"/>
  <bookViews>
    <workbookView xWindow="0" yWindow="460" windowWidth="25600" windowHeight="14400" xr2:uid="{00000000-000D-0000-FFFF-FFFF00000000}"/>
  </bookViews>
  <sheets>
    <sheet name="Asignaciones" sheetId="1" r:id="rId1"/>
  </sheets>
  <definedNames>
    <definedName name="_xlnm._FilterDatabase" localSheetId="0" hidden="1">Asignaciones!$A$7:$K$36</definedName>
  </definedNames>
  <calcPr calcId="179017"/>
</workbook>
</file>

<file path=xl/calcChain.xml><?xml version="1.0" encoding="utf-8"?>
<calcChain xmlns="http://schemas.openxmlformats.org/spreadsheetml/2006/main">
  <c r="H46" i="1" l="1"/>
  <c r="C54" i="1" l="1"/>
  <c r="C53" i="1"/>
  <c r="C52" i="1"/>
  <c r="C51" i="1"/>
  <c r="C50" i="1"/>
  <c r="C49" i="1"/>
  <c r="B54" i="1"/>
  <c r="H54" i="1" s="1"/>
  <c r="B53" i="1"/>
  <c r="H53" i="1" s="1"/>
  <c r="B52" i="1"/>
  <c r="H52" i="1" s="1"/>
  <c r="B51" i="1"/>
  <c r="H51" i="1" s="1"/>
  <c r="B50" i="1"/>
  <c r="H50" i="1" s="1"/>
  <c r="B49" i="1"/>
  <c r="H49" i="1" s="1"/>
  <c r="E58" i="1" l="1"/>
  <c r="E59" i="1"/>
  <c r="E60" i="1"/>
  <c r="E61" i="1"/>
  <c r="E62" i="1"/>
  <c r="E57" i="1"/>
  <c r="C58" i="1"/>
  <c r="C59" i="1"/>
  <c r="C60" i="1"/>
  <c r="C61" i="1"/>
  <c r="C62" i="1"/>
  <c r="C57" i="1"/>
  <c r="F58" i="1" l="1"/>
  <c r="G58" i="1" s="1"/>
  <c r="F59" i="1"/>
  <c r="G59" i="1" s="1"/>
  <c r="F60" i="1"/>
  <c r="G60" i="1" s="1"/>
  <c r="F61" i="1"/>
  <c r="G61" i="1" s="1"/>
  <c r="F62" i="1"/>
  <c r="G62" i="1" s="1"/>
  <c r="F57" i="1"/>
  <c r="G57" i="1" s="1"/>
  <c r="C46" i="1" l="1"/>
</calcChain>
</file>

<file path=xl/sharedStrings.xml><?xml version="1.0" encoding="utf-8"?>
<sst xmlns="http://schemas.openxmlformats.org/spreadsheetml/2006/main" count="107" uniqueCount="46">
  <si>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</si>
  <si>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</si>
  <si>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</si>
  <si>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</si>
  <si>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</si>
  <si>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</si>
  <si>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</si>
  <si>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</si>
  <si>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</si>
  <si>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</si>
  <si>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</si>
  <si>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</si>
  <si>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</si>
  <si>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</si>
  <si>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</si>
  <si>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</si>
  <si>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</si>
  <si>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</si>
  <si>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</si>
  <si>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</si>
  <si>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</si>
  <si>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</si>
  <si>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</si>
  <si>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</si>
  <si>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</si>
  <si>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</si>
  <si>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</si>
  <si>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Tiempo de actividades estimado</t>
  </si>
  <si>
    <t>Tiempo Actividades Realizadas</t>
  </si>
  <si>
    <t>Tiempo Delta</t>
  </si>
  <si>
    <t>Porcentaje</t>
  </si>
  <si>
    <t>II</t>
  </si>
  <si>
    <t>Líder de equipo</t>
  </si>
  <si>
    <t>Líder de Planeación</t>
  </si>
  <si>
    <t>Líder de Soporte</t>
  </si>
  <si>
    <t>Líder de Desarrollo</t>
  </si>
  <si>
    <t>Líder de Calidad</t>
  </si>
  <si>
    <t>Líder de Arquitectura</t>
  </si>
  <si>
    <t>Duración Total</t>
  </si>
  <si>
    <t>Reunión Arquitectura y diseño de software</t>
  </si>
  <si>
    <t xml:space="preserve">Revisar y modificar plantillas de documentos: </t>
  </si>
  <si>
    <t>Modificar SDS: Formato de decisiones para cada vista, modelo interfaz gráfica</t>
  </si>
  <si>
    <t>Modificar SDS: Diseño detallado: modelo de clases y modelo entidad relación</t>
  </si>
  <si>
    <t>Modificar SDS: Introducción según alcance, decisión acerca del estilo de la arquitectura y formato de decisiones</t>
  </si>
  <si>
    <t>Revisión Especificación de diseño de software</t>
  </si>
  <si>
    <t>TAREA: Arquitectura y diseño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</si>
</sst>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9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66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166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0" fontId="0" fillId="3" borderId="1" xfId="0" applyNumberFormat="1" applyFill="1" applyBorder="1"/>
    <xf numFmtId="0" fontId="0" fillId="3" borderId="14" xfId="0" applyNumberFormat="1" applyFill="1" applyBorder="1" applyAlignment="1"/>
    <xf numFmtId="0" fontId="0" fillId="3" borderId="1" xfId="0" applyNumberFormat="1" applyFill="1" applyBorder="1" applyAlignment="1"/>
    <xf numFmtId="0" fontId="0" fillId="2" borderId="1" xfId="0" applyNumberForma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vertical="top" wrapText="1"/>
    </xf>
    <xf numFmtId="165" fontId="6" fillId="3" borderId="1" xfId="0" applyNumberFormat="1" applyFont="1" applyFill="1" applyBorder="1" applyAlignment="1">
      <alignment vertical="top" wrapText="1"/>
    </xf>
    <xf numFmtId="164" fontId="6" fillId="3" borderId="1" xfId="0" applyNumberFormat="1" applyFont="1" applyFill="1" applyBorder="1" applyAlignment="1">
      <alignment vertical="top" wrapText="1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136" workbookViewId="0">
      <selection activeCell="F5" sqref="F5"/>
    </sheetView>
  </sheetViews>
  <sheetFormatPr baseColWidth="10" defaultColWidth="11.5" defaultRowHeight="13" x14ac:dyDescent="0.15"/>
  <cols>
    <col min="1" max="1" width="53.83203125" style="5" customWidth="1"/>
    <col min="2" max="2" width="24.5" style="5" customWidth="1"/>
    <col min="3" max="3" width="10.6640625" style="5" customWidth="1"/>
    <col min="4" max="4" width="21" style="5" customWidth="1"/>
    <col min="5" max="5" width="31.1640625" style="5" customWidth="1"/>
    <col min="6" max="6" width="28.5" style="5" customWidth="1"/>
    <col min="7" max="7" width="19.6640625" style="6" customWidth="1"/>
    <col min="8" max="8" width="24.6640625" style="6" customWidth="1"/>
    <col min="9" max="9" width="10.6640625" style="7" customWidth="1"/>
    <col min="10" max="10" width="10.6640625" style="8" customWidth="1"/>
    <col min="11" max="11" width="23.5" style="8" customWidth="1"/>
    <col min="12" max="12" width="10.6640625" style="2" customWidth="1"/>
    <col min="13" max="16384" width="11.5" style="2"/>
  </cols>
  <sheetData>
    <row r="1" spans="1:11" ht="32.25" customHeight="1" x14ac:dyDescent="0.15">
      <c r="A1" s="49"/>
      <c r="B1" s="51" t="s">
        <v>8</v>
      </c>
      <c r="C1" s="51"/>
      <c r="D1" s="51"/>
      <c r="E1" s="51"/>
      <c r="F1" s="51"/>
      <c r="G1" s="51"/>
      <c r="H1" s="51"/>
      <c r="I1" s="51"/>
      <c r="J1" s="53"/>
      <c r="K1" s="54"/>
    </row>
    <row r="2" spans="1:11" ht="20.25" customHeight="1" x14ac:dyDescent="0.15">
      <c r="A2" s="50"/>
      <c r="B2" s="52"/>
      <c r="C2" s="52"/>
      <c r="D2" s="52"/>
      <c r="E2" s="52"/>
      <c r="F2" s="52"/>
      <c r="G2" s="52"/>
      <c r="H2" s="52"/>
      <c r="I2" s="52"/>
      <c r="J2" s="55"/>
      <c r="K2" s="56"/>
    </row>
    <row r="3" spans="1:11" ht="12.75" customHeight="1" x14ac:dyDescent="0.15">
      <c r="A3" s="57" t="s">
        <v>10</v>
      </c>
      <c r="B3" s="61" t="s">
        <v>23</v>
      </c>
      <c r="C3" s="62"/>
      <c r="D3" s="62"/>
      <c r="E3" s="63"/>
      <c r="F3" s="61" t="s">
        <v>45</v>
      </c>
      <c r="G3" s="62"/>
      <c r="H3" s="62"/>
      <c r="I3" s="63"/>
      <c r="J3" s="59" t="s">
        <v>24</v>
      </c>
      <c r="K3" s="60"/>
    </row>
    <row r="4" spans="1:11" ht="14" thickBot="1" x14ac:dyDescent="0.2">
      <c r="A4" s="58"/>
      <c r="B4" s="64"/>
      <c r="C4" s="65"/>
      <c r="D4" s="65"/>
      <c r="E4" s="66"/>
      <c r="F4" s="64"/>
      <c r="G4" s="65"/>
      <c r="H4" s="65"/>
      <c r="I4" s="66"/>
      <c r="J4" s="3" t="s">
        <v>9</v>
      </c>
      <c r="K4" s="4" t="s">
        <v>31</v>
      </c>
    </row>
    <row r="5" spans="1:11" ht="14" thickBot="1" x14ac:dyDescent="0.2"/>
    <row r="6" spans="1:11" ht="14" thickBot="1" x14ac:dyDescent="0.2">
      <c r="A6" s="69" t="s">
        <v>8</v>
      </c>
      <c r="B6" s="70"/>
      <c r="C6" s="70"/>
      <c r="D6" s="70"/>
      <c r="E6" s="70"/>
      <c r="F6" s="70"/>
      <c r="G6" s="70"/>
      <c r="H6" s="70"/>
      <c r="I6" s="70"/>
      <c r="J6" s="70"/>
      <c r="K6" s="71"/>
    </row>
    <row r="7" spans="1:11" s="9" customFormat="1" ht="36" customHeight="1" x14ac:dyDescent="0.15">
      <c r="A7" s="29" t="s">
        <v>7</v>
      </c>
      <c r="B7" s="29" t="s">
        <v>6</v>
      </c>
      <c r="C7" s="30" t="s">
        <v>15</v>
      </c>
      <c r="D7" s="29" t="s">
        <v>5</v>
      </c>
      <c r="E7" s="29" t="s">
        <v>4</v>
      </c>
      <c r="F7" s="29" t="s">
        <v>3</v>
      </c>
      <c r="G7" s="29" t="s">
        <v>2</v>
      </c>
      <c r="H7" s="29" t="s">
        <v>1</v>
      </c>
      <c r="I7" s="73" t="s">
        <v>0</v>
      </c>
      <c r="J7" s="74"/>
      <c r="K7" s="75"/>
    </row>
    <row r="8" spans="1:11" s="14" customFormat="1" ht="15" customHeight="1" x14ac:dyDescent="0.15">
      <c r="A8" s="10" t="s">
        <v>39</v>
      </c>
      <c r="B8" s="11" t="s">
        <v>11</v>
      </c>
      <c r="C8" s="76">
        <v>30</v>
      </c>
      <c r="D8" s="77">
        <v>43220</v>
      </c>
      <c r="E8" s="78">
        <v>0.83333333333333337</v>
      </c>
      <c r="F8" s="11"/>
      <c r="G8" s="12"/>
      <c r="H8" s="13"/>
      <c r="I8" s="46"/>
      <c r="J8" s="47"/>
      <c r="K8" s="48"/>
    </row>
    <row r="9" spans="1:11" s="14" customFormat="1" ht="12" customHeight="1" x14ac:dyDescent="0.15">
      <c r="A9" s="10" t="s">
        <v>39</v>
      </c>
      <c r="B9" s="11" t="s">
        <v>12</v>
      </c>
      <c r="C9" s="76">
        <v>30</v>
      </c>
      <c r="D9" s="77">
        <v>43220</v>
      </c>
      <c r="E9" s="78">
        <v>0.83333333333333337</v>
      </c>
      <c r="F9" s="11"/>
      <c r="G9" s="12"/>
      <c r="H9" s="13"/>
      <c r="I9" s="46"/>
      <c r="J9" s="47"/>
      <c r="K9" s="48"/>
    </row>
    <row r="10" spans="1:11" s="14" customFormat="1" ht="12" customHeight="1" x14ac:dyDescent="0.15">
      <c r="A10" s="10" t="s">
        <v>39</v>
      </c>
      <c r="B10" s="11" t="s">
        <v>16</v>
      </c>
      <c r="C10" s="76">
        <v>30</v>
      </c>
      <c r="D10" s="77">
        <v>43220</v>
      </c>
      <c r="E10" s="78">
        <v>0.83333333333333337</v>
      </c>
      <c r="F10" s="11"/>
      <c r="G10" s="12"/>
      <c r="H10" s="13"/>
      <c r="I10" s="46"/>
      <c r="J10" s="47"/>
      <c r="K10" s="48"/>
    </row>
    <row r="11" spans="1:11" s="14" customFormat="1" ht="13.5" customHeight="1" x14ac:dyDescent="0.15">
      <c r="A11" s="10" t="s">
        <v>39</v>
      </c>
      <c r="B11" s="11" t="s">
        <v>13</v>
      </c>
      <c r="C11" s="76">
        <v>30</v>
      </c>
      <c r="D11" s="77">
        <v>43220</v>
      </c>
      <c r="E11" s="78">
        <v>0.83333333333333337</v>
      </c>
      <c r="F11" s="11"/>
      <c r="G11" s="12"/>
      <c r="H11" s="13"/>
      <c r="I11" s="46"/>
      <c r="J11" s="47"/>
      <c r="K11" s="48"/>
    </row>
    <row r="12" spans="1:11" s="14" customFormat="1" ht="12" customHeight="1" x14ac:dyDescent="0.15">
      <c r="A12" s="10" t="s">
        <v>39</v>
      </c>
      <c r="B12" s="11" t="s">
        <v>26</v>
      </c>
      <c r="C12" s="76">
        <v>30</v>
      </c>
      <c r="D12" s="77">
        <v>43220</v>
      </c>
      <c r="E12" s="78">
        <v>0.83333333333333337</v>
      </c>
      <c r="F12" s="11"/>
      <c r="G12" s="12"/>
      <c r="H12" s="13"/>
      <c r="I12" s="46"/>
      <c r="J12" s="47"/>
      <c r="K12" s="48"/>
    </row>
    <row r="13" spans="1:11" s="14" customFormat="1" ht="12.75" customHeight="1" x14ac:dyDescent="0.15">
      <c r="A13" s="10" t="s">
        <v>39</v>
      </c>
      <c r="B13" s="11" t="s">
        <v>14</v>
      </c>
      <c r="C13" s="76">
        <v>30</v>
      </c>
      <c r="D13" s="77">
        <v>43220</v>
      </c>
      <c r="E13" s="78">
        <v>0.83333333333333337</v>
      </c>
      <c r="F13" s="11"/>
      <c r="G13" s="12"/>
      <c r="H13" s="13"/>
      <c r="I13" s="46"/>
      <c r="J13" s="47"/>
      <c r="K13" s="48"/>
    </row>
    <row r="14" spans="1:11" s="14" customFormat="1" ht="12" customHeight="1" x14ac:dyDescent="0.15">
      <c r="A14" s="10" t="s">
        <v>39</v>
      </c>
      <c r="B14" s="11" t="s">
        <v>12</v>
      </c>
      <c r="C14" s="76">
        <v>30</v>
      </c>
      <c r="D14" s="77">
        <v>43220</v>
      </c>
      <c r="E14" s="78">
        <v>0.83333333333333337</v>
      </c>
      <c r="F14" s="11"/>
      <c r="G14" s="12"/>
      <c r="H14" s="13"/>
      <c r="I14" s="46"/>
      <c r="J14" s="47"/>
      <c r="K14" s="48"/>
    </row>
    <row r="15" spans="1:11" hidden="1" x14ac:dyDescent="0.15">
      <c r="A15" s="10" t="s">
        <v>40</v>
      </c>
      <c r="B15" s="11" t="s">
        <v>13</v>
      </c>
      <c r="C15" s="40"/>
      <c r="D15" s="11"/>
      <c r="E15" s="12"/>
      <c r="F15" s="11"/>
      <c r="G15" s="12"/>
      <c r="H15" s="13"/>
      <c r="I15" s="46"/>
      <c r="J15" s="47"/>
      <c r="K15" s="48"/>
    </row>
    <row r="16" spans="1:11" s="14" customFormat="1" ht="24" x14ac:dyDescent="0.15">
      <c r="A16" s="10" t="s">
        <v>43</v>
      </c>
      <c r="B16" s="11" t="s">
        <v>11</v>
      </c>
      <c r="C16" s="40">
        <v>35</v>
      </c>
      <c r="D16" s="11">
        <v>43220</v>
      </c>
      <c r="E16" s="12">
        <v>0.91666666666666663</v>
      </c>
      <c r="F16" s="11"/>
      <c r="G16" s="12"/>
      <c r="H16" s="13"/>
      <c r="I16" s="46"/>
      <c r="J16" s="47"/>
      <c r="K16" s="48"/>
    </row>
    <row r="17" spans="1:11" s="14" customFormat="1" ht="24" x14ac:dyDescent="0.15">
      <c r="A17" s="10" t="s">
        <v>43</v>
      </c>
      <c r="B17" s="11" t="s">
        <v>12</v>
      </c>
      <c r="C17" s="40">
        <v>35</v>
      </c>
      <c r="D17" s="11">
        <v>43220</v>
      </c>
      <c r="E17" s="12">
        <v>0.91666666666666663</v>
      </c>
      <c r="F17" s="11"/>
      <c r="G17" s="12"/>
      <c r="H17" s="13"/>
      <c r="I17" s="46"/>
      <c r="J17" s="47"/>
      <c r="K17" s="48"/>
    </row>
    <row r="18" spans="1:11" s="14" customFormat="1" ht="12" x14ac:dyDescent="0.15">
      <c r="A18" s="10" t="s">
        <v>42</v>
      </c>
      <c r="B18" s="11" t="s">
        <v>26</v>
      </c>
      <c r="C18" s="40">
        <v>40</v>
      </c>
      <c r="D18" s="11">
        <v>43220</v>
      </c>
      <c r="E18" s="12">
        <v>0.91666666666666663</v>
      </c>
      <c r="F18" s="11"/>
      <c r="G18" s="12"/>
      <c r="H18" s="13"/>
      <c r="I18" s="46"/>
      <c r="J18" s="47"/>
      <c r="K18" s="48"/>
    </row>
    <row r="19" spans="1:11" s="14" customFormat="1" ht="12" x14ac:dyDescent="0.15">
      <c r="A19" s="10" t="s">
        <v>42</v>
      </c>
      <c r="B19" s="11" t="s">
        <v>14</v>
      </c>
      <c r="C19" s="40">
        <v>40</v>
      </c>
      <c r="D19" s="11">
        <v>43220</v>
      </c>
      <c r="E19" s="12">
        <v>0.91666666666666663</v>
      </c>
      <c r="F19" s="11"/>
      <c r="G19" s="12"/>
      <c r="H19" s="13"/>
      <c r="I19" s="46"/>
      <c r="J19" s="47"/>
      <c r="K19" s="48"/>
    </row>
    <row r="20" spans="1:11" s="14" customFormat="1" ht="12" customHeight="1" x14ac:dyDescent="0.15">
      <c r="A20" s="10" t="s">
        <v>41</v>
      </c>
      <c r="B20" s="11" t="s">
        <v>13</v>
      </c>
      <c r="C20" s="40">
        <v>40</v>
      </c>
      <c r="D20" s="11">
        <v>43220</v>
      </c>
      <c r="E20" s="12">
        <v>0.91666666666666663</v>
      </c>
      <c r="F20" s="11"/>
      <c r="G20" s="12"/>
      <c r="H20" s="13"/>
      <c r="I20" s="46"/>
      <c r="J20" s="47"/>
      <c r="K20" s="48"/>
    </row>
    <row r="21" spans="1:11" s="14" customFormat="1" ht="14" customHeight="1" x14ac:dyDescent="0.15">
      <c r="A21" s="10" t="s">
        <v>41</v>
      </c>
      <c r="B21" s="11" t="s">
        <v>16</v>
      </c>
      <c r="C21" s="40">
        <v>40</v>
      </c>
      <c r="D21" s="11">
        <v>43220</v>
      </c>
      <c r="E21" s="12">
        <v>0.91666666666666663</v>
      </c>
      <c r="F21" s="11"/>
      <c r="G21" s="12"/>
      <c r="H21" s="13"/>
      <c r="I21" s="46"/>
      <c r="J21" s="47"/>
      <c r="K21" s="48"/>
    </row>
    <row r="22" spans="1:11" s="14" customFormat="1" ht="12" customHeight="1" x14ac:dyDescent="0.15">
      <c r="A22" s="10" t="s">
        <v>44</v>
      </c>
      <c r="B22" s="11" t="s">
        <v>11</v>
      </c>
      <c r="C22" s="40">
        <v>30</v>
      </c>
      <c r="D22" s="11">
        <v>43221</v>
      </c>
      <c r="E22" s="12">
        <v>0.77083333333333337</v>
      </c>
      <c r="F22" s="11"/>
      <c r="G22" s="12"/>
      <c r="H22" s="13"/>
      <c r="I22" s="46"/>
      <c r="J22" s="47"/>
      <c r="K22" s="48"/>
    </row>
    <row r="23" spans="1:11" s="14" customFormat="1" ht="12" customHeight="1" x14ac:dyDescent="0.15">
      <c r="A23" s="10" t="s">
        <v>44</v>
      </c>
      <c r="B23" s="11" t="s">
        <v>12</v>
      </c>
      <c r="C23" s="40">
        <v>30</v>
      </c>
      <c r="D23" s="11">
        <v>43221</v>
      </c>
      <c r="E23" s="12">
        <v>0.77083333333333337</v>
      </c>
      <c r="F23" s="11"/>
      <c r="G23" s="12"/>
      <c r="H23" s="13"/>
      <c r="I23" s="46"/>
      <c r="J23" s="47"/>
      <c r="K23" s="48"/>
    </row>
    <row r="24" spans="1:11" s="14" customFormat="1" ht="12" customHeight="1" x14ac:dyDescent="0.15">
      <c r="A24" s="10" t="s">
        <v>44</v>
      </c>
      <c r="B24" s="11" t="s">
        <v>16</v>
      </c>
      <c r="C24" s="40">
        <v>30</v>
      </c>
      <c r="D24" s="11">
        <v>43221</v>
      </c>
      <c r="E24" s="12">
        <v>0.77083333333333337</v>
      </c>
      <c r="F24" s="11"/>
      <c r="G24" s="12"/>
      <c r="H24" s="13"/>
      <c r="I24" s="46"/>
      <c r="J24" s="47"/>
      <c r="K24" s="48"/>
    </row>
    <row r="25" spans="1:11" s="14" customFormat="1" ht="12.75" customHeight="1" x14ac:dyDescent="0.15">
      <c r="A25" s="10" t="s">
        <v>44</v>
      </c>
      <c r="B25" s="11" t="s">
        <v>13</v>
      </c>
      <c r="C25" s="40">
        <v>30</v>
      </c>
      <c r="D25" s="11">
        <v>43221</v>
      </c>
      <c r="E25" s="12">
        <v>0.77083333333333337</v>
      </c>
      <c r="F25" s="11"/>
      <c r="G25" s="12"/>
      <c r="H25" s="13"/>
      <c r="I25" s="46"/>
      <c r="J25" s="47"/>
      <c r="K25" s="48"/>
    </row>
    <row r="26" spans="1:11" x14ac:dyDescent="0.15">
      <c r="A26" s="10" t="s">
        <v>44</v>
      </c>
      <c r="B26" s="11" t="s">
        <v>26</v>
      </c>
      <c r="C26" s="40">
        <v>30</v>
      </c>
      <c r="D26" s="11">
        <v>43221</v>
      </c>
      <c r="E26" s="12">
        <v>0.77083333333333337</v>
      </c>
      <c r="F26" s="11"/>
      <c r="G26" s="12"/>
      <c r="H26" s="13"/>
      <c r="I26" s="46"/>
      <c r="J26" s="47"/>
      <c r="K26" s="48"/>
    </row>
    <row r="27" spans="1:11" x14ac:dyDescent="0.15">
      <c r="A27" s="10" t="s">
        <v>44</v>
      </c>
      <c r="B27" s="11" t="s">
        <v>14</v>
      </c>
      <c r="C27" s="40">
        <v>30</v>
      </c>
      <c r="D27" s="11">
        <v>43221</v>
      </c>
      <c r="E27" s="12">
        <v>0.77083333333333337</v>
      </c>
      <c r="F27" s="11"/>
      <c r="G27" s="12"/>
      <c r="H27" s="13"/>
      <c r="I27" s="46"/>
      <c r="J27" s="47"/>
      <c r="K27" s="48"/>
    </row>
    <row r="28" spans="1:11" x14ac:dyDescent="0.15">
      <c r="A28" s="10" t="s">
        <v>19</v>
      </c>
      <c r="B28" s="11" t="s">
        <v>11</v>
      </c>
      <c r="C28" s="40">
        <v>10</v>
      </c>
      <c r="D28" s="11">
        <v>43221</v>
      </c>
      <c r="E28" s="12">
        <v>0.83333333333333337</v>
      </c>
      <c r="F28" s="11"/>
      <c r="G28" s="12"/>
      <c r="H28" s="13"/>
      <c r="I28" s="46"/>
      <c r="J28" s="47"/>
      <c r="K28" s="48"/>
    </row>
    <row r="29" spans="1:11" x14ac:dyDescent="0.15">
      <c r="A29" s="10" t="s">
        <v>19</v>
      </c>
      <c r="B29" s="11" t="s">
        <v>12</v>
      </c>
      <c r="C29" s="40">
        <v>10</v>
      </c>
      <c r="D29" s="11">
        <v>43221</v>
      </c>
      <c r="E29" s="12">
        <v>0.83333333333333337</v>
      </c>
      <c r="F29" s="11"/>
      <c r="G29" s="12"/>
      <c r="H29" s="13"/>
      <c r="I29" s="46"/>
      <c r="J29" s="47"/>
      <c r="K29" s="48"/>
    </row>
    <row r="30" spans="1:11" x14ac:dyDescent="0.15">
      <c r="A30" s="10" t="s">
        <v>19</v>
      </c>
      <c r="B30" s="11" t="s">
        <v>16</v>
      </c>
      <c r="C30" s="40">
        <v>10</v>
      </c>
      <c r="D30" s="11">
        <v>43221</v>
      </c>
      <c r="E30" s="12">
        <v>0.83333333333333337</v>
      </c>
      <c r="F30" s="11"/>
      <c r="G30" s="12"/>
      <c r="H30" s="13"/>
      <c r="I30" s="46"/>
      <c r="J30" s="47"/>
      <c r="K30" s="48"/>
    </row>
    <row r="31" spans="1:11" x14ac:dyDescent="0.15">
      <c r="A31" s="10" t="s">
        <v>19</v>
      </c>
      <c r="B31" s="11" t="s">
        <v>13</v>
      </c>
      <c r="C31" s="40">
        <v>10</v>
      </c>
      <c r="D31" s="11">
        <v>43221</v>
      </c>
      <c r="E31" s="12">
        <v>0.83333333333333337</v>
      </c>
      <c r="F31" s="11"/>
      <c r="G31" s="12"/>
      <c r="H31" s="13"/>
      <c r="I31" s="46"/>
      <c r="J31" s="47"/>
      <c r="K31" s="48"/>
    </row>
    <row r="32" spans="1:11" x14ac:dyDescent="0.15">
      <c r="A32" s="10" t="s">
        <v>19</v>
      </c>
      <c r="B32" s="11" t="s">
        <v>26</v>
      </c>
      <c r="C32" s="40">
        <v>10</v>
      </c>
      <c r="D32" s="11">
        <v>43221</v>
      </c>
      <c r="E32" s="12">
        <v>0.83333333333333337</v>
      </c>
      <c r="F32" s="11"/>
      <c r="G32" s="12"/>
      <c r="H32" s="13"/>
      <c r="I32" s="37"/>
      <c r="J32" s="38"/>
      <c r="K32" s="39"/>
    </row>
    <row r="33" spans="1:11" x14ac:dyDescent="0.15">
      <c r="A33" s="10" t="s">
        <v>19</v>
      </c>
      <c r="B33" s="11" t="s">
        <v>14</v>
      </c>
      <c r="C33" s="40">
        <v>10</v>
      </c>
      <c r="D33" s="11">
        <v>43221</v>
      </c>
      <c r="E33" s="12">
        <v>0.83333333333333337</v>
      </c>
      <c r="F33" s="11"/>
      <c r="G33" s="12"/>
      <c r="H33" s="13"/>
      <c r="I33" s="46"/>
      <c r="J33" s="47"/>
      <c r="K33" s="48"/>
    </row>
    <row r="34" spans="1:11" x14ac:dyDescent="0.15">
      <c r="A34" s="10" t="s">
        <v>20</v>
      </c>
      <c r="B34" s="11" t="s">
        <v>14</v>
      </c>
      <c r="C34" s="40">
        <v>10</v>
      </c>
      <c r="D34" s="11">
        <v>43221</v>
      </c>
      <c r="E34" s="12">
        <v>0.91666666666666663</v>
      </c>
      <c r="F34" s="11"/>
      <c r="G34" s="12"/>
      <c r="H34" s="13"/>
      <c r="I34" s="46"/>
      <c r="J34" s="47"/>
      <c r="K34" s="48"/>
    </row>
    <row r="35" spans="1:11" x14ac:dyDescent="0.15">
      <c r="A35" s="10" t="s">
        <v>21</v>
      </c>
      <c r="B35" s="11" t="s">
        <v>12</v>
      </c>
      <c r="C35" s="40">
        <v>15</v>
      </c>
      <c r="D35" s="11">
        <v>43221</v>
      </c>
      <c r="E35" s="12">
        <v>0.91666666666666663</v>
      </c>
      <c r="F35" s="11"/>
      <c r="G35" s="12"/>
      <c r="H35" s="13"/>
      <c r="I35" s="46"/>
      <c r="J35" s="47"/>
      <c r="K35" s="48"/>
    </row>
    <row r="36" spans="1:11" x14ac:dyDescent="0.15">
      <c r="A36" s="16" t="s">
        <v>22</v>
      </c>
      <c r="B36" s="11" t="s">
        <v>11</v>
      </c>
      <c r="C36" s="40">
        <v>10</v>
      </c>
      <c r="D36" s="11">
        <v>43221</v>
      </c>
      <c r="E36" s="12">
        <v>0.91666666666666663</v>
      </c>
      <c r="F36" s="11"/>
      <c r="G36" s="12"/>
      <c r="H36" s="13"/>
      <c r="I36" s="46"/>
      <c r="J36" s="47"/>
      <c r="K36" s="48"/>
    </row>
    <row r="37" spans="1:11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x14ac:dyDescent="0.15">
      <c r="A38" s="18"/>
      <c r="B38" s="19"/>
      <c r="C38" s="20"/>
      <c r="D38" s="19"/>
      <c r="E38" s="21"/>
      <c r="F38" s="19"/>
      <c r="G38" s="21"/>
      <c r="H38" s="22"/>
      <c r="I38" s="17"/>
      <c r="J38" s="23"/>
      <c r="K38" s="24"/>
    </row>
    <row r="39" spans="1:11" x14ac:dyDescent="0.15">
      <c r="A39" s="14"/>
      <c r="B39" s="14"/>
      <c r="C39" s="14"/>
      <c r="D39" s="14"/>
      <c r="E39" s="14"/>
      <c r="F39" s="14"/>
      <c r="G39" s="14"/>
      <c r="H39" s="14"/>
      <c r="I39" s="17"/>
      <c r="J39" s="23"/>
      <c r="K39" s="24"/>
    </row>
    <row r="40" spans="1:11" x14ac:dyDescent="0.15">
      <c r="A40" s="14"/>
      <c r="B40" s="14"/>
      <c r="C40" s="14"/>
      <c r="D40" s="14"/>
      <c r="E40" s="14"/>
      <c r="F40" s="14"/>
      <c r="G40" s="14"/>
      <c r="H40" s="14"/>
      <c r="I40" s="17"/>
      <c r="J40" s="23"/>
      <c r="K40" s="24"/>
    </row>
    <row r="41" spans="1:11" x14ac:dyDescent="0.15">
      <c r="A41" s="14"/>
      <c r="B41" s="14"/>
      <c r="C41" s="14"/>
      <c r="D41" s="14"/>
      <c r="E41" s="14"/>
      <c r="F41" s="14"/>
      <c r="G41" s="14"/>
      <c r="H41" s="14"/>
      <c r="I41" s="17"/>
      <c r="J41" s="23"/>
      <c r="K41" s="23"/>
    </row>
    <row r="42" spans="1:11" x14ac:dyDescent="0.15">
      <c r="A42" s="14"/>
      <c r="B42" s="14"/>
      <c r="C42" s="14"/>
      <c r="D42" s="14"/>
      <c r="E42" s="14"/>
      <c r="F42" s="14"/>
      <c r="G42" s="14"/>
      <c r="H42" s="14"/>
      <c r="I42" s="17"/>
      <c r="J42" s="23"/>
      <c r="K42" s="23"/>
    </row>
    <row r="43" spans="1:11" x14ac:dyDescent="0.15">
      <c r="A43" s="14"/>
      <c r="B43" s="14"/>
      <c r="C43" s="14"/>
      <c r="D43" s="14"/>
      <c r="E43" s="14"/>
      <c r="F43" s="14"/>
      <c r="G43" s="14"/>
      <c r="H43" s="14"/>
      <c r="I43" s="17"/>
      <c r="J43" s="23"/>
      <c r="K43" s="23"/>
    </row>
    <row r="44" spans="1:11" x14ac:dyDescent="0.15">
      <c r="A44" s="14"/>
      <c r="B44" s="14"/>
      <c r="C44" s="14"/>
      <c r="D44" s="14"/>
      <c r="E44" s="14"/>
      <c r="F44" s="14"/>
      <c r="G44" s="14"/>
      <c r="H44" s="14"/>
      <c r="I44" s="17"/>
      <c r="J44" s="23"/>
      <c r="K44" s="24"/>
    </row>
    <row r="45" spans="1:11" x14ac:dyDescent="0.15">
      <c r="A45" s="14"/>
      <c r="B45" s="14"/>
      <c r="C45" s="14"/>
      <c r="D45" s="14"/>
      <c r="E45" s="14"/>
      <c r="F45" s="14"/>
      <c r="G45" s="14"/>
      <c r="H45" s="14"/>
      <c r="I45" s="17"/>
      <c r="J45" s="17"/>
      <c r="K45" s="17"/>
    </row>
    <row r="46" spans="1:11" x14ac:dyDescent="0.15">
      <c r="A46" s="14"/>
      <c r="B46" s="31" t="s">
        <v>38</v>
      </c>
      <c r="C46" s="41">
        <f>SUM(C49:D54)</f>
        <v>715</v>
      </c>
      <c r="D46" s="14"/>
      <c r="E46" s="14"/>
      <c r="F46" s="14"/>
      <c r="G46" s="31" t="s">
        <v>38</v>
      </c>
      <c r="H46" s="41">
        <f>SUM(I49:J54)</f>
        <v>790</v>
      </c>
      <c r="I46" s="14"/>
      <c r="J46" s="14"/>
      <c r="K46" s="14"/>
    </row>
    <row r="47" spans="1:11" x14ac:dyDescent="0.15">
      <c r="K47" s="25"/>
    </row>
    <row r="48" spans="1:11" x14ac:dyDescent="0.15">
      <c r="A48" s="1" t="s">
        <v>25</v>
      </c>
      <c r="B48" s="1" t="s">
        <v>17</v>
      </c>
      <c r="C48" s="72" t="s">
        <v>18</v>
      </c>
      <c r="D48" s="72"/>
      <c r="E48" s="27"/>
      <c r="F48" s="28"/>
      <c r="G48" s="1" t="s">
        <v>25</v>
      </c>
      <c r="H48" s="1" t="s">
        <v>17</v>
      </c>
      <c r="I48" s="72" t="s">
        <v>18</v>
      </c>
      <c r="J48" s="72"/>
      <c r="K48" s="25"/>
    </row>
    <row r="49" spans="1:11" x14ac:dyDescent="0.15">
      <c r="A49" s="15" t="s">
        <v>32</v>
      </c>
      <c r="B49" s="42">
        <f>COUNTIF(B8:B36,"LE")</f>
        <v>5</v>
      </c>
      <c r="C49" s="67">
        <f>SUMIFS($C$8:$C$36,$B$8:$B$36,"LE")</f>
        <v>115</v>
      </c>
      <c r="D49" s="68"/>
      <c r="E49" s="33"/>
      <c r="F49" s="34"/>
      <c r="G49" s="32" t="s">
        <v>32</v>
      </c>
      <c r="H49" s="42">
        <f>B49</f>
        <v>5</v>
      </c>
      <c r="I49" s="67">
        <v>135</v>
      </c>
      <c r="J49" s="68"/>
      <c r="K49" s="25"/>
    </row>
    <row r="50" spans="1:11" x14ac:dyDescent="0.15">
      <c r="A50" s="15" t="s">
        <v>33</v>
      </c>
      <c r="B50" s="42">
        <f>COUNTIF(B8:B36,"LP")</f>
        <v>6</v>
      </c>
      <c r="C50" s="67">
        <f>SUMIFS($C$8:$C$36,$B$8:$B$36,"LP")</f>
        <v>150</v>
      </c>
      <c r="D50" s="68"/>
      <c r="E50" s="33"/>
      <c r="F50" s="34"/>
      <c r="G50" s="32" t="s">
        <v>33</v>
      </c>
      <c r="H50" s="42">
        <f t="shared" ref="H50:H54" si="0">B50</f>
        <v>6</v>
      </c>
      <c r="I50" s="67">
        <v>150</v>
      </c>
      <c r="J50" s="68"/>
      <c r="K50" s="25"/>
    </row>
    <row r="51" spans="1:11" x14ac:dyDescent="0.15">
      <c r="A51" s="15" t="s">
        <v>34</v>
      </c>
      <c r="B51" s="42">
        <f>COUNTIF(B8:B36,"LS")</f>
        <v>5</v>
      </c>
      <c r="C51" s="67">
        <f>SUMIFS($C$8:$C$36,$B$8:$B$36,"LS")</f>
        <v>120</v>
      </c>
      <c r="D51" s="68"/>
      <c r="E51" s="33"/>
      <c r="F51" s="34"/>
      <c r="G51" s="32" t="s">
        <v>34</v>
      </c>
      <c r="H51" s="42">
        <f t="shared" si="0"/>
        <v>5</v>
      </c>
      <c r="I51" s="67">
        <v>130</v>
      </c>
      <c r="J51" s="68"/>
      <c r="K51" s="25"/>
    </row>
    <row r="52" spans="1:11" x14ac:dyDescent="0.15">
      <c r="A52" s="15" t="s">
        <v>35</v>
      </c>
      <c r="B52" s="42">
        <f>COUNTIF(B8:B36,"LD")</f>
        <v>4</v>
      </c>
      <c r="C52" s="67">
        <f>SUMIFS($C$8:$C$36,$B$8:$B$36,"LD")</f>
        <v>110</v>
      </c>
      <c r="D52" s="68"/>
      <c r="E52" s="33"/>
      <c r="F52" s="34"/>
      <c r="G52" s="32" t="s">
        <v>35</v>
      </c>
      <c r="H52" s="42">
        <f t="shared" si="0"/>
        <v>4</v>
      </c>
      <c r="I52" s="67">
        <v>120</v>
      </c>
      <c r="J52" s="68"/>
      <c r="K52" s="25"/>
    </row>
    <row r="53" spans="1:11" x14ac:dyDescent="0.15">
      <c r="A53" s="15" t="s">
        <v>36</v>
      </c>
      <c r="B53" s="42">
        <f>COUNTIF(B8:B36,"LC")</f>
        <v>5</v>
      </c>
      <c r="C53" s="67">
        <f>SUMIFS($C$8:$C$36,$B$8:$B$36,"LC")</f>
        <v>110</v>
      </c>
      <c r="D53" s="68"/>
      <c r="E53" s="33"/>
      <c r="F53" s="35"/>
      <c r="G53" s="32" t="s">
        <v>36</v>
      </c>
      <c r="H53" s="42">
        <f t="shared" si="0"/>
        <v>5</v>
      </c>
      <c r="I53" s="67">
        <v>125</v>
      </c>
      <c r="J53" s="68"/>
    </row>
    <row r="54" spans="1:11" x14ac:dyDescent="0.15">
      <c r="A54" s="26" t="s">
        <v>37</v>
      </c>
      <c r="B54" s="42">
        <f>COUNTIF(B8:B36,"LA")</f>
        <v>4</v>
      </c>
      <c r="C54" s="67">
        <f>SUMIFS($C$8:$C$36,$B$8:$B$36,"LA")</f>
        <v>110</v>
      </c>
      <c r="D54" s="68"/>
      <c r="E54" s="33"/>
      <c r="F54" s="34"/>
      <c r="G54" s="36" t="s">
        <v>37</v>
      </c>
      <c r="H54" s="42">
        <f t="shared" si="0"/>
        <v>4</v>
      </c>
      <c r="I54" s="67">
        <v>130</v>
      </c>
      <c r="J54" s="68"/>
    </row>
    <row r="55" spans="1:11" x14ac:dyDescent="0.15">
      <c r="E55" s="28"/>
    </row>
    <row r="56" spans="1:11" x14ac:dyDescent="0.15">
      <c r="A56" s="45" t="s">
        <v>25</v>
      </c>
      <c r="B56" s="45" t="s">
        <v>17</v>
      </c>
      <c r="C56" s="45" t="s">
        <v>27</v>
      </c>
      <c r="D56" s="45"/>
      <c r="E56" s="45" t="s">
        <v>28</v>
      </c>
      <c r="F56" s="45" t="s">
        <v>29</v>
      </c>
      <c r="G56" s="45" t="s">
        <v>30</v>
      </c>
    </row>
    <row r="57" spans="1:11" x14ac:dyDescent="0.15">
      <c r="A57" s="42" t="s">
        <v>32</v>
      </c>
      <c r="B57" s="42">
        <v>10</v>
      </c>
      <c r="C57" s="67">
        <f>C49</f>
        <v>115</v>
      </c>
      <c r="D57" s="68"/>
      <c r="E57" s="43">
        <f>I49</f>
        <v>135</v>
      </c>
      <c r="F57" s="44">
        <f>C57-E57</f>
        <v>-20</v>
      </c>
      <c r="G57" s="42">
        <f>F57/C57*100</f>
        <v>-17.391304347826086</v>
      </c>
    </row>
    <row r="58" spans="1:11" x14ac:dyDescent="0.15">
      <c r="A58" s="42" t="s">
        <v>33</v>
      </c>
      <c r="B58" s="42">
        <v>11</v>
      </c>
      <c r="C58" s="67">
        <f t="shared" ref="C58:C62" si="1">C50</f>
        <v>150</v>
      </c>
      <c r="D58" s="68"/>
      <c r="E58" s="43">
        <f t="shared" ref="E58:E62" si="2">I50</f>
        <v>150</v>
      </c>
      <c r="F58" s="44">
        <f t="shared" ref="F58:F62" si="3">C58-E58</f>
        <v>0</v>
      </c>
      <c r="G58" s="42">
        <f t="shared" ref="G58:G62" si="4">F58/C58*100</f>
        <v>0</v>
      </c>
    </row>
    <row r="59" spans="1:11" x14ac:dyDescent="0.15">
      <c r="A59" s="42" t="s">
        <v>34</v>
      </c>
      <c r="B59" s="42">
        <v>9</v>
      </c>
      <c r="C59" s="67">
        <f t="shared" si="1"/>
        <v>120</v>
      </c>
      <c r="D59" s="68"/>
      <c r="E59" s="43">
        <f t="shared" si="2"/>
        <v>130</v>
      </c>
      <c r="F59" s="44">
        <f t="shared" si="3"/>
        <v>-10</v>
      </c>
      <c r="G59" s="42">
        <f t="shared" si="4"/>
        <v>-8.3333333333333321</v>
      </c>
    </row>
    <row r="60" spans="1:11" x14ac:dyDescent="0.15">
      <c r="A60" s="42" t="s">
        <v>35</v>
      </c>
      <c r="B60" s="42">
        <v>8</v>
      </c>
      <c r="C60" s="67">
        <f t="shared" si="1"/>
        <v>110</v>
      </c>
      <c r="D60" s="68"/>
      <c r="E60" s="43">
        <f t="shared" si="2"/>
        <v>120</v>
      </c>
      <c r="F60" s="44">
        <f t="shared" si="3"/>
        <v>-10</v>
      </c>
      <c r="G60" s="42">
        <f t="shared" si="4"/>
        <v>-9.0909090909090917</v>
      </c>
    </row>
    <row r="61" spans="1:11" x14ac:dyDescent="0.15">
      <c r="A61" s="42" t="s">
        <v>36</v>
      </c>
      <c r="B61" s="42">
        <v>9</v>
      </c>
      <c r="C61" s="67">
        <f t="shared" si="1"/>
        <v>110</v>
      </c>
      <c r="D61" s="68"/>
      <c r="E61" s="43">
        <f t="shared" si="2"/>
        <v>125</v>
      </c>
      <c r="F61" s="44">
        <f t="shared" si="3"/>
        <v>-15</v>
      </c>
      <c r="G61" s="42">
        <f t="shared" si="4"/>
        <v>-13.636363636363635</v>
      </c>
    </row>
    <row r="62" spans="1:11" x14ac:dyDescent="0.15">
      <c r="A62" s="42" t="s">
        <v>37</v>
      </c>
      <c r="B62" s="42">
        <v>9</v>
      </c>
      <c r="C62" s="67">
        <f t="shared" si="1"/>
        <v>110</v>
      </c>
      <c r="D62" s="68"/>
      <c r="E62" s="43">
        <f t="shared" si="2"/>
        <v>130</v>
      </c>
      <c r="F62" s="44">
        <f t="shared" si="3"/>
        <v>-20</v>
      </c>
      <c r="G62" s="42">
        <f t="shared" si="4"/>
        <v>-18.181818181818183</v>
      </c>
    </row>
  </sheetData>
  <autoFilter ref="A7:K36" xr:uid="{00000000-0009-0000-0000-000000000000}">
    <filterColumn colId="8" showButton="0"/>
    <filterColumn colId="9" showButton="0"/>
  </autoFilter>
  <mergeCells count="57">
    <mergeCell ref="C62:D62"/>
    <mergeCell ref="C57:D57"/>
    <mergeCell ref="C58:D58"/>
    <mergeCell ref="C59:D59"/>
    <mergeCell ref="C60:D60"/>
    <mergeCell ref="C61:D61"/>
    <mergeCell ref="I49:J49"/>
    <mergeCell ref="I50:J50"/>
    <mergeCell ref="I51:J51"/>
    <mergeCell ref="I52:J52"/>
    <mergeCell ref="I9:K9"/>
    <mergeCell ref="I10:K10"/>
    <mergeCell ref="I11:K11"/>
    <mergeCell ref="I12:K12"/>
    <mergeCell ref="I13:K13"/>
    <mergeCell ref="I16:K16"/>
    <mergeCell ref="I18:K18"/>
    <mergeCell ref="I20:K20"/>
    <mergeCell ref="I19:K19"/>
    <mergeCell ref="I21:K21"/>
    <mergeCell ref="I53:J53"/>
    <mergeCell ref="I54:J54"/>
    <mergeCell ref="C53:D53"/>
    <mergeCell ref="C54:D54"/>
    <mergeCell ref="A6:K6"/>
    <mergeCell ref="C48:D48"/>
    <mergeCell ref="C49:D49"/>
    <mergeCell ref="C50:D50"/>
    <mergeCell ref="C51:D51"/>
    <mergeCell ref="C52:D52"/>
    <mergeCell ref="I7:K7"/>
    <mergeCell ref="I8:K8"/>
    <mergeCell ref="I14:K14"/>
    <mergeCell ref="I15:K15"/>
    <mergeCell ref="I17:K17"/>
    <mergeCell ref="I48:J48"/>
    <mergeCell ref="A1:A2"/>
    <mergeCell ref="B1:I2"/>
    <mergeCell ref="J1:K2"/>
    <mergeCell ref="A3:A4"/>
    <mergeCell ref="J3:K3"/>
    <mergeCell ref="F3:I4"/>
    <mergeCell ref="B3:E4"/>
    <mergeCell ref="I25:K25"/>
    <mergeCell ref="I34:K34"/>
    <mergeCell ref="I22:K22"/>
    <mergeCell ref="I23:K23"/>
    <mergeCell ref="I24:K24"/>
    <mergeCell ref="I26:K26"/>
    <mergeCell ref="I27:K27"/>
    <mergeCell ref="I29:K29"/>
    <mergeCell ref="I30:K30"/>
    <mergeCell ref="I31:K31"/>
    <mergeCell ref="I35:K35"/>
    <mergeCell ref="I36:K36"/>
    <mergeCell ref="I33:K33"/>
    <mergeCell ref="I28:K28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Asignaciones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Familia Calderón Sierra</cp:lastModifiedBy>
  <dcterms:created xsi:type="dcterms:W3CDTF">2016-02-05T21:36:42Z</dcterms:created>
  <dcterms:modified xsi:type="dcterms:W3CDTF">2018-05-01T16:22:57Z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