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assalacqua\git\mobile-test\Manual Test Cases and Reports\Auxiliary files\"/>
    </mc:Choice>
  </mc:AlternateContent>
  <bookViews>
    <workbookView xWindow="0" yWindow="0" windowWidth="20490" windowHeight="7650"/>
  </bookViews>
  <sheets>
    <sheet name="Summary" sheetId="4" r:id="rId1"/>
    <sheet name="Detailed status" sheetId="1" r:id="rId2"/>
    <sheet name="Bug rep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D4" i="3"/>
  <c r="B27" i="4"/>
  <c r="B26" i="4"/>
  <c r="B16" i="4"/>
  <c r="B15" i="4"/>
  <c r="B14" i="4"/>
  <c r="B12" i="4"/>
  <c r="B13" i="4"/>
  <c r="B11" i="4"/>
  <c r="B25" i="4" s="1"/>
  <c r="B28" i="4" s="1"/>
  <c r="B3" i="4"/>
  <c r="B10" i="4" s="1"/>
  <c r="B24" i="4" s="1"/>
</calcChain>
</file>

<file path=xl/sharedStrings.xml><?xml version="1.0" encoding="utf-8"?>
<sst xmlns="http://schemas.openxmlformats.org/spreadsheetml/2006/main" count="180" uniqueCount="91">
  <si>
    <t>Verify that the user is able to search a city in the list</t>
  </si>
  <si>
    <t>Verify results when the user search an unknown city in the list</t>
  </si>
  <si>
    <t>Verify that the cities are listed in ascending alphabetical order</t>
  </si>
  <si>
    <t>Verify that the searched cities are listed in ascending alphabetical order</t>
  </si>
  <si>
    <t>Verify that the user is able to scroll up and scroll down the list of cities</t>
  </si>
  <si>
    <t>Verify that the user is redirected to the map activity when a searched city is selected</t>
  </si>
  <si>
    <t>Verify that the user is redirected to the map activity when a city is selected from the default list</t>
  </si>
  <si>
    <t>Verify that the user is able to repeat the search process</t>
  </si>
  <si>
    <t>Verify that the user is able to interact with the map</t>
  </si>
  <si>
    <t>Module</t>
  </si>
  <si>
    <t>Scenarios</t>
  </si>
  <si>
    <t>Responsible tester</t>
  </si>
  <si>
    <t>Defect ID- Brief description</t>
  </si>
  <si>
    <t>Severity</t>
  </si>
  <si>
    <t>Status</t>
  </si>
  <si>
    <t>TC ID</t>
  </si>
  <si>
    <t xml:space="preserve">Test Priority  </t>
  </si>
  <si>
    <t>Date of Execution</t>
  </si>
  <si>
    <t>Execution Status</t>
  </si>
  <si>
    <t>Is Automated</t>
  </si>
  <si>
    <t>Yes</t>
  </si>
  <si>
    <t>Med</t>
  </si>
  <si>
    <t>Search functionality</t>
  </si>
  <si>
    <t>No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</si>
  <si>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</si>
  <si>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</si>
  <si>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</si>
  <si>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</si>
  <si>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</si>
  <si>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 xml:space="preserve">Status for </t>
  </si>
  <si>
    <t xml:space="preserve">Number of test cases planned </t>
  </si>
  <si>
    <t xml:space="preserve">Number of test cases executed </t>
  </si>
  <si>
    <t>Number of defects encountered today</t>
  </si>
  <si>
    <t>Number of defect encountered so far</t>
  </si>
  <si>
    <t>Number of critical defects- still open</t>
  </si>
  <si>
    <t>Overall status</t>
  </si>
  <si>
    <t>Defects density</t>
  </si>
  <si>
    <t>Critical defects percentage</t>
  </si>
  <si>
    <t>State</t>
  </si>
  <si>
    <t>Created by</t>
  </si>
  <si>
    <t>Assigned to</t>
  </si>
  <si>
    <t>Open</t>
  </si>
  <si>
    <t>Santiago Passalacqua</t>
  </si>
  <si>
    <t>Not Planned</t>
  </si>
  <si>
    <t>Passed</t>
  </si>
  <si>
    <t>Failed</t>
  </si>
  <si>
    <t>Blocked</t>
  </si>
  <si>
    <t>Not Executed</t>
  </si>
  <si>
    <t>1 day</t>
  </si>
  <si>
    <t>Pass Percentage</t>
  </si>
  <si>
    <t>Number of test cases passed</t>
  </si>
  <si>
    <t>Number of test cases failed</t>
  </si>
  <si>
    <t>Number of test cases not planned</t>
  </si>
  <si>
    <t>Number of test cases blocked</t>
  </si>
  <si>
    <t>Number of test cases not executed</t>
  </si>
  <si>
    <t>DF_0001</t>
  </si>
  <si>
    <t>The default list of cities is not  ordered alphabetically</t>
  </si>
  <si>
    <t>DF_0002</t>
  </si>
  <si>
    <t>DF_0003</t>
  </si>
  <si>
    <t>The filtered list of cities is not  ordered alphabetically</t>
  </si>
  <si>
    <t>% Occurency</t>
  </si>
  <si>
    <t>The default list of cities is not fully displayed after the search field is deleted</t>
  </si>
  <si>
    <t>DF_0004</t>
  </si>
  <si>
    <t>The Map is not correctly displayed when a city is selected</t>
  </si>
  <si>
    <t>DF_0005</t>
  </si>
  <si>
    <t>After the list is scrolled down and a new search is performed, the results are shown at the bottom of the list.</t>
  </si>
  <si>
    <t>There are not feedback when a searched city is not on the list</t>
  </si>
  <si>
    <t>Issue type</t>
  </si>
  <si>
    <t>ID</t>
  </si>
  <si>
    <t xml:space="preserve">Title </t>
  </si>
  <si>
    <t>Bug</t>
  </si>
  <si>
    <t>Improvement</t>
  </si>
  <si>
    <t>High</t>
  </si>
  <si>
    <t>N/A</t>
  </si>
  <si>
    <t>TC_0001</t>
  </si>
  <si>
    <t>TC_0002</t>
  </si>
  <si>
    <t>TC_0003</t>
  </si>
  <si>
    <t>TC_0004</t>
  </si>
  <si>
    <t>TC_0005</t>
  </si>
  <si>
    <t>TC_0006</t>
  </si>
  <si>
    <t>TC_0007</t>
  </si>
  <si>
    <t>TC_0008</t>
  </si>
  <si>
    <t>TC_0009</t>
  </si>
  <si>
    <t>Manual Test Cases</t>
  </si>
  <si>
    <t>Automated Test Cases</t>
  </si>
  <si>
    <t>TC_0010</t>
  </si>
  <si>
    <t>Verify that the user is able to search a partial city name in the list</t>
  </si>
  <si>
    <t>The list doesn’t display any result when the city and country name are used in the search</t>
  </si>
  <si>
    <t>TC_0011</t>
  </si>
  <si>
    <t>Verify that the map is displayed on blank when there is not internet conection</t>
  </si>
  <si>
    <t>Search functionality+G10C11:G11C11:F11B12C10:H11C11:F12C11:E12C11:D12C11:D11C11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</si>
</sst>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8" xfId="0" applyBorder="1" applyAlignment="1">
      <alignment vertical="top"/>
    </xf>
    <xf numFmtId="14" fontId="0" fillId="0" borderId="1" xfId="0" applyNumberFormat="1" applyBorder="1"/>
    <xf numFmtId="0" fontId="1" fillId="0" borderId="2" xfId="0" applyFont="1" applyBorder="1"/>
    <xf numFmtId="0" fontId="1" fillId="0" borderId="0" xfId="0" applyFont="1"/>
    <xf numFmtId="0" fontId="6" fillId="0" borderId="0" xfId="0" applyFont="1"/>
    <xf numFmtId="0" fontId="5" fillId="0" borderId="0" xfId="0" applyFont="1"/>
    <xf numFmtId="9" fontId="0" fillId="0" borderId="0" xfId="2" applyFont="1"/>
    <xf numFmtId="10" fontId="0" fillId="0" borderId="0" xfId="2" applyNumberFormat="1" applyFont="1"/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9" xfId="0" applyBorder="1" applyAlignment="1">
      <alignment vertical="top"/>
    </xf>
    <xf numFmtId="9" fontId="2" fillId="2" borderId="3" xfId="2" applyFont="1" applyFill="1" applyBorder="1" applyAlignment="1">
      <alignment horizontal="center" vertical="center" wrapText="1"/>
    </xf>
    <xf numFmtId="9" fontId="0" fillId="0" borderId="2" xfId="2" applyFont="1" applyBorder="1" applyAlignment="1">
      <alignment vertical="top" wrapText="1"/>
    </xf>
    <xf numFmtId="9" fontId="0" fillId="0" borderId="1" xfId="2" applyFont="1" applyBorder="1" applyAlignment="1">
      <alignment vertical="top" wrapText="1"/>
    </xf>
    <xf numFmtId="9" fontId="0" fillId="0" borderId="1" xfId="2" applyFont="1" applyBorder="1" applyAlignment="1">
      <alignment horizontal="right" vertical="top" wrapText="1"/>
    </xf>
  </cellXfs>
  <cellStyles count="3">
    <cellStyle name="Normal" xfId="0" builtinId="0"/>
    <cellStyle name="Normal 2" xfId="1"/>
    <cellStyle name="Porcentaje" xfId="2" builtinId="5"/>
  </cellStyles>
  <dxfs count="25">
    <dxf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general" vertical="top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 cases execution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23326771653543"/>
          <c:y val="0.19953478374134659"/>
          <c:w val="0.32978362860892385"/>
          <c:h val="0.715462532866218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C8-4F03-97C7-8B7D09FD3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C8-4F03-97C7-8B7D09FD3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C8-4F03-97C7-8B7D09FD3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0C8-4F03-97C7-8B7D09FD3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0C8-4F03-97C7-8B7D09FD36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Summary!$A$12:$A$16</c:f>
              <c:strCache>
                <c:ptCount val="5"/>
                <c:pt idx="0">
                  <c:v>Number of test cases passed</c:v>
                </c:pt>
                <c:pt idx="1">
                  <c:v>Number of test cases failed</c:v>
                </c:pt>
                <c:pt idx="2">
                  <c:v>Number of test cases not planned</c:v>
                </c:pt>
                <c:pt idx="3">
                  <c:v>Number of test cases blocked</c:v>
                </c:pt>
                <c:pt idx="4">
                  <c:v>Number of test cases not executed</c:v>
                </c:pt>
              </c:strCache>
            </c:strRef>
          </c:cat>
          <c:val>
            <c:numRef>
              <c:f>Summary!$B$12:$B$16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B-4D2B-9160-EF4B8A9CE7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685285433070872"/>
          <c:y val="0.35321786602743083"/>
          <c:w val="0.33379429133858268"/>
          <c:h val="0.38983143740150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TEST Cases automated vs. manual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0174349922546887E-2"/>
          <c:y val="0.18791820087237296"/>
          <c:w val="0.36459791037503847"/>
          <c:h val="0.7449355161540058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B9-4EBD-AA75-E8EA4BEED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B9-4EBD-AA75-E8EA4BEED0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Summary!$A$26:$A$27</c:f>
              <c:strCache>
                <c:ptCount val="2"/>
                <c:pt idx="0">
                  <c:v>Manual Test Cases</c:v>
                </c:pt>
                <c:pt idx="1">
                  <c:v>Automated Test Cases</c:v>
                </c:pt>
              </c:strCache>
            </c:strRef>
          </c:cat>
          <c:val>
            <c:numRef>
              <c:f>Summary!$B$26:$B$27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8-4936-80F9-6915C9246A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485146011739784"/>
          <c:y val="0.4226779206556015"/>
          <c:w val="0.34198399455759798"/>
          <c:h val="0.245066307501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7</xdr:row>
      <xdr:rowOff>19049</xdr:rowOff>
    </xdr:from>
    <xdr:to>
      <xdr:col>4</xdr:col>
      <xdr:colOff>171450</xdr:colOff>
      <xdr:row>20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190501</xdr:colOff>
      <xdr:row>21</xdr:row>
      <xdr:rowOff>171450</xdr:rowOff>
    </xdr:from>
    <xdr:to>
      <xdr:col>4</xdr:col>
      <xdr:colOff>171450</xdr:colOff>
      <xdr:row>35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K12" totalsRowShown="0" headerRowDxfId="24" tableBorderDxfId="23">
  <autoFilter ref="A1:K12"/>
  <tableColumns count="11">
    <tableColumn id="1" name="TC ID" dataDxfId="22"/>
    <tableColumn id="2" name="Scenarios"/>
    <tableColumn id="3" name="Module" dataDxfId="21"/>
    <tableColumn id="4" name="Test Priority  " dataDxfId="20"/>
    <tableColumn id="5" name="Is Automated" dataDxfId="19"/>
    <tableColumn id="6" name="Responsible tester" dataDxfId="18"/>
    <tableColumn id="7" name="Date of Execution" dataDxfId="17"/>
    <tableColumn id="8" name="Execution Status" dataDxfId="16"/>
    <tableColumn id="9" name="Defect ID- Brief description" dataDxfId="15"/>
    <tableColumn id="10" name="Severity" dataDxfId="14"/>
    <tableColumn id="11" name="Statu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" displayName="Table1" ref="A1:H8" totalsRowShown="0" headerRowDxfId="12" dataDxfId="10" headerRowBorderDxfId="11" tableBorderDxfId="9" totalsRowBorderDxfId="8">
  <tableColumns count="8">
    <tableColumn id="1" name="ID" dataDxfId="7"/>
    <tableColumn id="9" name="Issue type" dataDxfId="6"/>
    <tableColumn id="2" name="Title " dataDxfId="5"/>
    <tableColumn id="8" name="% Occurency" dataDxfId="4" dataCellStyle="Porcentaje"/>
    <tableColumn id="4" name="Severity" dataDxfId="3"/>
    <tableColumn id="5" name="State" dataDxfId="2"/>
    <tableColumn id="6" name="Created by" dataDxfId="1"/>
    <tableColumn id="7" name="Assigned t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tabSelected="1" topLeftCell="A4" workbookViewId="0">
      <selection activeCell="A4" sqref="A4"/>
    </sheetView>
  </sheetViews>
  <sheetFormatPr baseColWidth="10" defaultRowHeight="15" x14ac:dyDescent="0.25"/>
  <cols>
    <col min="1" max="1" width="55" bestFit="1" customWidth="1"/>
    <col min="2" max="2" width="10.5703125" bestFit="1" customWidth="1"/>
    <col min="3" max="3" width="70.42578125" bestFit="1" customWidth="1"/>
  </cols>
  <sheetData>
    <row r="2" spans="1:3" x14ac:dyDescent="0.25">
      <c r="A2" s="16" t="s">
        <v>24</v>
      </c>
      <c r="B2" t="s">
        <v>25</v>
      </c>
    </row>
    <row r="3" spans="1:3" x14ac:dyDescent="0.25">
      <c r="A3" t="s">
        <v>26</v>
      </c>
      <c r="B3">
        <f>COUNTA('Detailed status'!A:A)-1</f>
        <v>11</v>
      </c>
    </row>
    <row r="4" spans="1:3" x14ac:dyDescent="0.25">
      <c r="A4" t="s">
        <v>27</v>
      </c>
      <c r="B4">
        <v>1</v>
      </c>
    </row>
    <row r="5" spans="1:3" x14ac:dyDescent="0.25">
      <c r="A5" t="s">
        <v>28</v>
      </c>
      <c r="B5" t="s">
        <v>48</v>
      </c>
    </row>
    <row r="8" spans="1:3" x14ac:dyDescent="0.25">
      <c r="A8" s="16" t="s">
        <v>29</v>
      </c>
    </row>
    <row r="10" spans="1:3" x14ac:dyDescent="0.25">
      <c r="A10" t="s">
        <v>30</v>
      </c>
      <c r="B10">
        <f>$B$3-COUNTIF('Detailed status'!H:H,"Not Planned")</f>
        <v>11</v>
      </c>
    </row>
    <row r="11" spans="1:3" x14ac:dyDescent="0.25">
      <c r="A11" t="s">
        <v>31</v>
      </c>
      <c r="B11">
        <f>COUNTIF('Detailed status'!H:H,"Failed")+COUNTIF('Detailed status'!H:H,"Passed")</f>
        <v>11</v>
      </c>
    </row>
    <row r="12" spans="1:3" s="1" customFormat="1" x14ac:dyDescent="0.25">
      <c r="A12" s="1" t="s">
        <v>50</v>
      </c>
      <c r="B12" s="1">
        <f>COUNTIF('Detailed status'!H:H,"Passed")</f>
        <v>7</v>
      </c>
      <c r="C12" s="14"/>
    </row>
    <row r="13" spans="1:3" s="1" customFormat="1" x14ac:dyDescent="0.25">
      <c r="A13" s="1" t="s">
        <v>51</v>
      </c>
      <c r="B13" s="1">
        <f>COUNTIF('Detailed status'!H:H,"Failed")</f>
        <v>4</v>
      </c>
      <c r="C13" s="14"/>
    </row>
    <row r="14" spans="1:3" s="1" customFormat="1" x14ac:dyDescent="0.25">
      <c r="A14" s="1" t="s">
        <v>52</v>
      </c>
      <c r="B14" s="1">
        <f>COUNTIF('Detailed status'!H:H,"Not Planned")</f>
        <v>0</v>
      </c>
      <c r="C14" s="14"/>
    </row>
    <row r="15" spans="1:3" s="1" customFormat="1" x14ac:dyDescent="0.25">
      <c r="A15" s="1" t="s">
        <v>53</v>
      </c>
      <c r="B15" s="1">
        <f>COUNTIF('Detailed status'!H:H,"Blocked")</f>
        <v>0</v>
      </c>
      <c r="C15" s="14"/>
    </row>
    <row r="16" spans="1:3" s="1" customFormat="1" x14ac:dyDescent="0.25">
      <c r="A16" s="1" t="s">
        <v>54</v>
      </c>
      <c r="B16" s="1">
        <f>COUNTIF('Detailed status'!H:H,"Not Executed")</f>
        <v>0</v>
      </c>
      <c r="C16" s="14"/>
    </row>
    <row r="17" spans="1:3" x14ac:dyDescent="0.25">
      <c r="A17" t="s">
        <v>32</v>
      </c>
      <c r="B17">
        <f>COUNTIF('Bug report'!B:B,"Bug")</f>
        <v>5</v>
      </c>
      <c r="C17" s="14"/>
    </row>
    <row r="18" spans="1:3" x14ac:dyDescent="0.25">
      <c r="A18" t="s">
        <v>33</v>
      </c>
      <c r="B18">
        <v>0</v>
      </c>
    </row>
    <row r="19" spans="1:3" x14ac:dyDescent="0.25">
      <c r="A19" t="s">
        <v>34</v>
      </c>
      <c r="B19">
        <v>0</v>
      </c>
    </row>
    <row r="23" spans="1:3" x14ac:dyDescent="0.25">
      <c r="A23" s="16" t="s">
        <v>35</v>
      </c>
    </row>
    <row r="24" spans="1:3" x14ac:dyDescent="0.25">
      <c r="A24" t="s">
        <v>30</v>
      </c>
      <c r="B24" s="1">
        <f>B10</f>
        <v>11</v>
      </c>
    </row>
    <row r="25" spans="1:3" x14ac:dyDescent="0.25">
      <c r="A25" t="s">
        <v>31</v>
      </c>
      <c r="B25">
        <f>B11</f>
        <v>11</v>
      </c>
    </row>
    <row r="26" spans="1:3" x14ac:dyDescent="0.25">
      <c r="A26" t="s">
        <v>83</v>
      </c>
      <c r="B26">
        <f>COUNTIFS('Detailed status'!E:E,"No",'Detailed status'!H:H,"Passed")+COUNTIFS('Detailed status'!E:E,"No",'Detailed status'!H:H,"Failed")</f>
        <v>3</v>
      </c>
      <c r="C26" s="1"/>
    </row>
    <row r="27" spans="1:3" x14ac:dyDescent="0.25">
      <c r="A27" t="s">
        <v>84</v>
      </c>
      <c r="B27" s="1">
        <f>COUNTIFS('Detailed status'!E:E,"Yes",'Detailed status'!H:H,"Passed")+COUNTIFS('Detailed status'!E:E,"Yes",'Detailed status'!H:H,"Failed")</f>
        <v>8</v>
      </c>
    </row>
    <row r="28" spans="1:3" x14ac:dyDescent="0.25">
      <c r="A28" t="s">
        <v>49</v>
      </c>
      <c r="B28" s="18">
        <f>COUNTIF('Detailed status'!H:H,"Passed")/B25</f>
        <v>0.63636363636363635</v>
      </c>
    </row>
    <row r="29" spans="1:3" x14ac:dyDescent="0.25">
      <c r="A29" t="s">
        <v>36</v>
      </c>
    </row>
    <row r="30" spans="1:3" x14ac:dyDescent="0.25">
      <c r="A30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pane xSplit="2" topLeftCell="C1" activePane="topRight" state="frozen"/>
      <selection pane="topRight"/>
    </sheetView>
  </sheetViews>
  <sheetFormatPr baseColWidth="10" defaultRowHeight="15" x14ac:dyDescent="0.25"/>
  <cols>
    <col min="1" max="1" width="11.85546875" bestFit="1" customWidth="1"/>
    <col min="2" max="2" width="85.28515625" customWidth="1"/>
    <col min="3" max="3" width="18.7109375" bestFit="1" customWidth="1"/>
    <col min="4" max="4" width="10.85546875" customWidth="1"/>
    <col min="5" max="5" width="16.7109375" style="1" bestFit="1" customWidth="1"/>
    <col min="6" max="6" width="21" customWidth="1"/>
    <col min="7" max="8" width="15.140625" bestFit="1" customWidth="1"/>
    <col min="9" max="9" width="29.42578125" customWidth="1"/>
    <col min="13" max="13" width="12.85546875" bestFit="1" customWidth="1"/>
  </cols>
  <sheetData>
    <row r="1" spans="1:13" ht="31.5" x14ac:dyDescent="0.25">
      <c r="A1" s="8" t="s">
        <v>15</v>
      </c>
      <c r="B1" s="6" t="s">
        <v>10</v>
      </c>
      <c r="C1" s="5" t="s">
        <v>9</v>
      </c>
      <c r="D1" s="5" t="s">
        <v>16</v>
      </c>
      <c r="E1" s="5" t="s">
        <v>19</v>
      </c>
      <c r="F1" s="5" t="s">
        <v>11</v>
      </c>
      <c r="G1" s="5" t="s">
        <v>17</v>
      </c>
      <c r="H1" s="6" t="s">
        <v>18</v>
      </c>
      <c r="I1" s="5" t="s">
        <v>12</v>
      </c>
      <c r="J1" s="5" t="s">
        <v>13</v>
      </c>
      <c r="K1" s="7" t="s">
        <v>14</v>
      </c>
    </row>
    <row r="2" spans="1:13" x14ac:dyDescent="0.25">
      <c r="A2" s="2" t="s">
        <v>74</v>
      </c>
      <c r="B2" s="2" t="s">
        <v>0</v>
      </c>
      <c r="C2" s="2" t="s">
        <v>22</v>
      </c>
      <c r="D2" s="2" t="s">
        <v>21</v>
      </c>
      <c r="E2" s="2" t="s">
        <v>20</v>
      </c>
      <c r="F2" s="2" t="s">
        <v>42</v>
      </c>
      <c r="G2" s="12">
        <v>43866</v>
      </c>
      <c r="H2" s="2" t="s">
        <v>44</v>
      </c>
      <c r="I2" s="2"/>
      <c r="J2" s="2"/>
      <c r="K2" s="2"/>
      <c r="M2" s="15" t="s">
        <v>44</v>
      </c>
    </row>
    <row r="3" spans="1:13" x14ac:dyDescent="0.25">
      <c r="A3" s="2" t="s">
        <v>75</v>
      </c>
      <c r="B3" s="2" t="s">
        <v>1</v>
      </c>
      <c r="C3" s="2" t="s">
        <v>22</v>
      </c>
      <c r="D3" s="2" t="s">
        <v>21</v>
      </c>
      <c r="E3" s="2" t="s">
        <v>20</v>
      </c>
      <c r="F3" s="2" t="s">
        <v>42</v>
      </c>
      <c r="G3" s="12">
        <v>43866</v>
      </c>
      <c r="H3" s="2" t="s">
        <v>44</v>
      </c>
      <c r="I3" s="2"/>
      <c r="J3" s="2"/>
      <c r="K3" s="2"/>
      <c r="M3" s="15" t="s">
        <v>45</v>
      </c>
    </row>
    <row r="4" spans="1:13" x14ac:dyDescent="0.25">
      <c r="A4" s="3" t="s">
        <v>76</v>
      </c>
      <c r="B4" s="3" t="s">
        <v>2</v>
      </c>
      <c r="C4" s="2" t="s">
        <v>22</v>
      </c>
      <c r="D4" s="2" t="s">
        <v>21</v>
      </c>
      <c r="E4" s="2" t="s">
        <v>23</v>
      </c>
      <c r="F4" s="2" t="s">
        <v>42</v>
      </c>
      <c r="G4" s="12">
        <v>43866</v>
      </c>
      <c r="H4" s="2" t="s">
        <v>45</v>
      </c>
      <c r="I4" s="9" t="s">
        <v>55</v>
      </c>
      <c r="J4" s="2" t="s">
        <v>21</v>
      </c>
      <c r="K4" s="2" t="s">
        <v>41</v>
      </c>
      <c r="M4" s="15" t="s">
        <v>43</v>
      </c>
    </row>
    <row r="5" spans="1:13" x14ac:dyDescent="0.25">
      <c r="A5" s="3" t="s">
        <v>77</v>
      </c>
      <c r="B5" s="3" t="s">
        <v>3</v>
      </c>
      <c r="C5" s="2" t="s">
        <v>22</v>
      </c>
      <c r="D5" s="2" t="s">
        <v>21</v>
      </c>
      <c r="E5" s="2" t="s">
        <v>20</v>
      </c>
      <c r="F5" s="2" t="s">
        <v>42</v>
      </c>
      <c r="G5" s="12">
        <v>43866</v>
      </c>
      <c r="H5" s="2" t="s">
        <v>45</v>
      </c>
      <c r="I5" s="9" t="s">
        <v>57</v>
      </c>
      <c r="J5" s="2" t="s">
        <v>21</v>
      </c>
      <c r="K5" s="2" t="s">
        <v>41</v>
      </c>
      <c r="M5" s="15" t="s">
        <v>46</v>
      </c>
    </row>
    <row r="6" spans="1:13" x14ac:dyDescent="0.25">
      <c r="A6" s="3" t="s">
        <v>78</v>
      </c>
      <c r="B6" s="3" t="s">
        <v>4</v>
      </c>
      <c r="C6" s="2" t="s">
        <v>22</v>
      </c>
      <c r="D6" s="2" t="s">
        <v>21</v>
      </c>
      <c r="E6" s="2" t="s">
        <v>20</v>
      </c>
      <c r="F6" s="2" t="s">
        <v>42</v>
      </c>
      <c r="G6" s="12">
        <v>43866</v>
      </c>
      <c r="H6" s="2" t="s">
        <v>44</v>
      </c>
      <c r="I6" s="2"/>
      <c r="J6" s="2"/>
      <c r="K6" s="2"/>
      <c r="M6" s="15" t="s">
        <v>47</v>
      </c>
    </row>
    <row r="7" spans="1:13" x14ac:dyDescent="0.25">
      <c r="A7" s="3" t="s">
        <v>79</v>
      </c>
      <c r="B7" s="3" t="s">
        <v>6</v>
      </c>
      <c r="C7" s="2" t="s">
        <v>22</v>
      </c>
      <c r="D7" s="2" t="s">
        <v>21</v>
      </c>
      <c r="E7" s="2" t="s">
        <v>20</v>
      </c>
      <c r="F7" s="2" t="s">
        <v>42</v>
      </c>
      <c r="G7" s="12">
        <v>43866</v>
      </c>
      <c r="H7" s="2" t="s">
        <v>44</v>
      </c>
      <c r="I7" s="2"/>
      <c r="J7" s="2"/>
      <c r="K7" s="2"/>
    </row>
    <row r="8" spans="1:13" x14ac:dyDescent="0.25">
      <c r="A8" s="3" t="s">
        <v>80</v>
      </c>
      <c r="B8" s="3" t="s">
        <v>5</v>
      </c>
      <c r="C8" s="2" t="s">
        <v>22</v>
      </c>
      <c r="D8" s="2" t="s">
        <v>21</v>
      </c>
      <c r="E8" s="2" t="s">
        <v>20</v>
      </c>
      <c r="F8" s="2" t="s">
        <v>42</v>
      </c>
      <c r="G8" s="12">
        <v>43866</v>
      </c>
      <c r="H8" s="2" t="s">
        <v>44</v>
      </c>
      <c r="I8" s="2"/>
      <c r="J8" s="2"/>
      <c r="K8" s="2"/>
    </row>
    <row r="9" spans="1:13" x14ac:dyDescent="0.25">
      <c r="A9" s="3" t="s">
        <v>81</v>
      </c>
      <c r="B9" s="3" t="s">
        <v>7</v>
      </c>
      <c r="C9" s="2" t="s">
        <v>22</v>
      </c>
      <c r="D9" s="2" t="s">
        <v>21</v>
      </c>
      <c r="E9" s="2" t="s">
        <v>20</v>
      </c>
      <c r="F9" s="2" t="s">
        <v>42</v>
      </c>
      <c r="G9" s="12">
        <v>43866</v>
      </c>
      <c r="H9" s="2" t="s">
        <v>44</v>
      </c>
      <c r="I9" s="2"/>
      <c r="J9" s="2"/>
      <c r="K9" s="2"/>
    </row>
    <row r="10" spans="1:13" x14ac:dyDescent="0.25">
      <c r="A10" s="13" t="s">
        <v>82</v>
      </c>
      <c r="B10" s="13" t="s">
        <v>8</v>
      </c>
      <c r="C10" s="4" t="s">
        <v>22</v>
      </c>
      <c r="D10" s="4" t="s">
        <v>21</v>
      </c>
      <c r="E10" s="4" t="s">
        <v>23</v>
      </c>
      <c r="F10" s="4" t="s">
        <v>42</v>
      </c>
      <c r="G10" s="12">
        <v>43866</v>
      </c>
      <c r="H10" s="4" t="s">
        <v>45</v>
      </c>
      <c r="I10" s="9" t="s">
        <v>62</v>
      </c>
      <c r="J10" s="4" t="s">
        <v>72</v>
      </c>
      <c r="K10" s="4" t="s">
        <v>41</v>
      </c>
    </row>
    <row r="11" spans="1:13" s="1" customFormat="1" x14ac:dyDescent="0.25">
      <c r="A11" s="1" t="s">
        <v>85</v>
      </c>
      <c r="B11" s="1" t="s">
        <v>86</v>
      </c>
      <c r="C11" s="1" t="s">
        <v>90</v>
      </c>
      <c r="D11" s="1" t="s">
        <v>21</v>
      </c>
      <c r="E11" s="1" t="s">
        <v>20</v>
      </c>
      <c r="F11" s="1" t="s">
        <v>42</v>
      </c>
      <c r="G11" s="12">
        <v>43866</v>
      </c>
      <c r="H11" s="1" t="s">
        <v>45</v>
      </c>
      <c r="I11" s="1" t="s">
        <v>64</v>
      </c>
      <c r="J11" s="1" t="s">
        <v>21</v>
      </c>
      <c r="K11" s="1" t="s">
        <v>41</v>
      </c>
    </row>
    <row r="12" spans="1:13" x14ac:dyDescent="0.25">
      <c r="A12" s="13" t="s">
        <v>88</v>
      </c>
      <c r="B12" s="13" t="s">
        <v>89</v>
      </c>
      <c r="C12" s="4" t="s">
        <v>22</v>
      </c>
      <c r="D12" s="4" t="s">
        <v>21</v>
      </c>
      <c r="E12" s="4" t="s">
        <v>23</v>
      </c>
      <c r="F12" s="4" t="s">
        <v>42</v>
      </c>
      <c r="G12" s="12">
        <v>43866</v>
      </c>
      <c r="H12" s="2" t="s">
        <v>44</v>
      </c>
      <c r="I12" s="20"/>
      <c r="J12" s="2"/>
      <c r="K12" s="2"/>
    </row>
  </sheetData>
  <dataValidations count="1">
    <dataValidation type="list" allowBlank="1" showInputMessage="1" showErrorMessage="1" sqref="H2:H10 H12">
      <formula1>$M$2:$M$7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1"/>
    </sheetView>
  </sheetViews>
  <sheetFormatPr baseColWidth="10" defaultRowHeight="15" x14ac:dyDescent="0.25"/>
  <cols>
    <col min="2" max="2" width="13.140625" style="1" bestFit="1" customWidth="1"/>
    <col min="3" max="3" width="97.42578125" customWidth="1"/>
    <col min="4" max="4" width="11.5703125" style="17" customWidth="1"/>
    <col min="7" max="7" width="19.7109375" bestFit="1" customWidth="1"/>
    <col min="8" max="8" width="18.140625" bestFit="1" customWidth="1"/>
  </cols>
  <sheetData>
    <row r="1" spans="1:8" ht="31.5" x14ac:dyDescent="0.25">
      <c r="A1" s="19" t="s">
        <v>68</v>
      </c>
      <c r="B1" s="19" t="s">
        <v>67</v>
      </c>
      <c r="C1" s="19" t="s">
        <v>69</v>
      </c>
      <c r="D1" s="22" t="s">
        <v>60</v>
      </c>
      <c r="E1" s="19" t="s">
        <v>13</v>
      </c>
      <c r="F1" s="19" t="s">
        <v>38</v>
      </c>
      <c r="G1" s="19" t="s">
        <v>39</v>
      </c>
      <c r="H1" s="19" t="s">
        <v>40</v>
      </c>
    </row>
    <row r="2" spans="1:8" x14ac:dyDescent="0.25">
      <c r="A2" s="9" t="s">
        <v>55</v>
      </c>
      <c r="B2" s="9" t="s">
        <v>70</v>
      </c>
      <c r="C2" s="10" t="s">
        <v>56</v>
      </c>
      <c r="D2" s="23">
        <v>1</v>
      </c>
      <c r="E2" s="10" t="s">
        <v>21</v>
      </c>
      <c r="F2" s="10" t="s">
        <v>41</v>
      </c>
      <c r="G2" s="10" t="s">
        <v>42</v>
      </c>
      <c r="H2" s="11"/>
    </row>
    <row r="3" spans="1:8" x14ac:dyDescent="0.25">
      <c r="A3" s="9" t="s">
        <v>57</v>
      </c>
      <c r="B3" s="9" t="s">
        <v>70</v>
      </c>
      <c r="C3" s="10" t="s">
        <v>59</v>
      </c>
      <c r="D3" s="24">
        <v>1</v>
      </c>
      <c r="E3" s="20" t="s">
        <v>21</v>
      </c>
      <c r="F3" s="10" t="s">
        <v>41</v>
      </c>
      <c r="G3" s="10" t="s">
        <v>42</v>
      </c>
      <c r="H3" s="21"/>
    </row>
    <row r="4" spans="1:8" x14ac:dyDescent="0.25">
      <c r="A4" s="9" t="s">
        <v>58</v>
      </c>
      <c r="B4" s="9" t="s">
        <v>70</v>
      </c>
      <c r="C4" s="10" t="s">
        <v>61</v>
      </c>
      <c r="D4" s="24">
        <f>9/11</f>
        <v>0.81818181818181823</v>
      </c>
      <c r="E4" s="20" t="s">
        <v>21</v>
      </c>
      <c r="F4" s="10" t="s">
        <v>41</v>
      </c>
      <c r="G4" s="10" t="s">
        <v>42</v>
      </c>
      <c r="H4" s="21"/>
    </row>
    <row r="5" spans="1:8" x14ac:dyDescent="0.25">
      <c r="A5" s="9" t="s">
        <v>62</v>
      </c>
      <c r="B5" s="9" t="s">
        <v>70</v>
      </c>
      <c r="C5" s="10" t="s">
        <v>63</v>
      </c>
      <c r="D5" s="23">
        <v>1</v>
      </c>
      <c r="E5" s="10" t="s">
        <v>72</v>
      </c>
      <c r="F5" s="10" t="s">
        <v>41</v>
      </c>
      <c r="G5" s="10" t="s">
        <v>42</v>
      </c>
      <c r="H5" s="11"/>
    </row>
    <row r="6" spans="1:8" x14ac:dyDescent="0.25">
      <c r="A6" s="9" t="s">
        <v>64</v>
      </c>
      <c r="B6" s="9" t="s">
        <v>70</v>
      </c>
      <c r="C6" s="20" t="s">
        <v>87</v>
      </c>
      <c r="D6" s="23">
        <v>1</v>
      </c>
      <c r="E6" s="20" t="s">
        <v>21</v>
      </c>
      <c r="F6" s="10" t="s">
        <v>41</v>
      </c>
      <c r="G6" s="10" t="s">
        <v>42</v>
      </c>
      <c r="H6" s="21"/>
    </row>
    <row r="7" spans="1:8" x14ac:dyDescent="0.25">
      <c r="A7" s="9"/>
      <c r="B7" s="9" t="s">
        <v>71</v>
      </c>
      <c r="C7" s="20" t="s">
        <v>65</v>
      </c>
      <c r="D7" s="25" t="s">
        <v>73</v>
      </c>
      <c r="E7" s="25" t="s">
        <v>73</v>
      </c>
      <c r="F7" s="10" t="s">
        <v>41</v>
      </c>
      <c r="G7" s="10" t="s">
        <v>42</v>
      </c>
      <c r="H7" s="21"/>
    </row>
    <row r="8" spans="1:8" x14ac:dyDescent="0.25">
      <c r="A8" s="9"/>
      <c r="B8" s="9" t="s">
        <v>71</v>
      </c>
      <c r="C8" s="10" t="s">
        <v>66</v>
      </c>
      <c r="D8" s="25" t="s">
        <v>73</v>
      </c>
      <c r="E8" s="25" t="s">
        <v>73</v>
      </c>
      <c r="F8" s="10" t="s">
        <v>41</v>
      </c>
      <c r="G8" s="10" t="s">
        <v>42</v>
      </c>
      <c r="H8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Summary</vt:lpstr>
      <vt:lpstr>Detailed status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Passalacqua</dc:creator>
  <cp:lastModifiedBy>Santiago Passalacqua</cp:lastModifiedBy>
  <dcterms:created xsi:type="dcterms:W3CDTF">2020-02-04T20:58:44Z</dcterms:created>
  <dcterms:modified xsi:type="dcterms:W3CDTF">2020-02-06T20:56:46Z</dcterms:modified>
</cp:coreProperties>
</file>