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7da985e540e617/Documents/Universidad/7 - Séptimo semestre/Pensiones I/Proyecto_pensiones_I/Situación actual/data/"/>
    </mc:Choice>
  </mc:AlternateContent>
  <xr:revisionPtr revIDLastSave="48" documentId="13_ncr:1_{136C1E66-F2E0-4AF5-9222-911B98DB8E3E}" xr6:coauthVersionLast="47" xr6:coauthVersionMax="47" xr10:uidLastSave="{9B3DD8D3-E9DF-4940-BF75-E16FBC91991A}"/>
  <bookViews>
    <workbookView xWindow="-120" yWindow="-120" windowWidth="29040" windowHeight="15720" xr2:uid="{00000000-000D-0000-FFFF-FFFF00000000}"/>
  </bookViews>
  <sheets>
    <sheet name="EEFF" sheetId="27" r:id="rId1"/>
    <sheet name="Activo-EEFF" sheetId="13" r:id="rId2"/>
    <sheet name="Datos Historicos" sheetId="26" r:id="rId3"/>
  </sheets>
  <externalReferences>
    <externalReference r:id="rId4"/>
    <externalReference r:id="rId5"/>
    <externalReference r:id="rId6"/>
  </externalReferences>
  <definedNames>
    <definedName name="_xlnm._FilterDatabase" localSheetId="2" hidden="1">'Datos Historicos'!$B$1:$I$90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7" l="1"/>
  <c r="B5" i="27"/>
  <c r="B10" i="27"/>
  <c r="B27" i="27"/>
  <c r="B40" i="27"/>
  <c r="B36" i="27"/>
  <c r="B32" i="27"/>
  <c r="B29" i="27"/>
  <c r="B23" i="27"/>
  <c r="B22" i="27" l="1"/>
  <c r="C122" i="26" l="1"/>
  <c r="B122" i="26"/>
  <c r="C121" i="26"/>
  <c r="B121" i="26"/>
  <c r="C120" i="26"/>
  <c r="B120" i="26"/>
  <c r="C119" i="26"/>
  <c r="B119" i="26"/>
  <c r="C118" i="26"/>
  <c r="B118" i="26"/>
  <c r="C117" i="26"/>
  <c r="B117" i="26"/>
  <c r="C116" i="26"/>
  <c r="B116" i="26"/>
  <c r="C115" i="26"/>
  <c r="B115" i="26"/>
  <c r="C114" i="26"/>
  <c r="B114" i="26"/>
  <c r="C113" i="26"/>
  <c r="B113" i="26"/>
  <c r="C112" i="26"/>
  <c r="B112" i="26"/>
  <c r="C111" i="26"/>
  <c r="B111" i="26"/>
  <c r="C110" i="26"/>
  <c r="B110" i="26"/>
  <c r="C109" i="26"/>
  <c r="B109" i="26"/>
  <c r="C108" i="26"/>
  <c r="B108" i="26"/>
  <c r="C107" i="26"/>
  <c r="B107" i="26"/>
  <c r="C106" i="26"/>
  <c r="B106" i="26"/>
  <c r="C105" i="26"/>
  <c r="B105" i="26"/>
  <c r="C104" i="26"/>
  <c r="B104" i="26"/>
  <c r="C103" i="26"/>
  <c r="B103" i="26"/>
  <c r="C102" i="26"/>
  <c r="B102" i="26"/>
  <c r="C101" i="26"/>
  <c r="B101" i="26"/>
  <c r="C100" i="26"/>
  <c r="B100" i="26"/>
  <c r="C99" i="26"/>
  <c r="B99" i="26"/>
  <c r="C98" i="26"/>
  <c r="B98" i="26"/>
  <c r="C97" i="26"/>
  <c r="B97" i="26"/>
  <c r="C96" i="26"/>
  <c r="B96" i="26"/>
  <c r="C95" i="26"/>
  <c r="B95" i="26"/>
  <c r="C94" i="26"/>
  <c r="B94" i="26"/>
  <c r="C93" i="26"/>
  <c r="B93" i="26"/>
  <c r="C92" i="26"/>
  <c r="B92" i="26"/>
  <c r="C91" i="26"/>
  <c r="B91" i="26"/>
  <c r="C90" i="26"/>
  <c r="B90" i="26"/>
  <c r="C89" i="26"/>
  <c r="B89" i="26"/>
  <c r="C88" i="26"/>
  <c r="B88" i="26"/>
  <c r="C87" i="26"/>
  <c r="B87" i="26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5" i="26"/>
  <c r="B5" i="26"/>
  <c r="C4" i="26"/>
  <c r="B4" i="26"/>
  <c r="C3" i="26"/>
  <c r="B3" i="26"/>
  <c r="D2" i="26"/>
  <c r="C2" i="26"/>
  <c r="B2" i="26"/>
  <c r="G40" i="26" l="1"/>
  <c r="H40" i="26" s="1"/>
  <c r="I40" i="26" s="1"/>
  <c r="G39" i="26" l="1"/>
  <c r="H39" i="26" s="1"/>
  <c r="I39" i="26" s="1"/>
  <c r="G38" i="26" l="1"/>
  <c r="H38" i="26" s="1"/>
  <c r="I38" i="26" s="1"/>
  <c r="G37" i="26" l="1"/>
  <c r="H37" i="26" s="1"/>
  <c r="I37" i="26" s="1"/>
  <c r="G36" i="26" l="1"/>
  <c r="H36" i="26" s="1"/>
  <c r="I36" i="26" s="1"/>
  <c r="G122" i="13"/>
  <c r="E3" i="13"/>
  <c r="D3" i="26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8" i="13"/>
  <c r="G70" i="13"/>
  <c r="G79" i="13"/>
  <c r="G80" i="13"/>
  <c r="G90" i="13"/>
  <c r="G91" i="13"/>
  <c r="G92" i="13"/>
  <c r="H2" i="13"/>
  <c r="G2" i="13"/>
  <c r="G35" i="26" l="1"/>
  <c r="H35" i="26" s="1"/>
  <c r="I35" i="26" s="1"/>
  <c r="G121" i="13"/>
  <c r="G120" i="13"/>
  <c r="G119" i="13"/>
  <c r="G34" i="26" l="1"/>
  <c r="H34" i="26" s="1"/>
  <c r="I34" i="26" s="1"/>
  <c r="G118" i="13"/>
  <c r="G33" i="26" l="1"/>
  <c r="H33" i="26" s="1"/>
  <c r="I33" i="26" s="1"/>
  <c r="G117" i="13"/>
  <c r="G116" i="13"/>
  <c r="G115" i="13"/>
  <c r="G32" i="26" l="1"/>
  <c r="H32" i="26" s="1"/>
  <c r="I32" i="26" s="1"/>
  <c r="G113" i="13"/>
  <c r="G112" i="13"/>
  <c r="G111" i="13"/>
  <c r="G31" i="26" l="1"/>
  <c r="H31" i="26" s="1"/>
  <c r="I31" i="26" s="1"/>
  <c r="G114" i="13"/>
  <c r="G109" i="13"/>
  <c r="G108" i="13"/>
  <c r="G30" i="26" l="1"/>
  <c r="H30" i="26" s="1"/>
  <c r="I30" i="26" s="1"/>
  <c r="G110" i="13"/>
  <c r="G29" i="26" l="1"/>
  <c r="H29" i="26" s="1"/>
  <c r="I29" i="26" s="1"/>
  <c r="G107" i="13"/>
  <c r="G106" i="13"/>
  <c r="G105" i="13"/>
  <c r="G28" i="26" l="1"/>
  <c r="H28" i="26" s="1"/>
  <c r="I28" i="26" s="1"/>
  <c r="G104" i="13"/>
  <c r="G27" i="26" l="1"/>
  <c r="H27" i="26" s="1"/>
  <c r="I27" i="26" s="1"/>
  <c r="G103" i="13"/>
  <c r="G26" i="26" l="1"/>
  <c r="H26" i="26" s="1"/>
  <c r="I26" i="26" s="1"/>
  <c r="G102" i="13"/>
  <c r="G25" i="26" l="1"/>
  <c r="H25" i="26" s="1"/>
  <c r="I25" i="26" s="1"/>
  <c r="G101" i="13"/>
  <c r="G24" i="26" l="1"/>
  <c r="H24" i="26" s="1"/>
  <c r="I24" i="26" s="1"/>
  <c r="G99" i="13"/>
  <c r="G98" i="13"/>
  <c r="G97" i="13"/>
  <c r="G96" i="13"/>
  <c r="G95" i="13"/>
  <c r="G94" i="13"/>
  <c r="G93" i="13"/>
  <c r="G89" i="13"/>
  <c r="G77" i="13"/>
  <c r="G69" i="13"/>
  <c r="G72" i="13"/>
  <c r="G76" i="13"/>
  <c r="G78" i="13"/>
  <c r="G81" i="13"/>
  <c r="G84" i="13"/>
  <c r="G86" i="13"/>
  <c r="G23" i="26" l="1"/>
  <c r="H23" i="26" s="1"/>
  <c r="I23" i="26" s="1"/>
  <c r="H3" i="13"/>
  <c r="G73" i="13"/>
  <c r="G74" i="13"/>
  <c r="G71" i="13"/>
  <c r="G75" i="13"/>
  <c r="G67" i="13"/>
  <c r="G88" i="13"/>
  <c r="G83" i="13"/>
  <c r="G100" i="13"/>
  <c r="G87" i="13"/>
  <c r="G82" i="13"/>
  <c r="G85" i="13"/>
  <c r="E4" i="13"/>
  <c r="D4" i="26" s="1"/>
  <c r="G22" i="26" l="1"/>
  <c r="H22" i="26" s="1"/>
  <c r="I22" i="26" s="1"/>
  <c r="H4" i="13"/>
  <c r="E5" i="13"/>
  <c r="D5" i="26" s="1"/>
  <c r="G21" i="26" l="1"/>
  <c r="H21" i="26" s="1"/>
  <c r="I21" i="26" s="1"/>
  <c r="H5" i="13"/>
  <c r="E6" i="13"/>
  <c r="D6" i="26" s="1"/>
  <c r="G20" i="26" l="1"/>
  <c r="H20" i="26" s="1"/>
  <c r="I20" i="26" s="1"/>
  <c r="H6" i="13"/>
  <c r="E7" i="13"/>
  <c r="D7" i="26" s="1"/>
  <c r="G19" i="26" l="1"/>
  <c r="H19" i="26" s="1"/>
  <c r="I19" i="26" s="1"/>
  <c r="H7" i="13"/>
  <c r="E8" i="13"/>
  <c r="D8" i="26" s="1"/>
  <c r="G18" i="26" l="1"/>
  <c r="H18" i="26" s="1"/>
  <c r="I18" i="26" s="1"/>
  <c r="H8" i="13"/>
  <c r="E9" i="13"/>
  <c r="D9" i="26" s="1"/>
  <c r="G17" i="26" l="1"/>
  <c r="H17" i="26" s="1"/>
  <c r="I17" i="26" s="1"/>
  <c r="H9" i="13"/>
  <c r="E10" i="13"/>
  <c r="D10" i="26" s="1"/>
  <c r="G16" i="26" l="1"/>
  <c r="H16" i="26" s="1"/>
  <c r="I16" i="26" s="1"/>
  <c r="H10" i="13"/>
  <c r="E11" i="13"/>
  <c r="D11" i="26" s="1"/>
  <c r="G15" i="26" l="1"/>
  <c r="H15" i="26" s="1"/>
  <c r="I15" i="26" s="1"/>
  <c r="H11" i="13"/>
  <c r="E12" i="13"/>
  <c r="D12" i="26" s="1"/>
  <c r="G14" i="26" l="1"/>
  <c r="H14" i="26" s="1"/>
  <c r="I14" i="26" s="1"/>
  <c r="H12" i="13"/>
  <c r="E13" i="13"/>
  <c r="D13" i="26" s="1"/>
  <c r="H13" i="13" l="1"/>
  <c r="E14" i="13"/>
  <c r="D14" i="26" s="1"/>
  <c r="H14" i="13" l="1"/>
  <c r="E15" i="13"/>
  <c r="D15" i="26" s="1"/>
  <c r="H15" i="13" l="1"/>
  <c r="E16" i="13"/>
  <c r="D16" i="26" s="1"/>
  <c r="H16" i="13" l="1"/>
  <c r="E17" i="13"/>
  <c r="D17" i="26" s="1"/>
  <c r="H17" i="13" l="1"/>
  <c r="E18" i="13"/>
  <c r="D18" i="26" s="1"/>
  <c r="H18" i="13" l="1"/>
  <c r="E19" i="13"/>
  <c r="D19" i="26" s="1"/>
  <c r="H19" i="13" l="1"/>
  <c r="E20" i="13"/>
  <c r="D20" i="26" s="1"/>
  <c r="H20" i="13" l="1"/>
  <c r="E21" i="13"/>
  <c r="D21" i="26" s="1"/>
  <c r="H21" i="13" l="1"/>
  <c r="E22" i="13"/>
  <c r="D22" i="26" s="1"/>
  <c r="H22" i="13" l="1"/>
  <c r="E23" i="13"/>
  <c r="D23" i="26" s="1"/>
  <c r="H23" i="13" l="1"/>
  <c r="E24" i="13"/>
  <c r="D24" i="26" s="1"/>
  <c r="H24" i="13" l="1"/>
  <c r="E25" i="13"/>
  <c r="D25" i="26" s="1"/>
  <c r="H25" i="13" l="1"/>
  <c r="E26" i="13"/>
  <c r="D26" i="26" s="1"/>
  <c r="H26" i="13" l="1"/>
  <c r="E27" i="13"/>
  <c r="D27" i="26" s="1"/>
  <c r="H27" i="13" l="1"/>
  <c r="E28" i="13"/>
  <c r="D28" i="26" s="1"/>
  <c r="H28" i="13" l="1"/>
  <c r="E29" i="13"/>
  <c r="D29" i="26" s="1"/>
  <c r="H29" i="13" l="1"/>
  <c r="E30" i="13"/>
  <c r="D30" i="26" s="1"/>
  <c r="H30" i="13" l="1"/>
  <c r="E31" i="13"/>
  <c r="D31" i="26" s="1"/>
  <c r="H31" i="13" l="1"/>
  <c r="E32" i="13"/>
  <c r="D32" i="26" s="1"/>
  <c r="H32" i="13" l="1"/>
  <c r="E33" i="13"/>
  <c r="D33" i="26" s="1"/>
  <c r="H33" i="13" l="1"/>
  <c r="E34" i="13"/>
  <c r="D34" i="26" s="1"/>
  <c r="H34" i="13" l="1"/>
  <c r="E35" i="13"/>
  <c r="D35" i="26" s="1"/>
  <c r="H35" i="13" l="1"/>
  <c r="E36" i="13"/>
  <c r="D36" i="26" s="1"/>
  <c r="H36" i="13" l="1"/>
  <c r="E37" i="13"/>
  <c r="D37" i="26" s="1"/>
  <c r="H37" i="13" l="1"/>
  <c r="E38" i="13"/>
  <c r="D38" i="26" s="1"/>
  <c r="H38" i="13" l="1"/>
  <c r="E39" i="13"/>
  <c r="D39" i="26" s="1"/>
  <c r="H39" i="13" l="1"/>
  <c r="E40" i="13"/>
  <c r="D40" i="26" s="1"/>
  <c r="H40" i="13" l="1"/>
  <c r="E41" i="13"/>
  <c r="D41" i="26" s="1"/>
  <c r="H41" i="13" l="1"/>
  <c r="E42" i="13"/>
  <c r="D42" i="26" s="1"/>
  <c r="H42" i="13" l="1"/>
  <c r="E43" i="13"/>
  <c r="D43" i="26" s="1"/>
  <c r="H43" i="13" l="1"/>
  <c r="E44" i="13"/>
  <c r="D44" i="26" s="1"/>
  <c r="H44" i="13" l="1"/>
  <c r="E45" i="13"/>
  <c r="D45" i="26" s="1"/>
  <c r="H45" i="13" l="1"/>
  <c r="E46" i="13"/>
  <c r="D46" i="26" s="1"/>
  <c r="H46" i="13" l="1"/>
  <c r="E47" i="13"/>
  <c r="D47" i="26" s="1"/>
  <c r="H47" i="13" l="1"/>
  <c r="E48" i="13"/>
  <c r="D48" i="26" s="1"/>
  <c r="H48" i="13" l="1"/>
  <c r="E49" i="13"/>
  <c r="D49" i="26" s="1"/>
  <c r="H49" i="13" l="1"/>
  <c r="E50" i="13"/>
  <c r="D50" i="26" s="1"/>
  <c r="H50" i="13" l="1"/>
  <c r="E51" i="13"/>
  <c r="D51" i="26" s="1"/>
  <c r="H51" i="13" l="1"/>
  <c r="E52" i="13"/>
  <c r="D52" i="26" s="1"/>
  <c r="H52" i="13" l="1"/>
  <c r="E53" i="13"/>
  <c r="D53" i="26" s="1"/>
  <c r="H53" i="13" l="1"/>
  <c r="E54" i="13"/>
  <c r="D54" i="26" s="1"/>
  <c r="H54" i="13" l="1"/>
  <c r="E55" i="13"/>
  <c r="D55" i="26" s="1"/>
  <c r="H55" i="13" l="1"/>
  <c r="E56" i="13"/>
  <c r="D56" i="26" s="1"/>
  <c r="H56" i="13" l="1"/>
  <c r="E57" i="13"/>
  <c r="D57" i="26" s="1"/>
  <c r="H57" i="13" l="1"/>
  <c r="E58" i="13"/>
  <c r="D58" i="26" s="1"/>
  <c r="H58" i="13" l="1"/>
  <c r="E59" i="13"/>
  <c r="D59" i="26" s="1"/>
  <c r="H59" i="13" l="1"/>
  <c r="E60" i="13"/>
  <c r="D60" i="26" s="1"/>
  <c r="H60" i="13" l="1"/>
  <c r="E61" i="13"/>
  <c r="D61" i="26" s="1"/>
  <c r="H61" i="13" l="1"/>
  <c r="E62" i="13"/>
  <c r="D62" i="26" s="1"/>
  <c r="H62" i="13" l="1"/>
  <c r="E63" i="13"/>
  <c r="D63" i="26" s="1"/>
  <c r="H63" i="13" l="1"/>
  <c r="E64" i="13"/>
  <c r="D64" i="26" s="1"/>
  <c r="H64" i="13" l="1"/>
  <c r="E65" i="13"/>
  <c r="D65" i="26" s="1"/>
  <c r="H65" i="13" l="1"/>
  <c r="E66" i="13"/>
  <c r="D66" i="26" s="1"/>
  <c r="H66" i="13" l="1"/>
  <c r="E67" i="13"/>
  <c r="D67" i="26" s="1"/>
  <c r="H67" i="13" l="1"/>
  <c r="E68" i="13"/>
  <c r="D68" i="26" s="1"/>
  <c r="H68" i="13" l="1"/>
  <c r="E69" i="13"/>
  <c r="D69" i="26" s="1"/>
  <c r="H69" i="13" l="1"/>
  <c r="E70" i="13"/>
  <c r="D70" i="26" s="1"/>
  <c r="H70" i="13" l="1"/>
  <c r="E71" i="13"/>
  <c r="D71" i="26" s="1"/>
  <c r="H71" i="13" l="1"/>
  <c r="E72" i="13"/>
  <c r="D72" i="26" s="1"/>
  <c r="H72" i="13" l="1"/>
  <c r="E73" i="13"/>
  <c r="D73" i="26" s="1"/>
  <c r="H73" i="13" l="1"/>
  <c r="E74" i="13"/>
  <c r="D74" i="26" s="1"/>
  <c r="H74" i="13" l="1"/>
  <c r="E75" i="13"/>
  <c r="D75" i="26" s="1"/>
  <c r="H75" i="13" l="1"/>
  <c r="E76" i="13"/>
  <c r="D76" i="26" s="1"/>
  <c r="H76" i="13" l="1"/>
  <c r="E77" i="13"/>
  <c r="D77" i="26" s="1"/>
  <c r="H77" i="13" l="1"/>
  <c r="E78" i="13"/>
  <c r="D78" i="26" s="1"/>
  <c r="H78" i="13" l="1"/>
  <c r="E79" i="13"/>
  <c r="D79" i="26" s="1"/>
  <c r="H79" i="13" l="1"/>
  <c r="E80" i="13"/>
  <c r="D80" i="26" s="1"/>
  <c r="H80" i="13" l="1"/>
  <c r="E81" i="13"/>
  <c r="D81" i="26" s="1"/>
  <c r="H81" i="13" l="1"/>
  <c r="E82" i="13"/>
  <c r="D82" i="26" s="1"/>
  <c r="H82" i="13" l="1"/>
  <c r="E83" i="13"/>
  <c r="D83" i="26" s="1"/>
  <c r="H83" i="13" l="1"/>
  <c r="E84" i="13"/>
  <c r="D84" i="26" s="1"/>
  <c r="H84" i="13" l="1"/>
  <c r="E85" i="13"/>
  <c r="D85" i="26" s="1"/>
  <c r="H85" i="13" l="1"/>
  <c r="E86" i="13"/>
  <c r="D86" i="26" s="1"/>
  <c r="H86" i="13" l="1"/>
  <c r="E87" i="13"/>
  <c r="D87" i="26" s="1"/>
  <c r="H87" i="13" l="1"/>
  <c r="E88" i="13"/>
  <c r="D88" i="26" s="1"/>
  <c r="H88" i="13" l="1"/>
  <c r="E89" i="13"/>
  <c r="D89" i="26" s="1"/>
  <c r="H89" i="13" l="1"/>
  <c r="E90" i="13"/>
  <c r="D90" i="26" s="1"/>
  <c r="H90" i="13" l="1"/>
  <c r="E91" i="13"/>
  <c r="D91" i="26" s="1"/>
  <c r="H91" i="13" l="1"/>
  <c r="E92" i="13"/>
  <c r="D92" i="26" s="1"/>
  <c r="H92" i="13" l="1"/>
  <c r="E93" i="13"/>
  <c r="D93" i="26" s="1"/>
  <c r="H93" i="13" l="1"/>
  <c r="E94" i="13"/>
  <c r="D94" i="26" s="1"/>
  <c r="H94" i="13" l="1"/>
  <c r="E95" i="13"/>
  <c r="D95" i="26" s="1"/>
  <c r="H95" i="13" l="1"/>
  <c r="E96" i="13"/>
  <c r="D96" i="26" s="1"/>
  <c r="H96" i="13" l="1"/>
  <c r="E97" i="13"/>
  <c r="D97" i="26" s="1"/>
  <c r="H97" i="13" l="1"/>
  <c r="E98" i="13"/>
  <c r="D98" i="26" s="1"/>
  <c r="H98" i="13" l="1"/>
  <c r="E99" i="13"/>
  <c r="D99" i="26" s="1"/>
  <c r="H99" i="13" l="1"/>
  <c r="E100" i="13"/>
  <c r="D100" i="26" s="1"/>
  <c r="H100" i="13" l="1"/>
  <c r="E101" i="13"/>
  <c r="D101" i="26" s="1"/>
  <c r="H101" i="13" l="1"/>
  <c r="E102" i="13"/>
  <c r="D102" i="26" s="1"/>
  <c r="H102" i="13" l="1"/>
  <c r="E103" i="13"/>
  <c r="D103" i="26" s="1"/>
  <c r="H103" i="13" l="1"/>
  <c r="E104" i="13"/>
  <c r="D104" i="26" s="1"/>
  <c r="H104" i="13" l="1"/>
  <c r="E105" i="13"/>
  <c r="D105" i="26" s="1"/>
  <c r="H105" i="13" l="1"/>
  <c r="E106" i="13"/>
  <c r="D106" i="26" s="1"/>
  <c r="H106" i="13" l="1"/>
  <c r="E107" i="13"/>
  <c r="D107" i="26" s="1"/>
  <c r="H107" i="13" l="1"/>
  <c r="E108" i="13"/>
  <c r="D108" i="26" s="1"/>
  <c r="H108" i="13" l="1"/>
  <c r="E109" i="13"/>
  <c r="D109" i="26" s="1"/>
  <c r="H109" i="13" l="1"/>
  <c r="E110" i="13"/>
  <c r="D110" i="26" s="1"/>
  <c r="H110" i="13" l="1"/>
  <c r="E111" i="13"/>
  <c r="D111" i="26" s="1"/>
  <c r="H111" i="13" l="1"/>
  <c r="E112" i="13"/>
  <c r="D112" i="26" s="1"/>
  <c r="H112" i="13" l="1"/>
  <c r="E113" i="13"/>
  <c r="D113" i="26" s="1"/>
  <c r="H113" i="13" l="1"/>
  <c r="E114" i="13"/>
  <c r="D114" i="26" s="1"/>
  <c r="H114" i="13" l="1"/>
  <c r="E115" i="13"/>
  <c r="D115" i="26" s="1"/>
  <c r="H115" i="13" l="1"/>
  <c r="E116" i="13"/>
  <c r="D116" i="26" s="1"/>
  <c r="H116" i="13" l="1"/>
  <c r="E117" i="13"/>
  <c r="D117" i="26" s="1"/>
  <c r="H117" i="13" l="1"/>
  <c r="E118" i="13"/>
  <c r="D118" i="26" s="1"/>
  <c r="H118" i="13" l="1"/>
  <c r="E119" i="13"/>
  <c r="D119" i="26" s="1"/>
  <c r="H119" i="13" l="1"/>
  <c r="E120" i="13"/>
  <c r="D120" i="26" s="1"/>
  <c r="H120" i="13" l="1"/>
  <c r="E121" i="13"/>
  <c r="D121" i="26" s="1"/>
  <c r="H121" i="13" l="1"/>
  <c r="E122" i="13"/>
  <c r="D122" i="26" l="1"/>
  <c r="H122" i="13"/>
  <c r="B42" i="27"/>
  <c r="B35" i="27" s="1"/>
  <c r="B16" i="27" l="1"/>
  <c r="B2" i="27" l="1"/>
</calcChain>
</file>

<file path=xl/sharedStrings.xml><?xml version="1.0" encoding="utf-8"?>
<sst xmlns="http://schemas.openxmlformats.org/spreadsheetml/2006/main" count="80" uniqueCount="77">
  <si>
    <t>Diciembre 2024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</si>
  <si>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</si>
  <si>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</si>
  <si>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</si>
  <si>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</si>
  <si>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</si>
  <si>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</si>
  <si>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</si>
  <si>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Costo/ compra, variación se registra en ORI</t>
  </si>
  <si>
    <t>Al valor razonable con Cambios en resultados</t>
  </si>
  <si>
    <t>Costo/ compra, variación se registra en gasto</t>
  </si>
  <si>
    <t>Al costo amortizado</t>
  </si>
  <si>
    <t>Valor de Mercado</t>
  </si>
  <si>
    <t>Productos y dividendos por cobrar asociados a inversiones</t>
  </si>
  <si>
    <t>Rendimientos no cobrado</t>
  </si>
  <si>
    <t>Cartera de Crédito</t>
  </si>
  <si>
    <t>Valor de la Cartera de Crédito</t>
  </si>
  <si>
    <t>Créditos vigentes</t>
  </si>
  <si>
    <t>al dia</t>
  </si>
  <si>
    <t>Créditos vencidos</t>
  </si>
  <si>
    <t>con retraso en mora</t>
  </si>
  <si>
    <t>Créditos en cobro Judicial</t>
  </si>
  <si>
    <t>cobro judicial</t>
  </si>
  <si>
    <t>Cuentras y prodcutos por Cobrar</t>
  </si>
  <si>
    <t>comisiones</t>
  </si>
  <si>
    <t>(estimación por deterioro)</t>
  </si>
  <si>
    <t>Perdidas esperadas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</si>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</sst>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mm\-yyyy"/>
    <numFmt numFmtId="167" formatCode="#,##0.0000"/>
  </numFmts>
  <fonts count="2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4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</cellStyleXfs>
  <cellXfs count="46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164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164" fontId="0" fillId="0" borderId="0" xfId="1" applyFont="1" applyFill="1">
      <alignment wrapText="1"/>
    </xf>
    <xf numFmtId="164" fontId="2" fillId="0" borderId="0" xfId="1" applyFont="1" applyFill="1" applyAlignment="1"/>
    <xf numFmtId="164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164" fontId="2" fillId="0" borderId="0" xfId="1" applyFont="1" applyFill="1">
      <alignment wrapText="1"/>
    </xf>
    <xf numFmtId="164" fontId="2" fillId="0" borderId="0" xfId="1" applyFont="1" applyFill="1" applyBorder="1" applyAlignment="1"/>
    <xf numFmtId="164" fontId="2" fillId="0" borderId="0" xfId="1" applyFont="1" applyFill="1" applyBorder="1">
      <alignment wrapText="1"/>
    </xf>
    <xf numFmtId="164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10" fontId="23" fillId="0" borderId="0" xfId="49" applyNumberFormat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</cellXfs>
  <cellStyles count="50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Porcentaje" xfId="2" builtinId="5"/>
    <cellStyle name="Porcentaje 2" xfId="46" xr:uid="{00000000-0005-0000-0000-000034000000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43"/>
  <sheetViews>
    <sheetView tabSelected="1" workbookViewId="0">
      <selection activeCell="A2" sqref="A2:XFD2"/>
    </sheetView>
  </sheetViews>
  <sheetFormatPr baseColWidth="10" defaultColWidth="11.42578125" defaultRowHeight="12.75" x14ac:dyDescent="0.2"/>
  <cols>
    <col min="1" max="1" width="57.42578125" style="35" bestFit="1" customWidth="1"/>
    <col min="2" max="2" width="28" style="35" customWidth="1"/>
    <col min="3" max="3" width="31.28515625" style="36" bestFit="1" customWidth="1"/>
    <col min="4" max="4" width="17.42578125" style="35" bestFit="1" customWidth="1"/>
    <col min="5" max="16384" width="11.42578125" style="35"/>
  </cols>
  <sheetData>
    <row r="1" spans="1:11" x14ac:dyDescent="0.2">
      <c r="A1" s="8"/>
      <c r="B1" s="39" t="s">
        <v>0</v>
      </c>
    </row>
    <row r="2" spans="1:11" x14ac:dyDescent="0.2">
      <c r="A2" s="37" t="s">
        <v>1</v>
      </c>
      <c r="B2" s="37">
        <f>+B3+B5+B10+B16</f>
        <v>437031071554.90009</v>
      </c>
      <c r="D2" s="38"/>
    </row>
    <row r="3" spans="1:11" x14ac:dyDescent="0.2">
      <c r="A3" s="37" t="s">
        <v>2</v>
      </c>
      <c r="B3" s="37">
        <f>+B4</f>
        <v>2895356189.4188843</v>
      </c>
      <c r="C3" s="43" t="s">
        <v>3</v>
      </c>
    </row>
    <row r="4" spans="1:11" x14ac:dyDescent="0.2">
      <c r="A4" s="38" t="s">
        <v>4</v>
      </c>
      <c r="B4" s="35">
        <v>2895356189.4188843</v>
      </c>
      <c r="C4" s="35"/>
    </row>
    <row r="5" spans="1:11" x14ac:dyDescent="0.2">
      <c r="A5" s="37" t="s">
        <v>5</v>
      </c>
      <c r="B5" s="37">
        <f>+SUM(B6:B9)</f>
        <v>378248519694.92755</v>
      </c>
      <c r="C5" s="43" t="s">
        <v>6</v>
      </c>
    </row>
    <row r="6" spans="1:11" x14ac:dyDescent="0.2">
      <c r="A6" s="38" t="s">
        <v>7</v>
      </c>
      <c r="B6" s="35">
        <v>117667068220.21747</v>
      </c>
      <c r="C6" s="36" t="s">
        <v>8</v>
      </c>
    </row>
    <row r="7" spans="1:11" x14ac:dyDescent="0.2">
      <c r="A7" s="38" t="s">
        <v>9</v>
      </c>
      <c r="B7" s="35">
        <v>24317748475.473907</v>
      </c>
      <c r="C7" s="36" t="s">
        <v>10</v>
      </c>
    </row>
    <row r="8" spans="1:11" x14ac:dyDescent="0.2">
      <c r="A8" s="38" t="s">
        <v>11</v>
      </c>
      <c r="B8" s="35">
        <v>229131673366.73279</v>
      </c>
      <c r="C8" s="36" t="s">
        <v>12</v>
      </c>
    </row>
    <row r="9" spans="1:11" x14ac:dyDescent="0.2">
      <c r="A9" s="38" t="s">
        <v>13</v>
      </c>
      <c r="B9" s="35">
        <v>7132029632.5033464</v>
      </c>
      <c r="C9" s="36" t="s">
        <v>14</v>
      </c>
    </row>
    <row r="10" spans="1:11" x14ac:dyDescent="0.2">
      <c r="A10" s="37" t="s">
        <v>15</v>
      </c>
      <c r="B10" s="37">
        <f>+SUM(B11:B15)</f>
        <v>25905409156.55365</v>
      </c>
      <c r="C10" s="43" t="s">
        <v>16</v>
      </c>
    </row>
    <row r="11" spans="1:11" x14ac:dyDescent="0.2">
      <c r="A11" s="38" t="s">
        <v>17</v>
      </c>
      <c r="B11" s="35">
        <v>25953366257.460339</v>
      </c>
      <c r="C11" s="36" t="s">
        <v>18</v>
      </c>
    </row>
    <row r="12" spans="1:11" x14ac:dyDescent="0.2">
      <c r="A12" s="38" t="s">
        <v>19</v>
      </c>
      <c r="B12" s="35">
        <v>1188054079.3555713</v>
      </c>
      <c r="C12" s="36" t="s">
        <v>20</v>
      </c>
    </row>
    <row r="13" spans="1:11" x14ac:dyDescent="0.2">
      <c r="A13" s="38" t="s">
        <v>21</v>
      </c>
      <c r="B13" s="35">
        <v>13393515.469627136</v>
      </c>
      <c r="C13" s="36" t="s">
        <v>22</v>
      </c>
    </row>
    <row r="14" spans="1:11" x14ac:dyDescent="0.2">
      <c r="A14" s="38" t="s">
        <v>23</v>
      </c>
      <c r="B14" s="35">
        <v>20900320.103728078</v>
      </c>
      <c r="C14" s="36" t="s">
        <v>24</v>
      </c>
    </row>
    <row r="15" spans="1:11" x14ac:dyDescent="0.2">
      <c r="A15" s="38" t="s">
        <v>25</v>
      </c>
      <c r="B15" s="35">
        <v>-1270305015.8356187</v>
      </c>
      <c r="C15" s="36" t="s">
        <v>26</v>
      </c>
    </row>
    <row r="16" spans="1:11" s="36" customFormat="1" x14ac:dyDescent="0.2">
      <c r="A16" s="37" t="s">
        <v>27</v>
      </c>
      <c r="B16" s="37">
        <f>+SUM(B17:B20)</f>
        <v>29981786514.000004</v>
      </c>
      <c r="C16" s="43" t="s">
        <v>28</v>
      </c>
      <c r="D16" s="35"/>
      <c r="E16" s="35"/>
      <c r="F16" s="35"/>
      <c r="G16" s="35"/>
      <c r="H16" s="35"/>
      <c r="I16" s="35"/>
      <c r="J16" s="35"/>
      <c r="K16" s="35"/>
    </row>
    <row r="17" spans="1:11" s="36" customFormat="1" x14ac:dyDescent="0.2">
      <c r="A17" s="38" t="s">
        <v>29</v>
      </c>
      <c r="B17" s="38">
        <v>5804961875.1803112</v>
      </c>
      <c r="D17" s="35"/>
      <c r="E17" s="35"/>
      <c r="F17" s="35"/>
      <c r="G17" s="35"/>
      <c r="H17" s="35"/>
      <c r="I17" s="35"/>
      <c r="J17" s="35"/>
      <c r="K17" s="35"/>
    </row>
    <row r="18" spans="1:11" s="36" customFormat="1" x14ac:dyDescent="0.2">
      <c r="A18" s="38" t="s">
        <v>30</v>
      </c>
      <c r="B18" s="38">
        <v>25967505424.943344</v>
      </c>
      <c r="D18" s="35"/>
      <c r="E18" s="35"/>
      <c r="F18" s="35"/>
      <c r="G18" s="35"/>
      <c r="H18" s="35"/>
      <c r="I18" s="35"/>
      <c r="J18" s="35"/>
      <c r="K18" s="35"/>
    </row>
    <row r="19" spans="1:11" s="36" customFormat="1" x14ac:dyDescent="0.2">
      <c r="A19" s="38" t="s">
        <v>31</v>
      </c>
      <c r="B19" s="38">
        <v>663228263.08069515</v>
      </c>
      <c r="D19" s="35"/>
      <c r="E19" s="35"/>
      <c r="F19" s="35"/>
      <c r="G19" s="35"/>
      <c r="H19" s="35"/>
      <c r="I19" s="35"/>
      <c r="J19" s="35"/>
      <c r="K19" s="35"/>
    </row>
    <row r="20" spans="1:11" s="36" customFormat="1" x14ac:dyDescent="0.2">
      <c r="A20" s="38" t="s">
        <v>25</v>
      </c>
      <c r="B20" s="38">
        <v>-2453909049.20435</v>
      </c>
      <c r="D20" s="35"/>
      <c r="E20" s="35"/>
      <c r="F20" s="35"/>
      <c r="G20" s="35"/>
      <c r="H20" s="35"/>
      <c r="I20" s="35"/>
      <c r="J20" s="35"/>
      <c r="K20" s="35"/>
    </row>
    <row r="21" spans="1:11" s="36" customFormat="1" x14ac:dyDescent="0.2">
      <c r="A21" s="38"/>
      <c r="B21" s="38"/>
      <c r="D21" s="35"/>
      <c r="E21" s="35"/>
      <c r="F21" s="35"/>
      <c r="G21" s="35"/>
      <c r="H21" s="35"/>
      <c r="I21" s="35"/>
      <c r="J21" s="35"/>
      <c r="K21" s="35"/>
    </row>
    <row r="22" spans="1:11" x14ac:dyDescent="0.2">
      <c r="A22" s="37" t="s">
        <v>32</v>
      </c>
      <c r="B22" s="37">
        <f>+B23+B29+B32+B27</f>
        <v>41517951797.7155</v>
      </c>
      <c r="C22" s="35"/>
      <c r="E22" s="41"/>
    </row>
    <row r="23" spans="1:11" x14ac:dyDescent="0.2">
      <c r="A23" s="37" t="s">
        <v>33</v>
      </c>
      <c r="B23" s="37">
        <f>+SUM(B24:B26)</f>
        <v>327464059.75862384</v>
      </c>
      <c r="C23" s="35"/>
    </row>
    <row r="24" spans="1:11" x14ac:dyDescent="0.2">
      <c r="A24" s="38" t="s">
        <v>34</v>
      </c>
      <c r="B24" s="35">
        <v>89634869.694132894</v>
      </c>
      <c r="C24" s="44" t="s">
        <v>35</v>
      </c>
    </row>
    <row r="25" spans="1:11" x14ac:dyDescent="0.2">
      <c r="A25" s="38" t="s">
        <v>36</v>
      </c>
      <c r="B25" s="35">
        <v>235001051.9216674</v>
      </c>
      <c r="C25" s="44" t="s">
        <v>37</v>
      </c>
    </row>
    <row r="26" spans="1:11" x14ac:dyDescent="0.2">
      <c r="A26" s="38" t="s">
        <v>38</v>
      </c>
      <c r="B26" s="35">
        <v>2828138.1428235909</v>
      </c>
      <c r="C26" s="44" t="s">
        <v>39</v>
      </c>
    </row>
    <row r="27" spans="1:11" x14ac:dyDescent="0.2">
      <c r="A27" s="37" t="s">
        <v>40</v>
      </c>
      <c r="B27" s="37">
        <f>+B28</f>
        <v>217633796.47697753</v>
      </c>
      <c r="C27" s="40"/>
    </row>
    <row r="28" spans="1:11" x14ac:dyDescent="0.2">
      <c r="A28" s="38" t="s">
        <v>41</v>
      </c>
      <c r="B28" s="35">
        <v>217633796.47697753</v>
      </c>
      <c r="C28" s="44" t="s">
        <v>42</v>
      </c>
    </row>
    <row r="29" spans="1:11" x14ac:dyDescent="0.2">
      <c r="A29" s="37" t="s">
        <v>43</v>
      </c>
      <c r="B29" s="37">
        <f>+SUM(B30:B31)</f>
        <v>42380643.131629169</v>
      </c>
    </row>
    <row r="30" spans="1:11" x14ac:dyDescent="0.2">
      <c r="A30" s="38" t="s">
        <v>44</v>
      </c>
      <c r="B30" s="35">
        <v>21709633.555200722</v>
      </c>
      <c r="C30" s="44" t="s">
        <v>45</v>
      </c>
    </row>
    <row r="31" spans="1:11" x14ac:dyDescent="0.2">
      <c r="A31" s="38" t="s">
        <v>46</v>
      </c>
      <c r="B31" s="35">
        <v>20671009.576428447</v>
      </c>
      <c r="C31" s="44" t="s">
        <v>47</v>
      </c>
    </row>
    <row r="32" spans="1:11" x14ac:dyDescent="0.2">
      <c r="A32" s="37" t="s">
        <v>48</v>
      </c>
      <c r="B32" s="37">
        <f>+SUM(B33)</f>
        <v>40930473298.348274</v>
      </c>
    </row>
    <row r="33" spans="1:3" x14ac:dyDescent="0.2">
      <c r="A33" s="38" t="s">
        <v>48</v>
      </c>
      <c r="B33" s="35">
        <v>40930473298.348274</v>
      </c>
      <c r="C33" s="44" t="s">
        <v>49</v>
      </c>
    </row>
    <row r="35" spans="1:3" x14ac:dyDescent="0.2">
      <c r="A35" s="37" t="s">
        <v>50</v>
      </c>
      <c r="B35" s="37">
        <f>+B36+B40+B42</f>
        <v>478549023352.61566</v>
      </c>
    </row>
    <row r="36" spans="1:3" x14ac:dyDescent="0.2">
      <c r="A36" s="37" t="s">
        <v>51</v>
      </c>
      <c r="B36" s="37">
        <f>+SUM(B37:B39)</f>
        <v>250858785692.96918</v>
      </c>
      <c r="C36" s="45" t="s">
        <v>52</v>
      </c>
    </row>
    <row r="37" spans="1:3" x14ac:dyDescent="0.2">
      <c r="A37" s="38" t="s">
        <v>53</v>
      </c>
      <c r="B37" s="35">
        <v>127277940004.21194</v>
      </c>
    </row>
    <row r="38" spans="1:3" x14ac:dyDescent="0.2">
      <c r="A38" s="38" t="s">
        <v>54</v>
      </c>
      <c r="B38" s="35">
        <v>108071543699.08041</v>
      </c>
    </row>
    <row r="39" spans="1:3" x14ac:dyDescent="0.2">
      <c r="A39" s="38" t="s">
        <v>55</v>
      </c>
      <c r="B39" s="35">
        <v>15509301989.676821</v>
      </c>
    </row>
    <row r="40" spans="1:3" x14ac:dyDescent="0.2">
      <c r="A40" s="37" t="s">
        <v>56</v>
      </c>
      <c r="B40" s="37">
        <f>+B41</f>
        <v>225700887444.92645</v>
      </c>
      <c r="C40" s="45" t="s">
        <v>57</v>
      </c>
    </row>
    <row r="41" spans="1:3" x14ac:dyDescent="0.2">
      <c r="A41" s="38" t="s">
        <v>58</v>
      </c>
      <c r="B41" s="35">
        <v>225700887444.92645</v>
      </c>
    </row>
    <row r="42" spans="1:3" x14ac:dyDescent="0.2">
      <c r="A42" s="37" t="s">
        <v>59</v>
      </c>
      <c r="B42" s="37">
        <f>+B43</f>
        <v>1989350214.7200022</v>
      </c>
      <c r="C42" s="45" t="s">
        <v>60</v>
      </c>
    </row>
    <row r="43" spans="1:3" x14ac:dyDescent="0.2">
      <c r="A43" s="42" t="s">
        <v>61</v>
      </c>
      <c r="B43" s="23">
        <v>1989350214.7200022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122"/>
  <sheetViews>
    <sheetView zoomScale="120" zoomScaleNormal="120" workbookViewId="0">
      <pane ySplit="1" topLeftCell="A2" activePane="bottomLeft" state="frozen"/>
      <selection pane="bottomLeft" activeCell="C15" sqref="C15"/>
    </sheetView>
  </sheetViews>
  <sheetFormatPr baseColWidth="10" defaultColWidth="11.42578125" defaultRowHeight="12.75" x14ac:dyDescent="0.2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1" spans="1:8" ht="45" customHeight="1" x14ac:dyDescent="0.2">
      <c r="A1" s="8" t="s">
        <v>62</v>
      </c>
      <c r="B1" s="19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 x14ac:dyDescent="0.2">
      <c r="A2">
        <v>1</v>
      </c>
      <c r="B2" s="20">
        <v>41974</v>
      </c>
      <c r="C2" s="5">
        <v>89112329000.000015</v>
      </c>
      <c r="D2" s="15">
        <v>0</v>
      </c>
      <c r="E2" s="15">
        <v>7258004255.3000002</v>
      </c>
      <c r="F2" s="30">
        <v>3005933748.54</v>
      </c>
      <c r="G2" s="5">
        <f>+C2-F2</f>
        <v>86106395251.460022</v>
      </c>
      <c r="H2" s="5">
        <f>+C2-E2-F2</f>
        <v>78848390996.160019</v>
      </c>
    </row>
    <row r="3" spans="1:8" x14ac:dyDescent="0.2">
      <c r="A3">
        <v>2</v>
      </c>
      <c r="B3" s="14">
        <v>42005</v>
      </c>
      <c r="C3" s="5">
        <v>92949958000</v>
      </c>
      <c r="D3" s="15">
        <v>1924710490.5600002</v>
      </c>
      <c r="E3" s="15">
        <f>+D3+E2</f>
        <v>9182714745.8600006</v>
      </c>
      <c r="F3" s="6">
        <v>5644091797.3400002</v>
      </c>
      <c r="G3" s="5">
        <f t="shared" ref="G3:G66" si="0">+C3-F3</f>
        <v>87305866202.660004</v>
      </c>
      <c r="H3" s="5">
        <f t="shared" ref="H3:H66" si="1">+C3-E3-F3</f>
        <v>78123151456.800003</v>
      </c>
    </row>
    <row r="4" spans="1:8" x14ac:dyDescent="0.2">
      <c r="A4">
        <v>3</v>
      </c>
      <c r="B4" s="20">
        <v>42036</v>
      </c>
      <c r="C4" s="5">
        <v>94987693000.000015</v>
      </c>
      <c r="D4" s="15">
        <v>540263353.36800003</v>
      </c>
      <c r="E4" s="15">
        <f>+D4+E3</f>
        <v>9722978099.2280006</v>
      </c>
      <c r="F4" s="30">
        <v>8311782084.0500011</v>
      </c>
      <c r="G4" s="5">
        <f t="shared" si="0"/>
        <v>86675910915.950012</v>
      </c>
      <c r="H4" s="5">
        <f t="shared" si="1"/>
        <v>76952932816.722015</v>
      </c>
    </row>
    <row r="5" spans="1:8" x14ac:dyDescent="0.2">
      <c r="A5">
        <v>4</v>
      </c>
      <c r="B5" s="14">
        <v>42064</v>
      </c>
      <c r="C5" s="5">
        <v>96809776000.000015</v>
      </c>
      <c r="D5" s="15">
        <v>260234401.09199983</v>
      </c>
      <c r="E5" s="15">
        <f t="shared" ref="E5:E42" si="2">+D5+E4</f>
        <v>9983212500.3199997</v>
      </c>
      <c r="F5" s="30">
        <v>5989078481.9799995</v>
      </c>
      <c r="G5" s="5">
        <f t="shared" si="0"/>
        <v>90820697518.02002</v>
      </c>
      <c r="H5" s="5">
        <f t="shared" si="1"/>
        <v>80837485017.700027</v>
      </c>
    </row>
    <row r="6" spans="1:8" x14ac:dyDescent="0.2">
      <c r="A6">
        <v>5</v>
      </c>
      <c r="B6" s="20">
        <v>42095</v>
      </c>
      <c r="C6" s="5">
        <v>91942282000</v>
      </c>
      <c r="D6" s="15">
        <v>496628119.62600029</v>
      </c>
      <c r="E6" s="15">
        <f t="shared" si="2"/>
        <v>10479840619.945999</v>
      </c>
      <c r="F6" s="30">
        <v>3643014043.0100002</v>
      </c>
      <c r="G6" s="5">
        <f t="shared" si="0"/>
        <v>88299267956.990005</v>
      </c>
      <c r="H6" s="5">
        <f t="shared" si="1"/>
        <v>77819427337.044006</v>
      </c>
    </row>
    <row r="7" spans="1:8" x14ac:dyDescent="0.2">
      <c r="A7">
        <v>6</v>
      </c>
      <c r="B7" s="14">
        <v>42125</v>
      </c>
      <c r="C7" s="5">
        <v>93721767000</v>
      </c>
      <c r="D7" s="15">
        <v>219906698.08699968</v>
      </c>
      <c r="E7" s="15">
        <f t="shared" si="2"/>
        <v>10699747318.032999</v>
      </c>
      <c r="F7" s="30">
        <v>3734999737.48</v>
      </c>
      <c r="G7" s="5">
        <f t="shared" si="0"/>
        <v>89986767262.520004</v>
      </c>
      <c r="H7" s="5">
        <f t="shared" si="1"/>
        <v>79287019944.487</v>
      </c>
    </row>
    <row r="8" spans="1:8" x14ac:dyDescent="0.2">
      <c r="A8">
        <v>7</v>
      </c>
      <c r="B8" s="20">
        <v>42156</v>
      </c>
      <c r="C8" s="5">
        <v>95031819000</v>
      </c>
      <c r="D8" s="15">
        <v>-163866150.72399944</v>
      </c>
      <c r="E8" s="15">
        <f t="shared" si="2"/>
        <v>10535881167.309</v>
      </c>
      <c r="F8" s="30">
        <v>3438992037.2199998</v>
      </c>
      <c r="G8" s="5">
        <f t="shared" si="0"/>
        <v>91592826962.779999</v>
      </c>
      <c r="H8" s="5">
        <f t="shared" si="1"/>
        <v>81056945795.470993</v>
      </c>
    </row>
    <row r="9" spans="1:8" x14ac:dyDescent="0.2">
      <c r="A9">
        <v>8</v>
      </c>
      <c r="B9" s="14">
        <v>42186</v>
      </c>
      <c r="C9" s="5">
        <v>97155133000</v>
      </c>
      <c r="D9" s="15">
        <v>635029886.03699994</v>
      </c>
      <c r="E9" s="15">
        <f t="shared" si="2"/>
        <v>11170911053.346001</v>
      </c>
      <c r="F9" s="30">
        <v>6764947140.7299995</v>
      </c>
      <c r="G9" s="5">
        <f t="shared" si="0"/>
        <v>90390185859.270004</v>
      </c>
      <c r="H9" s="5">
        <f t="shared" si="1"/>
        <v>79219274805.923996</v>
      </c>
    </row>
    <row r="10" spans="1:8" x14ac:dyDescent="0.2">
      <c r="A10">
        <v>9</v>
      </c>
      <c r="B10" s="20">
        <v>42217</v>
      </c>
      <c r="C10" s="5">
        <v>98431911000</v>
      </c>
      <c r="D10" s="15">
        <v>-192429952.68000016</v>
      </c>
      <c r="E10" s="15">
        <f t="shared" si="2"/>
        <v>10978481100.666</v>
      </c>
      <c r="F10" s="30">
        <v>3515759639.5799999</v>
      </c>
      <c r="G10" s="5">
        <f t="shared" si="0"/>
        <v>94916151360.419998</v>
      </c>
      <c r="H10" s="5">
        <f t="shared" si="1"/>
        <v>83937670259.753998</v>
      </c>
    </row>
    <row r="11" spans="1:8" x14ac:dyDescent="0.2">
      <c r="A11">
        <v>10</v>
      </c>
      <c r="B11" s="14">
        <v>42248</v>
      </c>
      <c r="C11" s="5">
        <v>99848044000</v>
      </c>
      <c r="D11" s="15">
        <v>-411319063.38400006</v>
      </c>
      <c r="E11" s="15">
        <f t="shared" si="2"/>
        <v>10567162037.282</v>
      </c>
      <c r="F11" s="30">
        <v>3826825958.48</v>
      </c>
      <c r="G11" s="5">
        <f t="shared" si="0"/>
        <v>96021218041.520004</v>
      </c>
      <c r="H11" s="5">
        <f t="shared" si="1"/>
        <v>85454056004.238007</v>
      </c>
    </row>
    <row r="12" spans="1:8" x14ac:dyDescent="0.2">
      <c r="A12">
        <v>11</v>
      </c>
      <c r="B12" s="20">
        <v>42278</v>
      </c>
      <c r="C12" s="5">
        <v>101204051000</v>
      </c>
      <c r="D12" s="15">
        <v>-165565805.15300012</v>
      </c>
      <c r="E12" s="15">
        <f t="shared" si="2"/>
        <v>10401596232.129</v>
      </c>
      <c r="F12" s="30">
        <v>3652253650.29</v>
      </c>
      <c r="G12" s="5">
        <f t="shared" si="0"/>
        <v>97551797349.710007</v>
      </c>
      <c r="H12" s="5">
        <f t="shared" si="1"/>
        <v>87150201117.581009</v>
      </c>
    </row>
    <row r="13" spans="1:8" x14ac:dyDescent="0.2">
      <c r="A13">
        <v>12</v>
      </c>
      <c r="B13" s="14">
        <v>42309</v>
      </c>
      <c r="C13" s="5">
        <v>102382892000</v>
      </c>
      <c r="D13" s="15">
        <v>-254424486.39799988</v>
      </c>
      <c r="E13" s="15">
        <f t="shared" si="2"/>
        <v>10147171745.730999</v>
      </c>
      <c r="F13" s="30">
        <v>6989936039.5</v>
      </c>
      <c r="G13" s="5">
        <f t="shared" si="0"/>
        <v>95392955960.5</v>
      </c>
      <c r="H13" s="5">
        <f t="shared" si="1"/>
        <v>85245784214.768997</v>
      </c>
    </row>
    <row r="14" spans="1:8" x14ac:dyDescent="0.2">
      <c r="A14">
        <v>13</v>
      </c>
      <c r="B14" s="20">
        <v>42339</v>
      </c>
      <c r="C14" s="5">
        <v>103616162000.00002</v>
      </c>
      <c r="D14" s="15">
        <v>-202744555.34099978</v>
      </c>
      <c r="E14" s="15">
        <f t="shared" si="2"/>
        <v>9944427190.3899994</v>
      </c>
      <c r="F14" s="30">
        <v>3468196338.6199999</v>
      </c>
      <c r="G14" s="5">
        <f t="shared" si="0"/>
        <v>100147965661.38002</v>
      </c>
      <c r="H14" s="5">
        <f t="shared" si="1"/>
        <v>90203538470.990021</v>
      </c>
    </row>
    <row r="15" spans="1:8" x14ac:dyDescent="0.2">
      <c r="A15">
        <v>14</v>
      </c>
      <c r="B15" s="14">
        <v>42370</v>
      </c>
      <c r="C15" s="5">
        <v>105236459000.00002</v>
      </c>
      <c r="D15" s="15">
        <v>-594160746.11100054</v>
      </c>
      <c r="E15" s="15">
        <f t="shared" si="2"/>
        <v>9350266444.2789993</v>
      </c>
      <c r="F15" s="30">
        <v>9562581919.1900005</v>
      </c>
      <c r="G15" s="5">
        <f t="shared" si="0"/>
        <v>95673877080.810013</v>
      </c>
      <c r="H15" s="5">
        <f t="shared" si="1"/>
        <v>86323610636.531006</v>
      </c>
    </row>
    <row r="16" spans="1:8" x14ac:dyDescent="0.2">
      <c r="A16">
        <v>15</v>
      </c>
      <c r="B16" s="20">
        <v>42401</v>
      </c>
      <c r="C16" s="5">
        <v>106854192000</v>
      </c>
      <c r="D16" s="15">
        <v>-343522008.87299991</v>
      </c>
      <c r="E16" s="15">
        <f t="shared" si="2"/>
        <v>9006744435.4060001</v>
      </c>
      <c r="F16" s="30">
        <v>9463923333.8099995</v>
      </c>
      <c r="G16" s="5">
        <f t="shared" si="0"/>
        <v>97390268666.190002</v>
      </c>
      <c r="H16" s="5">
        <f t="shared" si="1"/>
        <v>88383524230.783997</v>
      </c>
    </row>
    <row r="17" spans="1:8" x14ac:dyDescent="0.2">
      <c r="A17">
        <v>16</v>
      </c>
      <c r="B17" s="14">
        <v>42430</v>
      </c>
      <c r="C17" s="5">
        <v>108018285000.00002</v>
      </c>
      <c r="D17" s="15">
        <v>-416126734.97200012</v>
      </c>
      <c r="E17" s="15">
        <f t="shared" si="2"/>
        <v>8590617700.434</v>
      </c>
      <c r="F17" s="30">
        <v>6676494528.0200005</v>
      </c>
      <c r="G17" s="5">
        <f t="shared" si="0"/>
        <v>101341790471.98001</v>
      </c>
      <c r="H17" s="5">
        <f t="shared" si="1"/>
        <v>92751172771.546005</v>
      </c>
    </row>
    <row r="18" spans="1:8" x14ac:dyDescent="0.2">
      <c r="A18">
        <v>17</v>
      </c>
      <c r="B18" s="20">
        <v>42461</v>
      </c>
      <c r="C18" s="5">
        <v>109655848000</v>
      </c>
      <c r="D18" s="15">
        <v>13270369.692000167</v>
      </c>
      <c r="E18" s="15">
        <f t="shared" si="2"/>
        <v>8603888070.1259995</v>
      </c>
      <c r="F18" s="30">
        <v>9764989922.3899994</v>
      </c>
      <c r="G18" s="5">
        <f t="shared" si="0"/>
        <v>99890858077.610001</v>
      </c>
      <c r="H18" s="5">
        <f t="shared" si="1"/>
        <v>91286970007.483994</v>
      </c>
    </row>
    <row r="19" spans="1:8" x14ac:dyDescent="0.2">
      <c r="A19">
        <v>18</v>
      </c>
      <c r="B19" s="14">
        <v>42491</v>
      </c>
      <c r="C19" s="5">
        <v>111510465000</v>
      </c>
      <c r="D19" s="15">
        <v>-67789118.891000181</v>
      </c>
      <c r="E19" s="15">
        <f t="shared" si="2"/>
        <v>8536098951.2349997</v>
      </c>
      <c r="F19" s="30">
        <v>7343910139.9099998</v>
      </c>
      <c r="G19" s="5">
        <f t="shared" si="0"/>
        <v>104166554860.09</v>
      </c>
      <c r="H19" s="5">
        <f t="shared" si="1"/>
        <v>95630455908.854996</v>
      </c>
    </row>
    <row r="20" spans="1:8" x14ac:dyDescent="0.2">
      <c r="A20">
        <v>19</v>
      </c>
      <c r="B20" s="20">
        <v>42522</v>
      </c>
      <c r="C20" s="5">
        <v>113176360000.00002</v>
      </c>
      <c r="D20" s="15">
        <v>-8150175.9929997204</v>
      </c>
      <c r="E20" s="15">
        <f t="shared" si="2"/>
        <v>8527948775.2419996</v>
      </c>
      <c r="F20" s="30">
        <v>7895974816.9300003</v>
      </c>
      <c r="G20" s="5">
        <f t="shared" si="0"/>
        <v>105280385183.07001</v>
      </c>
      <c r="H20" s="5">
        <f t="shared" si="1"/>
        <v>96752436407.828003</v>
      </c>
    </row>
    <row r="21" spans="1:8" x14ac:dyDescent="0.2">
      <c r="A21">
        <v>20</v>
      </c>
      <c r="B21" s="14">
        <v>42552</v>
      </c>
      <c r="C21" s="5">
        <v>114933137000.00002</v>
      </c>
      <c r="D21" s="15">
        <v>47130251.751999825</v>
      </c>
      <c r="E21" s="15">
        <f t="shared" si="2"/>
        <v>8575079026.9939995</v>
      </c>
      <c r="F21" s="30">
        <v>7487228355.1499996</v>
      </c>
      <c r="G21" s="5">
        <f t="shared" si="0"/>
        <v>107445908644.85002</v>
      </c>
      <c r="H21" s="5">
        <f t="shared" si="1"/>
        <v>98870829617.856018</v>
      </c>
    </row>
    <row r="22" spans="1:8" x14ac:dyDescent="0.2">
      <c r="A22">
        <v>21</v>
      </c>
      <c r="B22" s="20">
        <v>42583</v>
      </c>
      <c r="C22" s="5">
        <v>116676478000</v>
      </c>
      <c r="D22" s="15">
        <v>-87954886.85499987</v>
      </c>
      <c r="E22" s="15">
        <f t="shared" si="2"/>
        <v>8487124140.1389999</v>
      </c>
      <c r="F22" s="30">
        <v>7622128047.6199999</v>
      </c>
      <c r="G22" s="5">
        <f t="shared" si="0"/>
        <v>109054349952.38</v>
      </c>
      <c r="H22" s="5">
        <f t="shared" si="1"/>
        <v>100567225812.241</v>
      </c>
    </row>
    <row r="23" spans="1:8" x14ac:dyDescent="0.2">
      <c r="A23">
        <v>22</v>
      </c>
      <c r="B23" s="14">
        <v>42614</v>
      </c>
      <c r="C23" s="5">
        <v>118270206627.20001</v>
      </c>
      <c r="D23" s="15">
        <v>-210218882.81400028</v>
      </c>
      <c r="E23" s="15">
        <f t="shared" si="2"/>
        <v>8276905257.3249998</v>
      </c>
      <c r="F23" s="30">
        <v>8190444585.8299999</v>
      </c>
      <c r="G23" s="5">
        <f t="shared" si="0"/>
        <v>110079762041.37001</v>
      </c>
      <c r="H23" s="5">
        <f t="shared" si="1"/>
        <v>101802856784.04501</v>
      </c>
    </row>
    <row r="24" spans="1:8" x14ac:dyDescent="0.2">
      <c r="A24">
        <v>23</v>
      </c>
      <c r="B24" s="20">
        <v>42644</v>
      </c>
      <c r="C24" s="5">
        <v>119982718148.30002</v>
      </c>
      <c r="D24" s="15">
        <v>-193840531.61700025</v>
      </c>
      <c r="E24" s="15">
        <f t="shared" si="2"/>
        <v>8083064725.7079992</v>
      </c>
      <c r="F24" s="30">
        <v>11868956555.809999</v>
      </c>
      <c r="G24" s="5">
        <f t="shared" si="0"/>
        <v>108113761592.49002</v>
      </c>
      <c r="H24" s="5">
        <f t="shared" si="1"/>
        <v>100030696866.78203</v>
      </c>
    </row>
    <row r="25" spans="1:8" x14ac:dyDescent="0.2">
      <c r="A25">
        <v>24</v>
      </c>
      <c r="B25" s="14">
        <v>42675</v>
      </c>
      <c r="C25" s="5">
        <v>121722325460.59999</v>
      </c>
      <c r="D25" s="15">
        <v>34497115.234000012</v>
      </c>
      <c r="E25" s="15">
        <f t="shared" si="2"/>
        <v>8117561840.9419994</v>
      </c>
      <c r="F25" s="30">
        <v>7617676771.5699997</v>
      </c>
      <c r="G25" s="5">
        <f t="shared" si="0"/>
        <v>114104648689.03</v>
      </c>
      <c r="H25" s="5">
        <f t="shared" si="1"/>
        <v>105987086848.08798</v>
      </c>
    </row>
    <row r="26" spans="1:8" x14ac:dyDescent="0.2">
      <c r="A26">
        <v>25</v>
      </c>
      <c r="B26" s="20">
        <v>42705</v>
      </c>
      <c r="C26" s="5">
        <v>123470831793.2</v>
      </c>
      <c r="D26" s="15">
        <v>-160958011.00000009</v>
      </c>
      <c r="E26" s="15">
        <f t="shared" si="2"/>
        <v>7956603829.9419994</v>
      </c>
      <c r="F26" s="30">
        <v>7495724139.21</v>
      </c>
      <c r="G26" s="5">
        <f t="shared" si="0"/>
        <v>115975107653.98999</v>
      </c>
      <c r="H26" s="5">
        <f t="shared" si="1"/>
        <v>108018503824.04799</v>
      </c>
    </row>
    <row r="27" spans="1:8" x14ac:dyDescent="0.2">
      <c r="A27">
        <v>26</v>
      </c>
      <c r="B27" s="14">
        <v>42736</v>
      </c>
      <c r="C27" s="5">
        <v>126054847738.60002</v>
      </c>
      <c r="D27" s="15">
        <v>16864010.100000083</v>
      </c>
      <c r="E27" s="15">
        <f t="shared" si="2"/>
        <v>7973467840.0419998</v>
      </c>
      <c r="F27" s="30">
        <v>10813044541.459999</v>
      </c>
      <c r="G27" s="5">
        <f t="shared" si="0"/>
        <v>115241803197.14001</v>
      </c>
      <c r="H27" s="5">
        <f t="shared" si="1"/>
        <v>107268335357.09802</v>
      </c>
    </row>
    <row r="28" spans="1:8" x14ac:dyDescent="0.2">
      <c r="A28">
        <v>27</v>
      </c>
      <c r="B28" s="20">
        <v>42767</v>
      </c>
      <c r="C28" s="5">
        <v>127755896815.7</v>
      </c>
      <c r="D28" s="15">
        <v>-57799413.624999955</v>
      </c>
      <c r="E28" s="15">
        <f t="shared" si="2"/>
        <v>7915668426.4169998</v>
      </c>
      <c r="F28" s="30">
        <v>10810532922.440001</v>
      </c>
      <c r="G28" s="5">
        <f t="shared" si="0"/>
        <v>116945363893.25999</v>
      </c>
      <c r="H28" s="5">
        <f t="shared" si="1"/>
        <v>109029695466.84299</v>
      </c>
    </row>
    <row r="29" spans="1:8" x14ac:dyDescent="0.2">
      <c r="A29">
        <v>28</v>
      </c>
      <c r="B29" s="14">
        <v>42795</v>
      </c>
      <c r="C29" s="5">
        <v>129922761238.10001</v>
      </c>
      <c r="D29" s="15">
        <v>-14498394.431999983</v>
      </c>
      <c r="E29" s="15">
        <f t="shared" si="2"/>
        <v>7901170031.9849997</v>
      </c>
      <c r="F29" s="30">
        <v>8417344381.2099991</v>
      </c>
      <c r="G29" s="5">
        <f t="shared" si="0"/>
        <v>121505416856.89001</v>
      </c>
      <c r="H29" s="5">
        <f t="shared" si="1"/>
        <v>113604246824.905</v>
      </c>
    </row>
    <row r="30" spans="1:8" x14ac:dyDescent="0.2">
      <c r="A30">
        <v>29</v>
      </c>
      <c r="B30" s="20">
        <v>42826</v>
      </c>
      <c r="C30" s="5">
        <v>132467462891.70001</v>
      </c>
      <c r="D30" s="15">
        <v>598448672.53699994</v>
      </c>
      <c r="E30" s="15">
        <f t="shared" si="2"/>
        <v>8499618704.5219994</v>
      </c>
      <c r="F30" s="30">
        <v>8747489845.8199997</v>
      </c>
      <c r="G30" s="5">
        <f t="shared" si="0"/>
        <v>123719973045.88</v>
      </c>
      <c r="H30" s="5">
        <f t="shared" si="1"/>
        <v>115220354341.358</v>
      </c>
    </row>
    <row r="31" spans="1:8" x14ac:dyDescent="0.2">
      <c r="A31">
        <v>30</v>
      </c>
      <c r="B31" s="14">
        <v>42856</v>
      </c>
      <c r="C31" s="5">
        <v>135007242630.09999</v>
      </c>
      <c r="D31" s="15">
        <v>525787393.26699984</v>
      </c>
      <c r="E31" s="15">
        <f t="shared" si="2"/>
        <v>9025406097.7889996</v>
      </c>
      <c r="F31" s="30">
        <v>8909811231.1900005</v>
      </c>
      <c r="G31" s="5">
        <f t="shared" si="0"/>
        <v>126097431398.90999</v>
      </c>
      <c r="H31" s="5">
        <f t="shared" si="1"/>
        <v>117072025301.12099</v>
      </c>
    </row>
    <row r="32" spans="1:8" x14ac:dyDescent="0.2">
      <c r="A32">
        <v>31</v>
      </c>
      <c r="B32" s="20">
        <v>42887</v>
      </c>
      <c r="C32" s="5">
        <v>137787185796.90002</v>
      </c>
      <c r="D32" s="15">
        <v>744599089.16800034</v>
      </c>
      <c r="E32" s="15">
        <f t="shared" si="2"/>
        <v>9770005186.9570007</v>
      </c>
      <c r="F32" s="30">
        <v>8882503935.6200008</v>
      </c>
      <c r="G32" s="5">
        <f t="shared" si="0"/>
        <v>128904681861.28003</v>
      </c>
      <c r="H32" s="5">
        <f t="shared" si="1"/>
        <v>119134676674.32303</v>
      </c>
    </row>
    <row r="33" spans="1:8" x14ac:dyDescent="0.2">
      <c r="A33">
        <v>32</v>
      </c>
      <c r="B33" s="14">
        <v>42917</v>
      </c>
      <c r="C33" s="5">
        <v>140549516661.80002</v>
      </c>
      <c r="D33" s="15">
        <v>640807827.55400026</v>
      </c>
      <c r="E33" s="15">
        <f t="shared" si="2"/>
        <v>10410813014.511002</v>
      </c>
      <c r="F33" s="30">
        <v>4894985509.46</v>
      </c>
      <c r="G33" s="5">
        <f t="shared" si="0"/>
        <v>135654531152.34001</v>
      </c>
      <c r="H33" s="5">
        <f t="shared" si="1"/>
        <v>125243718137.82901</v>
      </c>
    </row>
    <row r="34" spans="1:8" x14ac:dyDescent="0.2">
      <c r="A34">
        <v>33</v>
      </c>
      <c r="B34" s="20">
        <v>42948</v>
      </c>
      <c r="C34" s="5">
        <v>142676214234.10001</v>
      </c>
      <c r="D34" s="15">
        <v>236806293.4369998</v>
      </c>
      <c r="E34" s="15">
        <f t="shared" si="2"/>
        <v>10647619307.948002</v>
      </c>
      <c r="F34" s="30">
        <v>8961324256.7299995</v>
      </c>
      <c r="G34" s="5">
        <f t="shared" si="0"/>
        <v>133714889977.37001</v>
      </c>
      <c r="H34" s="5">
        <f t="shared" si="1"/>
        <v>123067270669.42201</v>
      </c>
    </row>
    <row r="35" spans="1:8" x14ac:dyDescent="0.2">
      <c r="A35">
        <v>34</v>
      </c>
      <c r="B35" s="14">
        <v>42979</v>
      </c>
      <c r="C35" s="5">
        <v>144765999348.40002</v>
      </c>
      <c r="D35" s="15">
        <v>-203698791.83399987</v>
      </c>
      <c r="E35" s="15">
        <f t="shared" si="2"/>
        <v>10443920516.114002</v>
      </c>
      <c r="F35" s="30">
        <v>13006150297.73</v>
      </c>
      <c r="G35" s="5">
        <f t="shared" si="0"/>
        <v>131759849050.67003</v>
      </c>
      <c r="H35" s="5">
        <f t="shared" si="1"/>
        <v>121315928534.55603</v>
      </c>
    </row>
    <row r="36" spans="1:8" x14ac:dyDescent="0.2">
      <c r="A36">
        <v>35</v>
      </c>
      <c r="B36" s="20">
        <v>43009</v>
      </c>
      <c r="C36" s="5">
        <v>149495077084.09998</v>
      </c>
      <c r="D36" s="15">
        <v>2631060763.7030001</v>
      </c>
      <c r="E36" s="15">
        <f t="shared" si="2"/>
        <v>13074981279.817001</v>
      </c>
      <c r="F36" s="30">
        <v>9330020312.9799995</v>
      </c>
      <c r="G36" s="5">
        <f t="shared" si="0"/>
        <v>140165056771.11996</v>
      </c>
      <c r="H36" s="5">
        <f t="shared" si="1"/>
        <v>127090075491.30298</v>
      </c>
    </row>
    <row r="37" spans="1:8" x14ac:dyDescent="0.2">
      <c r="A37">
        <v>36</v>
      </c>
      <c r="B37" s="14">
        <v>43040</v>
      </c>
      <c r="C37" s="5">
        <v>151009970373.5</v>
      </c>
      <c r="D37" s="15">
        <v>-466995570.81700003</v>
      </c>
      <c r="E37" s="15">
        <f t="shared" si="2"/>
        <v>12607985709.000002</v>
      </c>
      <c r="F37" s="31">
        <v>9678036558.2299995</v>
      </c>
      <c r="G37" s="5">
        <f t="shared" si="0"/>
        <v>141331933815.26999</v>
      </c>
      <c r="H37" s="5">
        <f t="shared" si="1"/>
        <v>128723948106.27</v>
      </c>
    </row>
    <row r="38" spans="1:8" x14ac:dyDescent="0.2">
      <c r="A38">
        <v>37</v>
      </c>
      <c r="B38" s="20">
        <v>43070</v>
      </c>
      <c r="C38" s="5">
        <v>153812013184.90002</v>
      </c>
      <c r="D38" s="15">
        <v>561218413.454</v>
      </c>
      <c r="E38" s="15">
        <f t="shared" si="2"/>
        <v>13169204122.454002</v>
      </c>
      <c r="F38" s="30">
        <v>4499791167.1199999</v>
      </c>
      <c r="G38" s="5">
        <f t="shared" si="0"/>
        <v>149312222017.78003</v>
      </c>
      <c r="H38" s="5">
        <f t="shared" si="1"/>
        <v>136143017895.32602</v>
      </c>
    </row>
    <row r="39" spans="1:8" x14ac:dyDescent="0.2">
      <c r="A39">
        <v>38</v>
      </c>
      <c r="B39" s="14">
        <v>43101</v>
      </c>
      <c r="C39" s="5">
        <v>157538035754.60001</v>
      </c>
      <c r="D39" s="15">
        <v>831522471.10000002</v>
      </c>
      <c r="E39" s="15">
        <f t="shared" si="2"/>
        <v>14000726593.554003</v>
      </c>
      <c r="F39" s="30">
        <v>12077013467.52</v>
      </c>
      <c r="G39" s="5">
        <f t="shared" si="0"/>
        <v>145461022287.08002</v>
      </c>
      <c r="H39" s="5">
        <f t="shared" si="1"/>
        <v>131460295693.52599</v>
      </c>
    </row>
    <row r="40" spans="1:8" x14ac:dyDescent="0.2">
      <c r="A40">
        <v>39</v>
      </c>
      <c r="B40" s="20">
        <v>43132</v>
      </c>
      <c r="C40" s="5">
        <v>159617705946.39999</v>
      </c>
      <c r="D40" s="15">
        <v>-156472066.80000034</v>
      </c>
      <c r="E40" s="15">
        <f t="shared" si="2"/>
        <v>13844254526.754002</v>
      </c>
      <c r="F40" s="30">
        <v>12279418145.34</v>
      </c>
      <c r="G40" s="5">
        <f t="shared" si="0"/>
        <v>147338287801.06</v>
      </c>
      <c r="H40" s="5">
        <f t="shared" si="1"/>
        <v>133494033274.306</v>
      </c>
    </row>
    <row r="41" spans="1:8" x14ac:dyDescent="0.2">
      <c r="A41">
        <v>40</v>
      </c>
      <c r="B41" s="14">
        <v>43160</v>
      </c>
      <c r="C41" s="5">
        <v>162740312734.10001</v>
      </c>
      <c r="D41" s="15">
        <v>408925910.96200079</v>
      </c>
      <c r="E41" s="15">
        <f t="shared" si="2"/>
        <v>14253180437.716002</v>
      </c>
      <c r="F41" s="30">
        <v>8885941397.6599998</v>
      </c>
      <c r="G41" s="5">
        <f t="shared" si="0"/>
        <v>153854371336.44</v>
      </c>
      <c r="H41" s="5">
        <f t="shared" si="1"/>
        <v>139601190898.724</v>
      </c>
    </row>
    <row r="42" spans="1:8" x14ac:dyDescent="0.2">
      <c r="A42">
        <v>41</v>
      </c>
      <c r="B42" s="20">
        <v>43191</v>
      </c>
      <c r="C42" s="5">
        <v>165539604974.60001</v>
      </c>
      <c r="D42" s="15">
        <v>644473293.42099941</v>
      </c>
      <c r="E42" s="15">
        <f t="shared" si="2"/>
        <v>14897653731.137001</v>
      </c>
      <c r="F42" s="30">
        <v>9070460880.2199993</v>
      </c>
      <c r="G42" s="5">
        <f t="shared" si="0"/>
        <v>156469144094.38</v>
      </c>
      <c r="H42" s="5">
        <f t="shared" si="1"/>
        <v>141571490363.24301</v>
      </c>
    </row>
    <row r="43" spans="1:8" x14ac:dyDescent="0.2">
      <c r="A43">
        <v>42</v>
      </c>
      <c r="B43" s="14">
        <v>43221</v>
      </c>
      <c r="C43" s="5">
        <v>167539926983.50003</v>
      </c>
      <c r="D43" s="15">
        <v>-312564891.30000001</v>
      </c>
      <c r="E43" s="15">
        <f t="shared" ref="E43:E46" si="3">+D43+E42</f>
        <v>14585088839.837002</v>
      </c>
      <c r="F43" s="30">
        <v>9123609821.7199993</v>
      </c>
      <c r="G43" s="5">
        <f t="shared" si="0"/>
        <v>158416317161.78003</v>
      </c>
      <c r="H43" s="5">
        <f t="shared" si="1"/>
        <v>143831228321.94302</v>
      </c>
    </row>
    <row r="44" spans="1:8" x14ac:dyDescent="0.2">
      <c r="A44">
        <v>43</v>
      </c>
      <c r="B44" s="20">
        <v>43252</v>
      </c>
      <c r="C44" s="5">
        <v>169762690151.40002</v>
      </c>
      <c r="D44" s="15">
        <v>-193661150.50000003</v>
      </c>
      <c r="E44" s="15">
        <f t="shared" si="3"/>
        <v>14391427689.337002</v>
      </c>
      <c r="F44" s="30">
        <v>9244546699.8400002</v>
      </c>
      <c r="G44" s="5">
        <f t="shared" si="0"/>
        <v>160518143451.56003</v>
      </c>
      <c r="H44" s="5">
        <f t="shared" si="1"/>
        <v>146126715762.22302</v>
      </c>
    </row>
    <row r="45" spans="1:8" x14ac:dyDescent="0.2">
      <c r="A45">
        <v>44</v>
      </c>
      <c r="B45" s="14">
        <v>43282</v>
      </c>
      <c r="C45" s="5">
        <v>172003903603.40002</v>
      </c>
      <c r="D45" s="15">
        <v>-123719744.19999999</v>
      </c>
      <c r="E45" s="15">
        <f t="shared" si="3"/>
        <v>14267707945.137001</v>
      </c>
      <c r="F45" s="30">
        <v>9272321103.9400005</v>
      </c>
      <c r="G45" s="5">
        <f t="shared" si="0"/>
        <v>162731582499.46002</v>
      </c>
      <c r="H45" s="5">
        <f t="shared" si="1"/>
        <v>148463874554.32303</v>
      </c>
    </row>
    <row r="46" spans="1:8" x14ac:dyDescent="0.2">
      <c r="A46">
        <v>45</v>
      </c>
      <c r="B46" s="20">
        <v>43313</v>
      </c>
      <c r="C46" s="5">
        <v>174355100536.79999</v>
      </c>
      <c r="D46" s="15">
        <v>-18207081.900000002</v>
      </c>
      <c r="E46" s="15">
        <f t="shared" si="3"/>
        <v>14249500863.237001</v>
      </c>
      <c r="F46" s="30">
        <v>9377557588.0599995</v>
      </c>
      <c r="G46" s="5">
        <f t="shared" si="0"/>
        <v>164977542948.73999</v>
      </c>
      <c r="H46" s="5">
        <f t="shared" si="1"/>
        <v>150728042085.50299</v>
      </c>
    </row>
    <row r="47" spans="1:8" x14ac:dyDescent="0.2">
      <c r="A47">
        <v>46</v>
      </c>
      <c r="B47" s="14">
        <v>43344</v>
      </c>
      <c r="C47" s="5">
        <v>176856878481.29999</v>
      </c>
      <c r="D47" s="15">
        <v>-220594962.60000002</v>
      </c>
      <c r="E47" s="15">
        <f>+D47+E46</f>
        <v>14028905900.637001</v>
      </c>
      <c r="F47" s="30">
        <v>9844557137.7600002</v>
      </c>
      <c r="G47" s="5">
        <f t="shared" si="0"/>
        <v>167012321343.53998</v>
      </c>
      <c r="H47" s="5">
        <f t="shared" si="1"/>
        <v>152983415442.90298</v>
      </c>
    </row>
    <row r="48" spans="1:8" x14ac:dyDescent="0.2">
      <c r="A48">
        <v>47</v>
      </c>
      <c r="B48" s="20">
        <v>43374</v>
      </c>
      <c r="C48" s="5">
        <v>179179915887</v>
      </c>
      <c r="D48" s="15">
        <v>-55371042.357999206</v>
      </c>
      <c r="E48" s="15">
        <f>+D48+E47</f>
        <v>13973534858.279001</v>
      </c>
      <c r="F48" s="30">
        <v>10330437587.870001</v>
      </c>
      <c r="G48" s="5">
        <f t="shared" si="0"/>
        <v>168849478299.13</v>
      </c>
      <c r="H48" s="5">
        <f t="shared" si="1"/>
        <v>154875943440.85101</v>
      </c>
    </row>
    <row r="49" spans="1:8" x14ac:dyDescent="0.2">
      <c r="A49">
        <v>48</v>
      </c>
      <c r="B49" s="14">
        <v>43405</v>
      </c>
      <c r="C49" s="5">
        <v>181434008493.30002</v>
      </c>
      <c r="D49" s="15">
        <v>-109139913.09000091</v>
      </c>
      <c r="E49" s="15">
        <f t="shared" ref="E49:E51" si="4">+D49+E48</f>
        <v>13864394945.189001</v>
      </c>
      <c r="F49" s="30">
        <v>15474286749.059999</v>
      </c>
      <c r="G49" s="5">
        <f t="shared" si="0"/>
        <v>165959721744.24002</v>
      </c>
      <c r="H49" s="5">
        <f t="shared" si="1"/>
        <v>152095326799.05103</v>
      </c>
    </row>
    <row r="50" spans="1:8" x14ac:dyDescent="0.2">
      <c r="A50">
        <v>49</v>
      </c>
      <c r="B50" s="20">
        <v>43435</v>
      </c>
      <c r="C50" s="5">
        <v>183444137905.40002</v>
      </c>
      <c r="D50" s="15">
        <v>-469510941.69999999</v>
      </c>
      <c r="E50" s="15">
        <f t="shared" si="4"/>
        <v>13394884003.489</v>
      </c>
      <c r="F50" s="30">
        <v>6496747451</v>
      </c>
      <c r="G50" s="5">
        <f t="shared" si="0"/>
        <v>176947390454.40002</v>
      </c>
      <c r="H50" s="5">
        <f t="shared" si="1"/>
        <v>163552506450.91101</v>
      </c>
    </row>
    <row r="51" spans="1:8" x14ac:dyDescent="0.2">
      <c r="A51">
        <v>50</v>
      </c>
      <c r="B51" s="14">
        <v>43466</v>
      </c>
      <c r="C51" s="5">
        <v>186802537661.60001</v>
      </c>
      <c r="D51" s="15">
        <v>-9970003.6549998783</v>
      </c>
      <c r="E51" s="15">
        <f t="shared" si="4"/>
        <v>13384913999.834</v>
      </c>
      <c r="F51" s="30">
        <v>14800644246</v>
      </c>
      <c r="G51" s="5">
        <f t="shared" si="0"/>
        <v>172001893415.60001</v>
      </c>
      <c r="H51" s="5">
        <f t="shared" si="1"/>
        <v>158616979415.76599</v>
      </c>
    </row>
    <row r="52" spans="1:8" x14ac:dyDescent="0.2">
      <c r="A52">
        <v>51</v>
      </c>
      <c r="B52" s="20">
        <v>43497</v>
      </c>
      <c r="C52" s="5">
        <v>189178383723.40002</v>
      </c>
      <c r="D52" s="15">
        <v>-169224497.30000001</v>
      </c>
      <c r="E52" s="15">
        <f t="shared" ref="E52:E57" si="5">+D52+E51</f>
        <v>13215689502.534</v>
      </c>
      <c r="F52" s="30">
        <v>15008033993</v>
      </c>
      <c r="G52" s="5">
        <f t="shared" si="0"/>
        <v>174170349730.40002</v>
      </c>
      <c r="H52" s="5">
        <f t="shared" si="1"/>
        <v>160954660227.86603</v>
      </c>
    </row>
    <row r="53" spans="1:8" x14ac:dyDescent="0.2">
      <c r="A53">
        <v>52</v>
      </c>
      <c r="B53" s="14">
        <v>43525</v>
      </c>
      <c r="C53" s="5">
        <v>192179724657.20001</v>
      </c>
      <c r="D53" s="15">
        <v>83505572.880999878</v>
      </c>
      <c r="E53" s="15">
        <f t="shared" si="5"/>
        <v>13299195075.415001</v>
      </c>
      <c r="F53" s="30">
        <v>11203587315</v>
      </c>
      <c r="G53" s="5">
        <f t="shared" si="0"/>
        <v>180976137342.20001</v>
      </c>
      <c r="H53" s="5">
        <f t="shared" si="1"/>
        <v>167676942266.785</v>
      </c>
    </row>
    <row r="54" spans="1:8" x14ac:dyDescent="0.2">
      <c r="A54">
        <v>53</v>
      </c>
      <c r="B54" s="20">
        <v>43556</v>
      </c>
      <c r="C54" s="5">
        <v>194655781192.70004</v>
      </c>
      <c r="D54" s="15">
        <v>-212919695.59999999</v>
      </c>
      <c r="E54" s="15">
        <f t="shared" si="5"/>
        <v>13086275379.815001</v>
      </c>
      <c r="F54" s="30">
        <v>11707094579</v>
      </c>
      <c r="G54" s="5">
        <f t="shared" si="0"/>
        <v>182948686613.70004</v>
      </c>
      <c r="H54" s="5">
        <f t="shared" si="1"/>
        <v>169862411233.88504</v>
      </c>
    </row>
    <row r="55" spans="1:8" x14ac:dyDescent="0.2">
      <c r="A55">
        <v>54</v>
      </c>
      <c r="B55" s="14">
        <v>43586</v>
      </c>
      <c r="C55" s="5">
        <v>197261046824.89999</v>
      </c>
      <c r="D55" s="15">
        <v>-92228370.800000012</v>
      </c>
      <c r="E55" s="15">
        <f t="shared" si="5"/>
        <v>12994047009.015001</v>
      </c>
      <c r="F55" s="30">
        <v>11886754058</v>
      </c>
      <c r="G55" s="5">
        <f t="shared" si="0"/>
        <v>185374292766.89999</v>
      </c>
      <c r="H55" s="5">
        <f t="shared" si="1"/>
        <v>172380245757.88498</v>
      </c>
    </row>
    <row r="56" spans="1:8" x14ac:dyDescent="0.2">
      <c r="A56">
        <v>55</v>
      </c>
      <c r="B56" s="20">
        <v>43617</v>
      </c>
      <c r="C56" s="5">
        <v>199743401225.60001</v>
      </c>
      <c r="D56" s="15">
        <v>-315643238.10000002</v>
      </c>
      <c r="E56" s="15">
        <f t="shared" si="5"/>
        <v>12678403770.915001</v>
      </c>
      <c r="F56" s="30">
        <v>12372401988</v>
      </c>
      <c r="G56" s="5">
        <f t="shared" si="0"/>
        <v>187370999237.60001</v>
      </c>
      <c r="H56" s="5">
        <f t="shared" si="1"/>
        <v>174692595466.685</v>
      </c>
    </row>
    <row r="57" spans="1:8" x14ac:dyDescent="0.2">
      <c r="A57">
        <v>56</v>
      </c>
      <c r="B57" s="14">
        <v>43647</v>
      </c>
      <c r="C57" s="5">
        <v>201086538569.39999</v>
      </c>
      <c r="D57" s="15">
        <v>-1346095887.6000001</v>
      </c>
      <c r="E57" s="15">
        <f t="shared" si="5"/>
        <v>11332307883.315001</v>
      </c>
      <c r="F57" s="30">
        <v>17645650098</v>
      </c>
      <c r="G57" s="5">
        <f t="shared" si="0"/>
        <v>183440888471.39999</v>
      </c>
      <c r="H57" s="5">
        <f t="shared" si="1"/>
        <v>172108580588.08499</v>
      </c>
    </row>
    <row r="58" spans="1:8" x14ac:dyDescent="0.2">
      <c r="A58">
        <v>57</v>
      </c>
      <c r="B58" s="20">
        <v>43678</v>
      </c>
      <c r="C58" s="5">
        <v>202010982281.30002</v>
      </c>
      <c r="D58" s="15">
        <v>-1736195838.5999999</v>
      </c>
      <c r="E58" s="15">
        <f t="shared" ref="E58:E63" si="6">+D58+E57</f>
        <v>9596112044.7150002</v>
      </c>
      <c r="F58" s="30">
        <v>12048140373</v>
      </c>
      <c r="G58" s="5">
        <f t="shared" si="0"/>
        <v>189962841908.30002</v>
      </c>
      <c r="H58" s="5">
        <f t="shared" si="1"/>
        <v>180366729863.58502</v>
      </c>
    </row>
    <row r="59" spans="1:8" x14ac:dyDescent="0.2">
      <c r="A59">
        <v>58</v>
      </c>
      <c r="B59" s="14">
        <v>43709</v>
      </c>
      <c r="C59" s="5">
        <v>203225392952.30002</v>
      </c>
      <c r="D59" s="15">
        <v>-1613911856.2</v>
      </c>
      <c r="E59" s="15">
        <f t="shared" si="6"/>
        <v>7982200188.5150003</v>
      </c>
      <c r="F59" s="30">
        <v>12260207248</v>
      </c>
      <c r="G59" s="5">
        <f t="shared" si="0"/>
        <v>190965185704.30002</v>
      </c>
      <c r="H59" s="5">
        <f t="shared" si="1"/>
        <v>182982985515.785</v>
      </c>
    </row>
    <row r="60" spans="1:8" x14ac:dyDescent="0.2">
      <c r="A60">
        <v>59</v>
      </c>
      <c r="B60" s="20">
        <v>43739</v>
      </c>
      <c r="C60" s="5">
        <v>205993481613.80002</v>
      </c>
      <c r="D60" s="15">
        <v>-222575700.5</v>
      </c>
      <c r="E60" s="15">
        <f t="shared" si="6"/>
        <v>7759624488.0150003</v>
      </c>
      <c r="F60" s="30">
        <v>18803572733</v>
      </c>
      <c r="G60" s="5">
        <f t="shared" si="0"/>
        <v>187189908880.80002</v>
      </c>
      <c r="H60" s="5">
        <f t="shared" si="1"/>
        <v>179430284392.785</v>
      </c>
    </row>
    <row r="61" spans="1:8" x14ac:dyDescent="0.2">
      <c r="A61">
        <v>60</v>
      </c>
      <c r="B61" s="14">
        <v>43770</v>
      </c>
      <c r="C61" s="5">
        <v>208462967698.40002</v>
      </c>
      <c r="D61" s="15">
        <v>-244172931.90000001</v>
      </c>
      <c r="E61" s="15">
        <f t="shared" si="6"/>
        <v>7515451556.1150007</v>
      </c>
      <c r="F61" s="30">
        <v>19127148586</v>
      </c>
      <c r="G61" s="5">
        <f t="shared" si="0"/>
        <v>189335819112.40002</v>
      </c>
      <c r="H61" s="5">
        <f t="shared" si="1"/>
        <v>181820367556.28503</v>
      </c>
    </row>
    <row r="62" spans="1:8" x14ac:dyDescent="0.2">
      <c r="A62">
        <v>61</v>
      </c>
      <c r="B62" s="20">
        <v>43800</v>
      </c>
      <c r="C62" s="5">
        <v>211359494880.20001</v>
      </c>
      <c r="D62" s="15">
        <v>-44945301.5</v>
      </c>
      <c r="E62" s="15">
        <f t="shared" si="6"/>
        <v>7470506254.6150007</v>
      </c>
      <c r="F62" s="30">
        <v>12682459282</v>
      </c>
      <c r="G62" s="5">
        <f t="shared" si="0"/>
        <v>198677035598.20001</v>
      </c>
      <c r="H62" s="5">
        <f t="shared" si="1"/>
        <v>191206529343.58502</v>
      </c>
    </row>
    <row r="63" spans="1:8" x14ac:dyDescent="0.2">
      <c r="A63">
        <v>62</v>
      </c>
      <c r="B63" s="14">
        <v>43831</v>
      </c>
      <c r="C63" s="5">
        <v>215357428808.70004</v>
      </c>
      <c r="D63" s="15">
        <v>199563191.00000003</v>
      </c>
      <c r="E63" s="15">
        <f t="shared" si="6"/>
        <v>7670069445.6150007</v>
      </c>
      <c r="F63" s="30">
        <v>22549150270</v>
      </c>
      <c r="G63" s="5">
        <f t="shared" si="0"/>
        <v>192808278538.70004</v>
      </c>
      <c r="H63" s="5">
        <f t="shared" si="1"/>
        <v>185138209093.08505</v>
      </c>
    </row>
    <row r="64" spans="1:8" x14ac:dyDescent="0.2">
      <c r="A64">
        <v>63</v>
      </c>
      <c r="B64" s="20">
        <v>43862</v>
      </c>
      <c r="C64" s="5">
        <v>218032706491.40002</v>
      </c>
      <c r="D64" s="15">
        <v>-266840133.20000002</v>
      </c>
      <c r="E64" s="15">
        <f t="shared" ref="E64" si="7">+D64+E63</f>
        <v>7403229312.4150009</v>
      </c>
      <c r="F64" s="30">
        <v>17316800089</v>
      </c>
      <c r="G64" s="5">
        <f t="shared" si="0"/>
        <v>200715906402.40002</v>
      </c>
      <c r="H64" s="5">
        <f t="shared" si="1"/>
        <v>193312677089.98502</v>
      </c>
    </row>
    <row r="65" spans="1:8" x14ac:dyDescent="0.2">
      <c r="A65">
        <v>64</v>
      </c>
      <c r="B65" s="14">
        <v>43891</v>
      </c>
      <c r="C65" s="5">
        <v>220996331963</v>
      </c>
      <c r="D65" s="15">
        <v>-231459249.5</v>
      </c>
      <c r="E65" s="15">
        <f t="shared" ref="E65" si="8">+D65+E64</f>
        <v>7171770062.9150009</v>
      </c>
      <c r="F65" s="30">
        <v>23187870046</v>
      </c>
      <c r="G65" s="5">
        <f t="shared" si="0"/>
        <v>197808461917</v>
      </c>
      <c r="H65" s="5">
        <f t="shared" si="1"/>
        <v>190636691854.08499</v>
      </c>
    </row>
    <row r="66" spans="1:8" x14ac:dyDescent="0.2">
      <c r="A66">
        <v>65</v>
      </c>
      <c r="B66" s="20">
        <v>43922</v>
      </c>
      <c r="C66" s="5">
        <v>223919422868.79999</v>
      </c>
      <c r="D66" s="15">
        <v>-111887752.8</v>
      </c>
      <c r="E66" s="15">
        <f t="shared" ref="E66" si="9">+D66+E65</f>
        <v>7059882310.1150007</v>
      </c>
      <c r="F66" s="30">
        <v>19099766131</v>
      </c>
      <c r="G66" s="5">
        <f t="shared" si="0"/>
        <v>204819656737.79999</v>
      </c>
      <c r="H66" s="5">
        <f t="shared" si="1"/>
        <v>197759774427.685</v>
      </c>
    </row>
    <row r="67" spans="1:8" x14ac:dyDescent="0.2">
      <c r="A67">
        <v>66</v>
      </c>
      <c r="B67" s="14">
        <v>43952</v>
      </c>
      <c r="C67" s="5">
        <v>226882501100.39999</v>
      </c>
      <c r="D67" s="15">
        <v>-136436152.91699994</v>
      </c>
      <c r="E67" s="15">
        <f t="shared" ref="E67" si="10">+D67+E66</f>
        <v>6923446157.1980009</v>
      </c>
      <c r="F67" s="30">
        <v>15226721068</v>
      </c>
      <c r="G67" s="5">
        <f t="shared" ref="G67:G121" si="11">+C67-F67</f>
        <v>211655780032.39999</v>
      </c>
      <c r="H67" s="5">
        <f t="shared" ref="H67:H121" si="12">+C67-E67-F67</f>
        <v>204732333875.202</v>
      </c>
    </row>
    <row r="68" spans="1:8" x14ac:dyDescent="0.2">
      <c r="A68">
        <v>67</v>
      </c>
      <c r="B68" s="20">
        <v>43983</v>
      </c>
      <c r="C68" s="5">
        <v>229887650031.20004</v>
      </c>
      <c r="D68" s="15">
        <v>26852109.000000004</v>
      </c>
      <c r="E68" s="15">
        <f t="shared" ref="E68" si="13">+D68+E67</f>
        <v>6950298266.1980009</v>
      </c>
      <c r="F68" s="30">
        <v>15606972948</v>
      </c>
      <c r="G68" s="5">
        <f t="shared" si="11"/>
        <v>214280677083.20004</v>
      </c>
      <c r="H68" s="5">
        <f t="shared" si="12"/>
        <v>207330378817.00204</v>
      </c>
    </row>
    <row r="69" spans="1:8" x14ac:dyDescent="0.2">
      <c r="A69">
        <v>68</v>
      </c>
      <c r="B69" s="14">
        <v>44013</v>
      </c>
      <c r="C69" s="5">
        <v>232695878545.10001</v>
      </c>
      <c r="D69" s="16">
        <v>-336046551.89999998</v>
      </c>
      <c r="E69" s="15">
        <f t="shared" ref="E69" si="14">+D69+E68</f>
        <v>6614251714.2980013</v>
      </c>
      <c r="F69" s="30">
        <v>21416534518</v>
      </c>
      <c r="G69" s="5">
        <f t="shared" si="11"/>
        <v>211279344027.10001</v>
      </c>
      <c r="H69" s="5">
        <f t="shared" si="12"/>
        <v>204665092312.802</v>
      </c>
    </row>
    <row r="70" spans="1:8" x14ac:dyDescent="0.2">
      <c r="A70">
        <v>69</v>
      </c>
      <c r="B70" s="20">
        <v>44044</v>
      </c>
      <c r="C70" s="5">
        <v>234314162172.40005</v>
      </c>
      <c r="D70" s="16">
        <v>-1160488062.5</v>
      </c>
      <c r="E70" s="15">
        <f t="shared" ref="E70" si="15">+D70+E69</f>
        <v>5453763651.7980013</v>
      </c>
      <c r="F70" s="30">
        <v>19896147023</v>
      </c>
      <c r="G70" s="5">
        <f t="shared" si="11"/>
        <v>214418015149.40005</v>
      </c>
      <c r="H70" s="5">
        <f t="shared" si="12"/>
        <v>208964251497.60205</v>
      </c>
    </row>
    <row r="71" spans="1:8" x14ac:dyDescent="0.2">
      <c r="A71">
        <v>70</v>
      </c>
      <c r="B71" s="14">
        <v>44075</v>
      </c>
      <c r="C71" s="5">
        <v>238050907717.70004</v>
      </c>
      <c r="D71" s="16">
        <v>-486142199.5</v>
      </c>
      <c r="E71" s="15">
        <f t="shared" ref="E71" si="16">+D71+E70</f>
        <v>4967621452.2980013</v>
      </c>
      <c r="F71" s="30">
        <v>23140665922</v>
      </c>
      <c r="G71" s="5">
        <f t="shared" si="11"/>
        <v>214910241795.70004</v>
      </c>
      <c r="H71" s="5">
        <f t="shared" si="12"/>
        <v>209942620343.40204</v>
      </c>
    </row>
    <row r="72" spans="1:8" x14ac:dyDescent="0.2">
      <c r="A72">
        <v>71</v>
      </c>
      <c r="B72" s="20">
        <v>44105</v>
      </c>
      <c r="C72" s="5">
        <v>240690641893.70001</v>
      </c>
      <c r="D72" s="16">
        <v>-1018427496.6000001</v>
      </c>
      <c r="E72" s="15">
        <f t="shared" ref="E72" si="17">+D72+E71</f>
        <v>3949193955.6980009</v>
      </c>
      <c r="F72" s="30">
        <v>21920107547</v>
      </c>
      <c r="G72" s="5">
        <f t="shared" si="11"/>
        <v>218770534346.70001</v>
      </c>
      <c r="H72" s="5">
        <f t="shared" si="12"/>
        <v>214821340391.00201</v>
      </c>
    </row>
    <row r="73" spans="1:8" x14ac:dyDescent="0.2">
      <c r="A73">
        <v>72</v>
      </c>
      <c r="B73" s="14">
        <v>44136</v>
      </c>
      <c r="C73" s="5">
        <v>239442911094.80002</v>
      </c>
      <c r="D73" s="16">
        <v>-4439497429.0140009</v>
      </c>
      <c r="E73" s="15">
        <f t="shared" ref="E73" si="18">+D73+E72</f>
        <v>-490303473.31599998</v>
      </c>
      <c r="F73" s="30">
        <v>26459005918</v>
      </c>
      <c r="G73" s="5">
        <f t="shared" si="11"/>
        <v>212983905176.80002</v>
      </c>
      <c r="H73" s="5">
        <f t="shared" si="12"/>
        <v>213474208650.11603</v>
      </c>
    </row>
    <row r="74" spans="1:8" x14ac:dyDescent="0.2">
      <c r="A74">
        <v>73</v>
      </c>
      <c r="B74" s="20">
        <v>44166</v>
      </c>
      <c r="C74" s="5">
        <v>241632241316.39999</v>
      </c>
      <c r="D74" s="16">
        <v>-1396111930.8</v>
      </c>
      <c r="E74" s="15">
        <f t="shared" ref="E74" si="19">+D74+E73</f>
        <v>-1886415404.1159999</v>
      </c>
      <c r="F74" s="30">
        <v>25567728117</v>
      </c>
      <c r="G74" s="5">
        <f t="shared" si="11"/>
        <v>216064513199.39999</v>
      </c>
      <c r="H74" s="5">
        <f t="shared" si="12"/>
        <v>217950928603.51599</v>
      </c>
    </row>
    <row r="75" spans="1:8" x14ac:dyDescent="0.2">
      <c r="A75">
        <v>74</v>
      </c>
      <c r="B75" s="14">
        <v>44197</v>
      </c>
      <c r="C75" s="5">
        <v>246379618410.40002</v>
      </c>
      <c r="D75" s="16">
        <v>-242900725.40000004</v>
      </c>
      <c r="E75" s="15">
        <f t="shared" ref="E75" si="20">+D75+E74</f>
        <v>-2129316129.516</v>
      </c>
      <c r="F75" s="30">
        <v>35824184538</v>
      </c>
      <c r="G75" s="5">
        <f t="shared" si="11"/>
        <v>210555433872.40002</v>
      </c>
      <c r="H75" s="5">
        <f t="shared" si="12"/>
        <v>212684750001.91602</v>
      </c>
    </row>
    <row r="76" spans="1:8" x14ac:dyDescent="0.2">
      <c r="A76">
        <v>75</v>
      </c>
      <c r="B76" s="20">
        <v>44228</v>
      </c>
      <c r="C76" s="5">
        <v>249310079958.90002</v>
      </c>
      <c r="D76" s="16">
        <v>-373891959.36900002</v>
      </c>
      <c r="E76" s="15">
        <f t="shared" ref="E76" si="21">+D76+E75</f>
        <v>-2503208088.8850002</v>
      </c>
      <c r="F76" s="30">
        <v>34447759662</v>
      </c>
      <c r="G76" s="5">
        <f t="shared" si="11"/>
        <v>214862320296.90002</v>
      </c>
      <c r="H76" s="5">
        <f t="shared" si="12"/>
        <v>217365528385.78503</v>
      </c>
    </row>
    <row r="77" spans="1:8" x14ac:dyDescent="0.2">
      <c r="A77">
        <v>76</v>
      </c>
      <c r="B77" s="14">
        <v>44256</v>
      </c>
      <c r="C77" s="5">
        <v>252275516626.39999</v>
      </c>
      <c r="D77" s="16">
        <v>-374603449.5</v>
      </c>
      <c r="E77" s="15">
        <f t="shared" ref="E77" si="22">+D77+E76</f>
        <v>-2877811538.3850002</v>
      </c>
      <c r="F77" s="30">
        <v>21631401004</v>
      </c>
      <c r="G77" s="5">
        <f t="shared" si="11"/>
        <v>230644115622.39999</v>
      </c>
      <c r="H77" s="5">
        <f t="shared" si="12"/>
        <v>233521927160.785</v>
      </c>
    </row>
    <row r="78" spans="1:8" x14ac:dyDescent="0.2">
      <c r="A78">
        <v>77</v>
      </c>
      <c r="B78" s="20">
        <v>44287</v>
      </c>
      <c r="C78" s="5">
        <v>259694150299.60001</v>
      </c>
      <c r="D78" s="16">
        <v>4056771193.1070004</v>
      </c>
      <c r="E78" s="15">
        <f t="shared" ref="E78" si="23">+D78+E77</f>
        <v>1178959654.7220001</v>
      </c>
      <c r="F78" s="30">
        <v>22048735178</v>
      </c>
      <c r="G78" s="5">
        <f t="shared" si="11"/>
        <v>237645415121.60001</v>
      </c>
      <c r="H78" s="5">
        <f t="shared" si="12"/>
        <v>236466455466.87799</v>
      </c>
    </row>
    <row r="79" spans="1:8" x14ac:dyDescent="0.2">
      <c r="A79">
        <v>78</v>
      </c>
      <c r="B79" s="14">
        <v>44317</v>
      </c>
      <c r="C79" s="7">
        <v>262434038917.80002</v>
      </c>
      <c r="D79" s="10">
        <v>-328113298.68900001</v>
      </c>
      <c r="E79" s="11">
        <f t="shared" ref="E79" si="24">+D79+E78</f>
        <v>850846356.03300011</v>
      </c>
      <c r="F79" s="32">
        <v>22261370825</v>
      </c>
      <c r="G79" s="5">
        <f t="shared" si="11"/>
        <v>240172668092.80002</v>
      </c>
      <c r="H79" s="5">
        <f t="shared" si="12"/>
        <v>239321821736.76703</v>
      </c>
    </row>
    <row r="80" spans="1:8" x14ac:dyDescent="0.2">
      <c r="A80">
        <v>79</v>
      </c>
      <c r="B80" s="20">
        <v>44348</v>
      </c>
      <c r="C80" s="7">
        <v>267075879657.10001</v>
      </c>
      <c r="D80" s="10">
        <v>1487999788.6000001</v>
      </c>
      <c r="E80" s="11">
        <f t="shared" ref="E80" si="25">+D80+E79</f>
        <v>2338846144.6330004</v>
      </c>
      <c r="F80" s="32">
        <v>22702745877</v>
      </c>
      <c r="G80" s="5">
        <f t="shared" si="11"/>
        <v>244373133780.10001</v>
      </c>
      <c r="H80" s="5">
        <f t="shared" si="12"/>
        <v>242034287635.46701</v>
      </c>
    </row>
    <row r="81" spans="1:8" x14ac:dyDescent="0.2">
      <c r="A81">
        <v>80</v>
      </c>
      <c r="B81" s="14">
        <v>44378</v>
      </c>
      <c r="C81" s="7">
        <v>272677541377.19998</v>
      </c>
      <c r="D81" s="10">
        <v>2378908628.9000001</v>
      </c>
      <c r="E81" s="11">
        <f t="shared" ref="E81" si="26">+D81+E80</f>
        <v>4717754773.5330009</v>
      </c>
      <c r="F81" s="32">
        <v>22562951794</v>
      </c>
      <c r="G81" s="5">
        <f t="shared" si="11"/>
        <v>250114589583.19998</v>
      </c>
      <c r="H81" s="5">
        <f t="shared" si="12"/>
        <v>245396834809.66699</v>
      </c>
    </row>
    <row r="82" spans="1:8" x14ac:dyDescent="0.2">
      <c r="A82">
        <v>81</v>
      </c>
      <c r="B82" s="20">
        <v>44409</v>
      </c>
      <c r="C82" s="7">
        <v>276873705642.40002</v>
      </c>
      <c r="D82" s="10">
        <v>485537783.90000004</v>
      </c>
      <c r="E82" s="11">
        <f t="shared" ref="E82" si="27">+D82+E81</f>
        <v>5203292557.4330006</v>
      </c>
      <c r="F82" s="32">
        <v>22587748601</v>
      </c>
      <c r="G82" s="5">
        <f t="shared" si="11"/>
        <v>254285957041.40002</v>
      </c>
      <c r="H82" s="5">
        <f t="shared" si="12"/>
        <v>249082664483.96701</v>
      </c>
    </row>
    <row r="83" spans="1:8" x14ac:dyDescent="0.2">
      <c r="A83">
        <v>82</v>
      </c>
      <c r="B83" s="14">
        <v>44440</v>
      </c>
      <c r="C83" s="7">
        <v>281640551400.40002</v>
      </c>
      <c r="D83" s="10">
        <v>321105354.38200003</v>
      </c>
      <c r="E83" s="11">
        <f t="shared" ref="E83" si="28">+D83+E82</f>
        <v>5524397911.8150005</v>
      </c>
      <c r="F83" s="32">
        <v>22549055930</v>
      </c>
      <c r="G83" s="5">
        <f t="shared" si="11"/>
        <v>259091495470.40002</v>
      </c>
      <c r="H83" s="5">
        <f t="shared" si="12"/>
        <v>253567097558.58502</v>
      </c>
    </row>
    <row r="84" spans="1:8" x14ac:dyDescent="0.2">
      <c r="A84">
        <v>83</v>
      </c>
      <c r="B84" s="20">
        <v>44470</v>
      </c>
      <c r="C84" s="7">
        <v>288183535326.20001</v>
      </c>
      <c r="D84" s="10">
        <v>2393511403.1620002</v>
      </c>
      <c r="E84" s="11">
        <f t="shared" ref="E84" si="29">+D84+E83</f>
        <v>7917909314.9770012</v>
      </c>
      <c r="F84" s="32">
        <v>24076957265</v>
      </c>
      <c r="G84" s="5">
        <f t="shared" si="11"/>
        <v>264106578061.20001</v>
      </c>
      <c r="H84" s="5">
        <f t="shared" si="12"/>
        <v>256188668746.22302</v>
      </c>
    </row>
    <row r="85" spans="1:8" x14ac:dyDescent="0.2">
      <c r="A85">
        <v>84</v>
      </c>
      <c r="B85" s="14">
        <v>44501</v>
      </c>
      <c r="C85" s="7">
        <v>294106103892.40002</v>
      </c>
      <c r="D85" s="10">
        <v>3529694083.6009998</v>
      </c>
      <c r="E85" s="11">
        <f t="shared" ref="E85" si="30">+D85+E84</f>
        <v>11447603398.578001</v>
      </c>
      <c r="F85" s="32">
        <v>24781601644</v>
      </c>
      <c r="G85" s="5">
        <f t="shared" si="11"/>
        <v>269324502248.40002</v>
      </c>
      <c r="H85" s="5">
        <f t="shared" si="12"/>
        <v>257876898849.82202</v>
      </c>
    </row>
    <row r="86" spans="1:8" x14ac:dyDescent="0.2">
      <c r="A86">
        <v>85</v>
      </c>
      <c r="B86" s="20">
        <v>44531</v>
      </c>
      <c r="C86" s="7">
        <v>298825003232.59998</v>
      </c>
      <c r="D86" s="10">
        <v>479437128.96400005</v>
      </c>
      <c r="E86" s="11">
        <f t="shared" ref="E86" si="31">+D86+E85</f>
        <v>11927040527.542002</v>
      </c>
      <c r="F86" s="32">
        <v>23545421235</v>
      </c>
      <c r="G86" s="5">
        <f t="shared" si="11"/>
        <v>275279581997.59998</v>
      </c>
      <c r="H86" s="5">
        <f t="shared" si="12"/>
        <v>263352541470.05798</v>
      </c>
    </row>
    <row r="87" spans="1:8" x14ac:dyDescent="0.2">
      <c r="A87">
        <v>86</v>
      </c>
      <c r="B87" s="14">
        <v>44562</v>
      </c>
      <c r="C87" s="7">
        <v>306557796411.10004</v>
      </c>
      <c r="D87" s="10">
        <v>3050109145.552</v>
      </c>
      <c r="E87" s="11">
        <f t="shared" ref="E87" si="32">+D87+E86</f>
        <v>14977149673.094002</v>
      </c>
      <c r="F87" s="32">
        <v>28946747929</v>
      </c>
      <c r="G87" s="5">
        <f t="shared" si="11"/>
        <v>277611048482.10004</v>
      </c>
      <c r="H87" s="5">
        <f t="shared" si="12"/>
        <v>262633898809.00604</v>
      </c>
    </row>
    <row r="88" spans="1:8" x14ac:dyDescent="0.2">
      <c r="A88">
        <v>87</v>
      </c>
      <c r="B88" s="20">
        <v>44593</v>
      </c>
      <c r="C88" s="7">
        <v>310145608785</v>
      </c>
      <c r="D88" s="10">
        <v>6356417.4119999995</v>
      </c>
      <c r="E88" s="11">
        <f t="shared" ref="E88" si="33">+D88+E87</f>
        <v>14983506090.506002</v>
      </c>
      <c r="F88" s="32">
        <v>28483307084</v>
      </c>
      <c r="G88" s="5">
        <f t="shared" si="11"/>
        <v>281662301701</v>
      </c>
      <c r="H88" s="5">
        <f t="shared" si="12"/>
        <v>266678795610.49402</v>
      </c>
    </row>
    <row r="89" spans="1:8" x14ac:dyDescent="0.2">
      <c r="A89">
        <v>88</v>
      </c>
      <c r="B89" s="14">
        <v>44621</v>
      </c>
      <c r="C89" s="7">
        <v>313404953942.40002</v>
      </c>
      <c r="D89" s="10">
        <v>-1323368847.9800003</v>
      </c>
      <c r="E89" s="11">
        <f t="shared" ref="E89" si="34">+D89+E88</f>
        <v>13660137242.526003</v>
      </c>
      <c r="F89" s="32">
        <v>23631579888</v>
      </c>
      <c r="G89" s="5">
        <f t="shared" si="11"/>
        <v>289773374054.40002</v>
      </c>
      <c r="H89" s="5">
        <f t="shared" si="12"/>
        <v>276113236811.87402</v>
      </c>
    </row>
    <row r="90" spans="1:8" x14ac:dyDescent="0.2">
      <c r="A90">
        <v>89</v>
      </c>
      <c r="B90" s="20">
        <v>44652</v>
      </c>
      <c r="C90" s="7">
        <v>313055949508.90002</v>
      </c>
      <c r="D90" s="10">
        <v>-2275508691.3720002</v>
      </c>
      <c r="E90" s="11">
        <f t="shared" ref="E90" si="35">+D90+E89</f>
        <v>11384628551.154003</v>
      </c>
      <c r="F90" s="32">
        <v>24469858550</v>
      </c>
      <c r="G90" s="5">
        <f t="shared" si="11"/>
        <v>288586090958.90002</v>
      </c>
      <c r="H90" s="5">
        <f t="shared" si="12"/>
        <v>277201462407.74603</v>
      </c>
    </row>
    <row r="91" spans="1:8" x14ac:dyDescent="0.2">
      <c r="A91">
        <v>90</v>
      </c>
      <c r="B91" s="14">
        <v>44682</v>
      </c>
      <c r="C91" s="7">
        <v>315881632043.40002</v>
      </c>
      <c r="D91" s="10">
        <v>-1826357641.3360004</v>
      </c>
      <c r="E91" s="11">
        <f t="shared" ref="E91:E96" si="36">+D91+E90</f>
        <v>9558270909.8180027</v>
      </c>
      <c r="F91" s="32">
        <v>24585485909</v>
      </c>
      <c r="G91" s="5">
        <f t="shared" si="11"/>
        <v>291296146134.40002</v>
      </c>
      <c r="H91" s="5">
        <f t="shared" si="12"/>
        <v>281737875224.58203</v>
      </c>
    </row>
    <row r="92" spans="1:8" x14ac:dyDescent="0.2">
      <c r="A92">
        <v>91</v>
      </c>
      <c r="B92" s="20">
        <v>44713</v>
      </c>
      <c r="C92" s="7">
        <v>318457388335.5</v>
      </c>
      <c r="D92" s="10">
        <v>-1193348614.1000001</v>
      </c>
      <c r="E92" s="11">
        <f t="shared" si="36"/>
        <v>8364922295.7180023</v>
      </c>
      <c r="F92" s="32">
        <v>25097238099</v>
      </c>
      <c r="G92" s="5">
        <f t="shared" si="11"/>
        <v>293360150236.5</v>
      </c>
      <c r="H92" s="5">
        <f t="shared" si="12"/>
        <v>284995227940.78198</v>
      </c>
    </row>
    <row r="93" spans="1:8" x14ac:dyDescent="0.2">
      <c r="A93">
        <v>92</v>
      </c>
      <c r="B93" s="14">
        <v>44743</v>
      </c>
      <c r="C93" s="7">
        <v>317432067058.60004</v>
      </c>
      <c r="D93" s="10">
        <v>-4493347602.4000006</v>
      </c>
      <c r="E93" s="11">
        <f t="shared" si="36"/>
        <v>3871574693.3180017</v>
      </c>
      <c r="F93" s="32">
        <v>25183799127</v>
      </c>
      <c r="G93" s="5">
        <f t="shared" si="11"/>
        <v>292248267931.60004</v>
      </c>
      <c r="H93" s="5">
        <f t="shared" si="12"/>
        <v>288376693238.28204</v>
      </c>
    </row>
    <row r="94" spans="1:8" x14ac:dyDescent="0.2">
      <c r="A94">
        <v>93</v>
      </c>
      <c r="B94" s="20">
        <v>44774</v>
      </c>
      <c r="C94" s="7">
        <v>321557217920.90002</v>
      </c>
      <c r="D94" s="10">
        <v>-71398911.498000011</v>
      </c>
      <c r="E94" s="11">
        <f t="shared" si="36"/>
        <v>3800175781.8200016</v>
      </c>
      <c r="F94" s="32">
        <v>25799518823</v>
      </c>
      <c r="G94" s="5">
        <f t="shared" si="11"/>
        <v>295757699097.90002</v>
      </c>
      <c r="H94" s="5">
        <f t="shared" si="12"/>
        <v>291957523316.08002</v>
      </c>
    </row>
    <row r="95" spans="1:8" x14ac:dyDescent="0.2">
      <c r="A95">
        <v>94</v>
      </c>
      <c r="B95" s="14">
        <v>44805</v>
      </c>
      <c r="C95" s="7">
        <v>326326423620.5</v>
      </c>
      <c r="D95" s="10">
        <v>-40551491.200000003</v>
      </c>
      <c r="E95" s="11">
        <f t="shared" si="36"/>
        <v>3759624290.6200018</v>
      </c>
      <c r="F95" s="32">
        <v>26272323709</v>
      </c>
      <c r="G95" s="5">
        <f t="shared" si="11"/>
        <v>300054099911.5</v>
      </c>
      <c r="H95" s="5">
        <f t="shared" si="12"/>
        <v>296294475620.88</v>
      </c>
    </row>
    <row r="96" spans="1:8" x14ac:dyDescent="0.2">
      <c r="A96">
        <v>95</v>
      </c>
      <c r="B96" s="20">
        <v>44835</v>
      </c>
      <c r="C96" s="7">
        <v>330224366534.10004</v>
      </c>
      <c r="D96" s="10">
        <v>-52235023.700000003</v>
      </c>
      <c r="E96" s="11">
        <f t="shared" si="36"/>
        <v>3707389266.920002</v>
      </c>
      <c r="F96" s="32">
        <v>26212483689</v>
      </c>
      <c r="G96" s="5">
        <f t="shared" si="11"/>
        <v>304011882845.10004</v>
      </c>
      <c r="H96" s="5">
        <f t="shared" si="12"/>
        <v>300304493578.18005</v>
      </c>
    </row>
    <row r="97" spans="1:8" x14ac:dyDescent="0.2">
      <c r="A97">
        <v>96</v>
      </c>
      <c r="B97" s="14">
        <v>44866</v>
      </c>
      <c r="C97" s="7">
        <v>333481658133.90002</v>
      </c>
      <c r="D97" s="10">
        <v>-25365237.600000001</v>
      </c>
      <c r="E97" s="11">
        <f t="shared" ref="E97" si="37">+D97+E96</f>
        <v>3682024029.3200021</v>
      </c>
      <c r="F97" s="32">
        <v>26229292427</v>
      </c>
      <c r="G97" s="5">
        <f t="shared" si="11"/>
        <v>307252365706.90002</v>
      </c>
      <c r="H97" s="5">
        <f t="shared" si="12"/>
        <v>303570341677.58002</v>
      </c>
    </row>
    <row r="98" spans="1:8" x14ac:dyDescent="0.2">
      <c r="A98">
        <v>97</v>
      </c>
      <c r="B98" s="20">
        <v>44896</v>
      </c>
      <c r="C98" s="7">
        <v>337665652935.5</v>
      </c>
      <c r="D98" s="10">
        <v>-149335422.50000003</v>
      </c>
      <c r="E98" s="11">
        <f t="shared" ref="E98" si="38">+D98+E97</f>
        <v>3532688606.8200021</v>
      </c>
      <c r="F98" s="32">
        <v>26571286377</v>
      </c>
      <c r="G98" s="5">
        <f t="shared" si="11"/>
        <v>311094366558.5</v>
      </c>
      <c r="H98" s="5">
        <f t="shared" si="12"/>
        <v>307561677951.67999</v>
      </c>
    </row>
    <row r="99" spans="1:8" x14ac:dyDescent="0.2">
      <c r="A99">
        <v>98</v>
      </c>
      <c r="B99" s="14">
        <v>44927</v>
      </c>
      <c r="C99" s="7">
        <v>342181352328.40002</v>
      </c>
      <c r="D99" s="10">
        <v>-359448259.90000004</v>
      </c>
      <c r="E99" s="11">
        <f t="shared" ref="E99" si="39">+D99+E98</f>
        <v>3173240346.920002</v>
      </c>
      <c r="F99" s="32">
        <v>38284668787</v>
      </c>
      <c r="G99" s="5">
        <f t="shared" si="11"/>
        <v>303896683541.40002</v>
      </c>
      <c r="H99" s="5">
        <f t="shared" si="12"/>
        <v>300723443194.48004</v>
      </c>
    </row>
    <row r="100" spans="1:8" x14ac:dyDescent="0.2">
      <c r="A100">
        <v>99</v>
      </c>
      <c r="B100" s="20">
        <v>44958</v>
      </c>
      <c r="C100" s="7">
        <v>346159692938.10004</v>
      </c>
      <c r="D100" s="10">
        <v>-94810974.900000006</v>
      </c>
      <c r="E100" s="11">
        <f t="shared" ref="E100" si="40">+D100+E99</f>
        <v>3078429372.0200019</v>
      </c>
      <c r="F100" s="32">
        <v>38331971105</v>
      </c>
      <c r="G100" s="5">
        <f t="shared" si="11"/>
        <v>307827721833.10004</v>
      </c>
      <c r="H100" s="5">
        <f t="shared" si="12"/>
        <v>304749292461.08002</v>
      </c>
    </row>
    <row r="101" spans="1:8" x14ac:dyDescent="0.2">
      <c r="A101">
        <v>100</v>
      </c>
      <c r="B101" s="14">
        <v>44986</v>
      </c>
      <c r="C101" s="7">
        <v>350234212509.59998</v>
      </c>
      <c r="D101" s="10">
        <v>-215949967.5</v>
      </c>
      <c r="E101" s="11">
        <f t="shared" ref="E101" si="41">+D101+E100</f>
        <v>2862479404.5200019</v>
      </c>
      <c r="F101" s="32">
        <v>26855865102</v>
      </c>
      <c r="G101" s="5">
        <f t="shared" si="11"/>
        <v>323378347407.59998</v>
      </c>
      <c r="H101" s="5">
        <f t="shared" si="12"/>
        <v>320515868003.07996</v>
      </c>
    </row>
    <row r="102" spans="1:8" x14ac:dyDescent="0.2">
      <c r="A102">
        <v>101</v>
      </c>
      <c r="B102" s="20">
        <v>45017</v>
      </c>
      <c r="C102" s="7">
        <v>354099776894.29999</v>
      </c>
      <c r="D102" s="10">
        <v>-220207256.40000001</v>
      </c>
      <c r="E102" s="11">
        <f t="shared" ref="E102" si="42">+D102+E101</f>
        <v>2642272148.1200018</v>
      </c>
      <c r="F102" s="32">
        <v>27501861718</v>
      </c>
      <c r="G102" s="5">
        <f t="shared" si="11"/>
        <v>326597915176.29999</v>
      </c>
      <c r="H102" s="5">
        <f t="shared" si="12"/>
        <v>323955643028.17999</v>
      </c>
    </row>
    <row r="103" spans="1:8" x14ac:dyDescent="0.2">
      <c r="A103">
        <v>102</v>
      </c>
      <c r="B103" s="14">
        <v>45047</v>
      </c>
      <c r="C103" s="7">
        <v>357885393875.00006</v>
      </c>
      <c r="D103" s="10">
        <v>-50394721.700000003</v>
      </c>
      <c r="E103" s="11">
        <f t="shared" ref="E103" si="43">+D103+E102</f>
        <v>2591877426.420002</v>
      </c>
      <c r="F103" s="32">
        <v>27866806530</v>
      </c>
      <c r="G103" s="5">
        <f t="shared" si="11"/>
        <v>330018587345.00006</v>
      </c>
      <c r="H103" s="5">
        <f t="shared" si="12"/>
        <v>327426709918.58008</v>
      </c>
    </row>
    <row r="104" spans="1:8" x14ac:dyDescent="0.2">
      <c r="A104">
        <v>103</v>
      </c>
      <c r="B104" s="20">
        <v>45078</v>
      </c>
      <c r="C104" s="7">
        <v>361853361531.79999</v>
      </c>
      <c r="D104" s="10">
        <v>-154884097.20000002</v>
      </c>
      <c r="E104" s="11">
        <f t="shared" ref="E104" si="44">+D104+E103</f>
        <v>2436993329.2200022</v>
      </c>
      <c r="F104" s="32">
        <v>27862471273</v>
      </c>
      <c r="G104" s="5">
        <f t="shared" si="11"/>
        <v>333990890258.79999</v>
      </c>
      <c r="H104" s="5">
        <f t="shared" si="12"/>
        <v>331553896929.57996</v>
      </c>
    </row>
    <row r="105" spans="1:8" x14ac:dyDescent="0.2">
      <c r="A105">
        <v>104</v>
      </c>
      <c r="B105" s="14">
        <v>45108</v>
      </c>
      <c r="C105" s="7">
        <v>366134608129.20007</v>
      </c>
      <c r="D105" s="10">
        <v>-193083131.40000001</v>
      </c>
      <c r="E105" s="11">
        <f t="shared" ref="E105" si="45">+D105+E104</f>
        <v>2243910197.8200021</v>
      </c>
      <c r="F105" s="32">
        <v>27261262893</v>
      </c>
      <c r="G105" s="5">
        <f t="shared" si="11"/>
        <v>338873345236.20007</v>
      </c>
      <c r="H105" s="5">
        <f t="shared" si="12"/>
        <v>336629435038.38007</v>
      </c>
    </row>
    <row r="106" spans="1:8" x14ac:dyDescent="0.2">
      <c r="A106">
        <v>105</v>
      </c>
      <c r="B106" s="20">
        <v>45139</v>
      </c>
      <c r="C106" s="7">
        <v>369924012667.29999</v>
      </c>
      <c r="D106" s="10">
        <v>-198201293.30000001</v>
      </c>
      <c r="E106" s="11">
        <f t="shared" ref="E106" si="46">+D106+E105</f>
        <v>2045708904.5200021</v>
      </c>
      <c r="F106" s="32">
        <v>26742436954</v>
      </c>
      <c r="G106" s="5">
        <f t="shared" si="11"/>
        <v>343181575713.29999</v>
      </c>
      <c r="H106" s="5">
        <f t="shared" si="12"/>
        <v>341135866808.77997</v>
      </c>
    </row>
    <row r="107" spans="1:8" x14ac:dyDescent="0.2">
      <c r="A107">
        <v>106</v>
      </c>
      <c r="B107" s="14">
        <v>45170</v>
      </c>
      <c r="C107" s="7">
        <v>373986594525.40002</v>
      </c>
      <c r="D107" s="10">
        <v>-281888050.19999999</v>
      </c>
      <c r="E107" s="11">
        <f t="shared" ref="E107" si="47">+D107+E106</f>
        <v>1763820854.3200021</v>
      </c>
      <c r="F107" s="32">
        <v>26963853812</v>
      </c>
      <c r="G107" s="5">
        <f t="shared" si="11"/>
        <v>347022740713.40002</v>
      </c>
      <c r="H107" s="5">
        <f t="shared" si="12"/>
        <v>345258919859.08002</v>
      </c>
    </row>
    <row r="108" spans="1:8" x14ac:dyDescent="0.2">
      <c r="A108">
        <v>107</v>
      </c>
      <c r="B108" s="20">
        <v>45200</v>
      </c>
      <c r="C108" s="7">
        <v>378564049492.90002</v>
      </c>
      <c r="D108" s="10">
        <v>-234344047.5</v>
      </c>
      <c r="E108" s="11">
        <f t="shared" ref="E108" si="48">+D108+E107</f>
        <v>1529476806.8200021</v>
      </c>
      <c r="F108" s="32">
        <v>27075557211</v>
      </c>
      <c r="G108" s="5">
        <f t="shared" si="11"/>
        <v>351488492281.90002</v>
      </c>
      <c r="H108" s="5">
        <f t="shared" si="12"/>
        <v>349959015475.08002</v>
      </c>
    </row>
    <row r="109" spans="1:8" x14ac:dyDescent="0.2">
      <c r="A109">
        <v>108</v>
      </c>
      <c r="B109" s="14">
        <v>45231</v>
      </c>
      <c r="C109" s="7">
        <v>381642367257</v>
      </c>
      <c r="D109" s="10">
        <v>-396169290.40000004</v>
      </c>
      <c r="E109" s="11">
        <f t="shared" ref="E109" si="49">+D109+E108</f>
        <v>1133307516.420002</v>
      </c>
      <c r="F109" s="32">
        <v>26976603118</v>
      </c>
      <c r="G109" s="5">
        <f t="shared" si="11"/>
        <v>354665764139</v>
      </c>
      <c r="H109" s="5">
        <f t="shared" si="12"/>
        <v>353532456622.58002</v>
      </c>
    </row>
    <row r="110" spans="1:8" x14ac:dyDescent="0.2">
      <c r="A110">
        <v>109</v>
      </c>
      <c r="B110" s="20">
        <v>45261</v>
      </c>
      <c r="C110" s="7">
        <v>386531956440.5</v>
      </c>
      <c r="D110" s="10">
        <v>-128691957.09999999</v>
      </c>
      <c r="E110" s="11">
        <f t="shared" ref="E110" si="50">+D110+E109</f>
        <v>1004615559.320002</v>
      </c>
      <c r="F110" s="32">
        <v>26988916502</v>
      </c>
      <c r="G110" s="5">
        <f t="shared" si="11"/>
        <v>359543039938.5</v>
      </c>
      <c r="H110" s="5">
        <f t="shared" si="12"/>
        <v>358538424379.17999</v>
      </c>
    </row>
    <row r="111" spans="1:8" x14ac:dyDescent="0.2">
      <c r="A111">
        <v>110</v>
      </c>
      <c r="B111" s="14">
        <v>45292</v>
      </c>
      <c r="C111" s="7">
        <v>391808915606.20001</v>
      </c>
      <c r="D111" s="10">
        <v>-123103121.40000002</v>
      </c>
      <c r="E111" s="11">
        <f t="shared" ref="E111" si="51">+D111+E110</f>
        <v>881512437.92000198</v>
      </c>
      <c r="F111" s="32">
        <v>33058330687</v>
      </c>
      <c r="G111" s="5">
        <f t="shared" si="11"/>
        <v>358750584919.20001</v>
      </c>
      <c r="H111" s="5">
        <f t="shared" si="12"/>
        <v>357869072481.28003</v>
      </c>
    </row>
    <row r="112" spans="1:8" x14ac:dyDescent="0.2">
      <c r="A112">
        <v>111</v>
      </c>
      <c r="B112" s="20">
        <v>45323</v>
      </c>
      <c r="C112" s="7">
        <v>396342895701.70001</v>
      </c>
      <c r="D112" s="10">
        <v>125633808.60000001</v>
      </c>
      <c r="E112" s="11">
        <f t="shared" ref="E112" si="52">+D112+E111</f>
        <v>1007146246.520002</v>
      </c>
      <c r="F112" s="32">
        <v>32303684431</v>
      </c>
      <c r="G112" s="5">
        <f t="shared" si="11"/>
        <v>364039211270.70001</v>
      </c>
      <c r="H112" s="5">
        <f t="shared" si="12"/>
        <v>363032065024.17999</v>
      </c>
    </row>
    <row r="113" spans="1:8" x14ac:dyDescent="0.2">
      <c r="A113">
        <v>112</v>
      </c>
      <c r="B113" s="14">
        <v>45352</v>
      </c>
      <c r="C113" s="7">
        <v>402079122957.30005</v>
      </c>
      <c r="D113" s="10">
        <v>-499707997.20000011</v>
      </c>
      <c r="E113" s="11">
        <f t="shared" ref="E113" si="53">+D113+E112</f>
        <v>507438249.3200019</v>
      </c>
      <c r="F113" s="32">
        <v>26755851512</v>
      </c>
      <c r="G113" s="5">
        <f t="shared" si="11"/>
        <v>375323271445.30005</v>
      </c>
      <c r="H113" s="5">
        <f t="shared" si="12"/>
        <v>374815833195.98004</v>
      </c>
    </row>
    <row r="114" spans="1:8" x14ac:dyDescent="0.2">
      <c r="A114">
        <v>113</v>
      </c>
      <c r="B114" s="20">
        <v>45383</v>
      </c>
      <c r="C114" s="7">
        <v>406814537199.29999</v>
      </c>
      <c r="D114" s="10">
        <v>-67224233.600000009</v>
      </c>
      <c r="E114" s="11">
        <f t="shared" ref="E114" si="54">+D114+E113</f>
        <v>440214015.72000188</v>
      </c>
      <c r="F114" s="32">
        <v>33374387421</v>
      </c>
      <c r="G114" s="5">
        <f t="shared" si="11"/>
        <v>373440149778.29999</v>
      </c>
      <c r="H114" s="5">
        <f t="shared" si="12"/>
        <v>372999935762.57996</v>
      </c>
    </row>
    <row r="115" spans="1:8" x14ac:dyDescent="0.2">
      <c r="A115">
        <v>114</v>
      </c>
      <c r="B115" s="14">
        <v>45413</v>
      </c>
      <c r="C115" s="7">
        <v>412750278076.40002</v>
      </c>
      <c r="D115" s="10">
        <v>-181297591.69999999</v>
      </c>
      <c r="E115" s="11">
        <f t="shared" ref="E115" si="55">+D115+E114</f>
        <v>258916424.02000189</v>
      </c>
      <c r="F115" s="32">
        <v>33996907708</v>
      </c>
      <c r="G115" s="5">
        <f t="shared" si="11"/>
        <v>378753370368.40002</v>
      </c>
      <c r="H115" s="5">
        <f t="shared" si="12"/>
        <v>378494453944.38</v>
      </c>
    </row>
    <row r="116" spans="1:8" x14ac:dyDescent="0.2">
      <c r="A116">
        <v>115</v>
      </c>
      <c r="B116" s="20">
        <v>45444</v>
      </c>
      <c r="C116" s="7">
        <v>421407795517.30005</v>
      </c>
      <c r="D116" s="10">
        <v>3285223254.7000003</v>
      </c>
      <c r="E116" s="11">
        <f t="shared" ref="E116" si="56">+D116+E115</f>
        <v>3544139678.7200022</v>
      </c>
      <c r="F116" s="32">
        <v>33993358994.000004</v>
      </c>
      <c r="G116" s="5">
        <f t="shared" si="11"/>
        <v>387414436523.30005</v>
      </c>
      <c r="H116" s="5">
        <f t="shared" si="12"/>
        <v>383870296844.58002</v>
      </c>
    </row>
    <row r="117" spans="1:8" x14ac:dyDescent="0.2">
      <c r="A117">
        <v>116</v>
      </c>
      <c r="B117" s="14">
        <v>45474</v>
      </c>
      <c r="C117" s="7">
        <v>423205615571.70001</v>
      </c>
      <c r="D117" s="10">
        <v>-2154788284.9000001</v>
      </c>
      <c r="E117" s="11">
        <f t="shared" ref="E117" si="57">+D117+E116</f>
        <v>1389351393.8200021</v>
      </c>
      <c r="F117" s="32">
        <v>34889426747</v>
      </c>
      <c r="G117" s="5">
        <f t="shared" si="11"/>
        <v>388316188824.70001</v>
      </c>
      <c r="H117" s="5">
        <f t="shared" si="12"/>
        <v>386926837430.88</v>
      </c>
    </row>
    <row r="118" spans="1:8" x14ac:dyDescent="0.2">
      <c r="A118">
        <v>117</v>
      </c>
      <c r="B118" s="20">
        <v>45505</v>
      </c>
      <c r="C118" s="7">
        <v>424326103027.00006</v>
      </c>
      <c r="D118" s="10">
        <v>-884118484.00000012</v>
      </c>
      <c r="E118" s="11">
        <f t="shared" ref="E118" si="58">+D118+E117</f>
        <v>505232909.82000196</v>
      </c>
      <c r="F118" s="32">
        <v>28916609380</v>
      </c>
      <c r="G118" s="5">
        <f t="shared" si="11"/>
        <v>395409493647.00006</v>
      </c>
      <c r="H118" s="5">
        <f t="shared" si="12"/>
        <v>394904260737.18005</v>
      </c>
    </row>
    <row r="119" spans="1:8" x14ac:dyDescent="0.2">
      <c r="A119">
        <v>118</v>
      </c>
      <c r="B119" s="14">
        <v>45536</v>
      </c>
      <c r="C119" s="7">
        <v>425715398215</v>
      </c>
      <c r="D119" s="10">
        <v>-1154964225.8999999</v>
      </c>
      <c r="E119" s="11">
        <f t="shared" ref="E119" si="59">+D119+E118</f>
        <v>-649731316.0799979</v>
      </c>
      <c r="F119" s="32">
        <v>28950407708</v>
      </c>
      <c r="G119" s="5">
        <f t="shared" si="11"/>
        <v>396764990507</v>
      </c>
      <c r="H119" s="5">
        <f t="shared" si="12"/>
        <v>397414721823.08002</v>
      </c>
    </row>
    <row r="120" spans="1:8" x14ac:dyDescent="0.2">
      <c r="A120">
        <v>119</v>
      </c>
      <c r="B120" s="20">
        <v>45566</v>
      </c>
      <c r="C120" s="7">
        <v>428093948915</v>
      </c>
      <c r="D120" s="10">
        <v>-627249108.5</v>
      </c>
      <c r="E120" s="11">
        <f t="shared" ref="E120" si="60">+D120+E119</f>
        <v>-1276980424.579998</v>
      </c>
      <c r="F120" s="32">
        <v>29227330016</v>
      </c>
      <c r="G120" s="5">
        <f t="shared" si="11"/>
        <v>398866618899</v>
      </c>
      <c r="H120" s="5">
        <f t="shared" si="12"/>
        <v>400143599323.58002</v>
      </c>
    </row>
    <row r="121" spans="1:8" x14ac:dyDescent="0.2">
      <c r="A121">
        <v>120</v>
      </c>
      <c r="B121" s="14">
        <v>45597</v>
      </c>
      <c r="C121" s="7">
        <v>435502206891.29999</v>
      </c>
      <c r="D121" s="10">
        <v>5728169454.8000002</v>
      </c>
      <c r="E121" s="11">
        <f t="shared" ref="E121" si="61">+D121+E120</f>
        <v>4451189030.2200022</v>
      </c>
      <c r="F121" s="32">
        <v>29571267922</v>
      </c>
      <c r="G121" s="5">
        <f t="shared" si="11"/>
        <v>405930938969.29999</v>
      </c>
      <c r="H121" s="5">
        <f t="shared" si="12"/>
        <v>401479749939.07996</v>
      </c>
    </row>
    <row r="122" spans="1:8" x14ac:dyDescent="0.2">
      <c r="A122" s="4">
        <v>121</v>
      </c>
      <c r="B122" s="20">
        <v>45627</v>
      </c>
      <c r="C122" s="21">
        <v>437031071554.89996</v>
      </c>
      <c r="D122" s="22">
        <v>-2461838815.5</v>
      </c>
      <c r="E122" s="23">
        <f t="shared" ref="E122" si="62">+D122+E121</f>
        <v>1989350214.7200022</v>
      </c>
      <c r="F122" s="33">
        <v>29981786514</v>
      </c>
      <c r="G122" s="21">
        <f>+C122-F122</f>
        <v>407049285040.89996</v>
      </c>
      <c r="H122" s="21">
        <f>+C122-E122-F122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2"/>
  <sheetViews>
    <sheetView showGridLines="0" zoomScale="120" zoomScaleNormal="120" workbookViewId="0">
      <pane xSplit="2" ySplit="1" topLeftCell="C2" activePane="bottomRight" state="frozen"/>
      <selection pane="topRight" activeCell="C1" sqref="C1"/>
      <selection pane="bottomLeft" activeCell="A13" sqref="A13"/>
      <selection pane="bottomRight" activeCell="B4" sqref="B4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38.25" x14ac:dyDescent="0.2">
      <c r="A1" s="1"/>
      <c r="B1" s="19" t="s">
        <v>63</v>
      </c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</row>
    <row r="2" spans="1:14" x14ac:dyDescent="0.2">
      <c r="A2" s="1"/>
      <c r="B2" s="28">
        <f>+'Activo-EEFF'!B2</f>
        <v>41974</v>
      </c>
      <c r="C2" s="18">
        <f>+'Activo-EEFF'!C2</f>
        <v>89112329000.000015</v>
      </c>
      <c r="D2" s="12">
        <f>+'Activo-EEFF'!E2</f>
        <v>7258004255.3000002</v>
      </c>
      <c r="E2" s="9">
        <v>91908790.049128979</v>
      </c>
      <c r="F2" s="9">
        <v>12861942.139955675</v>
      </c>
      <c r="G2" s="12"/>
      <c r="H2" s="12"/>
      <c r="I2" s="12"/>
      <c r="K2" s="34"/>
      <c r="L2" s="34"/>
    </row>
    <row r="3" spans="1:14" x14ac:dyDescent="0.2">
      <c r="B3" s="28">
        <f>+'Activo-EEFF'!B3</f>
        <v>42005</v>
      </c>
      <c r="C3" s="18">
        <f>+'Activo-EEFF'!C3</f>
        <v>92949958000</v>
      </c>
      <c r="D3" s="12">
        <f>+'Activo-EEFF'!E3</f>
        <v>9182714745.8600006</v>
      </c>
      <c r="E3" s="9">
        <v>105453671.57814917</v>
      </c>
      <c r="F3" s="9">
        <v>13071771.617283851</v>
      </c>
      <c r="G3" s="12"/>
      <c r="H3" s="12"/>
      <c r="I3" s="12"/>
      <c r="K3" s="34"/>
      <c r="L3" s="34"/>
      <c r="M3" s="17"/>
      <c r="N3" s="17"/>
    </row>
    <row r="4" spans="1:14" x14ac:dyDescent="0.2">
      <c r="B4" s="28">
        <f>+'Activo-EEFF'!B4</f>
        <v>42036</v>
      </c>
      <c r="C4" s="18">
        <f>+'Activo-EEFF'!C4</f>
        <v>94987693000.000015</v>
      </c>
      <c r="D4" s="12">
        <f>+'Activo-EEFF'!E4</f>
        <v>9722978099.2280006</v>
      </c>
      <c r="E4" s="9">
        <v>121409825.14049083</v>
      </c>
      <c r="F4" s="9">
        <v>11933270.233349962</v>
      </c>
      <c r="G4" s="12"/>
      <c r="H4" s="12"/>
      <c r="I4" s="12"/>
      <c r="K4" s="34"/>
      <c r="L4" s="17"/>
      <c r="N4" s="17"/>
    </row>
    <row r="5" spans="1:14" x14ac:dyDescent="0.2">
      <c r="B5" s="28">
        <f>+'Activo-EEFF'!B5</f>
        <v>42064</v>
      </c>
      <c r="C5" s="18">
        <f>+'Activo-EEFF'!C5</f>
        <v>96809776000.000015</v>
      </c>
      <c r="D5" s="12">
        <f>+'Activo-EEFF'!E5</f>
        <v>9983212500.3199997</v>
      </c>
      <c r="E5" s="9">
        <v>133817690.72308204</v>
      </c>
      <c r="F5" s="9">
        <v>12625720.823692847</v>
      </c>
      <c r="G5" s="12"/>
      <c r="H5" s="12"/>
      <c r="I5" s="12"/>
      <c r="K5" s="34"/>
      <c r="L5" s="17"/>
      <c r="N5" s="17"/>
    </row>
    <row r="6" spans="1:14" x14ac:dyDescent="0.2">
      <c r="B6" s="28">
        <f>+'Activo-EEFF'!B6</f>
        <v>42095</v>
      </c>
      <c r="C6" s="18">
        <f>+'Activo-EEFF'!C6</f>
        <v>91942282000</v>
      </c>
      <c r="D6" s="12">
        <f>+'Activo-EEFF'!E6</f>
        <v>10479840619.945999</v>
      </c>
      <c r="E6" s="9">
        <v>160198120.86767891</v>
      </c>
      <c r="F6" s="9">
        <v>13062808.611527624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42125</v>
      </c>
      <c r="C7" s="18">
        <f>+'Activo-EEFF'!C7</f>
        <v>93721767000</v>
      </c>
      <c r="D7" s="12">
        <f>+'Activo-EEFF'!E7</f>
        <v>10699747318.032999</v>
      </c>
      <c r="E7" s="9">
        <v>186382747.01721683</v>
      </c>
      <c r="F7" s="9">
        <v>13121050.490522752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42156</v>
      </c>
      <c r="C8" s="18">
        <f>+'Activo-EEFF'!C8</f>
        <v>95031819000</v>
      </c>
      <c r="D8" s="12">
        <f>+'Activo-EEFF'!E8</f>
        <v>10535881167.309</v>
      </c>
      <c r="E8" s="9">
        <v>215479294.03187296</v>
      </c>
      <c r="F8" s="9">
        <v>12809890.343200343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42186</v>
      </c>
      <c r="C9" s="18">
        <f>+'Activo-EEFF'!C9</f>
        <v>97155133000</v>
      </c>
      <c r="D9" s="12">
        <f>+'Activo-EEFF'!E9</f>
        <v>11170911053.346001</v>
      </c>
      <c r="E9" s="9">
        <v>123865526.88230969</v>
      </c>
      <c r="F9" s="9">
        <v>13047836.891954454</v>
      </c>
      <c r="G9" s="12"/>
      <c r="H9" s="12"/>
      <c r="I9" s="12"/>
      <c r="K9" s="17"/>
      <c r="L9" s="17"/>
      <c r="N9" s="17"/>
    </row>
    <row r="10" spans="1:14" x14ac:dyDescent="0.2">
      <c r="B10" s="28">
        <f>+'Activo-EEFF'!B10</f>
        <v>42217</v>
      </c>
      <c r="C10" s="18">
        <f>+'Activo-EEFF'!C10</f>
        <v>98431911000</v>
      </c>
      <c r="D10" s="12">
        <f>+'Activo-EEFF'!E10</f>
        <v>10978481100.666</v>
      </c>
      <c r="E10" s="9">
        <v>272075176.08962822</v>
      </c>
      <c r="F10" s="9">
        <v>13976615.497233236</v>
      </c>
      <c r="G10" s="12"/>
      <c r="H10" s="12"/>
      <c r="I10" s="12"/>
      <c r="K10" s="17"/>
      <c r="L10" s="17"/>
      <c r="N10" s="17"/>
    </row>
    <row r="11" spans="1:14" x14ac:dyDescent="0.2">
      <c r="B11" s="28">
        <f>+'Activo-EEFF'!B11</f>
        <v>42248</v>
      </c>
      <c r="C11" s="18">
        <f>+'Activo-EEFF'!C11</f>
        <v>99848044000</v>
      </c>
      <c r="D11" s="12">
        <f>+'Activo-EEFF'!E11</f>
        <v>10567162037.282</v>
      </c>
      <c r="E11" s="9">
        <v>217060735.01468638</v>
      </c>
      <c r="F11" s="9">
        <v>14323508.741024043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42278</v>
      </c>
      <c r="C12" s="18">
        <f>+'Activo-EEFF'!C12</f>
        <v>101204051000</v>
      </c>
      <c r="D12" s="12">
        <f>+'Activo-EEFF'!E12</f>
        <v>10401596232.129</v>
      </c>
      <c r="E12" s="9">
        <v>222286262.58126411</v>
      </c>
      <c r="F12" s="9">
        <v>16333473.091677384</v>
      </c>
      <c r="G12" s="12"/>
      <c r="H12" s="12"/>
      <c r="I12" s="12"/>
      <c r="K12" s="17"/>
      <c r="L12" s="17"/>
    </row>
    <row r="13" spans="1:14" x14ac:dyDescent="0.2">
      <c r="B13" s="28">
        <f>+'Activo-EEFF'!B13</f>
        <v>42309</v>
      </c>
      <c r="C13" s="18">
        <f>+'Activo-EEFF'!C13</f>
        <v>102382892000</v>
      </c>
      <c r="D13" s="12">
        <f>+'Activo-EEFF'!E13</f>
        <v>10147171745.730999</v>
      </c>
      <c r="E13" s="9">
        <v>139335785.25992402</v>
      </c>
      <c r="F13" s="9">
        <v>14682167.974661481</v>
      </c>
      <c r="G13" s="12"/>
      <c r="H13" s="12"/>
      <c r="I13" s="12"/>
      <c r="K13" s="17"/>
      <c r="L13" s="17"/>
    </row>
    <row r="14" spans="1:14" x14ac:dyDescent="0.2">
      <c r="B14" s="28">
        <f>+'Activo-EEFF'!B14</f>
        <v>42339</v>
      </c>
      <c r="C14" s="18">
        <f>+'Activo-EEFF'!C14</f>
        <v>103616162000.00002</v>
      </c>
      <c r="D14" s="12">
        <f>+'Activo-EEFF'!E14</f>
        <v>9944427190.3899994</v>
      </c>
      <c r="E14" s="9">
        <v>290857992.23814154</v>
      </c>
      <c r="F14" s="9">
        <v>14888320.235545952</v>
      </c>
      <c r="G14" s="12" t="e">
        <f>+#REF!+SUM(E3:E14)-SUM(F3:F14)</f>
        <v>#REF!</v>
      </c>
      <c r="H14" s="12" t="e">
        <f>+#REF!-G14</f>
        <v>#REF!</v>
      </c>
      <c r="I14" s="13" t="e">
        <f>2*H14/(#REF!+#REF!-H14)</f>
        <v>#REF!</v>
      </c>
      <c r="K14" s="17"/>
      <c r="L14" s="17"/>
    </row>
    <row r="15" spans="1:14" x14ac:dyDescent="0.2">
      <c r="B15" s="28">
        <f>+'Activo-EEFF'!B15</f>
        <v>42370</v>
      </c>
      <c r="C15" s="18">
        <f>+'Activo-EEFF'!C15</f>
        <v>105236459000.00002</v>
      </c>
      <c r="D15" s="12">
        <f>+'Activo-EEFF'!E15</f>
        <v>9350266444.2789993</v>
      </c>
      <c r="E15" s="9">
        <v>205170421.78404704</v>
      </c>
      <c r="F15" s="9">
        <v>14772561.932283005</v>
      </c>
      <c r="G15" s="12" t="e">
        <f>+#REF!+SUM(E4:E15)-SUM(F4:F15)</f>
        <v>#REF!</v>
      </c>
      <c r="H15" s="12" t="e">
        <f>+#REF!-G15</f>
        <v>#REF!</v>
      </c>
      <c r="I15" s="13" t="e">
        <f>2*H15/(#REF!+#REF!-H15)</f>
        <v>#REF!</v>
      </c>
      <c r="K15" s="17"/>
      <c r="L15" s="17"/>
    </row>
    <row r="16" spans="1:14" x14ac:dyDescent="0.2">
      <c r="B16" s="28">
        <f>+'Activo-EEFF'!B16</f>
        <v>42401</v>
      </c>
      <c r="C16" s="18">
        <f>+'Activo-EEFF'!C16</f>
        <v>106854192000</v>
      </c>
      <c r="D16" s="12">
        <f>+'Activo-EEFF'!E16</f>
        <v>9006744435.4060001</v>
      </c>
      <c r="E16" s="9">
        <v>232398276.76610407</v>
      </c>
      <c r="F16" s="9">
        <v>15743387.196880361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42430</v>
      </c>
      <c r="C17" s="18">
        <f>+'Activo-EEFF'!C17</f>
        <v>108018285000.00002</v>
      </c>
      <c r="D17" s="12">
        <f>+'Activo-EEFF'!E17</f>
        <v>8590617700.434</v>
      </c>
      <c r="E17" s="9">
        <v>279455312.63105547</v>
      </c>
      <c r="F17" s="9">
        <v>15366816.100328051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42461</v>
      </c>
      <c r="C18" s="18">
        <f>+'Activo-EEFF'!C18</f>
        <v>109655848000</v>
      </c>
      <c r="D18" s="12">
        <f>+'Activo-EEFF'!E18</f>
        <v>8603888070.1259995</v>
      </c>
      <c r="E18" s="9">
        <v>129597376.91704097</v>
      </c>
      <c r="F18" s="9">
        <v>14629690.957749106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42491</v>
      </c>
      <c r="C19" s="18">
        <f>+'Activo-EEFF'!C19</f>
        <v>111510465000</v>
      </c>
      <c r="D19" s="12">
        <f>+'Activo-EEFF'!E19</f>
        <v>8536098951.2349997</v>
      </c>
      <c r="E19" s="9">
        <v>315095631.31534767</v>
      </c>
      <c r="F19" s="9">
        <v>15916178.628819464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42522</v>
      </c>
      <c r="C20" s="18">
        <f>+'Activo-EEFF'!C20</f>
        <v>113176360000.00002</v>
      </c>
      <c r="D20" s="12">
        <f>+'Activo-EEFF'!E20</f>
        <v>8527948775.2419996</v>
      </c>
      <c r="E20" s="9">
        <v>228614198.04666606</v>
      </c>
      <c r="F20" s="9">
        <v>15127910.672312472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42552</v>
      </c>
      <c r="C21" s="18">
        <f>+'Activo-EEFF'!C21</f>
        <v>114933137000.00002</v>
      </c>
      <c r="D21" s="12">
        <f>+'Activo-EEFF'!E21</f>
        <v>8575079026.9939995</v>
      </c>
      <c r="E21" s="9">
        <v>242490056.49910504</v>
      </c>
      <c r="F21" s="9">
        <v>15343819.813072462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42583</v>
      </c>
      <c r="C22" s="18">
        <f>+'Activo-EEFF'!C22</f>
        <v>116676478000</v>
      </c>
      <c r="D22" s="12">
        <f>+'Activo-EEFF'!E22</f>
        <v>8487124140.1389999</v>
      </c>
      <c r="E22" s="9">
        <v>237888594.59009498</v>
      </c>
      <c r="F22" s="9">
        <v>16653769.975391185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42614</v>
      </c>
      <c r="C23" s="18">
        <f>+'Activo-EEFF'!C23</f>
        <v>118270206627.20001</v>
      </c>
      <c r="D23" s="12">
        <f>+'Activo-EEFF'!E23</f>
        <v>8276905257.3249998</v>
      </c>
      <c r="E23" s="9">
        <v>232823115.65654889</v>
      </c>
      <c r="F23" s="9">
        <v>18869835.64005319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42644</v>
      </c>
      <c r="C24" s="18">
        <f>+'Activo-EEFF'!C24</f>
        <v>119982718148.30002</v>
      </c>
      <c r="D24" s="12">
        <f>+'Activo-EEFF'!E24</f>
        <v>8083064725.7079992</v>
      </c>
      <c r="E24" s="9">
        <v>148430506.87518877</v>
      </c>
      <c r="F24" s="9">
        <v>18038716.621882427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42675</v>
      </c>
      <c r="C25" s="18">
        <f>+'Activo-EEFF'!C25</f>
        <v>121722325460.59999</v>
      </c>
      <c r="D25" s="12">
        <f>+'Activo-EEFF'!E25</f>
        <v>8117561840.9419994</v>
      </c>
      <c r="E25" s="9">
        <v>353276627.51481044</v>
      </c>
      <c r="F25" s="9">
        <v>19189706.033726763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42705</v>
      </c>
      <c r="C26" s="18">
        <f>+'Activo-EEFF'!C26</f>
        <v>123470831793.2</v>
      </c>
      <c r="D26" s="12">
        <f>+'Activo-EEFF'!E26</f>
        <v>7956603829.9419994</v>
      </c>
      <c r="E26" s="9">
        <v>231049600.5595105</v>
      </c>
      <c r="F26" s="9">
        <v>18107251.437546521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A27" s="2"/>
      <c r="B27" s="28">
        <f>+'Activo-EEFF'!B27</f>
        <v>42736</v>
      </c>
      <c r="C27" s="18">
        <f>+'Activo-EEFF'!C27</f>
        <v>126054847738.60002</v>
      </c>
      <c r="D27" s="12">
        <f>+'Activo-EEFF'!E27</f>
        <v>7973467840.0419998</v>
      </c>
      <c r="E27" s="9">
        <v>316563750.61271632</v>
      </c>
      <c r="F27" s="9">
        <v>21376411.200344685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A28" s="3"/>
      <c r="B28" s="28">
        <f>+'Activo-EEFF'!B28</f>
        <v>42767</v>
      </c>
      <c r="C28" s="18">
        <f>+'Activo-EEFF'!C28</f>
        <v>127755896815.7</v>
      </c>
      <c r="D28" s="12">
        <f>+'Activo-EEFF'!E28</f>
        <v>7915668426.4169998</v>
      </c>
      <c r="E28" s="9">
        <v>250762818.47406834</v>
      </c>
      <c r="F28" s="9">
        <v>20660515.843834322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3"/>
      <c r="B29" s="28">
        <f>+'Activo-EEFF'!B29</f>
        <v>42795</v>
      </c>
      <c r="C29" s="18">
        <f>+'Activo-EEFF'!C29</f>
        <v>129922761238.10001</v>
      </c>
      <c r="D29" s="12">
        <f>+'Activo-EEFF'!E29</f>
        <v>7901170031.9849997</v>
      </c>
      <c r="E29" s="9">
        <v>343486552.07502866</v>
      </c>
      <c r="F29" s="9">
        <v>21742989.484229021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B30" s="28">
        <f>+'Activo-EEFF'!B30</f>
        <v>42826</v>
      </c>
      <c r="C30" s="18">
        <f>+'Activo-EEFF'!C30</f>
        <v>132467462891.70001</v>
      </c>
      <c r="D30" s="12">
        <f>+'Activo-EEFF'!E30</f>
        <v>8499618704.5219994</v>
      </c>
      <c r="E30" s="9">
        <v>244188015.90795124</v>
      </c>
      <c r="F30" s="9">
        <v>21195170.096891046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B31" s="28">
        <f>+'Activo-EEFF'!B31</f>
        <v>42856</v>
      </c>
      <c r="C31" s="18">
        <f>+'Activo-EEFF'!C31</f>
        <v>135007242630.09999</v>
      </c>
      <c r="D31" s="12">
        <f>+'Activo-EEFF'!E31</f>
        <v>9025406097.7889996</v>
      </c>
      <c r="E31" s="9">
        <v>257102067.58068705</v>
      </c>
      <c r="F31" s="9">
        <v>21710304.358056642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42887</v>
      </c>
      <c r="C32" s="18">
        <f>+'Activo-EEFF'!C32</f>
        <v>137787185796.90002</v>
      </c>
      <c r="D32" s="12">
        <f>+'Activo-EEFF'!E32</f>
        <v>9770005186.9570007</v>
      </c>
      <c r="E32" s="9">
        <v>268329861.27651045</v>
      </c>
      <c r="F32" s="9">
        <v>22383889.596204612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42917</v>
      </c>
      <c r="C33" s="18">
        <f>+'Activo-EEFF'!C33</f>
        <v>140549516661.80002</v>
      </c>
      <c r="D33" s="12">
        <f>+'Activo-EEFF'!E33</f>
        <v>10410813014.511002</v>
      </c>
      <c r="E33" s="9">
        <v>364584161.25326967</v>
      </c>
      <c r="F33" s="9">
        <v>22050688.679705951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42948</v>
      </c>
      <c r="C34" s="18">
        <f>+'Activo-EEFF'!C34</f>
        <v>142676214234.10001</v>
      </c>
      <c r="D34" s="12">
        <f>+'Activo-EEFF'!E34</f>
        <v>10647619307.948002</v>
      </c>
      <c r="E34" s="9">
        <v>136837020.86575106</v>
      </c>
      <c r="F34" s="9">
        <v>23159213.685902391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42979</v>
      </c>
      <c r="C35" s="18">
        <f>+'Activo-EEFF'!C35</f>
        <v>144765999348.40002</v>
      </c>
      <c r="D35" s="12">
        <f>+'Activo-EEFF'!E35</f>
        <v>10443920516.114002</v>
      </c>
      <c r="E35" s="9">
        <v>163480547.58816978</v>
      </c>
      <c r="F35" s="9">
        <v>22703814.813002709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43009</v>
      </c>
      <c r="C36" s="18">
        <f>+'Activo-EEFF'!C36</f>
        <v>149495077084.09998</v>
      </c>
      <c r="D36" s="12">
        <f>+'Activo-EEFF'!E36</f>
        <v>13074981279.817001</v>
      </c>
      <c r="E36" s="9">
        <v>364114990.22538459</v>
      </c>
      <c r="F36" s="9">
        <v>24870656.366272312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43040</v>
      </c>
      <c r="C37" s="18">
        <f>+'Activo-EEFF'!C37</f>
        <v>151009970373.5</v>
      </c>
      <c r="D37" s="12">
        <f>+'Activo-EEFF'!E37</f>
        <v>12607985709.000002</v>
      </c>
      <c r="E37" s="9">
        <v>249382733.78344455</v>
      </c>
      <c r="F37" s="9">
        <v>23891214.209900852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43070</v>
      </c>
      <c r="C38" s="18">
        <f>+'Activo-EEFF'!C38</f>
        <v>153812013184.90002</v>
      </c>
      <c r="D38" s="12">
        <f>+'Activo-EEFF'!E38</f>
        <v>13169204122.454002</v>
      </c>
      <c r="E38" s="9">
        <v>402654678.68516582</v>
      </c>
      <c r="F38" s="9">
        <v>23536171.310946014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43101</v>
      </c>
      <c r="C39" s="18">
        <f>+'Activo-EEFF'!C39</f>
        <v>157538035754.60001</v>
      </c>
      <c r="D39" s="12">
        <f>+'Activo-EEFF'!E39</f>
        <v>14000726593.554003</v>
      </c>
      <c r="E39" s="9">
        <v>236734968.06224811</v>
      </c>
      <c r="F39" s="9">
        <v>25140349.452414192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43132</v>
      </c>
      <c r="C40" s="18">
        <f>+'Activo-EEFF'!C40</f>
        <v>159617705946.39999</v>
      </c>
      <c r="D40" s="12">
        <f>+'Activo-EEFF'!E40</f>
        <v>13844254526.754002</v>
      </c>
      <c r="E40" s="9">
        <v>287882712.95747089</v>
      </c>
      <c r="F40" s="9">
        <v>26596062.731218047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43160</v>
      </c>
      <c r="C41" s="18">
        <f>+'Activo-EEFF'!C41</f>
        <v>162740312734.10001</v>
      </c>
      <c r="D41" s="12">
        <f>+'Activo-EEFF'!E41</f>
        <v>14253180437.716002</v>
      </c>
      <c r="E41" s="9">
        <v>358691802.1288932</v>
      </c>
      <c r="F41" s="9">
        <v>27308763.786352407</v>
      </c>
      <c r="G41" s="12"/>
      <c r="H41" s="12"/>
      <c r="I41" s="13"/>
      <c r="K41" s="17"/>
      <c r="L41" s="17"/>
    </row>
    <row r="42" spans="2:12" x14ac:dyDescent="0.2">
      <c r="B42" s="28">
        <f>+'Activo-EEFF'!B42</f>
        <v>43191</v>
      </c>
      <c r="C42" s="18">
        <f>+'Activo-EEFF'!C42</f>
        <v>165539604974.60001</v>
      </c>
      <c r="D42" s="12">
        <f>+'Activo-EEFF'!E42</f>
        <v>14897653731.137001</v>
      </c>
      <c r="E42" s="9">
        <v>271685447.16253722</v>
      </c>
      <c r="F42" s="9">
        <v>28266638.614143003</v>
      </c>
      <c r="G42" s="12"/>
      <c r="H42" s="12"/>
      <c r="I42" s="13"/>
      <c r="K42" s="17"/>
      <c r="L42" s="17"/>
    </row>
    <row r="43" spans="2:12" x14ac:dyDescent="0.2">
      <c r="B43" s="28">
        <f>+'Activo-EEFF'!B43</f>
        <v>43221</v>
      </c>
      <c r="C43" s="18">
        <f>+'Activo-EEFF'!C43</f>
        <v>167539926983.50003</v>
      </c>
      <c r="D43" s="12">
        <f>+'Activo-EEFF'!E43</f>
        <v>14585088839.837002</v>
      </c>
      <c r="E43" s="9">
        <v>283213824.70752609</v>
      </c>
      <c r="F43" s="9">
        <v>27831869.455691174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43252</v>
      </c>
      <c r="C44" s="18">
        <f>+'Activo-EEFF'!C44</f>
        <v>169762690151.40002</v>
      </c>
      <c r="D44" s="12">
        <f>+'Activo-EEFF'!E44</f>
        <v>14391427689.337002</v>
      </c>
      <c r="E44" s="9">
        <v>273242017.47195375</v>
      </c>
      <c r="F44" s="9">
        <v>28321297.89366097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43282</v>
      </c>
      <c r="C45" s="18">
        <f>+'Activo-EEFF'!C45</f>
        <v>172003903603.40002</v>
      </c>
      <c r="D45" s="12">
        <f>+'Activo-EEFF'!E45</f>
        <v>14267707945.137001</v>
      </c>
      <c r="E45" s="9">
        <v>274795019.21457088</v>
      </c>
      <c r="F45" s="9">
        <v>29813853.607260123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43313</v>
      </c>
      <c r="C46" s="18">
        <f>+'Activo-EEFF'!C46</f>
        <v>174355100536.79999</v>
      </c>
      <c r="D46" s="12">
        <f>+'Activo-EEFF'!E46</f>
        <v>14249500863.237001</v>
      </c>
      <c r="E46" s="9">
        <v>279800790.11350095</v>
      </c>
      <c r="F46" s="9">
        <v>29523355.091952465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43344</v>
      </c>
      <c r="C47" s="18">
        <f>+'Activo-EEFF'!C47</f>
        <v>176856878481.29999</v>
      </c>
      <c r="D47" s="12">
        <f>+'Activo-EEFF'!E47</f>
        <v>14028905900.637001</v>
      </c>
      <c r="E47" s="9">
        <v>294476171.90219367</v>
      </c>
      <c r="F47" s="9">
        <v>30378864.612245187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43374</v>
      </c>
      <c r="C48" s="18">
        <f>+'Activo-EEFF'!C48</f>
        <v>179179915887</v>
      </c>
      <c r="D48" s="12">
        <f>+'Activo-EEFF'!E48</f>
        <v>13973534858.279001</v>
      </c>
      <c r="E48" s="9">
        <v>274326546.34821403</v>
      </c>
      <c r="F48" s="9">
        <v>32046646.427031469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43405</v>
      </c>
      <c r="C49" s="18">
        <f>+'Activo-EEFF'!C49</f>
        <v>181434008493.30002</v>
      </c>
      <c r="D49" s="12">
        <f>+'Activo-EEFF'!E49</f>
        <v>13864394945.189001</v>
      </c>
      <c r="E49" s="9">
        <v>179713513.11613822</v>
      </c>
      <c r="F49" s="9">
        <v>32321500.58472224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43435</v>
      </c>
      <c r="C50" s="18">
        <f>+'Activo-EEFF'!C50</f>
        <v>183444137905.40002</v>
      </c>
      <c r="D50" s="12">
        <f>+'Activo-EEFF'!E50</f>
        <v>13394884003.489</v>
      </c>
      <c r="E50" s="9">
        <v>518966413.87875402</v>
      </c>
      <c r="F50" s="9">
        <v>31544014.262878142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43466</v>
      </c>
      <c r="C51" s="18">
        <f>+'Activo-EEFF'!C51</f>
        <v>186802537661.60001</v>
      </c>
      <c r="D51" s="12">
        <f>+'Activo-EEFF'!E51</f>
        <v>13384913999.834</v>
      </c>
      <c r="E51" s="9">
        <v>306551874.68892443</v>
      </c>
      <c r="F51" s="9">
        <v>31972153.29623647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43497</v>
      </c>
      <c r="C52" s="18">
        <f>+'Activo-EEFF'!C52</f>
        <v>189178383723.40002</v>
      </c>
      <c r="D52" s="12">
        <f>+'Activo-EEFF'!E52</f>
        <v>13215689502.534</v>
      </c>
      <c r="E52" s="9">
        <v>292255612.93146652</v>
      </c>
      <c r="F52" s="9">
        <v>33810230.367145061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43525</v>
      </c>
      <c r="C53" s="18">
        <f>+'Activo-EEFF'!C53</f>
        <v>192179724657.20001</v>
      </c>
      <c r="D53" s="12">
        <f>+'Activo-EEFF'!E53</f>
        <v>13299195075.415001</v>
      </c>
      <c r="E53" s="9">
        <v>427850665.54530352</v>
      </c>
      <c r="F53" s="9">
        <v>36918706.614225402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43556</v>
      </c>
      <c r="C54" s="18">
        <f>+'Activo-EEFF'!C54</f>
        <v>194655781192.70004</v>
      </c>
      <c r="D54" s="12">
        <f>+'Activo-EEFF'!E54</f>
        <v>13086275379.815001</v>
      </c>
      <c r="E54" s="9">
        <v>293962511.31461102</v>
      </c>
      <c r="F54" s="9">
        <v>35760493.562414639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43586</v>
      </c>
      <c r="C55" s="18">
        <f>+'Activo-EEFF'!C55</f>
        <v>197261046824.89999</v>
      </c>
      <c r="D55" s="12">
        <f>+'Activo-EEFF'!E55</f>
        <v>12994047009.015001</v>
      </c>
      <c r="E55" s="9">
        <v>322556106.2757529</v>
      </c>
      <c r="F55" s="9">
        <v>37035640.90559727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43617</v>
      </c>
      <c r="C56" s="18">
        <f>+'Activo-EEFF'!C56</f>
        <v>199743401225.60001</v>
      </c>
      <c r="D56" s="12">
        <f>+'Activo-EEFF'!E56</f>
        <v>12678403770.915001</v>
      </c>
      <c r="E56" s="9">
        <v>307327528.71654618</v>
      </c>
      <c r="F56" s="9">
        <v>37689266.435699031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43647</v>
      </c>
      <c r="C57" s="18">
        <f>+'Activo-EEFF'!C57</f>
        <v>201086538569.39999</v>
      </c>
      <c r="D57" s="12">
        <f>+'Activo-EEFF'!E57</f>
        <v>11332307883.315001</v>
      </c>
      <c r="E57" s="9">
        <v>185755875.33195546</v>
      </c>
      <c r="F57" s="9">
        <v>36693397.242422491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43678</v>
      </c>
      <c r="C58" s="18">
        <f>+'Activo-EEFF'!C58</f>
        <v>202010982281.30002</v>
      </c>
      <c r="D58" s="12">
        <f>+'Activo-EEFF'!E58</f>
        <v>9596112044.7150002</v>
      </c>
      <c r="E58" s="9">
        <v>449076058.23046255</v>
      </c>
      <c r="F58" s="9">
        <v>38244160.939163797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43709</v>
      </c>
      <c r="C59" s="18">
        <f>+'Activo-EEFF'!C59</f>
        <v>203225392952.30002</v>
      </c>
      <c r="D59" s="12">
        <f>+'Activo-EEFF'!E59</f>
        <v>7982200188.5150003</v>
      </c>
      <c r="E59" s="9">
        <v>310529062.9655416</v>
      </c>
      <c r="F59" s="9">
        <v>38545423.552028142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43739</v>
      </c>
      <c r="C60" s="18">
        <f>+'Activo-EEFF'!C60</f>
        <v>205993481613.80002</v>
      </c>
      <c r="D60" s="12">
        <f>+'Activo-EEFF'!E60</f>
        <v>7759624488.0150003</v>
      </c>
      <c r="E60" s="9">
        <v>217573531.62049779</v>
      </c>
      <c r="F60" s="9">
        <v>39900597.116404854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43770</v>
      </c>
      <c r="C61" s="18">
        <f>+'Activo-EEFF'!C61</f>
        <v>208462967698.40002</v>
      </c>
      <c r="D61" s="12">
        <f>+'Activo-EEFF'!E61</f>
        <v>7515451556.1150007</v>
      </c>
      <c r="E61" s="9">
        <v>328252842.48627055</v>
      </c>
      <c r="F61" s="9">
        <v>40827823.879879653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43800</v>
      </c>
      <c r="C62" s="18">
        <f>+'Activo-EEFF'!C62</f>
        <v>211359494880.20001</v>
      </c>
      <c r="D62" s="12">
        <f>+'Activo-EEFF'!E62</f>
        <v>7470506254.6150007</v>
      </c>
      <c r="E62" s="9">
        <v>493658252.29163104</v>
      </c>
      <c r="F62" s="9">
        <v>39347602.581791662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43831</v>
      </c>
      <c r="C63" s="18">
        <f>+'Activo-EEFF'!C63</f>
        <v>215357428808.70004</v>
      </c>
      <c r="D63" s="12">
        <f>+'Activo-EEFF'!E63</f>
        <v>7670069445.6150007</v>
      </c>
      <c r="E63" s="9">
        <v>278512574.38739496</v>
      </c>
      <c r="F63" s="9">
        <v>40860850.661644153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43862</v>
      </c>
      <c r="C64" s="18">
        <f>+'Activo-EEFF'!C64</f>
        <v>218032706491.40002</v>
      </c>
      <c r="D64" s="12">
        <f>+'Activo-EEFF'!E64</f>
        <v>7403229312.4150009</v>
      </c>
      <c r="E64" s="9">
        <v>471570654.42653692</v>
      </c>
      <c r="F64" s="9">
        <v>46375635.494768359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43891</v>
      </c>
      <c r="C65" s="18">
        <f>+'Activo-EEFF'!C65</f>
        <v>220996331963</v>
      </c>
      <c r="D65" s="12">
        <f>+'Activo-EEFF'!E65</f>
        <v>7171770062.9150009</v>
      </c>
      <c r="E65" s="9">
        <v>199396697.17672828</v>
      </c>
      <c r="F65" s="9">
        <v>46364282.582528643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43922</v>
      </c>
      <c r="C66" s="18">
        <f>+'Activo-EEFF'!C66</f>
        <v>223919422868.79999</v>
      </c>
      <c r="D66" s="12">
        <f>+'Activo-EEFF'!E66</f>
        <v>7059882310.1150007</v>
      </c>
      <c r="E66" s="9">
        <v>444019504.37306404</v>
      </c>
      <c r="F66" s="9">
        <v>46103834.193881668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43952</v>
      </c>
      <c r="C67" s="18">
        <f>+'Activo-EEFF'!C67</f>
        <v>226882501100.39999</v>
      </c>
      <c r="D67" s="12">
        <f>+'Activo-EEFF'!E67</f>
        <v>6923446157.1980009</v>
      </c>
      <c r="E67" s="9">
        <v>459709041.06963706</v>
      </c>
      <c r="F67" s="9">
        <v>47473326.195360646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43983</v>
      </c>
      <c r="C68" s="18">
        <f>+'Activo-EEFF'!C68</f>
        <v>229887650031.20004</v>
      </c>
      <c r="D68" s="12">
        <f>+'Activo-EEFF'!E68</f>
        <v>6950298266.1980009</v>
      </c>
      <c r="E68" s="9">
        <v>322760827.09265625</v>
      </c>
      <c r="F68" s="9">
        <v>47815971.096235417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44013</v>
      </c>
      <c r="C69" s="18">
        <f>+'Activo-EEFF'!C69</f>
        <v>232695878545.10001</v>
      </c>
      <c r="D69" s="12">
        <f>+'Activo-EEFF'!E69</f>
        <v>6614251714.2980013</v>
      </c>
      <c r="E69" s="9">
        <v>192194570.35064924</v>
      </c>
      <c r="F69" s="9">
        <v>49833749.671148054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44044</v>
      </c>
      <c r="C70" s="18">
        <f>+'Activo-EEFF'!C70</f>
        <v>234314162172.40005</v>
      </c>
      <c r="D70" s="12">
        <f>+'Activo-EEFF'!E70</f>
        <v>5453763651.7980013</v>
      </c>
      <c r="E70" s="9">
        <v>268562243.76516294</v>
      </c>
      <c r="F70" s="9">
        <v>49894120.857775658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44075</v>
      </c>
      <c r="C71" s="18">
        <f>+'Activo-EEFF'!C71</f>
        <v>238050907717.70004</v>
      </c>
      <c r="D71" s="12">
        <f>+'Activo-EEFF'!E71</f>
        <v>4967621452.2980013</v>
      </c>
      <c r="E71" s="9">
        <v>378601235.45593238</v>
      </c>
      <c r="F71" s="9">
        <v>51106396.898502834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44105</v>
      </c>
      <c r="C72" s="18">
        <f>+'Activo-EEFF'!C72</f>
        <v>240690641893.70001</v>
      </c>
      <c r="D72" s="12">
        <f>+'Activo-EEFF'!E72</f>
        <v>3949193955.6980009</v>
      </c>
      <c r="E72" s="9">
        <v>269944175.61103928</v>
      </c>
      <c r="F72" s="9">
        <v>51291321.040246442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44136</v>
      </c>
      <c r="C73" s="18">
        <f>+'Activo-EEFF'!C73</f>
        <v>239442911094.80002</v>
      </c>
      <c r="D73" s="12">
        <f>+'Activo-EEFF'!E73</f>
        <v>-490303473.31599998</v>
      </c>
      <c r="E73" s="9">
        <v>305431895.46959621</v>
      </c>
      <c r="F73" s="9">
        <v>52177069.872317091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44166</v>
      </c>
      <c r="C74" s="18">
        <f>+'Activo-EEFF'!C74</f>
        <v>241632241316.39999</v>
      </c>
      <c r="D74" s="12">
        <f>+'Activo-EEFF'!E74</f>
        <v>-1886415404.1159999</v>
      </c>
      <c r="E74" s="9">
        <v>386488199.876535</v>
      </c>
      <c r="F74" s="9">
        <v>52818886.977544263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44197</v>
      </c>
      <c r="C75" s="18">
        <f>+'Activo-EEFF'!C75</f>
        <v>246379618410.40002</v>
      </c>
      <c r="D75" s="12">
        <f>+'Activo-EEFF'!E75</f>
        <v>-2129316129.516</v>
      </c>
      <c r="E75" s="9">
        <v>438716057.28431755</v>
      </c>
      <c r="F75" s="9">
        <v>53612106.332922749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44228</v>
      </c>
      <c r="C76" s="18">
        <f>+'Activo-EEFF'!C76</f>
        <v>249310079958.90002</v>
      </c>
      <c r="D76" s="12">
        <f>+'Activo-EEFF'!E76</f>
        <v>-2503208088.8850002</v>
      </c>
      <c r="E76" s="9">
        <v>395920958.29318321</v>
      </c>
      <c r="F76" s="9">
        <v>59185555.097394451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44256</v>
      </c>
      <c r="C77" s="18">
        <f>+'Activo-EEFF'!C77</f>
        <v>252275516626.39999</v>
      </c>
      <c r="D77" s="12">
        <f>+'Activo-EEFF'!E77</f>
        <v>-2877811538.3850002</v>
      </c>
      <c r="E77" s="9">
        <v>686463698.75697148</v>
      </c>
      <c r="F77" s="9">
        <v>61702193.880453289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44287</v>
      </c>
      <c r="C78" s="18">
        <f>+'Activo-EEFF'!C78</f>
        <v>259694150299.60001</v>
      </c>
      <c r="D78" s="12">
        <f>+'Activo-EEFF'!E78</f>
        <v>1178959654.7220001</v>
      </c>
      <c r="E78" s="9">
        <v>346140082.77571726</v>
      </c>
      <c r="F78" s="9">
        <v>62443222.41624862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44317</v>
      </c>
      <c r="C79" s="18">
        <f>+'Activo-EEFF'!C79</f>
        <v>262434038917.80002</v>
      </c>
      <c r="D79" s="12">
        <f>+'Activo-EEFF'!E79</f>
        <v>850846356.03300011</v>
      </c>
      <c r="E79" s="9">
        <v>355698052.4495036</v>
      </c>
      <c r="F79" s="9">
        <v>65777253.739283897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44348</v>
      </c>
      <c r="C80" s="18">
        <f>+'Activo-EEFF'!C80</f>
        <v>267075879657.10001</v>
      </c>
      <c r="D80" s="12">
        <f>+'Activo-EEFF'!E80</f>
        <v>2338846144.6330004</v>
      </c>
      <c r="E80" s="9">
        <v>362499677.31571978</v>
      </c>
      <c r="F80" s="9">
        <v>66659126.736684844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44378</v>
      </c>
      <c r="C81" s="18">
        <f>+'Activo-EEFF'!C81</f>
        <v>272677541377.19998</v>
      </c>
      <c r="D81" s="12">
        <f>+'Activo-EEFF'!E81</f>
        <v>4717754773.5330009</v>
      </c>
      <c r="E81" s="9">
        <v>361537406.49387449</v>
      </c>
      <c r="F81" s="9">
        <v>69311126.4267755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44409</v>
      </c>
      <c r="C82" s="18">
        <f>+'Activo-EEFF'!C82</f>
        <v>276873705642.40002</v>
      </c>
      <c r="D82" s="12">
        <f>+'Activo-EEFF'!E82</f>
        <v>5203292557.4330006</v>
      </c>
      <c r="E82" s="9">
        <v>363902996.26630843</v>
      </c>
      <c r="F82" s="9">
        <v>69322900.666796446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44440</v>
      </c>
      <c r="C83" s="18">
        <f>+'Activo-EEFF'!C83</f>
        <v>281640551400.40002</v>
      </c>
      <c r="D83" s="12">
        <f>+'Activo-EEFF'!E83</f>
        <v>5524397911.8150005</v>
      </c>
      <c r="E83" s="9">
        <v>364690421.64590651</v>
      </c>
      <c r="F83" s="9">
        <v>70104612.589958847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44470</v>
      </c>
      <c r="C84" s="18">
        <f>+'Activo-EEFF'!C84</f>
        <v>288183535326.20001</v>
      </c>
      <c r="D84" s="12">
        <f>+'Activo-EEFF'!E84</f>
        <v>7917909314.9770012</v>
      </c>
      <c r="E84" s="9">
        <v>417128234.35532534</v>
      </c>
      <c r="F84" s="9">
        <v>73779819.963203996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44501</v>
      </c>
      <c r="C85" s="18">
        <f>+'Activo-EEFF'!C85</f>
        <v>294106103892.40002</v>
      </c>
      <c r="D85" s="12">
        <f>+'Activo-EEFF'!E85</f>
        <v>11447603398.578001</v>
      </c>
      <c r="E85" s="9">
        <v>365980248.57109153</v>
      </c>
      <c r="F85" s="9">
        <v>73053342.638173059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44531</v>
      </c>
      <c r="C86" s="18">
        <f>+'Activo-EEFF'!C86</f>
        <v>298825003232.59998</v>
      </c>
      <c r="D86" s="12">
        <f>+'Activo-EEFF'!E86</f>
        <v>11927040527.542002</v>
      </c>
      <c r="E86" s="9">
        <v>403402407.24777359</v>
      </c>
      <c r="F86" s="9">
        <v>75593358.240013838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44562</v>
      </c>
      <c r="C87" s="18">
        <f>+'Activo-EEFF'!C87</f>
        <v>306557796411.10004</v>
      </c>
      <c r="D87" s="12">
        <f>+'Activo-EEFF'!E87</f>
        <v>14977149673.094002</v>
      </c>
      <c r="E87" s="9">
        <v>517206450.99472255</v>
      </c>
      <c r="F87" s="9">
        <v>75187890.617731065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44593</v>
      </c>
      <c r="C88" s="18">
        <f>+'Activo-EEFF'!C88</f>
        <v>310145608785</v>
      </c>
      <c r="D88" s="12">
        <f>+'Activo-EEFF'!E88</f>
        <v>14983506090.506002</v>
      </c>
      <c r="E88" s="9">
        <v>390102494.63248432</v>
      </c>
      <c r="F88" s="9">
        <v>84480387.120081246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44621</v>
      </c>
      <c r="C89" s="18">
        <f>+'Activo-EEFF'!C89</f>
        <v>313404953942.40002</v>
      </c>
      <c r="D89" s="12">
        <f>+'Activo-EEFF'!E89</f>
        <v>13660137242.526003</v>
      </c>
      <c r="E89" s="9">
        <v>513626085.14284492</v>
      </c>
      <c r="F89" s="9">
        <v>86238378.694905967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44652</v>
      </c>
      <c r="C90" s="18">
        <f>+'Activo-EEFF'!C90</f>
        <v>313055949508.90002</v>
      </c>
      <c r="D90" s="12">
        <f>+'Activo-EEFF'!E90</f>
        <v>11384628551.154003</v>
      </c>
      <c r="E90" s="9">
        <v>382243200.9879778</v>
      </c>
      <c r="F90" s="9">
        <v>85541993.845443159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44682</v>
      </c>
      <c r="C91" s="18">
        <f>+'Activo-EEFF'!C91</f>
        <v>315881632043.40002</v>
      </c>
      <c r="D91" s="12">
        <f>+'Activo-EEFF'!E91</f>
        <v>9558270909.8180027</v>
      </c>
      <c r="E91" s="9">
        <v>384371968.27754635</v>
      </c>
      <c r="F91" s="9">
        <v>88945622.506063387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44713</v>
      </c>
      <c r="C92" s="18">
        <f>+'Activo-EEFF'!C92</f>
        <v>318457388335.5</v>
      </c>
      <c r="D92" s="12">
        <f>+'Activo-EEFF'!E92</f>
        <v>8364922295.7180023</v>
      </c>
      <c r="E92" s="9">
        <v>387150899.33245057</v>
      </c>
      <c r="F92" s="9">
        <v>90001131.074887633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44743</v>
      </c>
      <c r="C93" s="18">
        <f>+'Activo-EEFF'!C93</f>
        <v>317432067058.60004</v>
      </c>
      <c r="D93" s="12">
        <f>+'Activo-EEFF'!E93</f>
        <v>3871574693.3180017</v>
      </c>
      <c r="E93" s="9">
        <v>368492563.61407989</v>
      </c>
      <c r="F93" s="9">
        <v>90001131.074887633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44774</v>
      </c>
      <c r="C94" s="18">
        <f>+'Activo-EEFF'!C94</f>
        <v>321557217920.90002</v>
      </c>
      <c r="D94" s="12">
        <f>+'Activo-EEFF'!E94</f>
        <v>3800175781.8200016</v>
      </c>
      <c r="E94" s="9">
        <v>372921435.97190928</v>
      </c>
      <c r="F94" s="9">
        <v>93193584.307599083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44805</v>
      </c>
      <c r="C95" s="18">
        <f>+'Activo-EEFF'!C95</f>
        <v>326326423620.5</v>
      </c>
      <c r="D95" s="12">
        <f>+'Activo-EEFF'!E95</f>
        <v>3759624290.6200018</v>
      </c>
      <c r="E95" s="9">
        <v>400864274.48578745</v>
      </c>
      <c r="F95" s="9">
        <v>98266415.569345847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44835</v>
      </c>
      <c r="C96" s="18">
        <f>+'Activo-EEFF'!C96</f>
        <v>330224366534.10004</v>
      </c>
      <c r="D96" s="12">
        <f>+'Activo-EEFF'!E96</f>
        <v>3707389266.920002</v>
      </c>
      <c r="E96" s="9">
        <v>218922482.64132974</v>
      </c>
      <c r="F96" s="9">
        <v>98760600.892366678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44866</v>
      </c>
      <c r="C97" s="18">
        <f>+'Activo-EEFF'!C97</f>
        <v>333481658133.90002</v>
      </c>
      <c r="D97" s="12">
        <f>+'Activo-EEFF'!E97</f>
        <v>3682024029.3200021</v>
      </c>
      <c r="E97" s="9">
        <v>209965885.8331632</v>
      </c>
      <c r="F97" s="9">
        <v>99134665.97549586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44896</v>
      </c>
      <c r="C98" s="18">
        <f>+'Activo-EEFF'!C98</f>
        <v>337665652935.5</v>
      </c>
      <c r="D98" s="12">
        <f>+'Activo-EEFF'!E98</f>
        <v>3532688606.8200021</v>
      </c>
      <c r="E98" s="9">
        <v>705267963.1049552</v>
      </c>
      <c r="F98" s="9">
        <v>104941140.35661849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44927</v>
      </c>
      <c r="C99" s="18">
        <f>+'Activo-EEFF'!C99</f>
        <v>342181352328.40002</v>
      </c>
      <c r="D99" s="12">
        <f>+'Activo-EEFF'!E99</f>
        <v>3173240346.920002</v>
      </c>
      <c r="E99" s="9">
        <v>310723110.09810966</v>
      </c>
      <c r="F99" s="9">
        <v>109179079.22237168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44958</v>
      </c>
      <c r="C100" s="18">
        <f>+'Activo-EEFF'!C100</f>
        <v>346159692938.10004</v>
      </c>
      <c r="D100" s="12">
        <f>+'Activo-EEFF'!E100</f>
        <v>3078429372.0200019</v>
      </c>
      <c r="E100" s="9">
        <v>418639338.92826849</v>
      </c>
      <c r="F100" s="9">
        <v>115992788.96410824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44986</v>
      </c>
      <c r="C101" s="18">
        <f>+'Activo-EEFF'!C101</f>
        <v>350234212509.59998</v>
      </c>
      <c r="D101" s="12">
        <f>+'Activo-EEFF'!E101</f>
        <v>2862479404.5200019</v>
      </c>
      <c r="E101" s="9">
        <v>699326327.65637589</v>
      </c>
      <c r="F101" s="9">
        <v>120822435.1203258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45017</v>
      </c>
      <c r="C102" s="18">
        <f>+'Activo-EEFF'!C102</f>
        <v>354099776894.29999</v>
      </c>
      <c r="D102" s="12">
        <f>+'Activo-EEFF'!E102</f>
        <v>2642272148.1200018</v>
      </c>
      <c r="E102" s="9">
        <v>390299533.21349484</v>
      </c>
      <c r="F102" s="9">
        <v>122677591.94668682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45047</v>
      </c>
      <c r="C103" s="18">
        <f>+'Activo-EEFF'!C103</f>
        <v>357885393875.00006</v>
      </c>
      <c r="D103" s="12">
        <f>+'Activo-EEFF'!E103</f>
        <v>2591877426.420002</v>
      </c>
      <c r="E103" s="9">
        <v>394685641.8864302</v>
      </c>
      <c r="F103" s="9">
        <v>125670293.82241414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45078</v>
      </c>
      <c r="C104" s="18">
        <f>+'Activo-EEFF'!C104</f>
        <v>361853361531.79999</v>
      </c>
      <c r="D104" s="12">
        <f>+'Activo-EEFF'!E104</f>
        <v>2436993329.2200022</v>
      </c>
      <c r="E104" s="9">
        <v>386965707.81338108</v>
      </c>
      <c r="F104" s="9">
        <v>128131248.58110458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45108</v>
      </c>
      <c r="C105" s="18">
        <f>+'Activo-EEFF'!C105</f>
        <v>366134608129.20007</v>
      </c>
      <c r="D105" s="12">
        <f>+'Activo-EEFF'!E105</f>
        <v>2243910197.8200021</v>
      </c>
      <c r="E105" s="9">
        <v>388610512.89907813</v>
      </c>
      <c r="F105" s="9">
        <v>130818719.21201967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45139</v>
      </c>
      <c r="C106" s="18">
        <f>+'Activo-EEFF'!C106</f>
        <v>369924012667.29999</v>
      </c>
      <c r="D106" s="12">
        <f>+'Activo-EEFF'!E106</f>
        <v>2045708904.5200021</v>
      </c>
      <c r="E106" s="9">
        <v>376251620.1365909</v>
      </c>
      <c r="F106" s="9">
        <v>135023289.13611475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45170</v>
      </c>
      <c r="C107" s="18">
        <f>+'Activo-EEFF'!C107</f>
        <v>373986594525.40002</v>
      </c>
      <c r="D107" s="12">
        <f>+'Activo-EEFF'!E107</f>
        <v>1763820854.3200021</v>
      </c>
      <c r="E107" s="9">
        <v>391167591.74544162</v>
      </c>
      <c r="F107" s="9">
        <v>137913742.25927576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45200</v>
      </c>
      <c r="C108" s="18">
        <f>+'Activo-EEFF'!C108</f>
        <v>378564049492.90002</v>
      </c>
      <c r="D108" s="12">
        <f>+'Activo-EEFF'!E108</f>
        <v>1529476806.8200021</v>
      </c>
      <c r="E108" s="9">
        <v>391161163.56776172</v>
      </c>
      <c r="F108" s="9">
        <v>139475405.07057843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45231</v>
      </c>
      <c r="C109" s="18">
        <f>+'Activo-EEFF'!C109</f>
        <v>381642367257</v>
      </c>
      <c r="D109" s="12">
        <f>+'Activo-EEFF'!E109</f>
        <v>1133307516.420002</v>
      </c>
      <c r="E109" s="9">
        <v>397082356.63345116</v>
      </c>
      <c r="F109" s="9">
        <v>141122184.13104233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45261</v>
      </c>
      <c r="C110" s="18">
        <f>+'Activo-EEFF'!C110</f>
        <v>386531956440.5</v>
      </c>
      <c r="D110" s="12">
        <f>+'Activo-EEFF'!E110</f>
        <v>1004615559.320002</v>
      </c>
      <c r="E110" s="9">
        <v>402801898.70616233</v>
      </c>
      <c r="F110" s="9">
        <v>142881805.65561453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45292</v>
      </c>
      <c r="C111" s="18">
        <f>+'Activo-EEFF'!C111</f>
        <v>391808915606.20001</v>
      </c>
      <c r="D111" s="12">
        <f>+'Activo-EEFF'!E111</f>
        <v>881512437.92000198</v>
      </c>
      <c r="E111" s="9">
        <v>522704703.97364235</v>
      </c>
      <c r="F111" s="9">
        <v>147768478.98329127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45323</v>
      </c>
      <c r="C112" s="18">
        <f>+'Activo-EEFF'!C112</f>
        <v>396342895701.70001</v>
      </c>
      <c r="D112" s="12">
        <f>+'Activo-EEFF'!E112</f>
        <v>1007146246.520002</v>
      </c>
      <c r="E112" s="9">
        <v>435518344.06276894</v>
      </c>
      <c r="F112" s="9">
        <v>160578690.32145452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45352</v>
      </c>
      <c r="C113" s="18">
        <f>+'Activo-EEFF'!C113</f>
        <v>402079122957.30005</v>
      </c>
      <c r="D113" s="12">
        <f>+'Activo-EEFF'!E113</f>
        <v>507438249.3200019</v>
      </c>
      <c r="E113" s="9">
        <v>549672027.01121747</v>
      </c>
      <c r="F113" s="9">
        <v>163280787.0779959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45383</v>
      </c>
      <c r="C114" s="18">
        <f>+'Activo-EEFF'!C114</f>
        <v>406814537199.29999</v>
      </c>
      <c r="D114" s="12">
        <f>+'Activo-EEFF'!E114</f>
        <v>440214015.72000188</v>
      </c>
      <c r="E114" s="9">
        <v>226813374.10869887</v>
      </c>
      <c r="F114" s="9">
        <v>164046986.74321553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45413</v>
      </c>
      <c r="C115" s="18">
        <f>+'Activo-EEFF'!C115</f>
        <v>412750278076.40002</v>
      </c>
      <c r="D115" s="12">
        <f>+'Activo-EEFF'!E115</f>
        <v>258916424.02000189</v>
      </c>
      <c r="E115" s="9">
        <v>383710623.97229522</v>
      </c>
      <c r="F115" s="9">
        <v>171070458.24884817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45444</v>
      </c>
      <c r="C116" s="18">
        <f>+'Activo-EEFF'!C116</f>
        <v>421407795517.30005</v>
      </c>
      <c r="D116" s="12">
        <f>+'Activo-EEFF'!E116</f>
        <v>3544139678.7200022</v>
      </c>
      <c r="E116" s="9">
        <v>409207887.90058893</v>
      </c>
      <c r="F116" s="9">
        <v>175315307.46987009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45474</v>
      </c>
      <c r="C117" s="18">
        <f>+'Activo-EEFF'!C117</f>
        <v>423205615571.70001</v>
      </c>
      <c r="D117" s="12">
        <f>+'Activo-EEFF'!E117</f>
        <v>1389351393.8200021</v>
      </c>
      <c r="E117" s="9">
        <v>383444510.97673774</v>
      </c>
      <c r="F117" s="9">
        <v>178460771.79220608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45505</v>
      </c>
      <c r="C118" s="18">
        <f>+'Activo-EEFF'!C118</f>
        <v>424326103027.00006</v>
      </c>
      <c r="D118" s="12">
        <f>+'Activo-EEFF'!E118</f>
        <v>505232909.82000196</v>
      </c>
      <c r="E118" s="9">
        <v>580524519.16440988</v>
      </c>
      <c r="F118" s="9">
        <v>178149603.8410452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45536</v>
      </c>
      <c r="C119" s="18">
        <f>+'Activo-EEFF'!C119</f>
        <v>425715398215</v>
      </c>
      <c r="D119" s="12">
        <f>+'Activo-EEFF'!E119</f>
        <v>-649731316.0799979</v>
      </c>
      <c r="E119" s="9">
        <v>393915150.7155475</v>
      </c>
      <c r="F119" s="9">
        <v>180296321.05376285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45566</v>
      </c>
      <c r="C120" s="18">
        <f>+'Activo-EEFF'!C120</f>
        <v>428093948915</v>
      </c>
      <c r="D120" s="12">
        <f>+'Activo-EEFF'!E120</f>
        <v>-1276980424.579998</v>
      </c>
      <c r="E120" s="9">
        <v>416393465.66180527</v>
      </c>
      <c r="F120" s="9">
        <v>187540048.66010532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45597</v>
      </c>
      <c r="C121" s="18">
        <f>+'Activo-EEFF'!C121</f>
        <v>435502206891.29999</v>
      </c>
      <c r="D121" s="12">
        <f>+'Activo-EEFF'!E121</f>
        <v>4451189030.2200022</v>
      </c>
      <c r="E121" s="9">
        <v>414039202.26075608</v>
      </c>
      <c r="F121" s="9">
        <v>184643507.94009975</v>
      </c>
      <c r="G121" s="12"/>
      <c r="H121" s="12"/>
      <c r="I121" s="13"/>
      <c r="K121" s="17"/>
      <c r="L121" s="17"/>
    </row>
    <row r="122" spans="2:12" x14ac:dyDescent="0.2">
      <c r="B122" s="29">
        <f>+'Activo-EEFF'!B122</f>
        <v>45627</v>
      </c>
      <c r="C122" s="24">
        <f>+'Activo-EEFF'!C122</f>
        <v>437031071554.89996</v>
      </c>
      <c r="D122" s="26">
        <f>+'Activo-EEFF'!E122</f>
        <v>1989350214.7200022</v>
      </c>
      <c r="E122" s="25">
        <v>440233749.79651338</v>
      </c>
      <c r="F122" s="25">
        <v>189618126.81000009</v>
      </c>
      <c r="G122" s="26"/>
      <c r="H122" s="26"/>
      <c r="I122" s="27"/>
      <c r="K122" s="17"/>
      <c r="L122" s="17"/>
    </row>
  </sheetData>
  <autoFilter ref="B1:I90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EEFF</vt:lpstr>
      <vt:lpstr>Activo-EEFF</vt:lpstr>
      <vt:lpstr>Datos Historicos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PILAR SAENZ</cp:lastModifiedBy>
  <cp:revision/>
  <dcterms:created xsi:type="dcterms:W3CDTF">2014-11-04T20:19:32Z</dcterms:created>
  <dcterms:modified xsi:type="dcterms:W3CDTF">2025-05-14T03:24:06Z</dcterms:modified>
  <cp:category/>
  <cp:contentStatus/>
</cp:coreProperties>
</file>