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tpilling/Documents/"/>
    </mc:Choice>
  </mc:AlternateContent>
  <xr:revisionPtr revIDLastSave="0" documentId="8_{9EB35E5B-BC95-DD49-879E-07C487DD03AA}" xr6:coauthVersionLast="47" xr6:coauthVersionMax="47" xr10:uidLastSave="{00000000-0000-0000-0000-000000000000}"/>
  <bookViews>
    <workbookView xWindow="15320" yWindow="740" windowWidth="14920" windowHeight="18900" xr2:uid="{5515C02A-D8FD-0140-B100-ECDA9E17CF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C76" i="1"/>
  <c r="D76" i="1"/>
  <c r="B76" i="1"/>
  <c r="K75" i="1"/>
  <c r="K76" i="1" s="1"/>
  <c r="J75" i="1"/>
  <c r="J76" i="1" s="1"/>
  <c r="I75" i="1"/>
  <c r="I76" i="1" s="1"/>
  <c r="D75" i="1"/>
  <c r="C75" i="1"/>
  <c r="B75" i="1"/>
  <c r="K74" i="1"/>
  <c r="J74" i="1"/>
  <c r="I74" i="1"/>
  <c r="D74" i="1"/>
  <c r="C74" i="1"/>
  <c r="B74" i="1"/>
  <c r="K62" i="1"/>
  <c r="K63" i="1" s="1"/>
  <c r="K49" i="1"/>
  <c r="K50" i="1" s="1"/>
  <c r="J49" i="1"/>
  <c r="J50" i="1" s="1"/>
  <c r="I49" i="1"/>
  <c r="I50" i="1" s="1"/>
  <c r="D49" i="1"/>
  <c r="D50" i="1" s="1"/>
  <c r="C49" i="1"/>
  <c r="C50" i="1" s="1"/>
  <c r="B49" i="1"/>
  <c r="B50" i="1" s="1"/>
  <c r="D62" i="1"/>
  <c r="D63" i="1" s="1"/>
  <c r="D64" i="1" s="1"/>
  <c r="J62" i="1"/>
  <c r="J63" i="1" s="1"/>
  <c r="I62" i="1"/>
  <c r="I63" i="1" s="1"/>
  <c r="C62" i="1"/>
  <c r="C63" i="1" s="1"/>
  <c r="B62" i="1"/>
  <c r="B63" i="1" s="1"/>
  <c r="E39" i="1"/>
  <c r="E38" i="1"/>
  <c r="D39" i="1"/>
  <c r="D38" i="1"/>
  <c r="E26" i="1"/>
  <c r="E25" i="1"/>
  <c r="D26" i="1"/>
  <c r="D25" i="1"/>
  <c r="E13" i="1"/>
  <c r="E12" i="1"/>
  <c r="D13" i="1"/>
  <c r="D12" i="1"/>
  <c r="D36" i="1"/>
  <c r="D37" i="1" s="1"/>
  <c r="E36" i="1"/>
  <c r="E37" i="1" s="1"/>
  <c r="K36" i="1"/>
  <c r="K37" i="1" s="1"/>
  <c r="L36" i="1"/>
  <c r="L37" i="1" s="1"/>
  <c r="L39" i="1" s="1"/>
  <c r="K23" i="1"/>
  <c r="K24" i="1" s="1"/>
  <c r="L23" i="1"/>
  <c r="L24" i="1" s="1"/>
  <c r="L26" i="1" s="1"/>
  <c r="L10" i="1"/>
  <c r="L11" i="1" s="1"/>
  <c r="K10" i="1"/>
  <c r="K11" i="1" s="1"/>
  <c r="D10" i="1"/>
  <c r="D11" i="1" s="1"/>
  <c r="E10" i="1"/>
  <c r="E11" i="1" s="1"/>
  <c r="E23" i="1"/>
  <c r="E24" i="1" s="1"/>
  <c r="D23" i="1"/>
  <c r="D24" i="1" s="1"/>
  <c r="K61" i="1"/>
  <c r="J61" i="1"/>
  <c r="I61" i="1"/>
  <c r="C61" i="1"/>
  <c r="D61" i="1"/>
  <c r="B61" i="1"/>
  <c r="K48" i="1"/>
  <c r="J48" i="1"/>
  <c r="I48" i="1"/>
  <c r="L35" i="1"/>
  <c r="K35" i="1"/>
  <c r="J35" i="1"/>
  <c r="L22" i="1"/>
  <c r="J22" i="1"/>
  <c r="L9" i="1"/>
  <c r="K9" i="1"/>
  <c r="J9" i="1"/>
  <c r="D48" i="1"/>
  <c r="B48" i="1"/>
  <c r="C48" i="1"/>
  <c r="E35" i="1"/>
  <c r="D35" i="1"/>
  <c r="C35" i="1"/>
  <c r="C22" i="1"/>
  <c r="D22" i="1"/>
  <c r="E22" i="1"/>
  <c r="E9" i="1"/>
  <c r="C9" i="1"/>
  <c r="D9" i="1"/>
  <c r="I51" i="1" l="1"/>
  <c r="K38" i="1"/>
  <c r="K39" i="1"/>
  <c r="L25" i="1"/>
  <c r="K26" i="1"/>
  <c r="L13" i="1"/>
  <c r="K13" i="1"/>
  <c r="L38" i="1"/>
  <c r="K25" i="1"/>
  <c r="K12" i="1"/>
  <c r="L12" i="1"/>
  <c r="J77" i="1"/>
  <c r="K78" i="1"/>
  <c r="I77" i="1"/>
  <c r="D77" i="1"/>
  <c r="C78" i="1"/>
  <c r="C77" i="1"/>
  <c r="B77" i="1"/>
  <c r="D78" i="1"/>
  <c r="I78" i="1"/>
  <c r="B78" i="1"/>
  <c r="J78" i="1"/>
  <c r="K77" i="1"/>
  <c r="K64" i="1"/>
  <c r="K65" i="1"/>
  <c r="J52" i="1"/>
  <c r="J51" i="1"/>
  <c r="K52" i="1"/>
  <c r="K51" i="1"/>
  <c r="I52" i="1"/>
  <c r="C52" i="1"/>
  <c r="C51" i="1"/>
  <c r="B51" i="1"/>
  <c r="B52" i="1"/>
  <c r="D52" i="1"/>
  <c r="D51" i="1"/>
  <c r="D65" i="1"/>
  <c r="I65" i="1"/>
  <c r="I64" i="1"/>
  <c r="J65" i="1"/>
  <c r="J64" i="1"/>
  <c r="B65" i="1"/>
  <c r="B64" i="1"/>
  <c r="C65" i="1"/>
  <c r="C64" i="1"/>
</calcChain>
</file>

<file path=xl/sharedStrings.xml><?xml version="1.0" encoding="utf-8"?>
<sst xmlns="http://schemas.openxmlformats.org/spreadsheetml/2006/main" count="218" uniqueCount="54">
  <si>
    <t>Query</t>
  </si>
  <si>
    <t>Execution Time</t>
  </si>
  <si>
    <t>RAM Usage (%)</t>
  </si>
  <si>
    <t>Swap Usage (%)</t>
  </si>
  <si>
    <t>Q1</t>
  </si>
  <si>
    <t>8m 21s</t>
  </si>
  <si>
    <t>Q3</t>
  </si>
  <si>
    <t>4m 36s</t>
  </si>
  <si>
    <t>Q5</t>
  </si>
  <si>
    <t>5m 32s</t>
  </si>
  <si>
    <t>Q6</t>
  </si>
  <si>
    <t>2m 32s</t>
  </si>
  <si>
    <t>Q13</t>
  </si>
  <si>
    <t>4m 56s</t>
  </si>
  <si>
    <t>17m 26s</t>
  </si>
  <si>
    <t>12m 29s</t>
  </si>
  <si>
    <t>13m 4s</t>
  </si>
  <si>
    <t>12m 52s</t>
  </si>
  <si>
    <t>25m 59s</t>
  </si>
  <si>
    <t>17m 12s</t>
  </si>
  <si>
    <t>20m 34s</t>
  </si>
  <si>
    <t>7m 51s</t>
  </si>
  <si>
    <t>20m 31s</t>
  </si>
  <si>
    <t>50 GB - CPU Avg (%)</t>
  </si>
  <si>
    <t>100 GB - CPU Avg (%)</t>
  </si>
  <si>
    <t>150 GB - CPU Avg (%)</t>
  </si>
  <si>
    <t>50 GB - Execution Time</t>
  </si>
  <si>
    <t>150 GB - Execution Time</t>
  </si>
  <si>
    <t>100 GB - Execution Time</t>
  </si>
  <si>
    <t>MySQL</t>
  </si>
  <si>
    <t>Trino</t>
  </si>
  <si>
    <t>100 GB</t>
  </si>
  <si>
    <t>50 GB</t>
  </si>
  <si>
    <t>150 GB</t>
  </si>
  <si>
    <t>CPU Usage</t>
  </si>
  <si>
    <t>STD DEV</t>
  </si>
  <si>
    <t>Mean -&gt;</t>
  </si>
  <si>
    <t>95% CI</t>
  </si>
  <si>
    <t>Upper Bound</t>
  </si>
  <si>
    <t>Lower Bound</t>
  </si>
  <si>
    <t>Execution Time in Seconds</t>
  </si>
  <si>
    <t>14s</t>
  </si>
  <si>
    <t>29s</t>
  </si>
  <si>
    <t>23s</t>
  </si>
  <si>
    <t>8s</t>
  </si>
  <si>
    <t>44s</t>
  </si>
  <si>
    <t>1m 10s</t>
  </si>
  <si>
    <t>1m 151s</t>
  </si>
  <si>
    <t>1m 44s</t>
  </si>
  <si>
    <t>43s</t>
  </si>
  <si>
    <t>1m 56s</t>
  </si>
  <si>
    <t>2m 37s</t>
  </si>
  <si>
    <t>24s</t>
  </si>
  <si>
    <t>2m 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</si>
</sst>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mm]:ss"/>
  </numFmts>
  <fonts count="10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theme="1"/>
      <name val="Aptos"/>
    </font>
    <font>
      <b/>
      <sz val="12"/>
      <color theme="1"/>
      <name val="Aptos"/>
    </font>
    <font>
      <b/>
      <sz val="12"/>
      <color rgb="FF000000"/>
      <name val="Aptos"/>
    </font>
    <font>
      <sz val="12"/>
      <color rgb="FF000000"/>
      <name val="Aptos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4" applyNumberFormat="0" applyAlignment="0" applyProtection="0"/>
    <xf numFmtId="0" fontId="4" fillId="2" borderId="3" applyNumberFormat="0" applyAlignment="0" applyProtection="0"/>
  </cellStyleXfs>
  <cellXfs count="21">
    <xf numFmtId="0" fontId="0" fillId="0" borderId="0" xfId="0"/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18" fontId="8" fillId="3" borderId="8" xfId="0" applyNumberFormat="1" applyFont="1" applyFill="1" applyBorder="1" applyAlignment="1">
      <alignment vertical="center" wrapText="1"/>
    </xf>
    <xf numFmtId="169" fontId="8" fillId="3" borderId="8" xfId="0" applyNumberFormat="1" applyFont="1" applyFill="1" applyBorder="1" applyAlignment="1">
      <alignment vertical="center" wrapText="1"/>
    </xf>
    <xf numFmtId="169" fontId="5" fillId="0" borderId="8" xfId="0" applyNumberFormat="1" applyFont="1" applyBorder="1" applyAlignment="1">
      <alignment vertical="center" wrapText="1"/>
    </xf>
    <xf numFmtId="0" fontId="9" fillId="0" borderId="0" xfId="0" applyFont="1"/>
    <xf numFmtId="0" fontId="4" fillId="2" borderId="3" xfId="4" applyAlignment="1">
      <alignment vertical="center" wrapText="1"/>
    </xf>
    <xf numFmtId="0" fontId="3" fillId="2" borderId="4" xfId="3"/>
    <xf numFmtId="0" fontId="4" fillId="2" borderId="3" xfId="4"/>
    <xf numFmtId="169" fontId="3" fillId="2" borderId="4" xfId="3" applyNumberFormat="1"/>
    <xf numFmtId="0" fontId="1" fillId="0" borderId="1" xfId="1" applyAlignment="1">
      <alignment horizontal="center"/>
    </xf>
    <xf numFmtId="0" fontId="2" fillId="0" borderId="2" xfId="2" applyAlignment="1">
      <alignment horizontal="center"/>
    </xf>
    <xf numFmtId="0" fontId="2" fillId="0" borderId="9" xfId="2" applyBorder="1" applyAlignment="1">
      <alignment horizontal="center"/>
    </xf>
    <xf numFmtId="0" fontId="8" fillId="3" borderId="8" xfId="0" applyNumberFormat="1" applyFont="1" applyFill="1" applyBorder="1" applyAlignment="1">
      <alignment vertical="center" wrapText="1"/>
    </xf>
    <xf numFmtId="0" fontId="5" fillId="0" borderId="8" xfId="0" applyNumberFormat="1" applyFont="1" applyBorder="1" applyAlignment="1">
      <alignment vertical="center" wrapText="1"/>
    </xf>
    <xf numFmtId="0" fontId="3" fillId="2" borderId="4" xfId="3" applyNumberFormat="1"/>
  </cellXfs>
  <cellStyles count="5">
    <cellStyle name="Calculation" xfId="4" builtinId="22"/>
    <cellStyle name="Heading 1" xfId="1" builtinId="16"/>
    <cellStyle name="Heading 2" xfId="2" builtinId="17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MySQL RAM and</a:t>
            </a:r>
            <a:r>
              <a:rPr lang="en-US" baseline="0"/>
              <a:t> Swap Usage Percentages</a:t>
            </a:r>
            <a:r>
              <a:rPr lang="en-US"/>
              <a:t> for</a:t>
            </a:r>
            <a:r>
              <a:rPr lang="en-US" baseline="0"/>
              <a:t> 150 GB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RAM Usage (%)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Sheet1!$D$30:$D$34</c:f>
              <c:numCache>
                <c:formatCode>General</c:formatCode>
                <c:ptCount val="5"/>
                <c:pt idx="0">
                  <c:v>0.92</c:v>
                </c:pt>
                <c:pt idx="1">
                  <c:v>1.01</c:v>
                </c:pt>
                <c:pt idx="2">
                  <c:v>0.94</c:v>
                </c:pt>
                <c:pt idx="3">
                  <c:v>0.86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A-AA49-AD3B-5B38BFF264E1}"/>
            </c:ext>
          </c:extLst>
        </c:ser>
        <c:ser>
          <c:idx val="2"/>
          <c:order val="1"/>
          <c:tx>
            <c:v>Swap Usage (%)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2</c:v>
                </c:pt>
                <c:pt idx="1">
                  <c:v>1.45</c:v>
                </c:pt>
                <c:pt idx="2">
                  <c:v>1.05</c:v>
                </c:pt>
                <c:pt idx="3">
                  <c:v>1</c:v>
                </c:pt>
                <c:pt idx="4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A-AA49-AD3B-5B38BFF2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26880"/>
        <c:axId val="907265792"/>
      </c:barChart>
      <c:catAx>
        <c:axId val="6662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5792"/>
        <c:crosses val="autoZero"/>
        <c:auto val="1"/>
        <c:lblAlgn val="ctr"/>
        <c:lblOffset val="100"/>
        <c:noMultiLvlLbl val="0"/>
      </c:catAx>
      <c:valAx>
        <c:axId val="907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MySQL CPU</a:t>
            </a:r>
            <a:r>
              <a:rPr lang="en-US" baseline="0"/>
              <a:t> Usage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50 GB - CPU Avg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63.06</c:v>
                </c:pt>
                <c:pt idx="1">
                  <c:v>63.85</c:v>
                </c:pt>
                <c:pt idx="2">
                  <c:v>62.36</c:v>
                </c:pt>
                <c:pt idx="3">
                  <c:v>63.5</c:v>
                </c:pt>
                <c:pt idx="4">
                  <c:v>60.23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744D-B8B8-84DE9136B65A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100 GB - CPU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62.32</c:v>
                </c:pt>
                <c:pt idx="1">
                  <c:v>63.38</c:v>
                </c:pt>
                <c:pt idx="2">
                  <c:v>61.7</c:v>
                </c:pt>
                <c:pt idx="3">
                  <c:v>58.63</c:v>
                </c:pt>
                <c:pt idx="4">
                  <c:v>63.27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C-744D-B8B8-84DE9136B65A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150 GB - CPU Avg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62.91</c:v>
                </c:pt>
                <c:pt idx="1">
                  <c:v>63.38</c:v>
                </c:pt>
                <c:pt idx="2">
                  <c:v>62.05</c:v>
                </c:pt>
                <c:pt idx="3">
                  <c:v>63.38</c:v>
                </c:pt>
                <c:pt idx="4">
                  <c:v>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C-744D-B8B8-84DE9136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156751"/>
        <c:axId val="1299480031"/>
      </c:barChart>
      <c:catAx>
        <c:axId val="13001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80031"/>
        <c:crosses val="autoZero"/>
        <c:auto val="1"/>
        <c:lblAlgn val="ctr"/>
        <c:lblOffset val="100"/>
        <c:noMultiLvlLbl val="0"/>
      </c:catAx>
      <c:valAx>
        <c:axId val="12994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MySQL</a:t>
            </a:r>
            <a:r>
              <a:rPr lang="en-US" baseline="0"/>
              <a:t> Dataset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50 GB -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Sheet1!$B$56:$B$60</c:f>
              <c:numCache>
                <c:formatCode>[mm]:ss</c:formatCode>
                <c:ptCount val="5"/>
                <c:pt idx="0">
                  <c:v>5.7986111111111112E-3</c:v>
                </c:pt>
                <c:pt idx="1">
                  <c:v>3.1944444444444446E-3</c:v>
                </c:pt>
                <c:pt idx="2">
                  <c:v>3.8425925925925928E-3</c:v>
                </c:pt>
                <c:pt idx="3">
                  <c:v>1.7592592592592592E-3</c:v>
                </c:pt>
                <c:pt idx="4">
                  <c:v>3.425925925925926E-3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6-3D4F-975C-7574463B7102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100 GB - 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Sheet1!$C$56:$C$60</c:f>
              <c:numCache>
                <c:formatCode>[mm]:ss</c:formatCode>
                <c:ptCount val="5"/>
                <c:pt idx="0">
                  <c:v>1.2106481481481482E-2</c:v>
                </c:pt>
                <c:pt idx="1">
                  <c:v>8.6689814814814806E-3</c:v>
                </c:pt>
                <c:pt idx="2">
                  <c:v>9.0740740740740747E-3</c:v>
                </c:pt>
                <c:pt idx="3">
                  <c:v>3.8425925925925928E-3</c:v>
                </c:pt>
                <c:pt idx="4">
                  <c:v>8.9351851851851849E-3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6-3D4F-975C-7574463B7102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150 GB - Execution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Sheet1!$D$56:$D$60</c:f>
              <c:numCache>
                <c:formatCode>[mm]:ss</c:formatCode>
                <c:ptCount val="5"/>
                <c:pt idx="0">
                  <c:v>1.804398148148148E-2</c:v>
                </c:pt>
                <c:pt idx="1">
                  <c:v>1.1944444444444445E-2</c:v>
                </c:pt>
                <c:pt idx="2">
                  <c:v>1.4282407407407407E-2</c:v>
                </c:pt>
                <c:pt idx="3">
                  <c:v>5.4513888888888893E-3</c:v>
                </c:pt>
                <c:pt idx="4">
                  <c:v>1.4247685185185184E-2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6-3D4F-975C-7574463B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292752"/>
        <c:axId val="1300666079"/>
      </c:barChart>
      <c:catAx>
        <c:axId val="20862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66079"/>
        <c:crossesAt val="0"/>
        <c:auto val="1"/>
        <c:lblAlgn val="ctr"/>
        <c:lblOffset val="100"/>
        <c:noMultiLvlLbl val="0"/>
      </c:catAx>
      <c:valAx>
        <c:axId val="13006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 RAM and</a:t>
            </a:r>
            <a:r>
              <a:rPr lang="en-US" baseline="0"/>
              <a:t> Swap Usage Percentages</a:t>
            </a:r>
            <a:r>
              <a:rPr lang="en-US"/>
              <a:t> for</a:t>
            </a:r>
            <a:r>
              <a:rPr lang="en-US" baseline="0"/>
              <a:t> 50 GB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RAM Usage (%)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1.65</c:v>
                </c:pt>
                <c:pt idx="1">
                  <c:v>1.83</c:v>
                </c:pt>
                <c:pt idx="2">
                  <c:v>1.79</c:v>
                </c:pt>
                <c:pt idx="3">
                  <c:v>1.67</c:v>
                </c:pt>
                <c:pt idx="4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2-004E-BD13-B9C198822F9A}"/>
            </c:ext>
          </c:extLst>
        </c:ser>
        <c:ser>
          <c:idx val="2"/>
          <c:order val="1"/>
          <c:tx>
            <c:v>Swap Usage (%)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1.45</c:v>
                </c:pt>
                <c:pt idx="1">
                  <c:v>1.57</c:v>
                </c:pt>
                <c:pt idx="2">
                  <c:v>1.23</c:v>
                </c:pt>
                <c:pt idx="3">
                  <c:v>1.65</c:v>
                </c:pt>
                <c:pt idx="4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2-004E-BD13-B9C19882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26880"/>
        <c:axId val="907265792"/>
      </c:barChart>
      <c:catAx>
        <c:axId val="6662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5792"/>
        <c:crosses val="autoZero"/>
        <c:auto val="1"/>
        <c:lblAlgn val="ctr"/>
        <c:lblOffset val="100"/>
        <c:noMultiLvlLbl val="0"/>
      </c:catAx>
      <c:valAx>
        <c:axId val="907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 RAM and</a:t>
            </a:r>
            <a:r>
              <a:rPr lang="en-US" baseline="0"/>
              <a:t> Swap Usage Percentages</a:t>
            </a:r>
            <a:r>
              <a:rPr lang="en-US"/>
              <a:t> for</a:t>
            </a:r>
            <a:r>
              <a:rPr lang="en-US" baseline="0"/>
              <a:t> 100 GB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RAM Usage (%)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Sheet1!$K$17:$K$21</c:f>
              <c:numCache>
                <c:formatCode>General</c:formatCode>
                <c:ptCount val="5"/>
                <c:pt idx="0">
                  <c:v>1.7</c:v>
                </c:pt>
                <c:pt idx="1">
                  <c:v>1.55</c:v>
                </c:pt>
                <c:pt idx="2">
                  <c:v>1.73</c:v>
                </c:pt>
                <c:pt idx="3">
                  <c:v>1.92</c:v>
                </c:pt>
                <c:pt idx="4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7B49-A730-6D5B3ED14A61}"/>
            </c:ext>
          </c:extLst>
        </c:ser>
        <c:ser>
          <c:idx val="2"/>
          <c:order val="1"/>
          <c:tx>
            <c:v>Swap Usage (%)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Sheet1!$L$17:$L$21</c:f>
              <c:numCache>
                <c:formatCode>General</c:formatCode>
                <c:ptCount val="5"/>
                <c:pt idx="0">
                  <c:v>2</c:v>
                </c:pt>
                <c:pt idx="1">
                  <c:v>1.29</c:v>
                </c:pt>
                <c:pt idx="2">
                  <c:v>1.48</c:v>
                </c:pt>
                <c:pt idx="3">
                  <c:v>1.78</c:v>
                </c:pt>
                <c:pt idx="4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7B49-A730-6D5B3ED1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26880"/>
        <c:axId val="907265792"/>
      </c:barChart>
      <c:catAx>
        <c:axId val="6662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5792"/>
        <c:crosses val="autoZero"/>
        <c:auto val="1"/>
        <c:lblAlgn val="ctr"/>
        <c:lblOffset val="100"/>
        <c:noMultiLvlLbl val="0"/>
      </c:catAx>
      <c:valAx>
        <c:axId val="907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 RAM and</a:t>
            </a:r>
            <a:r>
              <a:rPr lang="en-US" baseline="0"/>
              <a:t> Swap Usage Percentages</a:t>
            </a:r>
            <a:r>
              <a:rPr lang="en-US"/>
              <a:t> for</a:t>
            </a:r>
            <a:r>
              <a:rPr lang="en-US" baseline="0"/>
              <a:t> 150 GB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RAM Usage (%)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Sheet1!$K$30:$K$34</c:f>
              <c:numCache>
                <c:formatCode>General</c:formatCode>
                <c:ptCount val="5"/>
                <c:pt idx="0">
                  <c:v>1.46</c:v>
                </c:pt>
                <c:pt idx="1">
                  <c:v>2.16</c:v>
                </c:pt>
                <c:pt idx="2">
                  <c:v>2.63</c:v>
                </c:pt>
                <c:pt idx="3">
                  <c:v>3.44</c:v>
                </c:pt>
                <c:pt idx="4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0-1642-BEA8-10458292D16C}"/>
            </c:ext>
          </c:extLst>
        </c:ser>
        <c:ser>
          <c:idx val="2"/>
          <c:order val="1"/>
          <c:tx>
            <c:v>Swap Usage (%)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Sheet1!$L$30:$L$34</c:f>
              <c:numCache>
                <c:formatCode>General</c:formatCode>
                <c:ptCount val="5"/>
                <c:pt idx="0">
                  <c:v>1.67</c:v>
                </c:pt>
                <c:pt idx="1">
                  <c:v>1.78</c:v>
                </c:pt>
                <c:pt idx="2">
                  <c:v>1.85</c:v>
                </c:pt>
                <c:pt idx="3">
                  <c:v>1.59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0-1642-BEA8-10458292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26880"/>
        <c:axId val="907265792"/>
      </c:barChart>
      <c:catAx>
        <c:axId val="6662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5792"/>
        <c:crosses val="autoZero"/>
        <c:auto val="1"/>
        <c:lblAlgn val="ctr"/>
        <c:lblOffset val="100"/>
        <c:noMultiLvlLbl val="0"/>
      </c:catAx>
      <c:valAx>
        <c:axId val="907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 CPU</a:t>
            </a:r>
            <a:r>
              <a:rPr lang="en-US" baseline="0"/>
              <a:t> Usage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50 GB - CPU Avg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Sheet1!$I$43:$I$47</c:f>
              <c:numCache>
                <c:formatCode>General</c:formatCode>
                <c:ptCount val="5"/>
                <c:pt idx="0">
                  <c:v>98.17</c:v>
                </c:pt>
                <c:pt idx="1">
                  <c:v>96.36</c:v>
                </c:pt>
                <c:pt idx="2">
                  <c:v>96.64</c:v>
                </c:pt>
                <c:pt idx="3">
                  <c:v>99.97</c:v>
                </c:pt>
                <c:pt idx="4">
                  <c:v>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144-9A8B-08EEB3D05CE3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100 GB - CPU Avg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Sheet1!$J$43:$J$47</c:f>
              <c:numCache>
                <c:formatCode>General</c:formatCode>
                <c:ptCount val="5"/>
                <c:pt idx="0">
                  <c:v>95.17</c:v>
                </c:pt>
                <c:pt idx="1">
                  <c:v>96.02</c:v>
                </c:pt>
                <c:pt idx="2">
                  <c:v>99.36</c:v>
                </c:pt>
                <c:pt idx="3">
                  <c:v>99.9</c:v>
                </c:pt>
                <c:pt idx="4">
                  <c:v>99.71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144-9A8B-08EEB3D05CE3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150 GB - CPU Avg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Sheet1!$K$43:$K$47</c:f>
              <c:numCache>
                <c:formatCode>General</c:formatCode>
                <c:ptCount val="5"/>
                <c:pt idx="0">
                  <c:v>80.260000000000005</c:v>
                </c:pt>
                <c:pt idx="1">
                  <c:v>98.06</c:v>
                </c:pt>
                <c:pt idx="2">
                  <c:v>99.67</c:v>
                </c:pt>
                <c:pt idx="3">
                  <c:v>99.52</c:v>
                </c:pt>
                <c:pt idx="4">
                  <c:v>95.28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144-9A8B-08EEB3D0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156751"/>
        <c:axId val="1299480031"/>
      </c:barChart>
      <c:catAx>
        <c:axId val="13001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80031"/>
        <c:crosses val="autoZero"/>
        <c:auto val="1"/>
        <c:lblAlgn val="ctr"/>
        <c:lblOffset val="100"/>
        <c:noMultiLvlLbl val="0"/>
      </c:catAx>
      <c:valAx>
        <c:axId val="12994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</a:t>
            </a:r>
            <a:r>
              <a:rPr lang="en-US" baseline="0"/>
              <a:t> Dataset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50 GB -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Sheet1!$I$56:$I$60</c:f>
              <c:numCache>
                <c:formatCode>[mm]:ss</c:formatCode>
                <c:ptCount val="5"/>
                <c:pt idx="0">
                  <c:v>1.6203703703703703E-4</c:v>
                </c:pt>
                <c:pt idx="1">
                  <c:v>3.3564814814814812E-4</c:v>
                </c:pt>
                <c:pt idx="2">
                  <c:v>2.6620370370370372E-4</c:v>
                </c:pt>
                <c:pt idx="3">
                  <c:v>9.2592592592592588E-5</c:v>
                </c:pt>
                <c:pt idx="4">
                  <c:v>5.0925925925925921E-4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6-3D4F-975C-7574463B7102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100 GB - 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Sheet1!$J$56:$J$60</c:f>
              <c:numCache>
                <c:formatCode>[mm]:ss</c:formatCode>
                <c:ptCount val="5"/>
                <c:pt idx="0">
                  <c:v>3.3564814814814812E-4</c:v>
                </c:pt>
                <c:pt idx="1">
                  <c:v>8.1018518518518516E-4</c:v>
                </c:pt>
                <c:pt idx="2">
                  <c:v>1.2847222222222223E-3</c:v>
                </c:pt>
                <c:pt idx="3">
                  <c:v>1.6203703703703703E-4</c:v>
                </c:pt>
                <c:pt idx="4">
                  <c:v>1.2037037037037038E-3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6-3D4F-975C-7574463B7102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150 GB - Execution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Q5</c:v>
                </c:pt>
                <c:pt idx="3">
                  <c:v>Q6</c:v>
                </c:pt>
                <c:pt idx="4">
                  <c:v>Q13</c:v>
                </c:pt>
              </c:strCache>
            </c:strRef>
          </c:cat>
          <c:val>
            <c:numRef>
              <c:f>Sheet1!$K$56:$K$60</c:f>
              <c:numCache>
                <c:formatCode>[mm]:ss</c:formatCode>
                <c:ptCount val="5"/>
                <c:pt idx="0">
                  <c:v>4.9768518518518521E-4</c:v>
                </c:pt>
                <c:pt idx="1">
                  <c:v>1.3425925925925925E-3</c:v>
                </c:pt>
                <c:pt idx="2">
                  <c:v>1.8171296296296297E-3</c:v>
                </c:pt>
                <c:pt idx="3">
                  <c:v>2.7777777777777778E-4</c:v>
                </c:pt>
                <c:pt idx="4">
                  <c:v>1.9560185185185184E-3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6-3D4F-975C-7574463B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292752"/>
        <c:axId val="1300666079"/>
      </c:barChart>
      <c:catAx>
        <c:axId val="20862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66079"/>
        <c:crossesAt val="0"/>
        <c:auto val="1"/>
        <c:lblAlgn val="ctr"/>
        <c:lblOffset val="100"/>
        <c:noMultiLvlLbl val="0"/>
      </c:catAx>
      <c:valAx>
        <c:axId val="13006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63500</xdr:rowOff>
    </xdr:from>
    <xdr:to>
      <xdr:col>19</xdr:col>
      <xdr:colOff>539750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C2EAC-9022-D74E-24C1-75D0C39A0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88900</xdr:colOff>
      <xdr:row>9</xdr:row>
      <xdr:rowOff>184150</xdr:rowOff>
    </xdr:from>
    <xdr:to>
      <xdr:col>19</xdr:col>
      <xdr:colOff>533400</xdr:colOff>
      <xdr:row>20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CAB420-F4E3-ABC9-6F4D-7134721A7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20</xdr:row>
      <xdr:rowOff>107950</xdr:rowOff>
    </xdr:from>
    <xdr:to>
      <xdr:col>19</xdr:col>
      <xdr:colOff>584200</xdr:colOff>
      <xdr:row>30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72C28-E848-4E51-1164-3EA6D28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330200</xdr:colOff>
      <xdr:row>41</xdr:row>
      <xdr:rowOff>393700</xdr:rowOff>
    </xdr:from>
    <xdr:to>
      <xdr:col>19</xdr:col>
      <xdr:colOff>774700</xdr:colOff>
      <xdr:row>52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9CA14A-339C-3743-9AB8-F29F55C4F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53</xdr:row>
      <xdr:rowOff>88900</xdr:rowOff>
    </xdr:from>
    <xdr:to>
      <xdr:col>19</xdr:col>
      <xdr:colOff>800100</xdr:colOff>
      <xdr:row>63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25F6D0-CED9-8343-85C8-72AB4312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368300</xdr:colOff>
      <xdr:row>63</xdr:row>
      <xdr:rowOff>139700</xdr:rowOff>
    </xdr:from>
    <xdr:to>
      <xdr:col>19</xdr:col>
      <xdr:colOff>812800</xdr:colOff>
      <xdr:row>73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1550C0-2046-AF4F-922A-C9CB47486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76200</xdr:colOff>
      <xdr:row>48</xdr:row>
      <xdr:rowOff>114300</xdr:rowOff>
    </xdr:from>
    <xdr:to>
      <xdr:col>25</xdr:col>
      <xdr:colOff>520700</xdr:colOff>
      <xdr:row>58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1E6C82-B283-7F40-968D-E26EB2ACA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101600</xdr:colOff>
      <xdr:row>59</xdr:row>
      <xdr:rowOff>63500</xdr:rowOff>
    </xdr:from>
    <xdr:to>
      <xdr:col>25</xdr:col>
      <xdr:colOff>546100</xdr:colOff>
      <xdr:row>69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30A6B3-AB0D-F745-92FA-84D67E2E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B093-845F-064A-8651-BAEDC8BC08C7}">
  <dimension ref="A1:M78"/>
  <sheetViews>
    <sheetView tabSelected="1" topLeftCell="B50" workbookViewId="0">
      <selection activeCell="V73" sqref="V73"/>
    </sheetView>
  </sheetViews>
  <sheetFormatPr baseColWidth="10" defaultRowHeight="16" x14ac:dyDescent="0.2"/>
  <cols>
    <col min="1" max="2" width="11.6640625" bestFit="1" customWidth="1"/>
    <col min="3" max="3" width="11.83203125" bestFit="1" customWidth="1"/>
    <col min="4" max="4" width="11.6640625" bestFit="1" customWidth="1"/>
    <col min="5" max="5" width="12.1640625" bestFit="1" customWidth="1"/>
    <col min="8" max="9" width="11.6640625" bestFit="1" customWidth="1"/>
    <col min="10" max="10" width="12.33203125" bestFit="1" customWidth="1"/>
    <col min="11" max="11" width="11.6640625" bestFit="1" customWidth="1"/>
    <col min="12" max="12" width="12.1640625" bestFit="1" customWidth="1"/>
  </cols>
  <sheetData>
    <row r="1" spans="1:13" ht="21" thickBot="1" x14ac:dyDescent="0.3">
      <c r="A1" s="15" t="s">
        <v>29</v>
      </c>
      <c r="B1" s="15"/>
      <c r="C1" s="15"/>
      <c r="D1" s="15"/>
      <c r="E1" s="15"/>
      <c r="F1" s="15"/>
      <c r="H1" s="15" t="s">
        <v>30</v>
      </c>
      <c r="I1" s="15"/>
      <c r="J1" s="15"/>
      <c r="K1" s="15"/>
      <c r="L1" s="15"/>
      <c r="M1" s="15"/>
    </row>
    <row r="2" spans="1:13" ht="20" thickTop="1" thickBot="1" x14ac:dyDescent="0.3">
      <c r="A2" s="17" t="s">
        <v>32</v>
      </c>
      <c r="B2" s="17"/>
      <c r="C2" s="17"/>
      <c r="D2" s="17"/>
      <c r="E2" s="17"/>
      <c r="F2" s="17"/>
      <c r="H2" s="16" t="s">
        <v>32</v>
      </c>
      <c r="I2" s="16"/>
      <c r="J2" s="16"/>
      <c r="K2" s="16"/>
      <c r="L2" s="16"/>
      <c r="M2" s="16"/>
    </row>
    <row r="3" spans="1:13" ht="53" thickTop="1" thickBot="1" x14ac:dyDescent="0.25">
      <c r="A3" s="1" t="s">
        <v>0</v>
      </c>
      <c r="B3" s="2" t="s">
        <v>1</v>
      </c>
      <c r="C3" s="2" t="s">
        <v>23</v>
      </c>
      <c r="D3" s="2" t="s">
        <v>2</v>
      </c>
      <c r="E3" s="2" t="s">
        <v>3</v>
      </c>
      <c r="H3" s="1" t="s">
        <v>0</v>
      </c>
      <c r="I3" s="2" t="s">
        <v>1</v>
      </c>
      <c r="J3" s="2" t="s">
        <v>23</v>
      </c>
      <c r="K3" s="2" t="s">
        <v>2</v>
      </c>
      <c r="L3" s="2" t="s">
        <v>3</v>
      </c>
    </row>
    <row r="4" spans="1:13" ht="18" thickBot="1" x14ac:dyDescent="0.25">
      <c r="A4" s="3" t="s">
        <v>4</v>
      </c>
      <c r="B4" s="7" t="s">
        <v>5</v>
      </c>
      <c r="C4" s="4">
        <v>63.06</v>
      </c>
      <c r="D4" s="4">
        <v>0.32</v>
      </c>
      <c r="E4" s="4">
        <v>0.95</v>
      </c>
      <c r="H4" s="3" t="s">
        <v>4</v>
      </c>
      <c r="I4" s="7" t="s">
        <v>41</v>
      </c>
      <c r="J4" s="4">
        <v>98.17</v>
      </c>
      <c r="K4" s="4">
        <v>1.65</v>
      </c>
      <c r="L4" s="4">
        <v>1.45</v>
      </c>
    </row>
    <row r="5" spans="1:13" ht="18" thickBot="1" x14ac:dyDescent="0.25">
      <c r="A5" s="5" t="s">
        <v>6</v>
      </c>
      <c r="B5" s="6" t="s">
        <v>7</v>
      </c>
      <c r="C5" s="6">
        <v>63.85</v>
      </c>
      <c r="D5" s="6">
        <v>0.41</v>
      </c>
      <c r="E5" s="6">
        <v>1.05</v>
      </c>
      <c r="H5" s="5" t="s">
        <v>6</v>
      </c>
      <c r="I5" s="6" t="s">
        <v>42</v>
      </c>
      <c r="J5" s="6">
        <v>96.36</v>
      </c>
      <c r="K5" s="6">
        <v>1.83</v>
      </c>
      <c r="L5" s="6">
        <v>1.57</v>
      </c>
    </row>
    <row r="6" spans="1:13" ht="18" thickBot="1" x14ac:dyDescent="0.25">
      <c r="A6" s="3" t="s">
        <v>8</v>
      </c>
      <c r="B6" s="4" t="s">
        <v>9</v>
      </c>
      <c r="C6" s="4">
        <v>62.36</v>
      </c>
      <c r="D6" s="4">
        <v>0.37</v>
      </c>
      <c r="E6" s="4">
        <v>0.9</v>
      </c>
      <c r="H6" s="3" t="s">
        <v>8</v>
      </c>
      <c r="I6" s="4" t="s">
        <v>43</v>
      </c>
      <c r="J6" s="4">
        <v>96.64</v>
      </c>
      <c r="K6" s="4">
        <v>1.79</v>
      </c>
      <c r="L6" s="4">
        <v>1.23</v>
      </c>
    </row>
    <row r="7" spans="1:13" ht="18" thickBot="1" x14ac:dyDescent="0.25">
      <c r="A7" s="5" t="s">
        <v>10</v>
      </c>
      <c r="B7" s="6" t="s">
        <v>11</v>
      </c>
      <c r="C7" s="6">
        <v>63.5</v>
      </c>
      <c r="D7" s="6">
        <v>0.43</v>
      </c>
      <c r="E7" s="6">
        <v>1</v>
      </c>
      <c r="H7" s="5" t="s">
        <v>10</v>
      </c>
      <c r="I7" s="6" t="s">
        <v>44</v>
      </c>
      <c r="J7" s="6">
        <v>99.97</v>
      </c>
      <c r="K7" s="6">
        <v>1.67</v>
      </c>
      <c r="L7" s="6">
        <v>1.65</v>
      </c>
    </row>
    <row r="8" spans="1:13" ht="18" thickBot="1" x14ac:dyDescent="0.25">
      <c r="A8" s="3" t="s">
        <v>12</v>
      </c>
      <c r="B8" s="4" t="s">
        <v>13</v>
      </c>
      <c r="C8" s="4">
        <v>60.23</v>
      </c>
      <c r="D8" s="4">
        <v>0.41</v>
      </c>
      <c r="E8" s="4">
        <v>0.85</v>
      </c>
      <c r="H8" s="3" t="s">
        <v>12</v>
      </c>
      <c r="I8" s="4" t="s">
        <v>45</v>
      </c>
      <c r="J8" s="4">
        <v>99.33</v>
      </c>
      <c r="K8" s="4">
        <v>1.77</v>
      </c>
      <c r="L8" s="4">
        <v>1.55</v>
      </c>
    </row>
    <row r="9" spans="1:13" ht="17" x14ac:dyDescent="0.2">
      <c r="B9" s="11" t="s">
        <v>36</v>
      </c>
      <c r="C9" s="12">
        <f t="shared" ref="C9" si="0">AVERAGE(C4:C8)</f>
        <v>62.6</v>
      </c>
      <c r="D9" s="12">
        <f>AVERAGE(D4:D8)</f>
        <v>0.38800000000000001</v>
      </c>
      <c r="E9" s="12">
        <f>AVERAGE(E4:E8)</f>
        <v>0.95</v>
      </c>
      <c r="I9" s="11" t="s">
        <v>36</v>
      </c>
      <c r="J9" s="12">
        <f t="shared" ref="J9" si="1">AVERAGE(J4:J8)</f>
        <v>98.093999999999994</v>
      </c>
      <c r="K9" s="12">
        <f>AVERAGE(K4:K8)</f>
        <v>1.7419999999999998</v>
      </c>
      <c r="L9" s="12">
        <f>AVERAGE(L4:L8)</f>
        <v>1.49</v>
      </c>
    </row>
    <row r="10" spans="1:13" x14ac:dyDescent="0.2">
      <c r="C10" s="13" t="s">
        <v>35</v>
      </c>
      <c r="D10" s="12">
        <f>_xlfn.STDEV.S(D4:D8)</f>
        <v>4.3817804600413346E-2</v>
      </c>
      <c r="E10" s="12">
        <f>_xlfn.STDEV.S(E4:E8)</f>
        <v>7.9056941504209499E-2</v>
      </c>
      <c r="J10" s="13" t="s">
        <v>35</v>
      </c>
      <c r="K10" s="12">
        <f>_xlfn.STDEV.S(K4:K8)</f>
        <v>7.8230428862431853E-2</v>
      </c>
      <c r="L10" s="12">
        <f>_xlfn.STDEV.S(L4:L8)</f>
        <v>0.16186414056238646</v>
      </c>
    </row>
    <row r="11" spans="1:13" x14ac:dyDescent="0.2">
      <c r="C11" s="13" t="s">
        <v>37</v>
      </c>
      <c r="D11" s="12">
        <f>CONFIDENCE(0.05,D10,5)</f>
        <v>3.8407293410842522E-2</v>
      </c>
      <c r="E11" s="12">
        <f>CONFIDENCE(0.05,E10,5)</f>
        <v>6.9295191217483884E-2</v>
      </c>
      <c r="J11" s="13" t="s">
        <v>37</v>
      </c>
      <c r="K11" s="12">
        <f>CONFIDENCE(0.05,K10,5)</f>
        <v>6.8570734256894278E-2</v>
      </c>
      <c r="L11" s="12">
        <f>CONFIDENCE(0.05,L10,5)</f>
        <v>0.14187756771398782</v>
      </c>
    </row>
    <row r="12" spans="1:13" x14ac:dyDescent="0.2">
      <c r="C12" s="13" t="s">
        <v>38</v>
      </c>
      <c r="D12" s="12">
        <f>(D9+D11)</f>
        <v>0.42640729341084255</v>
      </c>
      <c r="E12" s="12">
        <f>(E9+E11)</f>
        <v>1.0192951912174839</v>
      </c>
      <c r="J12" s="13" t="s">
        <v>38</v>
      </c>
      <c r="K12" s="12">
        <f>(K9+K11)</f>
        <v>1.810570734256894</v>
      </c>
      <c r="L12" s="12">
        <f>(L9+L11)</f>
        <v>1.6318775677139878</v>
      </c>
    </row>
    <row r="13" spans="1:13" x14ac:dyDescent="0.2">
      <c r="C13" s="13" t="s">
        <v>39</v>
      </c>
      <c r="D13" s="12">
        <f>(D9-D11)</f>
        <v>0.34959270658915748</v>
      </c>
      <c r="E13" s="12">
        <f>(E9-E11)</f>
        <v>0.88070480878251611</v>
      </c>
      <c r="J13" s="13" t="s">
        <v>39</v>
      </c>
      <c r="K13" s="12">
        <f>(K9-K11)</f>
        <v>1.6734292657431056</v>
      </c>
      <c r="L13" s="12">
        <f>(L9-L11)</f>
        <v>1.3481224322860121</v>
      </c>
    </row>
    <row r="15" spans="1:13" ht="19" thickBot="1" x14ac:dyDescent="0.3">
      <c r="A15" s="16" t="s">
        <v>31</v>
      </c>
      <c r="B15" s="16"/>
      <c r="C15" s="16"/>
      <c r="D15" s="16"/>
      <c r="E15" s="16"/>
      <c r="F15" s="16"/>
      <c r="H15" s="16" t="s">
        <v>31</v>
      </c>
      <c r="I15" s="16"/>
      <c r="J15" s="16"/>
      <c r="K15" s="16"/>
      <c r="L15" s="16"/>
      <c r="M15" s="16"/>
    </row>
    <row r="16" spans="1:13" ht="53" thickTop="1" thickBot="1" x14ac:dyDescent="0.25">
      <c r="A16" s="1" t="s">
        <v>0</v>
      </c>
      <c r="B16" s="2" t="s">
        <v>1</v>
      </c>
      <c r="C16" s="2" t="s">
        <v>24</v>
      </c>
      <c r="D16" s="2" t="s">
        <v>2</v>
      </c>
      <c r="E16" s="2" t="s">
        <v>3</v>
      </c>
      <c r="H16" s="1" t="s">
        <v>0</v>
      </c>
      <c r="I16" s="2" t="s">
        <v>1</v>
      </c>
      <c r="J16" s="2" t="s">
        <v>24</v>
      </c>
      <c r="K16" s="2" t="s">
        <v>2</v>
      </c>
      <c r="L16" s="2" t="s">
        <v>3</v>
      </c>
    </row>
    <row r="17" spans="1:13" ht="18" thickBot="1" x14ac:dyDescent="0.25">
      <c r="A17" s="3" t="s">
        <v>4</v>
      </c>
      <c r="B17" s="4" t="s">
        <v>14</v>
      </c>
      <c r="C17" s="4">
        <v>62.32</v>
      </c>
      <c r="D17" s="4">
        <v>0.38</v>
      </c>
      <c r="E17" s="4">
        <v>2</v>
      </c>
      <c r="H17" s="3" t="s">
        <v>4</v>
      </c>
      <c r="I17" s="4" t="s">
        <v>42</v>
      </c>
      <c r="J17" s="4">
        <v>95.17</v>
      </c>
      <c r="K17" s="4">
        <v>1.7</v>
      </c>
      <c r="L17" s="4">
        <v>2</v>
      </c>
    </row>
    <row r="18" spans="1:13" ht="18" thickBot="1" x14ac:dyDescent="0.25">
      <c r="A18" s="5" t="s">
        <v>6</v>
      </c>
      <c r="B18" s="6" t="s">
        <v>15</v>
      </c>
      <c r="C18" s="6">
        <v>63.38</v>
      </c>
      <c r="D18" s="6">
        <v>0.42</v>
      </c>
      <c r="E18" s="6">
        <v>1.34</v>
      </c>
      <c r="H18" s="5" t="s">
        <v>6</v>
      </c>
      <c r="I18" s="6" t="s">
        <v>46</v>
      </c>
      <c r="J18" s="6">
        <v>96.02</v>
      </c>
      <c r="K18" s="6">
        <v>1.55</v>
      </c>
      <c r="L18" s="6">
        <v>1.29</v>
      </c>
    </row>
    <row r="19" spans="1:13" ht="18" thickBot="1" x14ac:dyDescent="0.25">
      <c r="A19" s="3" t="s">
        <v>8</v>
      </c>
      <c r="B19" s="4" t="s">
        <v>16</v>
      </c>
      <c r="C19" s="4">
        <v>61.7</v>
      </c>
      <c r="D19" s="4">
        <v>0.37</v>
      </c>
      <c r="E19" s="4">
        <v>1.2</v>
      </c>
      <c r="H19" s="3" t="s">
        <v>8</v>
      </c>
      <c r="I19" s="4" t="s">
        <v>47</v>
      </c>
      <c r="J19" s="4">
        <v>99.36</v>
      </c>
      <c r="K19" s="4">
        <v>1.73</v>
      </c>
      <c r="L19" s="4">
        <v>1.48</v>
      </c>
    </row>
    <row r="20" spans="1:13" ht="18" thickBot="1" x14ac:dyDescent="0.25">
      <c r="A20" s="5" t="s">
        <v>10</v>
      </c>
      <c r="B20" s="6" t="s">
        <v>9</v>
      </c>
      <c r="C20" s="6">
        <v>58.63</v>
      </c>
      <c r="D20" s="6">
        <v>0.35</v>
      </c>
      <c r="E20" s="6">
        <v>1</v>
      </c>
      <c r="H20" s="5" t="s">
        <v>10</v>
      </c>
      <c r="I20" s="6" t="s">
        <v>41</v>
      </c>
      <c r="J20" s="6">
        <v>99.9</v>
      </c>
      <c r="K20" s="6">
        <v>1.92</v>
      </c>
      <c r="L20" s="6">
        <v>1.78</v>
      </c>
    </row>
    <row r="21" spans="1:13" ht="18" thickBot="1" x14ac:dyDescent="0.25">
      <c r="A21" s="3" t="s">
        <v>12</v>
      </c>
      <c r="B21" s="4" t="s">
        <v>17</v>
      </c>
      <c r="C21" s="4">
        <v>63.27</v>
      </c>
      <c r="D21" s="4">
        <v>0.41</v>
      </c>
      <c r="E21" s="4">
        <v>1.38</v>
      </c>
      <c r="H21" s="3" t="s">
        <v>12</v>
      </c>
      <c r="I21" s="4" t="s">
        <v>48</v>
      </c>
      <c r="J21" s="4">
        <v>99.71</v>
      </c>
      <c r="K21" s="4">
        <v>2.12</v>
      </c>
      <c r="L21" s="4">
        <v>1.69</v>
      </c>
    </row>
    <row r="22" spans="1:13" ht="17" x14ac:dyDescent="0.2">
      <c r="B22" s="11" t="s">
        <v>36</v>
      </c>
      <c r="C22" s="12">
        <f t="shared" ref="C22:D22" si="2">AVERAGE(C17:C21)</f>
        <v>61.86</v>
      </c>
      <c r="D22" s="12">
        <f t="shared" si="2"/>
        <v>0.38600000000000001</v>
      </c>
      <c r="E22" s="12">
        <f>AVERAGE(E17:E21)</f>
        <v>1.3839999999999999</v>
      </c>
      <c r="I22" s="11" t="s">
        <v>36</v>
      </c>
      <c r="J22" s="12">
        <f t="shared" ref="J22" si="3">AVERAGE(J17:J21)</f>
        <v>98.032000000000011</v>
      </c>
      <c r="K22" s="12">
        <f t="shared" ref="K22" si="4">AVERAGE(K17:K21)</f>
        <v>1.8039999999999998</v>
      </c>
      <c r="L22" s="12">
        <f>AVERAGE(L17:L21)</f>
        <v>1.6480000000000001</v>
      </c>
    </row>
    <row r="23" spans="1:13" x14ac:dyDescent="0.2">
      <c r="C23" s="13" t="s">
        <v>35</v>
      </c>
      <c r="D23" s="12">
        <f>STDEV(D17:D21)</f>
        <v>2.8809720581775864E-2</v>
      </c>
      <c r="E23" s="12">
        <f>STDEV(E17:E21)</f>
        <v>0.3750733261643644</v>
      </c>
      <c r="J23" s="13" t="s">
        <v>35</v>
      </c>
      <c r="K23" s="12">
        <f>_xlfn.STDEV.S(K17:K21)</f>
        <v>0.22029525641738273</v>
      </c>
      <c r="L23" s="12">
        <f>_xlfn.STDEV.S(L17:L21)</f>
        <v>0.27362382937163976</v>
      </c>
    </row>
    <row r="24" spans="1:13" x14ac:dyDescent="0.2">
      <c r="C24" s="13" t="s">
        <v>37</v>
      </c>
      <c r="D24" s="12">
        <f>CONFIDENCE(0.05,D23,5)</f>
        <v>2.5252369477639602E-2</v>
      </c>
      <c r="E24" s="12">
        <f>_xlfn.CONFIDENCE.T(0.05,E23,5)</f>
        <v>0.4657150457848292</v>
      </c>
      <c r="J24" s="13" t="s">
        <v>37</v>
      </c>
      <c r="K24" s="12">
        <f>CONFIDENCE(0.05,K23,5)</f>
        <v>0.19309375783193375</v>
      </c>
      <c r="L24" s="12">
        <f>CONFIDENCE(0.05,L23,5)</f>
        <v>0.23983745408312268</v>
      </c>
    </row>
    <row r="25" spans="1:13" x14ac:dyDescent="0.2">
      <c r="C25" s="13" t="s">
        <v>38</v>
      </c>
      <c r="D25" s="12">
        <f>(D22+D24)</f>
        <v>0.4112523694776396</v>
      </c>
      <c r="E25" s="12">
        <f>(E22+E24)</f>
        <v>1.849715045784829</v>
      </c>
      <c r="J25" s="13" t="s">
        <v>38</v>
      </c>
      <c r="K25" s="12">
        <f>(K22+K24)</f>
        <v>1.9970937578319337</v>
      </c>
      <c r="L25" s="12">
        <f>(L22+L24)</f>
        <v>1.8878374540831229</v>
      </c>
    </row>
    <row r="26" spans="1:13" x14ac:dyDescent="0.2">
      <c r="C26" s="13" t="s">
        <v>39</v>
      </c>
      <c r="D26" s="12">
        <f>(D22-D24)</f>
        <v>0.36074763052236042</v>
      </c>
      <c r="E26" s="12">
        <f>(E22-E24)</f>
        <v>0.91828495421517076</v>
      </c>
      <c r="J26" s="13" t="s">
        <v>39</v>
      </c>
      <c r="K26" s="12">
        <f>(K22-K24)</f>
        <v>1.610906242168066</v>
      </c>
      <c r="L26" s="12">
        <f>(L22-L24)</f>
        <v>1.4081625459168774</v>
      </c>
    </row>
    <row r="28" spans="1:13" ht="19" thickBot="1" x14ac:dyDescent="0.3">
      <c r="A28" s="16" t="s">
        <v>33</v>
      </c>
      <c r="B28" s="16"/>
      <c r="C28" s="16"/>
      <c r="D28" s="16"/>
      <c r="E28" s="16"/>
      <c r="F28" s="16"/>
      <c r="H28" s="16" t="s">
        <v>33</v>
      </c>
      <c r="I28" s="16"/>
      <c r="J28" s="16"/>
      <c r="K28" s="16"/>
      <c r="L28" s="16"/>
      <c r="M28" s="16"/>
    </row>
    <row r="29" spans="1:13" ht="53" thickTop="1" thickBot="1" x14ac:dyDescent="0.25">
      <c r="A29" s="1" t="s">
        <v>0</v>
      </c>
      <c r="B29" s="2" t="s">
        <v>1</v>
      </c>
      <c r="C29" s="2" t="s">
        <v>25</v>
      </c>
      <c r="D29" s="2" t="s">
        <v>2</v>
      </c>
      <c r="E29" s="2" t="s">
        <v>3</v>
      </c>
      <c r="H29" s="1" t="s">
        <v>0</v>
      </c>
      <c r="I29" s="2" t="s">
        <v>1</v>
      </c>
      <c r="J29" s="2" t="s">
        <v>25</v>
      </c>
      <c r="K29" s="2" t="s">
        <v>2</v>
      </c>
      <c r="L29" s="2" t="s">
        <v>3</v>
      </c>
    </row>
    <row r="30" spans="1:13" ht="18" thickBot="1" x14ac:dyDescent="0.25">
      <c r="A30" s="3" t="s">
        <v>4</v>
      </c>
      <c r="B30" s="4" t="s">
        <v>18</v>
      </c>
      <c r="C30" s="4">
        <v>62.91</v>
      </c>
      <c r="D30" s="4">
        <v>0.92</v>
      </c>
      <c r="E30" s="4">
        <v>2</v>
      </c>
      <c r="H30" s="3" t="s">
        <v>4</v>
      </c>
      <c r="I30" s="4" t="s">
        <v>49</v>
      </c>
      <c r="J30" s="4">
        <v>80.260000000000005</v>
      </c>
      <c r="K30" s="4">
        <v>1.46</v>
      </c>
      <c r="L30" s="4">
        <v>1.67</v>
      </c>
    </row>
    <row r="31" spans="1:13" ht="18" thickBot="1" x14ac:dyDescent="0.25">
      <c r="A31" s="5" t="s">
        <v>6</v>
      </c>
      <c r="B31" s="6" t="s">
        <v>19</v>
      </c>
      <c r="C31" s="6">
        <v>63.38</v>
      </c>
      <c r="D31" s="6">
        <v>1.01</v>
      </c>
      <c r="E31" s="6">
        <v>1.45</v>
      </c>
      <c r="H31" s="5" t="s">
        <v>6</v>
      </c>
      <c r="I31" s="6" t="s">
        <v>50</v>
      </c>
      <c r="J31" s="6">
        <v>98.06</v>
      </c>
      <c r="K31" s="6">
        <v>2.16</v>
      </c>
      <c r="L31" s="6">
        <v>1.78</v>
      </c>
    </row>
    <row r="32" spans="1:13" ht="18" thickBot="1" x14ac:dyDescent="0.25">
      <c r="A32" s="3" t="s">
        <v>8</v>
      </c>
      <c r="B32" s="4" t="s">
        <v>20</v>
      </c>
      <c r="C32" s="4">
        <v>62.05</v>
      </c>
      <c r="D32" s="4">
        <v>0.94</v>
      </c>
      <c r="E32" s="4">
        <v>1.05</v>
      </c>
      <c r="H32" s="3" t="s">
        <v>8</v>
      </c>
      <c r="I32" s="4" t="s">
        <v>51</v>
      </c>
      <c r="J32" s="4">
        <v>99.67</v>
      </c>
      <c r="K32" s="4">
        <v>2.63</v>
      </c>
      <c r="L32" s="4">
        <v>1.85</v>
      </c>
    </row>
    <row r="33" spans="1:13" ht="18" thickBot="1" x14ac:dyDescent="0.25">
      <c r="A33" s="5" t="s">
        <v>10</v>
      </c>
      <c r="B33" s="6" t="s">
        <v>21</v>
      </c>
      <c r="C33" s="6">
        <v>63.38</v>
      </c>
      <c r="D33" s="6">
        <v>0.86</v>
      </c>
      <c r="E33" s="6">
        <v>1</v>
      </c>
      <c r="H33" s="5" t="s">
        <v>10</v>
      </c>
      <c r="I33" s="6" t="s">
        <v>52</v>
      </c>
      <c r="J33" s="6">
        <v>99.52</v>
      </c>
      <c r="K33" s="6">
        <v>3.44</v>
      </c>
      <c r="L33" s="6">
        <v>1.59</v>
      </c>
    </row>
    <row r="34" spans="1:13" ht="18" thickBot="1" x14ac:dyDescent="0.25">
      <c r="A34" s="3" t="s">
        <v>12</v>
      </c>
      <c r="B34" s="4" t="s">
        <v>22</v>
      </c>
      <c r="C34" s="4">
        <v>63.1</v>
      </c>
      <c r="D34" s="4">
        <v>1</v>
      </c>
      <c r="E34" s="4">
        <v>1.85</v>
      </c>
      <c r="H34" s="3" t="s">
        <v>12</v>
      </c>
      <c r="I34" s="4" t="s">
        <v>53</v>
      </c>
      <c r="J34" s="4">
        <v>95.28</v>
      </c>
      <c r="K34" s="4">
        <v>3.43</v>
      </c>
      <c r="L34" s="4">
        <v>2</v>
      </c>
    </row>
    <row r="35" spans="1:13" ht="17" x14ac:dyDescent="0.2">
      <c r="B35" s="11" t="s">
        <v>36</v>
      </c>
      <c r="C35" s="12">
        <f>AVERAGE(C30:C34)</f>
        <v>62.963999999999999</v>
      </c>
      <c r="D35" s="12">
        <f>AVERAGE(D30:D34)</f>
        <v>0.94600000000000006</v>
      </c>
      <c r="E35" s="12">
        <f>AVERAGE(E30:E34)</f>
        <v>1.47</v>
      </c>
      <c r="I35" s="11" t="s">
        <v>36</v>
      </c>
      <c r="J35" s="12">
        <f t="shared" ref="J35" si="5">AVERAGE(J30:J34)</f>
        <v>94.557999999999993</v>
      </c>
      <c r="K35" s="12">
        <f t="shared" ref="K35" si="6">AVERAGE(K30:K34)</f>
        <v>2.6239999999999997</v>
      </c>
      <c r="L35" s="12">
        <f>AVERAGE(L30:L34)</f>
        <v>1.778</v>
      </c>
    </row>
    <row r="36" spans="1:13" x14ac:dyDescent="0.2">
      <c r="C36" s="13" t="s">
        <v>35</v>
      </c>
      <c r="D36" s="12">
        <f>_xlfn.STDEV.S(D30:D34)</f>
        <v>6.1481704595757594E-2</v>
      </c>
      <c r="E36" s="12">
        <f>_xlfn.STDEV.S(E30:E34)</f>
        <v>0.45359673720166965</v>
      </c>
      <c r="J36" s="13" t="s">
        <v>35</v>
      </c>
      <c r="K36" s="12">
        <f>_xlfn.STDEV.S(K30:K34)</f>
        <v>0.84937035502777092</v>
      </c>
      <c r="L36" s="12">
        <f>_xlfn.STDEV.S(L30:L34)</f>
        <v>0.15927962832703998</v>
      </c>
    </row>
    <row r="37" spans="1:13" x14ac:dyDescent="0.2">
      <c r="C37" s="13" t="s">
        <v>37</v>
      </c>
      <c r="D37" s="12">
        <f>CONFIDENCE(0.05,D36,5)</f>
        <v>5.389009991125232E-2</v>
      </c>
      <c r="E37" s="12">
        <f>CONFIDENCE(0.05,E36,5)</f>
        <v>0.39758776448925537</v>
      </c>
      <c r="J37" s="13" t="s">
        <v>37</v>
      </c>
      <c r="K37" s="12">
        <f>CONFIDENCE(0.05,K36,5)</f>
        <v>0.74449226147937464</v>
      </c>
      <c r="L37" s="12">
        <f>CONFIDENCE(0.05,L36,5)</f>
        <v>0.1396121844833107</v>
      </c>
    </row>
    <row r="38" spans="1:13" x14ac:dyDescent="0.2">
      <c r="C38" s="13" t="s">
        <v>38</v>
      </c>
      <c r="D38" s="12">
        <f>(D35+D37)</f>
        <v>0.99989009991125233</v>
      </c>
      <c r="E38" s="12">
        <f>(E35+E37)</f>
        <v>1.8675877644892553</v>
      </c>
      <c r="J38" s="13" t="s">
        <v>38</v>
      </c>
      <c r="K38" s="12">
        <f>(K35+K37)</f>
        <v>3.3684922614793744</v>
      </c>
      <c r="L38" s="12">
        <f>(L35+L37)</f>
        <v>1.9176121844833107</v>
      </c>
    </row>
    <row r="39" spans="1:13" x14ac:dyDescent="0.2">
      <c r="C39" s="13" t="s">
        <v>39</v>
      </c>
      <c r="D39" s="12">
        <f>(D35-D37)</f>
        <v>0.8921099000887478</v>
      </c>
      <c r="E39" s="12">
        <f>(E35-E37)</f>
        <v>1.0724122355107446</v>
      </c>
      <c r="J39" s="13" t="s">
        <v>39</v>
      </c>
      <c r="K39" s="12">
        <f>(K35-K37)</f>
        <v>1.8795077385206249</v>
      </c>
      <c r="L39" s="12">
        <f>(L35-L37)</f>
        <v>1.6383878155166893</v>
      </c>
    </row>
    <row r="41" spans="1:13" ht="19" thickBot="1" x14ac:dyDescent="0.3">
      <c r="A41" s="16" t="s">
        <v>34</v>
      </c>
      <c r="B41" s="16"/>
      <c r="C41" s="16"/>
      <c r="D41" s="16"/>
      <c r="E41" s="16"/>
      <c r="F41" s="16"/>
      <c r="H41" s="16" t="s">
        <v>34</v>
      </c>
      <c r="I41" s="16"/>
      <c r="J41" s="16"/>
      <c r="K41" s="16"/>
      <c r="L41" s="16"/>
      <c r="M41" s="16"/>
    </row>
    <row r="42" spans="1:13" ht="53" thickTop="1" thickBot="1" x14ac:dyDescent="0.25">
      <c r="A42" s="1" t="s">
        <v>0</v>
      </c>
      <c r="B42" s="2" t="s">
        <v>23</v>
      </c>
      <c r="C42" s="2" t="s">
        <v>24</v>
      </c>
      <c r="D42" s="2" t="s">
        <v>25</v>
      </c>
      <c r="H42" s="1" t="s">
        <v>0</v>
      </c>
      <c r="I42" s="2" t="s">
        <v>23</v>
      </c>
      <c r="J42" s="2" t="s">
        <v>24</v>
      </c>
      <c r="K42" s="2" t="s">
        <v>25</v>
      </c>
    </row>
    <row r="43" spans="1:13" ht="18" thickBot="1" x14ac:dyDescent="0.25">
      <c r="A43" s="3" t="s">
        <v>4</v>
      </c>
      <c r="B43" s="4">
        <v>63.06</v>
      </c>
      <c r="C43" s="4">
        <v>62.32</v>
      </c>
      <c r="D43" s="4">
        <v>62.91</v>
      </c>
      <c r="H43" s="3" t="s">
        <v>4</v>
      </c>
      <c r="I43" s="4">
        <v>98.17</v>
      </c>
      <c r="J43" s="4">
        <v>95.17</v>
      </c>
      <c r="K43" s="4">
        <v>80.260000000000005</v>
      </c>
    </row>
    <row r="44" spans="1:13" ht="18" thickBot="1" x14ac:dyDescent="0.25">
      <c r="A44" s="5" t="s">
        <v>6</v>
      </c>
      <c r="B44" s="6">
        <v>63.85</v>
      </c>
      <c r="C44" s="6">
        <v>63.38</v>
      </c>
      <c r="D44" s="6">
        <v>63.38</v>
      </c>
      <c r="H44" s="5" t="s">
        <v>6</v>
      </c>
      <c r="I44" s="6">
        <v>96.36</v>
      </c>
      <c r="J44" s="6">
        <v>96.02</v>
      </c>
      <c r="K44" s="6">
        <v>98.06</v>
      </c>
    </row>
    <row r="45" spans="1:13" ht="18" thickBot="1" x14ac:dyDescent="0.25">
      <c r="A45" s="3" t="s">
        <v>8</v>
      </c>
      <c r="B45" s="4">
        <v>62.36</v>
      </c>
      <c r="C45" s="4">
        <v>61.7</v>
      </c>
      <c r="D45" s="4">
        <v>62.05</v>
      </c>
      <c r="H45" s="3" t="s">
        <v>8</v>
      </c>
      <c r="I45" s="4">
        <v>96.64</v>
      </c>
      <c r="J45" s="4">
        <v>99.36</v>
      </c>
      <c r="K45" s="4">
        <v>99.67</v>
      </c>
    </row>
    <row r="46" spans="1:13" ht="18" thickBot="1" x14ac:dyDescent="0.25">
      <c r="A46" s="5" t="s">
        <v>10</v>
      </c>
      <c r="B46" s="6">
        <v>63.5</v>
      </c>
      <c r="C46" s="6">
        <v>58.63</v>
      </c>
      <c r="D46" s="6">
        <v>63.38</v>
      </c>
      <c r="H46" s="5" t="s">
        <v>10</v>
      </c>
      <c r="I46" s="6">
        <v>99.97</v>
      </c>
      <c r="J46" s="6">
        <v>99.9</v>
      </c>
      <c r="K46" s="6">
        <v>99.52</v>
      </c>
    </row>
    <row r="47" spans="1:13" ht="18" thickBot="1" x14ac:dyDescent="0.25">
      <c r="A47" s="3" t="s">
        <v>12</v>
      </c>
      <c r="B47" s="4">
        <v>60.23</v>
      </c>
      <c r="C47" s="4">
        <v>63.27</v>
      </c>
      <c r="D47" s="4">
        <v>63.1</v>
      </c>
      <c r="H47" s="3" t="s">
        <v>12</v>
      </c>
      <c r="I47" s="4">
        <v>99.33</v>
      </c>
      <c r="J47" s="4">
        <v>99.71</v>
      </c>
      <c r="K47" s="4">
        <v>95.28</v>
      </c>
    </row>
    <row r="48" spans="1:13" ht="17" x14ac:dyDescent="0.2">
      <c r="A48" s="11" t="s">
        <v>36</v>
      </c>
      <c r="B48" s="12">
        <f t="shared" ref="B48" si="7">AVERAGE(B43:B47)</f>
        <v>62.6</v>
      </c>
      <c r="C48" s="12">
        <f t="shared" ref="C48" si="8">AVERAGE(C43:C47)</f>
        <v>61.86</v>
      </c>
      <c r="D48" s="12">
        <f t="shared" ref="D48" si="9">AVERAGE(D43:D47)</f>
        <v>62.963999999999999</v>
      </c>
      <c r="H48" s="11" t="s">
        <v>36</v>
      </c>
      <c r="I48" s="12">
        <f t="shared" ref="I48" si="10">AVERAGE(I43:I47)</f>
        <v>98.093999999999994</v>
      </c>
      <c r="J48" s="12">
        <f t="shared" ref="J48" si="11">AVERAGE(J43:J47)</f>
        <v>98.032000000000011</v>
      </c>
      <c r="K48" s="12">
        <f t="shared" ref="K48" si="12">AVERAGE(K43:K47)</f>
        <v>94.557999999999993</v>
      </c>
    </row>
    <row r="49" spans="1:13" x14ac:dyDescent="0.2">
      <c r="A49" s="13" t="s">
        <v>35</v>
      </c>
      <c r="B49" s="12">
        <f>_xlfn.STDEV.S(B43:B47)</f>
        <v>1.4368890005842501</v>
      </c>
      <c r="C49" s="12">
        <f>_xlfn.STDEV.S(C43:C47)</f>
        <v>1.9344637499834416</v>
      </c>
      <c r="D49" s="12">
        <f>_xlfn.STDEV.S(D43:D47)</f>
        <v>0.54838854838517781</v>
      </c>
      <c r="H49" s="13" t="s">
        <v>35</v>
      </c>
      <c r="I49" s="12">
        <f>_xlfn.STDEV.S(I43:I47)</f>
        <v>1.5948134687166391</v>
      </c>
      <c r="J49" s="12">
        <f>_xlfn.STDEV.S(J43:J47)</f>
        <v>2.2532132611006888</v>
      </c>
      <c r="K49" s="12">
        <f>_xlfn.STDEV.S(K43:K47)</f>
        <v>8.1849263894063196</v>
      </c>
    </row>
    <row r="50" spans="1:13" x14ac:dyDescent="0.2">
      <c r="A50" s="13" t="s">
        <v>37</v>
      </c>
      <c r="B50" s="12">
        <f>CONFIDENCE(0.05,B49,5)</f>
        <v>1.2594655973186517</v>
      </c>
      <c r="C50" s="12">
        <f>CONFIDENCE(0.05,C49,5)</f>
        <v>1.6956010807887867</v>
      </c>
      <c r="D50" s="12">
        <f>CONFIDENCE(0.05,D49,5)</f>
        <v>0.48067492365367953</v>
      </c>
      <c r="H50" s="13" t="s">
        <v>37</v>
      </c>
      <c r="I50" s="12">
        <f>CONFIDENCE(0.05,I49,5)</f>
        <v>1.3978899533452587</v>
      </c>
      <c r="J50" s="12">
        <f>CONFIDENCE(0.05,J49,5)</f>
        <v>1.9749922120808197</v>
      </c>
      <c r="K50" s="12">
        <f>CONFIDENCE(0.05,K49,5)</f>
        <v>7.1742724732747325</v>
      </c>
    </row>
    <row r="51" spans="1:13" x14ac:dyDescent="0.2">
      <c r="A51" s="13" t="s">
        <v>38</v>
      </c>
      <c r="B51" s="12">
        <f>(B48+B50)</f>
        <v>63.859465597318653</v>
      </c>
      <c r="C51" s="12">
        <f>(C48+C50)</f>
        <v>63.555601080788783</v>
      </c>
      <c r="D51" s="12">
        <f>(D48+D50)</f>
        <v>63.444674923653679</v>
      </c>
      <c r="H51" s="13" t="s">
        <v>38</v>
      </c>
      <c r="I51" s="12">
        <f>(I48+I50)</f>
        <v>99.49188995334525</v>
      </c>
      <c r="J51" s="12">
        <f>(J48+J50)</f>
        <v>100.00699221208083</v>
      </c>
      <c r="K51" s="12">
        <f>(K48+K50)</f>
        <v>101.73227247327472</v>
      </c>
    </row>
    <row r="52" spans="1:13" x14ac:dyDescent="0.2">
      <c r="A52" s="13" t="s">
        <v>39</v>
      </c>
      <c r="B52" s="12">
        <f>(B48-B50)</f>
        <v>61.340534402681349</v>
      </c>
      <c r="C52" s="12">
        <f>(C48-C50)</f>
        <v>60.164398919211216</v>
      </c>
      <c r="D52" s="12">
        <f>(D48-D50)</f>
        <v>62.483325076346318</v>
      </c>
      <c r="H52" s="13" t="s">
        <v>39</v>
      </c>
      <c r="I52" s="12">
        <f>(I48-I50)</f>
        <v>96.696110046654738</v>
      </c>
      <c r="J52" s="12">
        <f>(J48-J50)</f>
        <v>96.05700778791919</v>
      </c>
      <c r="K52" s="12">
        <f>(K48-K50)</f>
        <v>87.383727526725266</v>
      </c>
    </row>
    <row r="54" spans="1:13" ht="19" thickBot="1" x14ac:dyDescent="0.3">
      <c r="A54" s="16" t="s">
        <v>1</v>
      </c>
      <c r="B54" s="16"/>
      <c r="C54" s="16"/>
      <c r="D54" s="16"/>
      <c r="E54" s="16"/>
      <c r="F54" s="16"/>
      <c r="H54" s="16" t="s">
        <v>1</v>
      </c>
      <c r="I54" s="16"/>
      <c r="J54" s="16"/>
      <c r="K54" s="16"/>
      <c r="L54" s="16"/>
      <c r="M54" s="16"/>
    </row>
    <row r="55" spans="1:13" ht="53" thickTop="1" thickBot="1" x14ac:dyDescent="0.25">
      <c r="A55" s="1" t="s">
        <v>0</v>
      </c>
      <c r="B55" s="2" t="s">
        <v>26</v>
      </c>
      <c r="C55" s="2" t="s">
        <v>28</v>
      </c>
      <c r="D55" s="2" t="s">
        <v>27</v>
      </c>
      <c r="H55" s="1" t="s">
        <v>0</v>
      </c>
      <c r="I55" s="2" t="s">
        <v>26</v>
      </c>
      <c r="J55" s="2" t="s">
        <v>28</v>
      </c>
      <c r="K55" s="2" t="s">
        <v>27</v>
      </c>
    </row>
    <row r="56" spans="1:13" ht="18" thickBot="1" x14ac:dyDescent="0.25">
      <c r="A56" s="3" t="s">
        <v>4</v>
      </c>
      <c r="B56" s="8">
        <v>5.7986111111111112E-3</v>
      </c>
      <c r="C56" s="8">
        <v>1.2106481481481482E-2</v>
      </c>
      <c r="D56" s="8">
        <v>1.804398148148148E-2</v>
      </c>
      <c r="H56" s="3" t="s">
        <v>4</v>
      </c>
      <c r="I56" s="8">
        <v>1.6203703703703703E-4</v>
      </c>
      <c r="J56" s="8">
        <v>3.3564814814814812E-4</v>
      </c>
      <c r="K56" s="8">
        <v>4.9768518518518521E-4</v>
      </c>
    </row>
    <row r="57" spans="1:13" ht="18" thickBot="1" x14ac:dyDescent="0.25">
      <c r="A57" s="5" t="s">
        <v>6</v>
      </c>
      <c r="B57" s="9">
        <v>3.1944444444444446E-3</v>
      </c>
      <c r="C57" s="9">
        <v>8.6689814814814806E-3</v>
      </c>
      <c r="D57" s="9">
        <v>1.1944444444444445E-2</v>
      </c>
      <c r="H57" s="5" t="s">
        <v>6</v>
      </c>
      <c r="I57" s="9">
        <v>3.3564814814814812E-4</v>
      </c>
      <c r="J57" s="9">
        <v>8.1018518518518516E-4</v>
      </c>
      <c r="K57" s="9">
        <v>1.3425925925925925E-3</v>
      </c>
    </row>
    <row r="58" spans="1:13" ht="18" thickBot="1" x14ac:dyDescent="0.25">
      <c r="A58" s="3" t="s">
        <v>8</v>
      </c>
      <c r="B58" s="8">
        <v>3.8425925925925928E-3</v>
      </c>
      <c r="C58" s="8">
        <v>9.0740740740740747E-3</v>
      </c>
      <c r="D58" s="8">
        <v>1.4282407407407407E-2</v>
      </c>
      <c r="H58" s="3" t="s">
        <v>8</v>
      </c>
      <c r="I58" s="8">
        <v>2.6620370370370372E-4</v>
      </c>
      <c r="J58" s="8">
        <v>1.2847222222222223E-3</v>
      </c>
      <c r="K58" s="8">
        <v>1.8171296296296297E-3</v>
      </c>
    </row>
    <row r="59" spans="1:13" ht="18" thickBot="1" x14ac:dyDescent="0.25">
      <c r="A59" s="5" t="s">
        <v>10</v>
      </c>
      <c r="B59" s="9">
        <v>1.7592592592592592E-3</v>
      </c>
      <c r="C59" s="9">
        <v>3.8425925925925928E-3</v>
      </c>
      <c r="D59" s="9">
        <v>5.4513888888888893E-3</v>
      </c>
      <c r="H59" s="5" t="s">
        <v>10</v>
      </c>
      <c r="I59" s="9">
        <v>9.2592592592592588E-5</v>
      </c>
      <c r="J59" s="9">
        <v>1.6203703703703703E-4</v>
      </c>
      <c r="K59" s="9">
        <v>2.7777777777777778E-4</v>
      </c>
    </row>
    <row r="60" spans="1:13" ht="18" thickBot="1" x14ac:dyDescent="0.25">
      <c r="A60" s="3" t="s">
        <v>12</v>
      </c>
      <c r="B60" s="8">
        <v>3.425925925925926E-3</v>
      </c>
      <c r="C60" s="8">
        <v>8.9351851851851849E-3</v>
      </c>
      <c r="D60" s="8">
        <v>1.4247685185185184E-2</v>
      </c>
      <c r="H60" s="3" t="s">
        <v>12</v>
      </c>
      <c r="I60" s="8">
        <v>5.0925925925925921E-4</v>
      </c>
      <c r="J60" s="8">
        <v>1.2037037037037038E-3</v>
      </c>
      <c r="K60" s="8">
        <v>1.9560185185185184E-3</v>
      </c>
    </row>
    <row r="61" spans="1:13" ht="17" x14ac:dyDescent="0.2">
      <c r="A61" s="11" t="s">
        <v>36</v>
      </c>
      <c r="B61" s="14">
        <f>AVERAGE(B56:B60)</f>
        <v>3.6041666666666665E-3</v>
      </c>
      <c r="C61" s="14">
        <f t="shared" ref="C61:D61" si="13">AVERAGE(C56:C60)</f>
        <v>8.5254629629629621E-3</v>
      </c>
      <c r="D61" s="14">
        <f t="shared" si="13"/>
        <v>1.2793981481481481E-2</v>
      </c>
      <c r="H61" s="11" t="s">
        <v>36</v>
      </c>
      <c r="I61" s="14">
        <f>AVERAGE(I56:I60)</f>
        <v>2.7314814814814812E-4</v>
      </c>
      <c r="J61" s="14">
        <f t="shared" ref="J61" si="14">AVERAGE(J56:J60)</f>
        <v>7.5925925925925922E-4</v>
      </c>
      <c r="K61" s="14">
        <f t="shared" ref="K61" si="15">AVERAGE(K56:K60)</f>
        <v>1.1782407407407406E-3</v>
      </c>
    </row>
    <row r="62" spans="1:13" x14ac:dyDescent="0.2">
      <c r="A62" s="13" t="s">
        <v>35</v>
      </c>
      <c r="B62" s="12">
        <f>_xlfn.STDEV.S(B56:B60)</f>
        <v>1.4556578190680638E-3</v>
      </c>
      <c r="C62" s="12">
        <f>_xlfn.STDEV.S(C56:C60)</f>
        <v>2.9682660153463472E-3</v>
      </c>
      <c r="D62" s="12">
        <f>_xlfn.STDEV.S(D56:D60)</f>
        <v>4.6509822982146332E-3</v>
      </c>
      <c r="H62" s="13" t="s">
        <v>35</v>
      </c>
      <c r="I62" s="12">
        <f>_xlfn.STDEV.S(I56:I60)</f>
        <v>1.6174742637294605E-4</v>
      </c>
      <c r="J62" s="12">
        <f>_xlfn.STDEV.S(J56:J60)</f>
        <v>5.0307961490891277E-4</v>
      </c>
      <c r="K62" s="12">
        <f>_xlfn.STDEV.S(K56:K60)</f>
        <v>7.6061130464635471E-4</v>
      </c>
    </row>
    <row r="63" spans="1:13" x14ac:dyDescent="0.2">
      <c r="A63" s="13" t="s">
        <v>37</v>
      </c>
      <c r="B63" s="12">
        <f>CONFIDENCE(0.05,B62,5)</f>
        <v>1.2759168897797048E-3</v>
      </c>
      <c r="C63" s="12">
        <f>CONFIDENCE(0.05,C62,5)</f>
        <v>2.6017520688785059E-3</v>
      </c>
      <c r="D63" s="12">
        <f>CONFIDENCE(0.05,D62,5)</f>
        <v>4.0766908202077975E-3</v>
      </c>
      <c r="H63" s="13" t="s">
        <v>37</v>
      </c>
      <c r="I63" s="12">
        <f>CONFIDENCE(0.05,I62,5)</f>
        <v>1.417752650961382E-4</v>
      </c>
      <c r="J63" s="12">
        <f>CONFIDENCE(0.05,J62,5)</f>
        <v>4.4096062217224835E-4</v>
      </c>
      <c r="K63" s="12">
        <f>CONFIDENCE(0.05,K62,5)</f>
        <v>6.6669295313989089E-4</v>
      </c>
    </row>
    <row r="64" spans="1:13" x14ac:dyDescent="0.2">
      <c r="A64" s="13" t="s">
        <v>38</v>
      </c>
      <c r="B64" s="12">
        <f>(B61+B63)</f>
        <v>4.8800835564463711E-3</v>
      </c>
      <c r="C64" s="12">
        <f>(C61+C63)</f>
        <v>1.1127215031841468E-2</v>
      </c>
      <c r="D64" s="12">
        <f>(D61+D63)</f>
        <v>1.6870672301689277E-2</v>
      </c>
      <c r="E64" s="10"/>
      <c r="F64" s="10"/>
      <c r="H64" s="13" t="s">
        <v>38</v>
      </c>
      <c r="I64" s="12">
        <f>(I61+I63)</f>
        <v>4.1492341324428632E-4</v>
      </c>
      <c r="J64" s="12">
        <f>(J61+J63)</f>
        <v>1.2002198814315076E-3</v>
      </c>
      <c r="K64" s="12">
        <f>(K61+K63)</f>
        <v>1.8449336938806313E-3</v>
      </c>
    </row>
    <row r="65" spans="1:13" x14ac:dyDescent="0.2">
      <c r="A65" s="13" t="s">
        <v>39</v>
      </c>
      <c r="B65" s="12">
        <f>(B61-B63)</f>
        <v>2.328249776886962E-3</v>
      </c>
      <c r="C65" s="12">
        <f>(C61-C63)</f>
        <v>5.9237108940844562E-3</v>
      </c>
      <c r="D65" s="12">
        <f>(D61-D63)</f>
        <v>8.7172906612736842E-3</v>
      </c>
      <c r="H65" s="13" t="s">
        <v>39</v>
      </c>
      <c r="I65" s="12">
        <f>(I61-I63)</f>
        <v>1.3137288305200992E-4</v>
      </c>
      <c r="J65" s="12">
        <f>(J61-J63)</f>
        <v>3.1829863708701087E-4</v>
      </c>
      <c r="K65" s="12">
        <f>(K61-K63)</f>
        <v>5.1154778760084966E-4</v>
      </c>
    </row>
    <row r="67" spans="1:13" ht="19" thickBot="1" x14ac:dyDescent="0.3">
      <c r="A67" s="16" t="s">
        <v>40</v>
      </c>
      <c r="B67" s="16"/>
      <c r="C67" s="16"/>
      <c r="D67" s="16"/>
      <c r="E67" s="16"/>
      <c r="F67" s="16"/>
      <c r="H67" s="16" t="s">
        <v>40</v>
      </c>
      <c r="I67" s="16"/>
      <c r="J67" s="16"/>
      <c r="K67" s="16"/>
      <c r="L67" s="16"/>
      <c r="M67" s="16"/>
    </row>
    <row r="68" spans="1:13" ht="53" thickTop="1" thickBot="1" x14ac:dyDescent="0.25">
      <c r="A68" s="1" t="s">
        <v>0</v>
      </c>
      <c r="B68" s="2" t="s">
        <v>26</v>
      </c>
      <c r="C68" s="2" t="s">
        <v>28</v>
      </c>
      <c r="D68" s="2" t="s">
        <v>27</v>
      </c>
      <c r="H68" s="1" t="s">
        <v>0</v>
      </c>
      <c r="I68" s="2" t="s">
        <v>26</v>
      </c>
      <c r="J68" s="2" t="s">
        <v>28</v>
      </c>
      <c r="K68" s="2" t="s">
        <v>27</v>
      </c>
    </row>
    <row r="69" spans="1:13" ht="18" thickBot="1" x14ac:dyDescent="0.25">
      <c r="A69" s="3" t="s">
        <v>4</v>
      </c>
      <c r="B69" s="18">
        <v>501</v>
      </c>
      <c r="C69" s="18">
        <v>1046</v>
      </c>
      <c r="D69" s="18">
        <v>1559</v>
      </c>
      <c r="H69" s="3" t="s">
        <v>4</v>
      </c>
      <c r="I69" s="18">
        <v>14</v>
      </c>
      <c r="J69" s="18">
        <v>29</v>
      </c>
      <c r="K69" s="18">
        <v>43</v>
      </c>
    </row>
    <row r="70" spans="1:13" ht="18" thickBot="1" x14ac:dyDescent="0.25">
      <c r="A70" s="5" t="s">
        <v>6</v>
      </c>
      <c r="B70" s="19">
        <v>276</v>
      </c>
      <c r="C70" s="19">
        <v>749</v>
      </c>
      <c r="D70" s="19">
        <v>1032</v>
      </c>
      <c r="H70" s="5" t="s">
        <v>6</v>
      </c>
      <c r="I70" s="19">
        <v>29</v>
      </c>
      <c r="J70" s="19">
        <v>70</v>
      </c>
      <c r="K70" s="19">
        <v>116</v>
      </c>
    </row>
    <row r="71" spans="1:13" ht="18" thickBot="1" x14ac:dyDescent="0.25">
      <c r="A71" s="3" t="s">
        <v>8</v>
      </c>
      <c r="B71" s="18">
        <v>332</v>
      </c>
      <c r="C71" s="18">
        <v>784</v>
      </c>
      <c r="D71" s="18">
        <v>1234</v>
      </c>
      <c r="H71" s="3" t="s">
        <v>8</v>
      </c>
      <c r="I71" s="18">
        <v>23</v>
      </c>
      <c r="J71" s="18">
        <v>111</v>
      </c>
      <c r="K71" s="18">
        <v>157</v>
      </c>
    </row>
    <row r="72" spans="1:13" ht="18" thickBot="1" x14ac:dyDescent="0.25">
      <c r="A72" s="5" t="s">
        <v>10</v>
      </c>
      <c r="B72" s="19">
        <v>152</v>
      </c>
      <c r="C72" s="19">
        <v>332</v>
      </c>
      <c r="D72" s="19">
        <v>471</v>
      </c>
      <c r="H72" s="5" t="s">
        <v>10</v>
      </c>
      <c r="I72" s="19">
        <v>0</v>
      </c>
      <c r="J72" s="19">
        <v>14</v>
      </c>
      <c r="K72" s="19">
        <v>24</v>
      </c>
    </row>
    <row r="73" spans="1:13" ht="18" thickBot="1" x14ac:dyDescent="0.25">
      <c r="A73" s="3" t="s">
        <v>12</v>
      </c>
      <c r="B73" s="18">
        <v>296</v>
      </c>
      <c r="C73" s="18">
        <v>772</v>
      </c>
      <c r="D73" s="18">
        <v>1231</v>
      </c>
      <c r="H73" s="3" t="s">
        <v>12</v>
      </c>
      <c r="I73" s="18">
        <v>44</v>
      </c>
      <c r="J73" s="18">
        <v>104</v>
      </c>
      <c r="K73" s="18">
        <v>169</v>
      </c>
    </row>
    <row r="74" spans="1:13" ht="17" x14ac:dyDescent="0.2">
      <c r="A74" s="11" t="s">
        <v>36</v>
      </c>
      <c r="B74" s="20">
        <f>AVERAGE(B69:B73)</f>
        <v>311.39999999999998</v>
      </c>
      <c r="C74" s="20">
        <f t="shared" ref="C74" si="16">AVERAGE(C69:C73)</f>
        <v>736.6</v>
      </c>
      <c r="D74" s="20">
        <f t="shared" ref="D74" si="17">AVERAGE(D69:D73)</f>
        <v>1105.4000000000001</v>
      </c>
      <c r="H74" s="11" t="s">
        <v>36</v>
      </c>
      <c r="I74" s="20">
        <f>AVERAGE(I69:I73)</f>
        <v>22</v>
      </c>
      <c r="J74" s="20">
        <f t="shared" ref="J74" si="18">AVERAGE(J69:J73)</f>
        <v>65.599999999999994</v>
      </c>
      <c r="K74" s="20">
        <f t="shared" ref="K74" si="19">AVERAGE(K69:K73)</f>
        <v>101.8</v>
      </c>
    </row>
    <row r="75" spans="1:13" x14ac:dyDescent="0.2">
      <c r="A75" s="13" t="s">
        <v>35</v>
      </c>
      <c r="B75" s="12">
        <f>_xlfn.STDEV.S(B69:B73)</f>
        <v>125.76883556748072</v>
      </c>
      <c r="C75" s="12">
        <f>_xlfn.STDEV.S(C69:C73)</f>
        <v>256.45818372592453</v>
      </c>
      <c r="D75" s="12">
        <f>_xlfn.STDEV.S(D69:D73)</f>
        <v>401.8448705657446</v>
      </c>
      <c r="H75" s="13" t="s">
        <v>35</v>
      </c>
      <c r="I75" s="12">
        <f>_xlfn.STDEV.S(I69:I73)</f>
        <v>16.446884203398525</v>
      </c>
      <c r="J75" s="12">
        <f>_xlfn.STDEV.S(J69:J73)</f>
        <v>43.466078728130057</v>
      </c>
      <c r="K75" s="12">
        <f>_xlfn.STDEV.S(K69:K73)</f>
        <v>65.716816721445056</v>
      </c>
    </row>
    <row r="76" spans="1:13" x14ac:dyDescent="0.2">
      <c r="A76" s="13" t="s">
        <v>37</v>
      </c>
      <c r="B76" s="12">
        <f>_xlfn.CONFIDENCE.T(0.05,B75,5)</f>
        <v>156.16263522014987</v>
      </c>
      <c r="C76" s="12">
        <f t="shared" ref="C76:D76" si="20">_xlfn.CONFIDENCE.T(0.05,C75,5)</f>
        <v>318.43489377720692</v>
      </c>
      <c r="D76" s="12">
        <f t="shared" si="20"/>
        <v>498.9563086443365</v>
      </c>
      <c r="H76" s="13" t="s">
        <v>37</v>
      </c>
      <c r="I76" s="12">
        <f>_xlfn.CONFIDENCE.T(0.05,I75,5)</f>
        <v>20.421503997986143</v>
      </c>
      <c r="J76" s="12">
        <f t="shared" ref="J76" si="21">_xlfn.CONFIDENCE.T(0.05,J75,5)</f>
        <v>53.970265099809552</v>
      </c>
      <c r="K76" s="12">
        <f t="shared" ref="K76" si="22">_xlfn.CONFIDENCE.T(0.05,K75,5)</f>
        <v>81.598205399573445</v>
      </c>
    </row>
    <row r="77" spans="1:13" x14ac:dyDescent="0.2">
      <c r="A77" s="13" t="s">
        <v>38</v>
      </c>
      <c r="B77" s="12">
        <f>(B74+B76)</f>
        <v>467.56263522014984</v>
      </c>
      <c r="C77" s="12">
        <f>(C74+C76)</f>
        <v>1055.0348937772069</v>
      </c>
      <c r="D77" s="12">
        <f>(D74+D76)</f>
        <v>1604.3563086443367</v>
      </c>
      <c r="E77" s="10"/>
      <c r="F77" s="10"/>
      <c r="H77" s="13" t="s">
        <v>38</v>
      </c>
      <c r="I77" s="12">
        <f>(I74+I76)</f>
        <v>42.421503997986143</v>
      </c>
      <c r="J77" s="12">
        <f>(J74+J76)</f>
        <v>119.57026509980955</v>
      </c>
      <c r="K77" s="12">
        <f>(K74+K76)</f>
        <v>183.39820539957344</v>
      </c>
    </row>
    <row r="78" spans="1:13" x14ac:dyDescent="0.2">
      <c r="A78" s="13" t="s">
        <v>39</v>
      </c>
      <c r="B78" s="12">
        <f>(B74-B76)</f>
        <v>155.23736477985011</v>
      </c>
      <c r="C78" s="12">
        <f>(C74-C76)</f>
        <v>418.1651062227931</v>
      </c>
      <c r="D78" s="12">
        <f>(D74-D76)</f>
        <v>606.44369135566353</v>
      </c>
      <c r="H78" s="13" t="s">
        <v>39</v>
      </c>
      <c r="I78" s="12">
        <f>(I74-I76)</f>
        <v>1.578496002013857</v>
      </c>
      <c r="J78" s="12">
        <f>(J74-J76)</f>
        <v>11.629734900190442</v>
      </c>
      <c r="K78" s="12">
        <f>(K74-K76)</f>
        <v>20.201794600426553</v>
      </c>
    </row>
  </sheetData>
  <mergeCells count="14">
    <mergeCell ref="A54:F54"/>
    <mergeCell ref="H54:M54"/>
    <mergeCell ref="A28:F28"/>
    <mergeCell ref="H28:M28"/>
    <mergeCell ref="A2:F2"/>
    <mergeCell ref="A67:F67"/>
    <mergeCell ref="H67:M67"/>
    <mergeCell ref="H15:M15"/>
    <mergeCell ref="H2:M2"/>
    <mergeCell ref="H41:M41"/>
    <mergeCell ref="A41:F41"/>
    <mergeCell ref="A15:F15"/>
    <mergeCell ref="H1:M1"/>
    <mergeCell ref="A1:F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Pilling</dc:creator>
  <cp:lastModifiedBy>Ty Pilling</cp:lastModifiedBy>
  <dcterms:created xsi:type="dcterms:W3CDTF">2025-04-23T04:47:21Z</dcterms:created>
  <dcterms:modified xsi:type="dcterms:W3CDTF">2025-04-23T22:41:59Z</dcterms:modified>
</cp:coreProperties>
</file>