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D:\UCC\2do\Analisis Numerico\Modelos Parcial\Parcial 1\"/>
    </mc:Choice>
  </mc:AlternateContent>
  <xr:revisionPtr revIDLastSave="0" documentId="13_ncr:1_{80490673-C257-4577-931F-6EEFFDA10993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Ejercicio 1" sheetId="1" r:id="rId1"/>
    <sheet name="Ejercicio 2" sheetId="2" r:id="rId2"/>
    <sheet name="Sheet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3" l="1"/>
  <c r="N10" i="3"/>
  <c r="M10" i="3"/>
  <c r="L10" i="3"/>
  <c r="K10" i="3"/>
  <c r="N9" i="3"/>
  <c r="M9" i="3"/>
  <c r="L9" i="3"/>
  <c r="K9" i="3"/>
  <c r="N8" i="3"/>
  <c r="M8" i="3"/>
  <c r="L8" i="3"/>
  <c r="K8" i="3"/>
  <c r="H3" i="3"/>
  <c r="G3" i="3"/>
  <c r="F3" i="3"/>
  <c r="C14" i="2"/>
  <c r="N10" i="2"/>
  <c r="M10" i="2"/>
  <c r="L10" i="2"/>
  <c r="K10" i="2"/>
  <c r="N9" i="2"/>
  <c r="M9" i="2"/>
  <c r="L9" i="2"/>
  <c r="K9" i="2"/>
  <c r="L2" i="2" s="1"/>
  <c r="B9" i="2" s="1"/>
  <c r="N8" i="2"/>
  <c r="M8" i="2"/>
  <c r="L8" i="2"/>
  <c r="K8" i="2"/>
  <c r="H3" i="2"/>
  <c r="G3" i="2"/>
  <c r="F3" i="2"/>
  <c r="L3" i="3" l="1"/>
  <c r="L2" i="3"/>
  <c r="B9" i="3" s="1"/>
  <c r="L3" i="2"/>
  <c r="B10" i="2" s="1"/>
  <c r="N13" i="2"/>
  <c r="L13" i="2"/>
  <c r="M13" i="2"/>
  <c r="K13" i="2"/>
  <c r="H4" i="2"/>
  <c r="G4" i="2"/>
  <c r="C15" i="2"/>
  <c r="L13" i="3" l="1"/>
  <c r="K13" i="3"/>
  <c r="M13" i="3"/>
  <c r="N13" i="3"/>
  <c r="N14" i="3"/>
  <c r="M14" i="3"/>
  <c r="B10" i="3"/>
  <c r="K14" i="3"/>
  <c r="L14" i="3"/>
  <c r="L4" i="3" s="1"/>
  <c r="C10" i="3" s="1"/>
  <c r="H4" i="3"/>
  <c r="G4" i="3"/>
  <c r="C15" i="3"/>
  <c r="M14" i="2"/>
  <c r="L14" i="2"/>
  <c r="L4" i="2" s="1"/>
  <c r="C10" i="2" s="1"/>
  <c r="H5" i="2" s="1"/>
  <c r="K14" i="2"/>
  <c r="N14" i="2"/>
  <c r="H5" i="3" l="1"/>
  <c r="C16" i="3"/>
  <c r="F16" i="3" s="1"/>
  <c r="F15" i="3" s="1"/>
  <c r="F14" i="3" s="1"/>
  <c r="C16" i="2"/>
  <c r="F16" i="2" s="1"/>
  <c r="F15" i="2" s="1"/>
  <c r="F14" i="2" s="1"/>
  <c r="H15" i="2" s="1"/>
  <c r="B28" i="1"/>
  <c r="E25" i="1"/>
  <c r="F25" i="1" s="1"/>
  <c r="E22" i="1"/>
  <c r="G22" i="1" s="1"/>
  <c r="F21" i="1"/>
  <c r="F20" i="1"/>
  <c r="F19" i="1"/>
  <c r="G20" i="1"/>
  <c r="H16" i="3" l="1"/>
  <c r="H14" i="3"/>
  <c r="H15" i="3"/>
  <c r="H16" i="2"/>
  <c r="H14" i="2"/>
  <c r="E26" i="1"/>
  <c r="G25" i="1"/>
  <c r="F22" i="1"/>
  <c r="E23" i="1" s="1"/>
  <c r="E21" i="1"/>
  <c r="G21" i="1" s="1"/>
  <c r="F26" i="1" l="1"/>
  <c r="E27" i="1" s="1"/>
  <c r="G26" i="1"/>
  <c r="F23" i="1"/>
  <c r="E24" i="1" s="1"/>
  <c r="G23" i="1"/>
  <c r="G27" i="1" l="1"/>
  <c r="F27" i="1"/>
  <c r="F24" i="1"/>
  <c r="G24" i="1"/>
  <c r="G4" i="1" l="1"/>
  <c r="F4" i="1" l="1"/>
  <c r="H4" i="1" s="1"/>
  <c r="I4" i="1" l="1"/>
  <c r="E5" i="1" s="1"/>
  <c r="D5" i="1" l="1"/>
  <c r="G5" i="1" s="1"/>
  <c r="F5" i="1" l="1"/>
  <c r="H5" i="1" l="1"/>
  <c r="I5" i="1" s="1"/>
  <c r="E6" i="1" s="1"/>
  <c r="J5" i="1"/>
  <c r="D6" i="1" l="1"/>
  <c r="G6" i="1" s="1"/>
  <c r="F6" i="1" l="1"/>
  <c r="H6" i="1" s="1"/>
  <c r="I6" i="1" s="1"/>
  <c r="E7" i="1" s="1"/>
  <c r="J6" i="1" l="1"/>
  <c r="D7" i="1"/>
  <c r="G7" i="1" s="1"/>
  <c r="F7" i="1" l="1"/>
  <c r="H7" i="1" l="1"/>
  <c r="I7" i="1" s="1"/>
  <c r="J7" i="1"/>
  <c r="D8" i="1" l="1"/>
  <c r="G8" i="1" s="1"/>
  <c r="E8" i="1"/>
  <c r="F8" i="1" l="1"/>
  <c r="H8" i="1" s="1"/>
  <c r="I8" i="1" s="1"/>
  <c r="E9" i="1" s="1"/>
  <c r="J8" i="1" l="1"/>
  <c r="D9" i="1"/>
  <c r="G9" i="1" s="1"/>
  <c r="F9" i="1" l="1"/>
  <c r="H9" i="1"/>
  <c r="I9" i="1" s="1"/>
  <c r="J9" i="1"/>
  <c r="D10" i="1" l="1"/>
  <c r="G10" i="1" s="1"/>
  <c r="E10" i="1"/>
  <c r="F10" i="1" l="1"/>
  <c r="H10" i="1" s="1"/>
  <c r="I10" i="1" s="1"/>
  <c r="J10" i="1" l="1"/>
  <c r="D11" i="1"/>
  <c r="G11" i="1" s="1"/>
  <c r="E11" i="1"/>
  <c r="F11" i="1" l="1"/>
  <c r="H11" i="1" s="1"/>
  <c r="I11" i="1" l="1"/>
  <c r="J11" i="1"/>
  <c r="E12" i="1" l="1"/>
  <c r="D12" i="1"/>
  <c r="G12" i="1" s="1"/>
  <c r="F12" i="1" l="1"/>
  <c r="H12" i="1" s="1"/>
  <c r="J12" i="1" l="1"/>
  <c r="I12" i="1"/>
  <c r="E13" i="1" l="1"/>
  <c r="D13" i="1"/>
  <c r="G13" i="1" s="1"/>
  <c r="F13" i="1" l="1"/>
  <c r="H13" i="1" s="1"/>
  <c r="J13" i="1" l="1"/>
  <c r="I13" i="1"/>
  <c r="E14" i="1" l="1"/>
  <c r="D14" i="1"/>
  <c r="G14" i="1" s="1"/>
  <c r="F14" i="1" l="1"/>
  <c r="H14" i="1" s="1"/>
  <c r="J14" i="1" l="1"/>
  <c r="I14" i="1"/>
  <c r="B9" i="1"/>
</calcChain>
</file>

<file path=xl/sharedStrings.xml><?xml version="1.0" encoding="utf-8"?>
<sst xmlns="http://schemas.openxmlformats.org/spreadsheetml/2006/main" count="65" uniqueCount="41">
  <si>
    <t>Formula</t>
  </si>
  <si>
    <t>a</t>
  </si>
  <si>
    <t>b</t>
  </si>
  <si>
    <t>c</t>
  </si>
  <si>
    <t>f(a)</t>
  </si>
  <si>
    <t>f(c)</t>
  </si>
  <si>
    <t>f(a)f(c)</t>
  </si>
  <si>
    <t>E</t>
  </si>
  <si>
    <t>-</t>
  </si>
  <si>
    <t>Error</t>
  </si>
  <si>
    <t>ε=10^-3</t>
  </si>
  <si>
    <t>Raiz</t>
  </si>
  <si>
    <t>3° Raiz</t>
  </si>
  <si>
    <t>i</t>
  </si>
  <si>
    <t>xi</t>
  </si>
  <si>
    <t>f(xi)</t>
  </si>
  <si>
    <t>|E|</t>
  </si>
  <si>
    <t>f'(x)</t>
  </si>
  <si>
    <t>Metodo Biseccion</t>
  </si>
  <si>
    <t>X</t>
  </si>
  <si>
    <t>Y</t>
  </si>
  <si>
    <t>Z</t>
  </si>
  <si>
    <t>X1</t>
  </si>
  <si>
    <t>X2</t>
  </si>
  <si>
    <t>X3</t>
  </si>
  <si>
    <t>f(x)=e^(-0,5*x)*sen(x)</t>
  </si>
  <si>
    <t>f'(x)=e^(-0,5*x)*(-0,5*sin(x)+cos(x))</t>
  </si>
  <si>
    <t>Metodo de la Secante</t>
  </si>
  <si>
    <t>Matriz U</t>
  </si>
  <si>
    <t>m21</t>
  </si>
  <si>
    <t>m31</t>
  </si>
  <si>
    <t>m32</t>
  </si>
  <si>
    <t>Matriz L</t>
  </si>
  <si>
    <t>Matriz A</t>
  </si>
  <si>
    <t>Matriz B</t>
  </si>
  <si>
    <t>Matriz Y</t>
  </si>
  <si>
    <t>Matriz X</t>
  </si>
  <si>
    <t>Verificacion</t>
  </si>
  <si>
    <t>Y1</t>
  </si>
  <si>
    <t>Y2</t>
  </si>
  <si>
    <t>Y3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</si>
</sst>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Aptos Narrow"/>
      <family val="2"/>
    </font>
    <font>
      <sz val="11"/>
      <color theme="1"/>
      <name val="Aptos Narrow"/>
      <family val="2"/>
    </font>
    <font>
      <b/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4343"/>
        <bgColor indexed="64"/>
      </patternFill>
    </fill>
    <fill>
      <patternFill patternType="solid">
        <fgColor rgb="FFFFFF00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0" fillId="2" borderId="0" xfId="0" applyFill="1"/>
    <xf numFmtId="0" fontId="2" fillId="3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1" fillId="6" borderId="10" xfId="0" applyFont="1" applyFill="1" applyBorder="1" applyAlignment="1">
      <alignment horizontal="center"/>
    </xf>
    <xf numFmtId="0" fontId="1" fillId="6" borderId="11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164" fontId="0" fillId="2" borderId="7" xfId="0" applyNumberFormat="1" applyFill="1" applyBorder="1" applyAlignment="1">
      <alignment horizontal="center"/>
    </xf>
    <xf numFmtId="164" fontId="0" fillId="2" borderId="8" xfId="0" applyNumberFormat="1" applyFill="1" applyBorder="1" applyAlignment="1">
      <alignment horizontal="center"/>
    </xf>
    <xf numFmtId="164" fontId="0" fillId="2" borderId="10" xfId="0" applyNumberFormat="1" applyFill="1" applyBorder="1" applyAlignment="1">
      <alignment horizontal="center"/>
    </xf>
    <xf numFmtId="164" fontId="0" fillId="2" borderId="11" xfId="0" applyNumberFormat="1" applyFill="1" applyBorder="1" applyAlignment="1">
      <alignment horizontal="center"/>
    </xf>
    <xf numFmtId="164" fontId="0" fillId="2" borderId="2" xfId="0" applyNumberFormat="1" applyFill="1" applyBorder="1" applyAlignment="1">
      <alignment horizontal="center"/>
    </xf>
    <xf numFmtId="164" fontId="0" fillId="2" borderId="18" xfId="0" applyNumberFormat="1" applyFill="1" applyBorder="1" applyAlignment="1">
      <alignment horizontal="center"/>
    </xf>
    <xf numFmtId="164" fontId="0" fillId="0" borderId="19" xfId="0" applyNumberFormat="1" applyBorder="1" applyAlignment="1">
      <alignment horizontal="center"/>
    </xf>
    <xf numFmtId="164" fontId="0" fillId="2" borderId="19" xfId="0" applyNumberFormat="1" applyFill="1" applyBorder="1" applyAlignment="1">
      <alignment horizontal="center"/>
    </xf>
    <xf numFmtId="164" fontId="0" fillId="0" borderId="20" xfId="0" applyNumberFormat="1" applyBorder="1" applyAlignment="1">
      <alignment horizontal="center"/>
    </xf>
    <xf numFmtId="164" fontId="0" fillId="2" borderId="22" xfId="0" applyNumberFormat="1" applyFill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0" fillId="2" borderId="23" xfId="0" applyNumberFormat="1" applyFill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0" fontId="0" fillId="2" borderId="24" xfId="0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4" fillId="4" borderId="12" xfId="0" applyFont="1" applyFill="1" applyBorder="1" applyAlignment="1">
      <alignment horizontal="center"/>
    </xf>
    <xf numFmtId="0" fontId="4" fillId="4" borderId="13" xfId="0" applyFont="1" applyFill="1" applyBorder="1" applyAlignment="1">
      <alignment horizontal="center"/>
    </xf>
    <xf numFmtId="0" fontId="4" fillId="4" borderId="14" xfId="0" applyFont="1" applyFill="1" applyBorder="1" applyAlignment="1">
      <alignment horizontal="center"/>
    </xf>
    <xf numFmtId="164" fontId="0" fillId="2" borderId="20" xfId="0" applyNumberFormat="1" applyFill="1" applyBorder="1" applyAlignment="1">
      <alignment horizontal="center"/>
    </xf>
    <xf numFmtId="0" fontId="1" fillId="3" borderId="2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5" borderId="12" xfId="0" applyFont="1" applyFill="1" applyBorder="1" applyAlignment="1">
      <alignment horizontal="center"/>
    </xf>
    <xf numFmtId="0" fontId="1" fillId="5" borderId="13" xfId="0" applyFont="1" applyFill="1" applyBorder="1" applyAlignment="1">
      <alignment horizontal="center"/>
    </xf>
    <xf numFmtId="0" fontId="1" fillId="5" borderId="14" xfId="0" applyFont="1" applyFill="1" applyBorder="1" applyAlignment="1">
      <alignment horizontal="center"/>
    </xf>
    <xf numFmtId="0" fontId="1" fillId="3" borderId="26" xfId="0" applyFont="1" applyFill="1" applyBorder="1" applyAlignment="1">
      <alignment horizontal="center"/>
    </xf>
    <xf numFmtId="0" fontId="1" fillId="5" borderId="25" xfId="0" applyFont="1" applyFill="1" applyBorder="1" applyAlignment="1">
      <alignment horizontal="center"/>
    </xf>
    <xf numFmtId="0" fontId="0" fillId="0" borderId="0" xfId="0" applyAlignment="1">
      <alignment horizontal="center"/>
    </xf>
    <xf numFmtId="164" fontId="0" fillId="0" borderId="15" xfId="0" applyNumberFormat="1" applyBorder="1" applyAlignment="1">
      <alignment horizontal="center"/>
    </xf>
    <xf numFmtId="164" fontId="0" fillId="0" borderId="24" xfId="0" applyNumberFormat="1" applyBorder="1" applyAlignment="1">
      <alignment horizontal="center"/>
    </xf>
    <xf numFmtId="0" fontId="1" fillId="5" borderId="21" xfId="0" applyFont="1" applyFill="1" applyBorder="1" applyAlignment="1">
      <alignment horizontal="center"/>
    </xf>
    <xf numFmtId="164" fontId="0" fillId="0" borderId="16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164" fontId="0" fillId="0" borderId="17" xfId="0" applyNumberForma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1" fillId="5" borderId="30" xfId="0" applyFont="1" applyFill="1" applyBorder="1" applyAlignment="1">
      <alignment horizontal="center"/>
    </xf>
    <xf numFmtId="0" fontId="1" fillId="5" borderId="31" xfId="0" applyFont="1" applyFill="1" applyBorder="1" applyAlignment="1">
      <alignment horizontal="center"/>
    </xf>
    <xf numFmtId="0" fontId="1" fillId="5" borderId="32" xfId="0" applyFont="1" applyFill="1" applyBorder="1" applyAlignment="1">
      <alignment horizontal="center"/>
    </xf>
    <xf numFmtId="164" fontId="0" fillId="0" borderId="33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5" fontId="0" fillId="0" borderId="0" xfId="0" applyNumberFormat="1" applyAlignment="1">
      <alignment horizontal="center"/>
    </xf>
    <xf numFmtId="164" fontId="0" fillId="0" borderId="26" xfId="0" applyNumberFormat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21" xfId="0" applyNumberFormat="1" applyBorder="1" applyAlignment="1">
      <alignment horizontal="center"/>
    </xf>
    <xf numFmtId="0" fontId="1" fillId="7" borderId="21" xfId="0" applyFont="1" applyFill="1" applyBorder="1" applyAlignment="1">
      <alignment horizontal="center"/>
    </xf>
    <xf numFmtId="0" fontId="0" fillId="0" borderId="26" xfId="0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0" fillId="0" borderId="34" xfId="0" applyBorder="1" applyAlignment="1">
      <alignment horizontal="center"/>
    </xf>
    <xf numFmtId="164" fontId="7" fillId="0" borderId="26" xfId="0" applyNumberFormat="1" applyFont="1" applyBorder="1" applyAlignment="1">
      <alignment horizontal="center"/>
    </xf>
    <xf numFmtId="164" fontId="7" fillId="0" borderId="21" xfId="0" applyNumberFormat="1" applyFont="1" applyBorder="1" applyAlignment="1">
      <alignment horizontal="center"/>
    </xf>
    <xf numFmtId="164" fontId="7" fillId="0" borderId="2" xfId="0" applyNumberFormat="1" applyFont="1" applyBorder="1" applyAlignment="1">
      <alignment horizontal="center"/>
    </xf>
    <xf numFmtId="0" fontId="1" fillId="5" borderId="27" xfId="0" applyFont="1" applyFill="1" applyBorder="1" applyAlignment="1">
      <alignment horizontal="center"/>
    </xf>
    <xf numFmtId="0" fontId="1" fillId="5" borderId="28" xfId="0" applyFont="1" applyFill="1" applyBorder="1" applyAlignment="1">
      <alignment horizontal="center"/>
    </xf>
    <xf numFmtId="0" fontId="1" fillId="5" borderId="29" xfId="0" applyFont="1" applyFill="1" applyBorder="1" applyAlignment="1">
      <alignment horizontal="center"/>
    </xf>
    <xf numFmtId="0" fontId="1" fillId="5" borderId="12" xfId="0" applyFont="1" applyFill="1" applyBorder="1" applyAlignment="1">
      <alignment horizontal="center"/>
    </xf>
    <xf numFmtId="0" fontId="1" fillId="5" borderId="13" xfId="0" applyFont="1" applyFill="1" applyBorder="1" applyAlignment="1">
      <alignment horizontal="center"/>
    </xf>
    <xf numFmtId="0" fontId="1" fillId="5" borderId="14" xfId="0" applyFont="1" applyFill="1" applyBorder="1" applyAlignment="1">
      <alignment horizontal="center"/>
    </xf>
  </cellXfs>
  <cellStyles count="1">
    <cellStyle name="Normal" xfId="0" builtinId="0"/>
  </cellStyles>
  <dxfs count="2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15</xdr:row>
      <xdr:rowOff>47625</xdr:rowOff>
    </xdr:from>
    <xdr:to>
      <xdr:col>11</xdr:col>
      <xdr:colOff>47625</xdr:colOff>
      <xdr:row>15</xdr:row>
      <xdr:rowOff>47625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C8B66050-DCB8-FA13-C29E-D0DC575E1AED}"/>
            </a:ext>
          </a:extLst>
        </xdr:cNvPr>
        <xdr:cNvCxnSpPr/>
      </xdr:nvCxnSpPr>
      <xdr:spPr>
        <a:xfrm>
          <a:off x="47625" y="3076575"/>
          <a:ext cx="8286750" cy="0"/>
        </a:xfrm>
        <a:prstGeom prst="line">
          <a:avLst/>
        </a:prstGeom>
        <a:ln w="19050" cap="flat" cmpd="sng" algn="ctr">
          <a:solidFill>
            <a:schemeClr val="dk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2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5BB19EAF-ED0D-43B1-968F-2444935A70D0}">
  <we:reference id="wa200005502" version="1.0.0.11" store="en-GB" storeType="OMEX"/>
  <we:alternateReferences>
    <we:reference id="wa200005502" version="1.0.0.11" store="wa200005502" storeType="OMEX"/>
  </we:alternateReferences>
  <we:properties>
    <we:property name="docId" value="&quot;xVfqqOZ9dfW-OuNEUFsIR&quot;"/>
  </we:properties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_xldudf_GPT</we:customFunctionIds>
        <we:customFunctionIds>_xldudf_GPT_LIST</we:customFunctionIds>
        <we:customFunctionIds>_xldudf_GPT_HLIST</we:customFunctionIds>
        <we:customFunctionIds>_xldudf_GPT_CLASSIFY</we:customFunctionIds>
        <we:customFunctionIds>_xldudf_GPT_TRANSLATE</we:customFunctionIds>
        <we:customFunctionIds>_xldudf_GPT_EXTRACT</we:customFunctionIds>
        <we:customFunctionIds>_xldudf_GPT_TAG</we:customFunctionIds>
        <we:customFunctionIds>_xldudf_GPT_CONVERT</we:customFunctionIds>
        <we:customFunctionIds>_xldudf_GPT_FORMAT</we:customFunctionIds>
        <we:customFunctionIds>_xldudf_GPT_SUMMARIZE</we:customFunctionIds>
        <we:customFunctionIds>_xldudf_GPT_TABLE</we:customFunctionIds>
        <we:customFunctionIds>_xldudf_GPT_FILL</we:customFunctionIds>
        <we:customFunctionIds>_xldudf_GPT_SPLIT</we:customFunctionIds>
        <we:customFunctionIds>_xldudf_GPT_HSPLIT</we:customFunctionIds>
        <we:customFunctionIds>_xldudf_GPT_EDIT</we:customFunctionIds>
        <we:customFunctionIds>_xldudf_GPT_MATCH</we:customFunctionIds>
        <we:customFunctionIds>_xldudf_GPT_VISION</we:customFunctionIds>
        <we:customFunctionIds>_xldudf_GPT_WEB</we:customFunctionIds>
      </we:customFunctionIdList>
    </a:ext>
  </we:extLst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9"/>
  <sheetViews>
    <sheetView topLeftCell="A8" zoomScale="70" zoomScaleNormal="130" workbookViewId="0">
      <selection activeCell="I19" sqref="I19"/>
    </sheetView>
  </sheetViews>
  <sheetFormatPr defaultColWidth="10.7109375" defaultRowHeight="15" x14ac:dyDescent="0.25"/>
  <cols>
    <col min="1" max="1" width="10.7109375" style="1"/>
    <col min="2" max="2" width="34.28515625" style="1" customWidth="1"/>
    <col min="3" max="3" width="10.7109375" style="1"/>
    <col min="4" max="5" width="10.85546875" style="1" bestFit="1" customWidth="1"/>
    <col min="6" max="6" width="11" style="1" bestFit="1" customWidth="1"/>
    <col min="7" max="7" width="10.85546875" style="1" bestFit="1" customWidth="1"/>
    <col min="8" max="8" width="12.7109375" style="1" bestFit="1" customWidth="1"/>
    <col min="9" max="9" width="14.7109375" style="1" bestFit="1" customWidth="1"/>
    <col min="10" max="10" width="10.85546875" style="1" bestFit="1" customWidth="1"/>
    <col min="11" max="16384" width="10.7109375" style="1"/>
  </cols>
  <sheetData>
    <row r="1" spans="2:10" ht="15.75" thickBot="1" x14ac:dyDescent="0.3">
      <c r="B1" s="1" t="s">
        <v>18</v>
      </c>
    </row>
    <row r="2" spans="2:10" ht="16.5" thickBot="1" x14ac:dyDescent="0.3">
      <c r="B2" s="2" t="s">
        <v>0</v>
      </c>
    </row>
    <row r="3" spans="2:10" ht="19.5" thickBot="1" x14ac:dyDescent="0.35">
      <c r="B3" s="3" t="s">
        <v>25</v>
      </c>
      <c r="D3" s="38" t="s">
        <v>1</v>
      </c>
      <c r="E3" s="39" t="s">
        <v>2</v>
      </c>
      <c r="F3" s="39" t="s">
        <v>3</v>
      </c>
      <c r="G3" s="39" t="s">
        <v>4</v>
      </c>
      <c r="H3" s="39" t="s">
        <v>5</v>
      </c>
      <c r="I3" s="39" t="s">
        <v>6</v>
      </c>
      <c r="J3" s="40" t="s">
        <v>7</v>
      </c>
    </row>
    <row r="4" spans="2:10" ht="16.5" thickBot="1" x14ac:dyDescent="0.3">
      <c r="B4" s="4"/>
      <c r="D4" s="35">
        <v>5</v>
      </c>
      <c r="E4" s="36">
        <v>7</v>
      </c>
      <c r="F4" s="36">
        <f>(D4+E4)/2</f>
        <v>6</v>
      </c>
      <c r="G4" s="36">
        <f>EXP(-0.5*D4)*SIN(D4)</f>
        <v>-7.871329776614687E-2</v>
      </c>
      <c r="H4" s="36">
        <f>EXP(-0.5*F4)*SIN(F4)</f>
        <v>-1.3911278511870687E-2</v>
      </c>
      <c r="I4" s="36">
        <f>G4*H4</f>
        <v>1.0950026078126779E-3</v>
      </c>
      <c r="J4" s="37" t="s">
        <v>8</v>
      </c>
    </row>
    <row r="5" spans="2:10" ht="15.75" x14ac:dyDescent="0.25">
      <c r="B5" s="2" t="s">
        <v>9</v>
      </c>
      <c r="D5" s="5">
        <f>IF(I4&lt;0,D4,F4)</f>
        <v>6</v>
      </c>
      <c r="E5" s="6">
        <f>IF(I4&gt;0,E4,F4)</f>
        <v>7</v>
      </c>
      <c r="F5" s="6">
        <f t="shared" ref="F5:F13" si="0">(D5+E5)/2</f>
        <v>6.5</v>
      </c>
      <c r="G5" s="6">
        <f t="shared" ref="G5:G14" si="1">EXP(0.1*D5)*SIN(D5)</f>
        <v>-0.50912823238874327</v>
      </c>
      <c r="H5" s="6">
        <f t="shared" ref="H5:H14" si="2">EXP(0.1*F5)*SIN(F5)</f>
        <v>0.41207112031919363</v>
      </c>
      <c r="I5" s="6">
        <f t="shared" ref="I5:I13" si="3">G5*H5</f>
        <v>-0.20979704110656019</v>
      </c>
      <c r="J5" s="7">
        <f>ABS(E5-F5)</f>
        <v>0.5</v>
      </c>
    </row>
    <row r="6" spans="2:10" ht="16.5" thickBot="1" x14ac:dyDescent="0.3">
      <c r="B6" s="8" t="s">
        <v>10</v>
      </c>
      <c r="D6" s="5">
        <f t="shared" ref="D6:D13" si="4">IF(I5&lt;0,D5,F5)</f>
        <v>6</v>
      </c>
      <c r="E6" s="6">
        <f t="shared" ref="E6:E13" si="5">IF(I5&gt;0,E5,F5)</f>
        <v>6.5</v>
      </c>
      <c r="F6" s="6">
        <f t="shared" si="0"/>
        <v>6.25</v>
      </c>
      <c r="G6" s="6">
        <f t="shared" si="1"/>
        <v>-0.50912823238874327</v>
      </c>
      <c r="H6" s="6">
        <f t="shared" si="2"/>
        <v>-6.1986937185741317E-2</v>
      </c>
      <c r="I6" s="6">
        <f t="shared" si="3"/>
        <v>3.1559299760568538E-2</v>
      </c>
      <c r="J6" s="7">
        <f t="shared" ref="J6:J13" si="6">ABS(E6-F6)</f>
        <v>0.25</v>
      </c>
    </row>
    <row r="7" spans="2:10" ht="15.75" thickBot="1" x14ac:dyDescent="0.3">
      <c r="D7" s="5">
        <f t="shared" si="4"/>
        <v>6.25</v>
      </c>
      <c r="E7" s="6">
        <f t="shared" si="5"/>
        <v>6.5</v>
      </c>
      <c r="F7" s="6">
        <f t="shared" si="0"/>
        <v>6.375</v>
      </c>
      <c r="G7" s="6">
        <f t="shared" si="1"/>
        <v>-6.1986937185741317E-2</v>
      </c>
      <c r="H7" s="6">
        <f t="shared" si="2"/>
        <v>0.17344611116740402</v>
      </c>
      <c r="I7" s="6">
        <f t="shared" si="3"/>
        <v>-1.0751393198044979E-2</v>
      </c>
      <c r="J7" s="7">
        <f t="shared" si="6"/>
        <v>0.125</v>
      </c>
    </row>
    <row r="8" spans="2:10" ht="15.75" x14ac:dyDescent="0.25">
      <c r="B8" s="9" t="s">
        <v>12</v>
      </c>
      <c r="D8" s="5">
        <f t="shared" si="4"/>
        <v>6.25</v>
      </c>
      <c r="E8" s="6">
        <f t="shared" si="5"/>
        <v>6.375</v>
      </c>
      <c r="F8" s="6">
        <f t="shared" si="0"/>
        <v>6.3125</v>
      </c>
      <c r="G8" s="6">
        <f t="shared" si="1"/>
        <v>-6.1986937185741317E-2</v>
      </c>
      <c r="H8" s="6">
        <f t="shared" si="2"/>
        <v>5.5102529496098493E-2</v>
      </c>
      <c r="I8" s="6">
        <f t="shared" si="3"/>
        <v>-3.4156370346501153E-3</v>
      </c>
      <c r="J8" s="7">
        <f t="shared" si="6"/>
        <v>6.25E-2</v>
      </c>
    </row>
    <row r="9" spans="2:10" ht="15.75" thickBot="1" x14ac:dyDescent="0.3">
      <c r="B9" s="10">
        <f>F14</f>
        <v>6.2822265625</v>
      </c>
      <c r="D9" s="5">
        <f t="shared" si="4"/>
        <v>6.25</v>
      </c>
      <c r="E9" s="6">
        <f t="shared" si="5"/>
        <v>6.3125</v>
      </c>
      <c r="F9" s="6">
        <f t="shared" si="0"/>
        <v>6.28125</v>
      </c>
      <c r="G9" s="6">
        <f t="shared" si="1"/>
        <v>-6.1986937185741317E-2</v>
      </c>
      <c r="H9" s="6">
        <f t="shared" si="2"/>
        <v>-3.6269440666008906E-3</v>
      </c>
      <c r="I9" s="6">
        <f t="shared" si="3"/>
        <v>2.2482315403258657E-4</v>
      </c>
      <c r="J9" s="7">
        <f t="shared" si="6"/>
        <v>3.125E-2</v>
      </c>
    </row>
    <row r="10" spans="2:10" x14ac:dyDescent="0.25">
      <c r="D10" s="5">
        <f t="shared" si="4"/>
        <v>6.28125</v>
      </c>
      <c r="E10" s="6">
        <f t="shared" si="5"/>
        <v>6.3125</v>
      </c>
      <c r="F10" s="6">
        <f t="shared" si="0"/>
        <v>6.296875</v>
      </c>
      <c r="G10" s="6">
        <f t="shared" si="1"/>
        <v>-3.6269440666008906E-3</v>
      </c>
      <c r="H10" s="6">
        <f t="shared" si="2"/>
        <v>2.5695078255487197E-2</v>
      </c>
      <c r="I10" s="6">
        <f t="shared" si="3"/>
        <v>-9.3194611619584855E-5</v>
      </c>
      <c r="J10" s="7">
        <f t="shared" si="6"/>
        <v>1.5625E-2</v>
      </c>
    </row>
    <row r="11" spans="2:10" x14ac:dyDescent="0.25">
      <c r="D11" s="5">
        <f t="shared" si="4"/>
        <v>6.28125</v>
      </c>
      <c r="E11" s="6">
        <f t="shared" si="5"/>
        <v>6.296875</v>
      </c>
      <c r="F11" s="6">
        <f t="shared" si="0"/>
        <v>6.2890625</v>
      </c>
      <c r="G11" s="6">
        <f t="shared" si="1"/>
        <v>-3.6269440666008906E-3</v>
      </c>
      <c r="H11" s="6">
        <f t="shared" si="2"/>
        <v>1.1022952937755112E-2</v>
      </c>
      <c r="I11" s="6">
        <f t="shared" si="3"/>
        <v>-3.9979633754011758E-5</v>
      </c>
      <c r="J11" s="7">
        <f t="shared" si="6"/>
        <v>7.8125E-3</v>
      </c>
    </row>
    <row r="12" spans="2:10" x14ac:dyDescent="0.25">
      <c r="D12" s="5">
        <f t="shared" si="4"/>
        <v>6.28125</v>
      </c>
      <c r="E12" s="6">
        <f t="shared" si="5"/>
        <v>6.2890625</v>
      </c>
      <c r="F12" s="6">
        <f t="shared" si="0"/>
        <v>6.28515625</v>
      </c>
      <c r="G12" s="6">
        <f t="shared" si="1"/>
        <v>-3.6269440666008906E-3</v>
      </c>
      <c r="H12" s="6">
        <f t="shared" si="2"/>
        <v>3.6951716015171934E-3</v>
      </c>
      <c r="I12" s="6">
        <f t="shared" si="3"/>
        <v>-1.3402180715194895E-5</v>
      </c>
      <c r="J12" s="7">
        <f t="shared" si="6"/>
        <v>3.90625E-3</v>
      </c>
    </row>
    <row r="13" spans="2:10" x14ac:dyDescent="0.25">
      <c r="D13" s="5">
        <f t="shared" si="4"/>
        <v>6.28125</v>
      </c>
      <c r="E13" s="6">
        <f t="shared" si="5"/>
        <v>6.28515625</v>
      </c>
      <c r="F13" s="15">
        <f t="shared" si="0"/>
        <v>6.283203125</v>
      </c>
      <c r="G13" s="6">
        <f t="shared" si="1"/>
        <v>-3.6269440666008906E-3</v>
      </c>
      <c r="H13" s="6">
        <f t="shared" si="2"/>
        <v>3.3398781449159214E-5</v>
      </c>
      <c r="I13" s="6">
        <f t="shared" si="3"/>
        <v>-1.2113551220872791E-7</v>
      </c>
      <c r="J13" s="16">
        <f t="shared" si="6"/>
        <v>1.953125E-3</v>
      </c>
    </row>
    <row r="14" spans="2:10" ht="15.75" thickBot="1" x14ac:dyDescent="0.3">
      <c r="D14" s="11">
        <f t="shared" ref="D14" si="7">IF(I13&lt;0,D13,F13)</f>
        <v>6.28125</v>
      </c>
      <c r="E14" s="12">
        <f t="shared" ref="E14" si="8">IF(I13&gt;0,E13,F13)</f>
        <v>6.283203125</v>
      </c>
      <c r="F14" s="13">
        <f t="shared" ref="F14" si="9">(D14+E14)/2</f>
        <v>6.2822265625</v>
      </c>
      <c r="G14" s="12">
        <f t="shared" si="1"/>
        <v>-3.6269440666008906E-3</v>
      </c>
      <c r="H14" s="12">
        <f t="shared" si="2"/>
        <v>-1.796952235675486E-3</v>
      </c>
      <c r="I14" s="12">
        <f t="shared" ref="I14" si="10">G14*H14</f>
        <v>6.5174452491484093E-6</v>
      </c>
      <c r="J14" s="14">
        <f t="shared" ref="J14" si="11">ABS(E14-F14)</f>
        <v>9.765625E-4</v>
      </c>
    </row>
    <row r="17" spans="1:9" ht="15.75" thickBot="1" x14ac:dyDescent="0.3">
      <c r="A17" s="17"/>
      <c r="B17" s="17" t="s">
        <v>27</v>
      </c>
    </row>
    <row r="18" spans="1:9" ht="15.75" thickBot="1" x14ac:dyDescent="0.3">
      <c r="A18" s="17"/>
      <c r="B18" s="18" t="s">
        <v>0</v>
      </c>
      <c r="D18" s="48" t="s">
        <v>13</v>
      </c>
      <c r="E18" s="44" t="s">
        <v>14</v>
      </c>
      <c r="F18" s="45" t="s">
        <v>15</v>
      </c>
      <c r="G18" s="46" t="s">
        <v>16</v>
      </c>
    </row>
    <row r="19" spans="1:9" ht="16.5" thickBot="1" x14ac:dyDescent="0.3">
      <c r="A19" s="17"/>
      <c r="B19" s="3" t="s">
        <v>25</v>
      </c>
      <c r="D19" s="47">
        <v>0</v>
      </c>
      <c r="E19" s="25">
        <v>5</v>
      </c>
      <c r="F19" s="27">
        <f>EXP(-0.5*E19)*SIN(E19)</f>
        <v>-7.871329776614687E-2</v>
      </c>
      <c r="G19" s="41" t="s">
        <v>8</v>
      </c>
    </row>
    <row r="20" spans="1:9" ht="15.75" thickBot="1" x14ac:dyDescent="0.3">
      <c r="A20" s="17"/>
      <c r="B20" s="17"/>
      <c r="D20" s="42">
        <v>1</v>
      </c>
      <c r="E20" s="29">
        <v>7</v>
      </c>
      <c r="F20" s="20">
        <f>EXP(-0.5*E20)*SIN(E20)</f>
        <v>1.9839276224836177E-2</v>
      </c>
      <c r="G20" s="21">
        <f>ABS(E20-E19)</f>
        <v>2</v>
      </c>
    </row>
    <row r="21" spans="1:9" x14ac:dyDescent="0.25">
      <c r="A21" s="17"/>
      <c r="B21" s="18" t="s">
        <v>17</v>
      </c>
      <c r="D21" s="42">
        <v>2</v>
      </c>
      <c r="E21" s="29">
        <f>E20-(F20*(E19-E20))/(F19-F20)</f>
        <v>6.5973869494945641</v>
      </c>
      <c r="F21" s="20">
        <f>EXP(-0.5*E21)*SIN(E21)</f>
        <v>1.1413914851403634E-2</v>
      </c>
      <c r="G21" s="21">
        <f>ABS(E21-E20)</f>
        <v>0.40261305050543594</v>
      </c>
    </row>
    <row r="22" spans="1:9" ht="15.75" thickBot="1" x14ac:dyDescent="0.3">
      <c r="A22" s="17"/>
      <c r="B22" s="19" t="s">
        <v>26</v>
      </c>
      <c r="D22" s="42">
        <v>3</v>
      </c>
      <c r="E22" s="29">
        <f t="shared" ref="E22:E24" si="12">E21-(F21*(E20-E21))/(F20-F21)</f>
        <v>6.0519633322924067</v>
      </c>
      <c r="F22" s="20">
        <f t="shared" ref="F22:F27" si="13">EXP(-0.5*E22)*SIN(E22)</f>
        <v>-1.1116938976894043E-2</v>
      </c>
      <c r="G22" s="21">
        <f t="shared" ref="G22:G24" si="14">ABS(E22-E21)</f>
        <v>0.54542361720215737</v>
      </c>
    </row>
    <row r="23" spans="1:9" ht="15.75" thickBot="1" x14ac:dyDescent="0.3">
      <c r="A23" s="17"/>
      <c r="B23" s="17"/>
      <c r="D23" s="42">
        <v>4</v>
      </c>
      <c r="E23" s="29">
        <f t="shared" si="12"/>
        <v>6.3210805666059064</v>
      </c>
      <c r="F23" s="20">
        <f t="shared" si="13"/>
        <v>1.6064815045515133E-3</v>
      </c>
      <c r="G23" s="21">
        <f t="shared" si="14"/>
        <v>0.26911723431349976</v>
      </c>
    </row>
    <row r="24" spans="1:9" x14ac:dyDescent="0.25">
      <c r="A24" s="17"/>
      <c r="B24" s="18" t="s">
        <v>9</v>
      </c>
      <c r="D24" s="42">
        <v>5</v>
      </c>
      <c r="E24" s="29">
        <f t="shared" si="12"/>
        <v>6.2871013500806683</v>
      </c>
      <c r="F24" s="20">
        <f t="shared" si="13"/>
        <v>1.6889609915915068E-4</v>
      </c>
      <c r="G24" s="21">
        <f t="shared" si="14"/>
        <v>3.3979216525238165E-2</v>
      </c>
    </row>
    <row r="25" spans="1:9" ht="15.75" thickBot="1" x14ac:dyDescent="0.3">
      <c r="A25" s="17"/>
      <c r="B25" s="19" t="s">
        <v>10</v>
      </c>
      <c r="D25" s="42">
        <v>6</v>
      </c>
      <c r="E25" s="29">
        <f t="shared" ref="E25:E27" si="15">E24-(F24*(E23-E24))/(F23-F24)</f>
        <v>6.283109269260934</v>
      </c>
      <c r="F25" s="20">
        <f t="shared" si="13"/>
        <v>-3.2860213271633507E-6</v>
      </c>
      <c r="G25" s="21">
        <f t="shared" ref="G25:G27" si="16">ABS(E25-E24)</f>
        <v>3.9920808197342339E-3</v>
      </c>
    </row>
    <row r="26" spans="1:9" ht="15.75" thickBot="1" x14ac:dyDescent="0.3">
      <c r="A26" s="17"/>
      <c r="B26" s="17"/>
      <c r="D26" s="42">
        <v>7</v>
      </c>
      <c r="E26" s="29">
        <f t="shared" si="15"/>
        <v>6.2831854563974172</v>
      </c>
      <c r="F26" s="20">
        <f t="shared" si="13"/>
        <v>6.4482866597924954E-9</v>
      </c>
      <c r="G26" s="21">
        <f t="shared" si="16"/>
        <v>7.6187136483163442E-5</v>
      </c>
    </row>
    <row r="27" spans="1:9" ht="15.75" thickBot="1" x14ac:dyDescent="0.3">
      <c r="A27" s="17"/>
      <c r="B27" s="18" t="s">
        <v>11</v>
      </c>
      <c r="C27" s="17"/>
      <c r="D27" s="43">
        <v>8</v>
      </c>
      <c r="E27" s="32">
        <f t="shared" si="15"/>
        <v>6.283185307185259</v>
      </c>
      <c r="F27" s="22">
        <f t="shared" si="13"/>
        <v>2.4513313524947579E-13</v>
      </c>
      <c r="G27" s="23">
        <f t="shared" si="16"/>
        <v>1.4921215818475275E-7</v>
      </c>
      <c r="H27" s="17"/>
      <c r="I27" s="17"/>
    </row>
    <row r="28" spans="1:9" ht="15.75" thickBot="1" x14ac:dyDescent="0.3">
      <c r="A28" s="17"/>
      <c r="B28" s="24">
        <f>E27</f>
        <v>6.283185307185259</v>
      </c>
      <c r="C28" s="17"/>
      <c r="D28" s="17"/>
      <c r="E28" s="17"/>
      <c r="F28" s="17"/>
      <c r="G28" s="17"/>
      <c r="H28" s="17"/>
      <c r="I28" s="17"/>
    </row>
    <row r="29" spans="1:9" x14ac:dyDescent="0.25">
      <c r="A29" s="17"/>
      <c r="C29" s="17"/>
      <c r="D29" s="17"/>
      <c r="E29" s="17"/>
      <c r="F29" s="17"/>
      <c r="H29" s="17"/>
      <c r="I29" s="17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5C3A3-AF48-4A5E-9D00-B1CF3869E6B7}">
  <dimension ref="B1:N16"/>
  <sheetViews>
    <sheetView workbookViewId="0">
      <selection activeCell="O12" sqref="O12"/>
    </sheetView>
  </sheetViews>
  <sheetFormatPr defaultRowHeight="15" x14ac:dyDescent="0.25"/>
  <cols>
    <col min="1" max="5" width="9.140625" style="49"/>
    <col min="6" max="7" width="9.28515625" style="49" bestFit="1" customWidth="1"/>
    <col min="8" max="8" width="14" style="49" customWidth="1"/>
    <col min="9" max="11" width="9.140625" style="49"/>
    <col min="12" max="12" width="10.28515625" style="49" bestFit="1" customWidth="1"/>
    <col min="13" max="16384" width="9.140625" style="49"/>
  </cols>
  <sheetData>
    <row r="1" spans="2:14" ht="15.75" thickBot="1" x14ac:dyDescent="0.3"/>
    <row r="2" spans="2:14" ht="15.75" thickBot="1" x14ac:dyDescent="0.3">
      <c r="F2" s="78" t="s">
        <v>28</v>
      </c>
      <c r="G2" s="79"/>
      <c r="H2" s="80"/>
      <c r="K2" s="18" t="s">
        <v>29</v>
      </c>
      <c r="L2" s="50">
        <f>K9/K8</f>
        <v>4.5</v>
      </c>
    </row>
    <row r="3" spans="2:14" x14ac:dyDescent="0.25">
      <c r="F3" s="51">
        <f>F8</f>
        <v>2</v>
      </c>
      <c r="G3" s="26">
        <f>G8</f>
        <v>-9</v>
      </c>
      <c r="H3" s="28">
        <f>H8</f>
        <v>7</v>
      </c>
      <c r="K3" s="52" t="s">
        <v>30</v>
      </c>
      <c r="L3" s="53">
        <f>K10/K8</f>
        <v>3.5</v>
      </c>
    </row>
    <row r="4" spans="2:14" ht="15.75" thickBot="1" x14ac:dyDescent="0.3">
      <c r="F4" s="54">
        <v>0</v>
      </c>
      <c r="G4" s="30">
        <f>G9-B9*G8</f>
        <v>43.5</v>
      </c>
      <c r="H4" s="31">
        <f>H9-B9*H8</f>
        <v>-29.5</v>
      </c>
      <c r="K4" s="55" t="s">
        <v>31</v>
      </c>
      <c r="L4" s="56">
        <f>L14/L13</f>
        <v>0.67816091954022983</v>
      </c>
    </row>
    <row r="5" spans="2:14" ht="15.75" thickBot="1" x14ac:dyDescent="0.3">
      <c r="F5" s="57">
        <v>0</v>
      </c>
      <c r="G5" s="33">
        <v>0</v>
      </c>
      <c r="H5" s="34">
        <f>H10-B10*H3-C10*H4</f>
        <v>4.5057471264367805</v>
      </c>
    </row>
    <row r="6" spans="2:14" ht="15.75" thickBot="1" x14ac:dyDescent="0.3"/>
    <row r="7" spans="2:14" ht="15.75" thickBot="1" x14ac:dyDescent="0.3">
      <c r="B7" s="81" t="s">
        <v>32</v>
      </c>
      <c r="C7" s="82"/>
      <c r="D7" s="83"/>
      <c r="F7" s="81" t="s">
        <v>33</v>
      </c>
      <c r="G7" s="82"/>
      <c r="H7" s="83"/>
      <c r="I7" s="48" t="s">
        <v>34</v>
      </c>
      <c r="K7" s="58" t="s">
        <v>19</v>
      </c>
      <c r="L7" s="59" t="s">
        <v>20</v>
      </c>
      <c r="M7" s="60" t="s">
        <v>21</v>
      </c>
    </row>
    <row r="8" spans="2:14" x14ac:dyDescent="0.25">
      <c r="B8" s="51">
        <v>1</v>
      </c>
      <c r="C8" s="26">
        <v>0</v>
      </c>
      <c r="D8" s="28">
        <v>0</v>
      </c>
      <c r="F8" s="51">
        <v>2</v>
      </c>
      <c r="G8" s="26">
        <v>-9</v>
      </c>
      <c r="H8" s="28">
        <v>7</v>
      </c>
      <c r="I8" s="61">
        <v>6</v>
      </c>
      <c r="K8" s="62">
        <f>F8</f>
        <v>2</v>
      </c>
      <c r="L8" s="63">
        <f t="shared" ref="L8:N10" si="0">G8</f>
        <v>-9</v>
      </c>
      <c r="M8" s="64">
        <f t="shared" si="0"/>
        <v>7</v>
      </c>
      <c r="N8" s="50">
        <f t="shared" si="0"/>
        <v>6</v>
      </c>
    </row>
    <row r="9" spans="2:14" x14ac:dyDescent="0.25">
      <c r="B9" s="54">
        <f>L2</f>
        <v>4.5</v>
      </c>
      <c r="C9" s="30">
        <v>1</v>
      </c>
      <c r="D9" s="31">
        <v>0</v>
      </c>
      <c r="F9" s="54">
        <v>9</v>
      </c>
      <c r="G9" s="30">
        <v>3</v>
      </c>
      <c r="H9" s="31">
        <v>2</v>
      </c>
      <c r="I9" s="53">
        <v>4</v>
      </c>
      <c r="K9" s="54">
        <f t="shared" ref="K9:K10" si="1">F9</f>
        <v>9</v>
      </c>
      <c r="L9" s="30">
        <f t="shared" si="0"/>
        <v>3</v>
      </c>
      <c r="M9" s="31">
        <f t="shared" si="0"/>
        <v>2</v>
      </c>
      <c r="N9" s="53">
        <f t="shared" si="0"/>
        <v>4</v>
      </c>
    </row>
    <row r="10" spans="2:14" ht="15.75" thickBot="1" x14ac:dyDescent="0.3">
      <c r="B10" s="57">
        <f>L3</f>
        <v>3.5</v>
      </c>
      <c r="C10" s="33">
        <f>L4</f>
        <v>0.67816091954022983</v>
      </c>
      <c r="D10" s="34">
        <v>1</v>
      </c>
      <c r="F10" s="57">
        <v>7</v>
      </c>
      <c r="G10" s="33">
        <v>-2</v>
      </c>
      <c r="H10" s="34">
        <v>9</v>
      </c>
      <c r="I10" s="56">
        <v>3</v>
      </c>
      <c r="K10" s="57">
        <f t="shared" si="1"/>
        <v>7</v>
      </c>
      <c r="L10" s="33">
        <f t="shared" si="0"/>
        <v>-2</v>
      </c>
      <c r="M10" s="34">
        <f t="shared" si="0"/>
        <v>9</v>
      </c>
      <c r="N10" s="56">
        <f t="shared" si="0"/>
        <v>3</v>
      </c>
    </row>
    <row r="11" spans="2:14" ht="15.75" thickBot="1" x14ac:dyDescent="0.3">
      <c r="K11" s="65"/>
      <c r="L11" s="65"/>
      <c r="M11" s="65"/>
      <c r="N11" s="65"/>
    </row>
    <row r="12" spans="2:14" ht="15.75" thickBot="1" x14ac:dyDescent="0.3">
      <c r="K12" s="62">
        <v>2</v>
      </c>
      <c r="L12" s="63">
        <v>-9</v>
      </c>
      <c r="M12" s="64">
        <v>7</v>
      </c>
      <c r="N12" s="50">
        <v>6</v>
      </c>
    </row>
    <row r="13" spans="2:14" ht="15.75" thickBot="1" x14ac:dyDescent="0.3">
      <c r="C13" s="48" t="s">
        <v>35</v>
      </c>
      <c r="F13" s="48" t="s">
        <v>36</v>
      </c>
      <c r="H13" s="48" t="s">
        <v>37</v>
      </c>
      <c r="K13" s="54">
        <f>K9-K8*$L$2</f>
        <v>0</v>
      </c>
      <c r="L13" s="30">
        <f t="shared" ref="L13:N13" si="2">L9-L8*$L$2</f>
        <v>43.5</v>
      </c>
      <c r="M13" s="31">
        <f t="shared" si="2"/>
        <v>-29.5</v>
      </c>
      <c r="N13" s="53">
        <f t="shared" si="2"/>
        <v>-23</v>
      </c>
    </row>
    <row r="14" spans="2:14" ht="15.75" thickBot="1" x14ac:dyDescent="0.3">
      <c r="B14" s="18" t="s">
        <v>38</v>
      </c>
      <c r="C14" s="66">
        <f>I8</f>
        <v>6</v>
      </c>
      <c r="E14" s="67" t="s">
        <v>22</v>
      </c>
      <c r="F14" s="75">
        <f>(C14-(G3*F15+H3*F16))/F3</f>
        <v>0.85969387755102078</v>
      </c>
      <c r="H14" s="68">
        <f>$F$14*F8+$F$15*G8+$F$16*H8</f>
        <v>5.9999999999999991</v>
      </c>
      <c r="K14" s="57">
        <f>K10-K8*$L$3</f>
        <v>0</v>
      </c>
      <c r="L14" s="33">
        <f t="shared" ref="L14:N14" si="3">L10-L8*$L$3</f>
        <v>29.5</v>
      </c>
      <c r="M14" s="34">
        <f t="shared" si="3"/>
        <v>-15.5</v>
      </c>
      <c r="N14" s="56">
        <f t="shared" si="3"/>
        <v>-18</v>
      </c>
    </row>
    <row r="15" spans="2:14" x14ac:dyDescent="0.25">
      <c r="B15" s="52" t="s">
        <v>39</v>
      </c>
      <c r="C15" s="69">
        <f>I9-B9*C14</f>
        <v>-23</v>
      </c>
      <c r="E15" s="70" t="s">
        <v>23</v>
      </c>
      <c r="F15" s="76">
        <f>(C15-(H4*F16))/G4</f>
        <v>-0.89030612244897966</v>
      </c>
      <c r="H15" s="71">
        <f t="shared" ref="H15:H16" si="4">$F$14*F9+$F$15*G9+$F$16*H9</f>
        <v>4.0000000000000018</v>
      </c>
    </row>
    <row r="16" spans="2:14" ht="15.75" thickBot="1" x14ac:dyDescent="0.3">
      <c r="B16" s="55" t="s">
        <v>40</v>
      </c>
      <c r="C16" s="72">
        <f>I10-B10*C14-C10*C15</f>
        <v>-2.4022988505747129</v>
      </c>
      <c r="E16" s="73" t="s">
        <v>24</v>
      </c>
      <c r="F16" s="77">
        <f>C16/H5</f>
        <v>-0.53316326530612268</v>
      </c>
      <c r="H16" s="74">
        <f t="shared" si="4"/>
        <v>3.0000000000000009</v>
      </c>
    </row>
  </sheetData>
  <mergeCells count="3">
    <mergeCell ref="F2:H2"/>
    <mergeCell ref="B7:D7"/>
    <mergeCell ref="F7:H7"/>
  </mergeCells>
  <conditionalFormatting sqref="H14:H16">
    <cfRule type="expression" dxfId="1" priority="1">
      <formula>H14=I8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B4F3D-1D9A-4E84-9ECC-723D5AFCFF64}">
  <dimension ref="B1:N16"/>
  <sheetViews>
    <sheetView tabSelected="1" workbookViewId="0">
      <selection activeCell="P9" sqref="P9"/>
    </sheetView>
  </sheetViews>
  <sheetFormatPr defaultRowHeight="15" x14ac:dyDescent="0.25"/>
  <cols>
    <col min="1" max="5" width="9.140625" style="49"/>
    <col min="6" max="7" width="9.28515625" style="49" bestFit="1" customWidth="1"/>
    <col min="8" max="8" width="14" style="49" customWidth="1"/>
    <col min="9" max="11" width="9.140625" style="49"/>
    <col min="12" max="12" width="10.28515625" style="49" bestFit="1" customWidth="1"/>
    <col min="13" max="16384" width="9.140625" style="49"/>
  </cols>
  <sheetData>
    <row r="1" spans="2:14" ht="15.75" thickBot="1" x14ac:dyDescent="0.3"/>
    <row r="2" spans="2:14" ht="15.75" thickBot="1" x14ac:dyDescent="0.3">
      <c r="F2" s="78" t="s">
        <v>28</v>
      </c>
      <c r="G2" s="79"/>
      <c r="H2" s="80"/>
      <c r="K2" s="18" t="s">
        <v>29</v>
      </c>
      <c r="L2" s="50">
        <f>K9/K8</f>
        <v>-0.22222222222222221</v>
      </c>
    </row>
    <row r="3" spans="2:14" x14ac:dyDescent="0.25">
      <c r="F3" s="51">
        <f>F8</f>
        <v>9</v>
      </c>
      <c r="G3" s="26">
        <f>G8</f>
        <v>3</v>
      </c>
      <c r="H3" s="28">
        <f>H8</f>
        <v>2</v>
      </c>
      <c r="K3" s="52" t="s">
        <v>30</v>
      </c>
      <c r="L3" s="53">
        <f>K10/K8</f>
        <v>0.77777777777777779</v>
      </c>
    </row>
    <row r="4" spans="2:14" ht="15.75" thickBot="1" x14ac:dyDescent="0.3">
      <c r="F4" s="54">
        <v>0</v>
      </c>
      <c r="G4" s="30">
        <f>G9-B9*G8</f>
        <v>9.6666666666666661</v>
      </c>
      <c r="H4" s="31">
        <f>H9-B9*H8</f>
        <v>-6.5555555555555554</v>
      </c>
      <c r="K4" s="55" t="s">
        <v>31</v>
      </c>
      <c r="L4" s="56">
        <f>L14/L13</f>
        <v>-0.44827586206896558</v>
      </c>
    </row>
    <row r="5" spans="2:14" ht="15.75" thickBot="1" x14ac:dyDescent="0.3">
      <c r="F5" s="57">
        <v>0</v>
      </c>
      <c r="G5" s="33">
        <v>0</v>
      </c>
      <c r="H5" s="34">
        <f>H10-B10*H3-C10*H4</f>
        <v>4.5057471264367814</v>
      </c>
    </row>
    <row r="6" spans="2:14" ht="15.75" thickBot="1" x14ac:dyDescent="0.3"/>
    <row r="7" spans="2:14" ht="15.75" thickBot="1" x14ac:dyDescent="0.3">
      <c r="B7" s="81" t="s">
        <v>32</v>
      </c>
      <c r="C7" s="82"/>
      <c r="D7" s="83"/>
      <c r="F7" s="81" t="s">
        <v>33</v>
      </c>
      <c r="G7" s="82"/>
      <c r="H7" s="83"/>
      <c r="I7" s="48" t="s">
        <v>34</v>
      </c>
      <c r="K7" s="58" t="s">
        <v>19</v>
      </c>
      <c r="L7" s="59" t="s">
        <v>20</v>
      </c>
      <c r="M7" s="60" t="s">
        <v>21</v>
      </c>
    </row>
    <row r="8" spans="2:14" x14ac:dyDescent="0.25">
      <c r="B8" s="51">
        <v>1</v>
      </c>
      <c r="C8" s="26">
        <v>0</v>
      </c>
      <c r="D8" s="28">
        <v>0</v>
      </c>
      <c r="F8" s="51">
        <v>9</v>
      </c>
      <c r="G8" s="26">
        <v>3</v>
      </c>
      <c r="H8" s="28">
        <v>2</v>
      </c>
      <c r="I8" s="61">
        <v>4</v>
      </c>
      <c r="K8" s="62">
        <f>F8</f>
        <v>9</v>
      </c>
      <c r="L8" s="63">
        <f t="shared" ref="L8:N10" si="0">G8</f>
        <v>3</v>
      </c>
      <c r="M8" s="64">
        <f t="shared" si="0"/>
        <v>2</v>
      </c>
      <c r="N8" s="50">
        <f t="shared" si="0"/>
        <v>4</v>
      </c>
    </row>
    <row r="9" spans="2:14" x14ac:dyDescent="0.25">
      <c r="B9" s="54">
        <f>L2</f>
        <v>-0.22222222222222221</v>
      </c>
      <c r="C9" s="30">
        <v>1</v>
      </c>
      <c r="D9" s="31">
        <v>0</v>
      </c>
      <c r="F9" s="54">
        <v>-2</v>
      </c>
      <c r="G9" s="30">
        <v>9</v>
      </c>
      <c r="H9" s="31">
        <v>-7</v>
      </c>
      <c r="I9" s="53">
        <v>-6</v>
      </c>
      <c r="K9" s="54">
        <f t="shared" ref="K9:K10" si="1">F9</f>
        <v>-2</v>
      </c>
      <c r="L9" s="30">
        <f t="shared" si="0"/>
        <v>9</v>
      </c>
      <c r="M9" s="31">
        <f t="shared" si="0"/>
        <v>-7</v>
      </c>
      <c r="N9" s="53">
        <f t="shared" si="0"/>
        <v>-6</v>
      </c>
    </row>
    <row r="10" spans="2:14" ht="15.75" thickBot="1" x14ac:dyDescent="0.3">
      <c r="B10" s="57">
        <f>L3</f>
        <v>0.77777777777777779</v>
      </c>
      <c r="C10" s="33">
        <f>L4</f>
        <v>-0.44827586206896558</v>
      </c>
      <c r="D10" s="34">
        <v>1</v>
      </c>
      <c r="F10" s="57">
        <v>7</v>
      </c>
      <c r="G10" s="33">
        <v>-2</v>
      </c>
      <c r="H10" s="34">
        <v>9</v>
      </c>
      <c r="I10" s="56">
        <v>3</v>
      </c>
      <c r="K10" s="57">
        <f t="shared" si="1"/>
        <v>7</v>
      </c>
      <c r="L10" s="33">
        <f t="shared" si="0"/>
        <v>-2</v>
      </c>
      <c r="M10" s="34">
        <f t="shared" si="0"/>
        <v>9</v>
      </c>
      <c r="N10" s="56">
        <f t="shared" si="0"/>
        <v>3</v>
      </c>
    </row>
    <row r="11" spans="2:14" ht="15.75" thickBot="1" x14ac:dyDescent="0.3">
      <c r="K11" s="65"/>
      <c r="L11" s="65"/>
      <c r="M11" s="65"/>
      <c r="N11" s="65"/>
    </row>
    <row r="12" spans="2:14" ht="15.75" thickBot="1" x14ac:dyDescent="0.3">
      <c r="K12" s="62">
        <v>9</v>
      </c>
      <c r="L12" s="63">
        <v>3</v>
      </c>
      <c r="M12" s="64">
        <v>2</v>
      </c>
      <c r="N12" s="50">
        <v>4</v>
      </c>
    </row>
    <row r="13" spans="2:14" ht="15.75" thickBot="1" x14ac:dyDescent="0.3">
      <c r="C13" s="48" t="s">
        <v>35</v>
      </c>
      <c r="F13" s="48" t="s">
        <v>36</v>
      </c>
      <c r="H13" s="48" t="s">
        <v>37</v>
      </c>
      <c r="K13" s="54">
        <f>K9-K8*$L$2</f>
        <v>0</v>
      </c>
      <c r="L13" s="30">
        <f t="shared" ref="L13:N13" si="2">L9-L8*$L$2</f>
        <v>9.6666666666666661</v>
      </c>
      <c r="M13" s="31">
        <f t="shared" si="2"/>
        <v>-6.5555555555555554</v>
      </c>
      <c r="N13" s="53">
        <f t="shared" si="2"/>
        <v>-5.1111111111111107</v>
      </c>
    </row>
    <row r="14" spans="2:14" ht="15.75" thickBot="1" x14ac:dyDescent="0.3">
      <c r="B14" s="18" t="s">
        <v>38</v>
      </c>
      <c r="C14" s="66">
        <f>I8</f>
        <v>4</v>
      </c>
      <c r="E14" s="67" t="s">
        <v>22</v>
      </c>
      <c r="F14" s="75">
        <f>(C14-(G3*F15+H3*F16))/F3</f>
        <v>0.85969387755102045</v>
      </c>
      <c r="H14" s="68">
        <f>$F$14*F8+$F$15*G8+$F$16*H8</f>
        <v>4</v>
      </c>
      <c r="K14" s="57">
        <f>K10-K8*$L$3</f>
        <v>0</v>
      </c>
      <c r="L14" s="33">
        <f t="shared" ref="L14:N14" si="3">L10-L8*$L$3</f>
        <v>-4.3333333333333339</v>
      </c>
      <c r="M14" s="34">
        <f t="shared" si="3"/>
        <v>7.4444444444444446</v>
      </c>
      <c r="N14" s="56">
        <f t="shared" si="3"/>
        <v>-0.11111111111111116</v>
      </c>
    </row>
    <row r="15" spans="2:14" x14ac:dyDescent="0.25">
      <c r="B15" s="52" t="s">
        <v>39</v>
      </c>
      <c r="C15" s="69">
        <f>I9-B9*C14</f>
        <v>-5.1111111111111107</v>
      </c>
      <c r="E15" s="70" t="s">
        <v>23</v>
      </c>
      <c r="F15" s="76">
        <f>(C15-(H4*F16))/G4</f>
        <v>-0.89030612244897966</v>
      </c>
      <c r="H15" s="71">
        <f t="shared" ref="H15:H16" si="4">$F$14*F9+$F$15*G9+$F$16*H9</f>
        <v>-6</v>
      </c>
    </row>
    <row r="16" spans="2:14" ht="15.75" thickBot="1" x14ac:dyDescent="0.3">
      <c r="B16" s="55" t="s">
        <v>40</v>
      </c>
      <c r="C16" s="72">
        <f>I10-B10*C14-C10*C15</f>
        <v>-2.4022988505747129</v>
      </c>
      <c r="E16" s="73" t="s">
        <v>24</v>
      </c>
      <c r="F16" s="77">
        <f>C16/H5</f>
        <v>-0.53316326530612257</v>
      </c>
      <c r="H16" s="74">
        <f t="shared" si="4"/>
        <v>2.9999999999999991</v>
      </c>
    </row>
  </sheetData>
  <mergeCells count="3">
    <mergeCell ref="F2:H2"/>
    <mergeCell ref="B7:D7"/>
    <mergeCell ref="F7:H7"/>
  </mergeCells>
  <conditionalFormatting sqref="H14:H16">
    <cfRule type="expression" dxfId="0" priority="1">
      <formula>H14=I8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Ejercicio 1</vt:lpstr>
      <vt:lpstr>Ejercicio 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NB-HP</dc:creator>
  <cp:lastModifiedBy>GABRIELA F FRACCAROLI</cp:lastModifiedBy>
  <dcterms:created xsi:type="dcterms:W3CDTF">2015-06-05T18:17:20Z</dcterms:created>
  <dcterms:modified xsi:type="dcterms:W3CDTF">2024-09-12T02:08:22Z</dcterms:modified>
</cp:coreProperties>
</file>