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CC\2do\Analisis Numerico\Parciales\Parcial 1\"/>
    </mc:Choice>
  </mc:AlternateContent>
  <xr:revisionPtr revIDLastSave="0" documentId="13_ncr:1_{82A03465-EB2D-4284-B8AA-0ED5040F9C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jercicio 1" sheetId="1" r:id="rId1"/>
    <sheet name="Ejercicio 2" sheetId="3" r:id="rId2"/>
    <sheet name="Ejercicio 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5" l="1"/>
  <c r="C12" i="5"/>
  <c r="D12" i="5"/>
  <c r="L8" i="5"/>
  <c r="K8" i="5"/>
  <c r="J8" i="5"/>
  <c r="I8" i="5"/>
  <c r="F8" i="5"/>
  <c r="D8" i="5"/>
  <c r="E8" i="5"/>
  <c r="C8" i="5"/>
  <c r="I3" i="5" a="1"/>
  <c r="I3" i="5" s="1"/>
  <c r="G19" i="1" l="1"/>
  <c r="F19" i="1"/>
  <c r="E20" i="1" l="1"/>
  <c r="H20" i="1" s="1"/>
  <c r="F20" i="1" l="1"/>
  <c r="G20" i="1"/>
  <c r="E21" i="1" l="1"/>
  <c r="G21" i="1" s="1"/>
  <c r="H21" i="1" l="1"/>
  <c r="F21" i="1"/>
  <c r="E22" i="1" s="1"/>
  <c r="G22" i="1" s="1"/>
  <c r="F22" i="1" l="1"/>
  <c r="H22" i="1"/>
  <c r="E23" i="1"/>
  <c r="F23" i="1" s="1"/>
  <c r="H23" i="1" l="1"/>
  <c r="G23" i="1"/>
  <c r="E24" i="1" s="1"/>
  <c r="G24" i="1" s="1"/>
  <c r="F24" i="1" l="1"/>
  <c r="E25" i="1" s="1"/>
  <c r="F25" i="1" s="1"/>
  <c r="H24" i="1"/>
  <c r="H25" i="1" l="1"/>
  <c r="G25" i="1"/>
  <c r="E26" i="1" s="1"/>
  <c r="H26" i="1" s="1"/>
  <c r="G26" i="1" l="1"/>
  <c r="F26" i="1"/>
  <c r="E7" i="3" l="1"/>
  <c r="D7" i="3"/>
  <c r="D11" i="3" s="1"/>
  <c r="D15" i="3" s="1"/>
  <c r="C7" i="3"/>
  <c r="B7" i="3"/>
  <c r="C11" i="3"/>
  <c r="C15" i="3" s="1"/>
  <c r="B11" i="3" l="1"/>
  <c r="B15" i="3" s="1"/>
  <c r="H2" i="3"/>
  <c r="B12" i="3" s="1"/>
  <c r="B16" i="3" s="1"/>
  <c r="H3" i="3"/>
  <c r="C13" i="3" s="1"/>
  <c r="E12" i="3"/>
  <c r="E11" i="3"/>
  <c r="C12" i="3" l="1"/>
  <c r="C16" i="3" s="1"/>
  <c r="D13" i="3"/>
  <c r="D12" i="3"/>
  <c r="D16" i="3" s="1"/>
  <c r="B13" i="3"/>
  <c r="E15" i="3"/>
  <c r="E13" i="3"/>
  <c r="E16" i="3"/>
  <c r="H4" i="3" l="1"/>
  <c r="C17" i="3" s="1"/>
  <c r="E17" i="3"/>
  <c r="D17" i="3" l="1"/>
  <c r="C21" i="3" s="1"/>
  <c r="C20" i="3" s="1"/>
  <c r="C19" i="3" s="1"/>
  <c r="C13" i="1"/>
  <c r="D13" i="1" s="1"/>
  <c r="C14" i="1"/>
  <c r="D14" i="1" s="1"/>
  <c r="C15" i="1"/>
  <c r="D15" i="1" s="1"/>
  <c r="C6" i="1"/>
  <c r="D6" i="1" s="1"/>
  <c r="C7" i="1"/>
  <c r="D7" i="1" s="1"/>
  <c r="C8" i="1"/>
  <c r="D8" i="1" s="1"/>
  <c r="C9" i="1"/>
  <c r="D9" i="1" s="1"/>
  <c r="C10" i="1"/>
  <c r="C11" i="1"/>
  <c r="D11" i="1" s="1"/>
  <c r="C12" i="1"/>
  <c r="D12" i="1" s="1"/>
  <c r="C5" i="1"/>
  <c r="D5" i="1" s="1"/>
  <c r="H15" i="3" l="1"/>
  <c r="H14" i="3"/>
  <c r="H16" i="3"/>
  <c r="B2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<sst xmlns="http://schemas.openxmlformats.org/spreadsheetml/2006/main" count="44" uniqueCount="36">
  <si>
    <t>Formula</t>
  </si>
  <si>
    <t>Intervalo</t>
  </si>
  <si>
    <t>-</t>
  </si>
  <si>
    <t>Xi</t>
  </si>
  <si>
    <t>F(Xi)</t>
  </si>
  <si>
    <t>Error</t>
  </si>
  <si>
    <t>ε=10^-3</t>
  </si>
  <si>
    <t>Metodo Newton Raphson</t>
  </si>
  <si>
    <t>i</t>
  </si>
  <si>
    <t>xi</t>
  </si>
  <si>
    <t>f(xi)</t>
  </si>
  <si>
    <t>f'(xi)</t>
  </si>
  <si>
    <t>|E|</t>
  </si>
  <si>
    <t>f'(x)</t>
  </si>
  <si>
    <t>Raiz</t>
  </si>
  <si>
    <t>f(x)=2-((x+2)/(EXP(x)))</t>
  </si>
  <si>
    <t>|</t>
  </si>
  <si>
    <t>m21</t>
  </si>
  <si>
    <t>m31</t>
  </si>
  <si>
    <t>m32</t>
  </si>
  <si>
    <t>Verificacion</t>
  </si>
  <si>
    <t>cero</t>
  </si>
  <si>
    <t>f'(x)=EXP(-x)*(x+1)</t>
  </si>
  <si>
    <t>X1</t>
  </si>
  <si>
    <t>X2</t>
  </si>
  <si>
    <t>X3</t>
  </si>
  <si>
    <t>MATRIZ A</t>
  </si>
  <si>
    <t>MATRIZ B</t>
  </si>
  <si>
    <t>||A||</t>
  </si>
  <si>
    <t>cond(A)</t>
  </si>
  <si>
    <t>t</t>
  </si>
  <si>
    <t>p</t>
  </si>
  <si>
    <t>n</t>
  </si>
  <si>
    <t>MATRIZ A^-1</t>
  </si>
  <si>
    <t>Suma</t>
  </si>
  <si>
    <t>||A^-1||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</si>
</sst>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2" borderId="0" xfId="0" applyFill="1"/>
    <xf numFmtId="0" fontId="2" fillId="2" borderId="2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18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7" xfId="0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27" xfId="0" applyNumberFormat="1" applyBorder="1"/>
    <xf numFmtId="0" fontId="0" fillId="0" borderId="14" xfId="0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0" borderId="14" xfId="0" applyNumberFormat="1" applyBorder="1"/>
    <xf numFmtId="0" fontId="0" fillId="0" borderId="17" xfId="0" applyBorder="1"/>
    <xf numFmtId="165" fontId="0" fillId="0" borderId="15" xfId="0" applyNumberFormat="1" applyBorder="1"/>
    <xf numFmtId="165" fontId="0" fillId="0" borderId="18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165" fontId="0" fillId="0" borderId="0" xfId="0" applyNumberFormat="1"/>
    <xf numFmtId="0" fontId="1" fillId="6" borderId="1" xfId="0" applyFont="1" applyFill="1" applyBorder="1"/>
    <xf numFmtId="0" fontId="1" fillId="6" borderId="26" xfId="0" applyFont="1" applyFill="1" applyBorder="1"/>
    <xf numFmtId="0" fontId="1" fillId="6" borderId="2" xfId="0" applyFont="1" applyFill="1" applyBorder="1"/>
    <xf numFmtId="0" fontId="1" fillId="6" borderId="6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  <xf numFmtId="0" fontId="0" fillId="3" borderId="1" xfId="0" applyFill="1" applyBorder="1"/>
    <xf numFmtId="0" fontId="0" fillId="3" borderId="26" xfId="0" applyFill="1" applyBorder="1"/>
    <xf numFmtId="0" fontId="0" fillId="3" borderId="2" xfId="0" applyFill="1" applyBorder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166" fontId="0" fillId="2" borderId="11" xfId="0" applyNumberFormat="1" applyFill="1" applyBorder="1" applyAlignment="1">
      <alignment horizontal="center"/>
    </xf>
    <xf numFmtId="166" fontId="0" fillId="2" borderId="16" xfId="0" applyNumberFormat="1" applyFill="1" applyBorder="1" applyAlignment="1">
      <alignment horizontal="center"/>
    </xf>
    <xf numFmtId="0" fontId="1" fillId="8" borderId="19" xfId="0" applyFont="1" applyFill="1" applyBorder="1" applyAlignment="1">
      <alignment horizontal="center" vertical="center"/>
    </xf>
    <xf numFmtId="11" fontId="0" fillId="2" borderId="29" xfId="0" applyNumberForma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2" fontId="0" fillId="0" borderId="30" xfId="0" applyNumberFormat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64" fontId="0" fillId="2" borderId="36" xfId="0" applyNumberFormat="1" applyFill="1" applyBorder="1" applyAlignment="1">
      <alignment horizontal="center"/>
    </xf>
    <xf numFmtId="164" fontId="0" fillId="2" borderId="37" xfId="0" applyNumberFormat="1" applyFill="1" applyBorder="1" applyAlignment="1">
      <alignment horizontal="center"/>
    </xf>
    <xf numFmtId="164" fontId="0" fillId="2" borderId="38" xfId="0" applyNumberFormat="1" applyFill="1" applyBorder="1" applyAlignment="1">
      <alignment horizontal="center"/>
    </xf>
    <xf numFmtId="164" fontId="0" fillId="2" borderId="39" xfId="0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6" borderId="40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2" borderId="29" xfId="0" applyNumberForma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34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15</xdr:row>
      <xdr:rowOff>47625</xdr:rowOff>
    </xdr:from>
    <xdr:to>
      <xdr:col>11</xdr:col>
      <xdr:colOff>47625</xdr:colOff>
      <xdr:row>15</xdr:row>
      <xdr:rowOff>47625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9BC1DE7-6F22-4167-8A29-ECCAE95A5690}"/>
            </a:ext>
          </a:extLst>
        </xdr:cNvPr>
        <xdr:cNvCxnSpPr/>
      </xdr:nvCxnSpPr>
      <xdr:spPr>
        <a:xfrm>
          <a:off x="47625" y="3086100"/>
          <a:ext cx="9429750" cy="0"/>
        </a:xfrm>
        <a:prstGeom prst="line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95249</xdr:colOff>
      <xdr:row>3</xdr:row>
      <xdr:rowOff>133350</xdr:rowOff>
    </xdr:from>
    <xdr:to>
      <xdr:col>8</xdr:col>
      <xdr:colOff>552449</xdr:colOff>
      <xdr:row>10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EFCD192-C311-28C7-9D79-FC889831EDB9}"/>
            </a:ext>
          </a:extLst>
        </xdr:cNvPr>
        <xdr:cNvSpPr txBox="1"/>
      </xdr:nvSpPr>
      <xdr:spPr>
        <a:xfrm>
          <a:off x="5238749" y="723900"/>
          <a:ext cx="2600325" cy="12287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Aca tengo 2 cambio</a:t>
          </a:r>
          <a:r>
            <a:rPr lang="en-GB" sz="1100" baseline="0"/>
            <a:t> de signos por lo que tengo 2 raíces, en el intervalo [-2;0]</a:t>
          </a:r>
          <a:br>
            <a:rPr lang="en-GB" sz="1100" baseline="0"/>
          </a:br>
          <a:r>
            <a:rPr lang="en-GB" sz="1100" baseline="0"/>
            <a:t>Y como luego la funcion crece en ambas ramas y no hay mas raíces, podemos afirmar que hay un mínimo en ese Intervalo.</a:t>
          </a:r>
          <a:endParaRPr lang="en-GB" sz="1100"/>
        </a:p>
      </xdr:txBody>
    </xdr:sp>
    <xdr:clientData/>
  </xdr:twoCellAnchor>
  <xdr:twoCellAnchor>
    <xdr:from>
      <xdr:col>8</xdr:col>
      <xdr:colOff>590549</xdr:colOff>
      <xdr:row>16</xdr:row>
      <xdr:rowOff>114300</xdr:rowOff>
    </xdr:from>
    <xdr:to>
      <xdr:col>13</xdr:col>
      <xdr:colOff>209550</xdr:colOff>
      <xdr:row>24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FDC5E15-DECE-4F87-A7A4-CEFAA9C94920}"/>
            </a:ext>
          </a:extLst>
        </xdr:cNvPr>
        <xdr:cNvSpPr txBox="1"/>
      </xdr:nvSpPr>
      <xdr:spPr>
        <a:xfrm>
          <a:off x="7877174" y="3200400"/>
          <a:ext cx="3190876" cy="15811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Aleatoria</a:t>
          </a:r>
          <a:r>
            <a:rPr lang="en-GB" sz="1100" baseline="0"/>
            <a:t>mente tomamos un valor del intervalo</a:t>
          </a:r>
          <a:br>
            <a:rPr lang="en-GB" sz="1100" baseline="0"/>
          </a:br>
          <a:r>
            <a:rPr lang="en-GB" sz="1100" baseline="0"/>
            <a:t> [-2;0] para encontrar sus raíces y el punto mínimo.</a:t>
          </a:r>
        </a:p>
        <a:p>
          <a:r>
            <a:rPr lang="en-GB" sz="1100" baseline="0"/>
            <a:t>Voy a tomar el valor xi = -1, ya que se encuentra dentro del intérvalo</a:t>
          </a:r>
          <a:br>
            <a:rPr lang="en-GB" sz="1100" baseline="0"/>
          </a:br>
          <a:r>
            <a:rPr lang="en-GB" sz="1100" baseline="0"/>
            <a:t>Y lo que podemos notar que la derivada en ese punto es igual a cero (por el método newton Raphson), por lo que acabamos de encontrar el minimo que buscábamos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3</xdr:row>
      <xdr:rowOff>190500</xdr:rowOff>
    </xdr:from>
    <xdr:to>
      <xdr:col>14</xdr:col>
      <xdr:colOff>238125</xdr:colOff>
      <xdr:row>11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83221A-BEEE-01C9-C26A-0A21BF58CCC2}"/>
            </a:ext>
          </a:extLst>
        </xdr:cNvPr>
        <xdr:cNvSpPr txBox="1"/>
      </xdr:nvSpPr>
      <xdr:spPr>
        <a:xfrm>
          <a:off x="5791200" y="781050"/>
          <a:ext cx="3343275" cy="15335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Lo que hago inicialmente antes de resolver el sistema, es:</a:t>
          </a:r>
          <a:br>
            <a:rPr lang="en-GB" sz="1100"/>
          </a:br>
          <a:r>
            <a:rPr lang="en-GB" sz="1100"/>
            <a:t>1.</a:t>
          </a:r>
          <a:r>
            <a:rPr lang="en-GB" sz="1100" baseline="0"/>
            <a:t> Intercambio las filas 1 y 3</a:t>
          </a:r>
          <a:br>
            <a:rPr lang="en-GB" sz="1100" baseline="0"/>
          </a:br>
          <a:r>
            <a:rPr lang="en-GB" sz="1100" baseline="0"/>
            <a:t>2. Divido toda la fila 1 por 18,04 para que el primer elemento me quede 1 y asi poder resolver el sistema</a:t>
          </a:r>
        </a:p>
        <a:p>
          <a:r>
            <a:rPr lang="en-GB" sz="1100" baseline="0"/>
            <a:t>3. Utilizo el método gaussiano</a:t>
          </a:r>
        </a:p>
        <a:p>
          <a:r>
            <a:rPr lang="en-GB" sz="1100" baseline="0"/>
            <a:t>4. Verifico los resultados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10</xdr:row>
      <xdr:rowOff>38100</xdr:rowOff>
    </xdr:from>
    <xdr:to>
      <xdr:col>13</xdr:col>
      <xdr:colOff>266700</xdr:colOff>
      <xdr:row>18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2D4662-F8E7-B6A8-6AA1-387FFEE005FD}"/>
            </a:ext>
          </a:extLst>
        </xdr:cNvPr>
        <xdr:cNvSpPr txBox="1"/>
      </xdr:nvSpPr>
      <xdr:spPr>
        <a:xfrm>
          <a:off x="5353050" y="2095500"/>
          <a:ext cx="3152775" cy="16097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Estudiando la estabilidad del sistema. vemos que la condicion de la matriz A nos da igual a 331,31</a:t>
          </a:r>
          <a:br>
            <a:rPr lang="en-GB" sz="1100"/>
          </a:br>
          <a:r>
            <a:rPr lang="en-GB" sz="1100"/>
            <a:t>Un valor muy</a:t>
          </a:r>
          <a:r>
            <a:rPr lang="en-GB" sz="1100" baseline="0"/>
            <a:t> alejado a 1.</a:t>
          </a:r>
        </a:p>
        <a:p>
          <a:r>
            <a:rPr lang="en-GB" sz="1100" baseline="0"/>
            <a:t>Por lo que cualquier mínimo cambio que hagamos, se verá reflejado en el resultado de la matriz, por lo que la misma no es muy estable</a:t>
          </a:r>
          <a:br>
            <a:rPr lang="en-GB" sz="1100" baseline="0"/>
          </a:br>
          <a:r>
            <a:rPr lang="en-GB" sz="1100" baseline="0"/>
            <a:t>Cosa que ya vimos a la hora de realizar el método gaussiano a la hora de resolver el mismo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9"/>
  <sheetViews>
    <sheetView tabSelected="1" topLeftCell="A16" workbookViewId="0">
      <selection activeCell="C28" sqref="C28"/>
    </sheetView>
  </sheetViews>
  <sheetFormatPr defaultColWidth="10.7109375" defaultRowHeight="15" x14ac:dyDescent="0.25"/>
  <cols>
    <col min="1" max="1" width="10.7109375" style="1"/>
    <col min="2" max="2" width="34.28515625" style="1" customWidth="1"/>
    <col min="3" max="16384" width="10.7109375" style="1"/>
  </cols>
  <sheetData>
    <row r="2" spans="2:4" ht="15.75" thickBot="1" x14ac:dyDescent="0.3"/>
    <row r="3" spans="2:4" ht="15.75" thickBot="1" x14ac:dyDescent="0.3">
      <c r="B3" s="101" t="s">
        <v>1</v>
      </c>
      <c r="C3" s="102"/>
      <c r="D3" s="103"/>
    </row>
    <row r="4" spans="2:4" ht="15.75" thickBot="1" x14ac:dyDescent="0.3">
      <c r="B4" s="3" t="s">
        <v>3</v>
      </c>
      <c r="C4" s="4" t="s">
        <v>4</v>
      </c>
      <c r="D4" s="17"/>
    </row>
    <row r="5" spans="2:4" x14ac:dyDescent="0.25">
      <c r="B5" s="12">
        <v>-5</v>
      </c>
      <c r="C5" s="14">
        <f>2-((B5+2)/EXP(B5))</f>
        <v>447.23947730772983</v>
      </c>
      <c r="D5" s="18" t="str">
        <f>IF(C5&gt;0,"+","-")</f>
        <v>+</v>
      </c>
    </row>
    <row r="6" spans="2:4" x14ac:dyDescent="0.25">
      <c r="B6" s="5">
        <v>-4</v>
      </c>
      <c r="C6" s="15">
        <f t="shared" ref="C6:C15" si="0">2-((B6+2)/EXP(B6))</f>
        <v>111.19630006628849</v>
      </c>
      <c r="D6" s="19" t="str">
        <f>IF(C6&gt;0,"(+)","(-)")</f>
        <v>(+)</v>
      </c>
    </row>
    <row r="7" spans="2:4" x14ac:dyDescent="0.25">
      <c r="B7" s="5">
        <v>-3</v>
      </c>
      <c r="C7" s="15">
        <f t="shared" si="0"/>
        <v>22.085536923187668</v>
      </c>
      <c r="D7" s="19" t="str">
        <f t="shared" ref="D7:D15" si="1">IF(C7&gt;0,"(+)","(-)")</f>
        <v>(+)</v>
      </c>
    </row>
    <row r="8" spans="2:4" x14ac:dyDescent="0.25">
      <c r="B8" s="5">
        <v>-2</v>
      </c>
      <c r="C8" s="15">
        <f t="shared" si="0"/>
        <v>2</v>
      </c>
      <c r="D8" s="49" t="str">
        <f t="shared" si="1"/>
        <v>(+)</v>
      </c>
    </row>
    <row r="9" spans="2:4" x14ac:dyDescent="0.25">
      <c r="B9" s="5">
        <v>-1</v>
      </c>
      <c r="C9" s="15">
        <f t="shared" si="0"/>
        <v>-0.71828182845904509</v>
      </c>
      <c r="D9" s="49" t="str">
        <f t="shared" si="1"/>
        <v>(-)</v>
      </c>
    </row>
    <row r="10" spans="2:4" x14ac:dyDescent="0.25">
      <c r="B10" s="5">
        <v>0</v>
      </c>
      <c r="C10" s="15">
        <f t="shared" si="0"/>
        <v>0</v>
      </c>
      <c r="D10" s="50" t="s">
        <v>21</v>
      </c>
    </row>
    <row r="11" spans="2:4" x14ac:dyDescent="0.25">
      <c r="B11" s="5">
        <v>1</v>
      </c>
      <c r="C11" s="15">
        <f t="shared" si="0"/>
        <v>0.896361676485673</v>
      </c>
      <c r="D11" s="50" t="str">
        <f t="shared" si="1"/>
        <v>(+)</v>
      </c>
    </row>
    <row r="12" spans="2:4" x14ac:dyDescent="0.25">
      <c r="B12" s="5">
        <v>2</v>
      </c>
      <c r="C12" s="15">
        <f t="shared" si="0"/>
        <v>1.4586588670535492</v>
      </c>
      <c r="D12" s="19" t="str">
        <f t="shared" si="1"/>
        <v>(+)</v>
      </c>
    </row>
    <row r="13" spans="2:4" x14ac:dyDescent="0.25">
      <c r="B13" s="5">
        <v>3</v>
      </c>
      <c r="C13" s="15">
        <f t="shared" si="0"/>
        <v>1.7510646581606804</v>
      </c>
      <c r="D13" s="19" t="str">
        <f t="shared" si="1"/>
        <v>(+)</v>
      </c>
    </row>
    <row r="14" spans="2:4" x14ac:dyDescent="0.25">
      <c r="B14" s="5">
        <v>4</v>
      </c>
      <c r="C14" s="15">
        <f t="shared" si="0"/>
        <v>1.8901061666675949</v>
      </c>
      <c r="D14" s="19" t="str">
        <f t="shared" si="1"/>
        <v>(+)</v>
      </c>
    </row>
    <row r="15" spans="2:4" ht="15.75" thickBot="1" x14ac:dyDescent="0.3">
      <c r="B15" s="13">
        <v>5</v>
      </c>
      <c r="C15" s="16">
        <f t="shared" si="0"/>
        <v>1.9528343710064018</v>
      </c>
      <c r="D15" s="20" t="str">
        <f t="shared" si="1"/>
        <v>(+)</v>
      </c>
    </row>
    <row r="17" spans="1:13" ht="15.75" thickBot="1" x14ac:dyDescent="0.3">
      <c r="A17" s="6"/>
      <c r="B17" s="6" t="s">
        <v>7</v>
      </c>
      <c r="C17" s="6"/>
      <c r="D17" s="6"/>
      <c r="E17" s="6"/>
      <c r="F17" s="6"/>
      <c r="G17" s="6"/>
      <c r="H17" s="6"/>
      <c r="I17" s="6"/>
    </row>
    <row r="18" spans="1:13" ht="15.75" thickBot="1" x14ac:dyDescent="0.3">
      <c r="A18" s="6"/>
      <c r="B18" s="7" t="s">
        <v>0</v>
      </c>
      <c r="C18" s="6"/>
      <c r="D18" s="90" t="s">
        <v>8</v>
      </c>
      <c r="E18" s="89" t="s">
        <v>9</v>
      </c>
      <c r="F18" s="84" t="s">
        <v>10</v>
      </c>
      <c r="G18" s="84" t="s">
        <v>11</v>
      </c>
      <c r="H18" s="85" t="s">
        <v>12</v>
      </c>
      <c r="J18" s="1" t="s">
        <v>16</v>
      </c>
      <c r="L18" s="1" t="s">
        <v>16</v>
      </c>
      <c r="M18" s="1" t="s">
        <v>16</v>
      </c>
    </row>
    <row r="19" spans="1:13" ht="16.5" thickBot="1" x14ac:dyDescent="0.3">
      <c r="A19" s="6"/>
      <c r="B19" s="2" t="s">
        <v>15</v>
      </c>
      <c r="C19" s="6"/>
      <c r="D19" s="86">
        <v>0</v>
      </c>
      <c r="E19" s="81">
        <v>-1</v>
      </c>
      <c r="F19" s="82">
        <f>2-((E19+2)/(EXP(E19)))</f>
        <v>-0.71828182845904509</v>
      </c>
      <c r="G19" s="82">
        <f>EXP(-E19)*(E19+1)</f>
        <v>0</v>
      </c>
      <c r="H19" s="83" t="s">
        <v>2</v>
      </c>
    </row>
    <row r="20" spans="1:13" ht="15.75" thickBot="1" x14ac:dyDescent="0.3">
      <c r="A20" s="6"/>
      <c r="B20" s="6"/>
      <c r="C20" s="6"/>
      <c r="D20" s="87">
        <v>1</v>
      </c>
      <c r="E20" s="79" t="e">
        <f>(E19)-(F19/G19)</f>
        <v>#DIV/0!</v>
      </c>
      <c r="F20" s="8" t="e">
        <f>2-((E20+2)/(EXP(E20)))</f>
        <v>#DIV/0!</v>
      </c>
      <c r="G20" s="8" t="e">
        <f>EXP(-E20)*(E20+1)</f>
        <v>#DIV/0!</v>
      </c>
      <c r="H20" s="51" t="e">
        <f>ABS(E20-E19)</f>
        <v>#DIV/0!</v>
      </c>
    </row>
    <row r="21" spans="1:13" x14ac:dyDescent="0.25">
      <c r="A21" s="6"/>
      <c r="B21" s="7" t="s">
        <v>13</v>
      </c>
      <c r="C21" s="6"/>
      <c r="D21" s="87">
        <v>2</v>
      </c>
      <c r="E21" s="79" t="e">
        <f t="shared" ref="E21:E26" si="2">(E20)-(F20/G20)</f>
        <v>#DIV/0!</v>
      </c>
      <c r="F21" s="8" t="e">
        <f t="shared" ref="F21:F26" si="3">2-((E21+2)/(EXP(E21)))</f>
        <v>#DIV/0!</v>
      </c>
      <c r="G21" s="8" t="e">
        <f t="shared" ref="G21:G26" si="4">EXP(-E21)*(E21+1)</f>
        <v>#DIV/0!</v>
      </c>
      <c r="H21" s="51" t="e">
        <f t="shared" ref="H21:H26" si="5">ABS(E21-E20)</f>
        <v>#DIV/0!</v>
      </c>
    </row>
    <row r="22" spans="1:13" ht="15.75" thickBot="1" x14ac:dyDescent="0.3">
      <c r="A22" s="6"/>
      <c r="B22" s="9" t="s">
        <v>22</v>
      </c>
      <c r="C22" s="6"/>
      <c r="D22" s="87">
        <v>3</v>
      </c>
      <c r="E22" s="79" t="e">
        <f t="shared" si="2"/>
        <v>#DIV/0!</v>
      </c>
      <c r="F22" s="8" t="e">
        <f t="shared" si="3"/>
        <v>#DIV/0!</v>
      </c>
      <c r="G22" s="8" t="e">
        <f t="shared" si="4"/>
        <v>#DIV/0!</v>
      </c>
      <c r="H22" s="51" t="e">
        <f t="shared" si="5"/>
        <v>#DIV/0!</v>
      </c>
    </row>
    <row r="23" spans="1:13" ht="15.75" thickBot="1" x14ac:dyDescent="0.3">
      <c r="A23" s="6"/>
      <c r="B23" s="6"/>
      <c r="C23" s="6"/>
      <c r="D23" s="87">
        <v>4</v>
      </c>
      <c r="E23" s="79" t="e">
        <f t="shared" si="2"/>
        <v>#DIV/0!</v>
      </c>
      <c r="F23" s="8" t="e">
        <f t="shared" si="3"/>
        <v>#DIV/0!</v>
      </c>
      <c r="G23" s="8" t="e">
        <f t="shared" si="4"/>
        <v>#DIV/0!</v>
      </c>
      <c r="H23" s="51" t="e">
        <f t="shared" si="5"/>
        <v>#DIV/0!</v>
      </c>
    </row>
    <row r="24" spans="1:13" x14ac:dyDescent="0.25">
      <c r="A24" s="6"/>
      <c r="B24" s="7" t="s">
        <v>5</v>
      </c>
      <c r="C24" s="6"/>
      <c r="D24" s="87">
        <v>5</v>
      </c>
      <c r="E24" s="79" t="e">
        <f t="shared" si="2"/>
        <v>#DIV/0!</v>
      </c>
      <c r="F24" s="8" t="e">
        <f t="shared" si="3"/>
        <v>#DIV/0!</v>
      </c>
      <c r="G24" s="8" t="e">
        <f t="shared" si="4"/>
        <v>#DIV/0!</v>
      </c>
      <c r="H24" s="51" t="e">
        <f t="shared" si="5"/>
        <v>#DIV/0!</v>
      </c>
    </row>
    <row r="25" spans="1:13" ht="15.75" thickBot="1" x14ac:dyDescent="0.3">
      <c r="A25" s="6"/>
      <c r="B25" s="9" t="s">
        <v>6</v>
      </c>
      <c r="C25" s="6"/>
      <c r="D25" s="87">
        <v>6</v>
      </c>
      <c r="E25" s="79" t="e">
        <f t="shared" si="2"/>
        <v>#DIV/0!</v>
      </c>
      <c r="F25" s="8" t="e">
        <f t="shared" si="3"/>
        <v>#DIV/0!</v>
      </c>
      <c r="G25" s="8" t="e">
        <f t="shared" si="4"/>
        <v>#DIV/0!</v>
      </c>
      <c r="H25" s="51" t="e">
        <f t="shared" si="5"/>
        <v>#DIV/0!</v>
      </c>
    </row>
    <row r="26" spans="1:13" ht="15.75" thickBot="1" x14ac:dyDescent="0.3">
      <c r="A26" s="6"/>
      <c r="B26" s="6"/>
      <c r="C26" s="6"/>
      <c r="D26" s="88">
        <v>7</v>
      </c>
      <c r="E26" s="80" t="e">
        <f t="shared" si="2"/>
        <v>#DIV/0!</v>
      </c>
      <c r="F26" s="10" t="e">
        <f t="shared" si="3"/>
        <v>#DIV/0!</v>
      </c>
      <c r="G26" s="10" t="e">
        <f t="shared" si="4"/>
        <v>#DIV/0!</v>
      </c>
      <c r="H26" s="52" t="e">
        <f t="shared" si="5"/>
        <v>#DIV/0!</v>
      </c>
      <c r="I26" s="6"/>
    </row>
    <row r="27" spans="1:13" x14ac:dyDescent="0.25">
      <c r="A27" s="6"/>
      <c r="B27" s="7" t="s">
        <v>14</v>
      </c>
      <c r="C27" s="6"/>
      <c r="I27" s="6"/>
    </row>
    <row r="28" spans="1:13" ht="15.75" thickBot="1" x14ac:dyDescent="0.3">
      <c r="A28" s="6"/>
      <c r="B28" s="11" t="e">
        <f>E22</f>
        <v>#DIV/0!</v>
      </c>
      <c r="C28" s="6"/>
      <c r="I28" s="6"/>
    </row>
    <row r="29" spans="1:13" x14ac:dyDescent="0.25">
      <c r="A29" s="6"/>
      <c r="C29" s="6"/>
      <c r="I29" s="6"/>
    </row>
  </sheetData>
  <mergeCells count="1">
    <mergeCell ref="B3:D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82B1-B492-4FB4-9DAD-F6FF0F889F2B}">
  <dimension ref="B1:L21"/>
  <sheetViews>
    <sheetView workbookViewId="0">
      <selection activeCell="J15" sqref="J15"/>
    </sheetView>
  </sheetViews>
  <sheetFormatPr defaultRowHeight="15" x14ac:dyDescent="0.25"/>
  <cols>
    <col min="8" max="8" width="14.5703125" customWidth="1"/>
  </cols>
  <sheetData>
    <row r="1" spans="2:12" ht="15.75" thickBot="1" x14ac:dyDescent="0.3"/>
    <row r="2" spans="2:12" ht="15.75" thickBot="1" x14ac:dyDescent="0.3">
      <c r="B2" s="40" t="s">
        <v>23</v>
      </c>
      <c r="C2" s="41" t="s">
        <v>24</v>
      </c>
      <c r="D2" s="42" t="s">
        <v>25</v>
      </c>
      <c r="G2" s="43" t="s">
        <v>17</v>
      </c>
      <c r="H2" s="21">
        <f>B8/B7</f>
        <v>9.01</v>
      </c>
    </row>
    <row r="3" spans="2:12" x14ac:dyDescent="0.25">
      <c r="B3" s="22">
        <v>18.04</v>
      </c>
      <c r="C3" s="23">
        <v>6.1</v>
      </c>
      <c r="D3" s="24">
        <v>4.0999999999999996</v>
      </c>
      <c r="E3" s="25">
        <v>8.1</v>
      </c>
      <c r="G3" s="44" t="s">
        <v>18</v>
      </c>
      <c r="H3" s="26">
        <f>B9/B7</f>
        <v>2</v>
      </c>
    </row>
    <row r="4" spans="2:12" ht="15.75" thickBot="1" x14ac:dyDescent="0.3">
      <c r="B4" s="27">
        <v>9.01</v>
      </c>
      <c r="C4" s="28">
        <v>3.2</v>
      </c>
      <c r="D4" s="29">
        <v>2.0499999999999998</v>
      </c>
      <c r="E4" s="30">
        <v>4.2</v>
      </c>
      <c r="G4" s="45" t="s">
        <v>19</v>
      </c>
      <c r="H4" s="31">
        <f>C13/C12</f>
        <v>-63.086375135525678</v>
      </c>
    </row>
    <row r="5" spans="2:12" ht="15.75" thickBot="1" x14ac:dyDescent="0.3">
      <c r="B5" s="32">
        <v>2</v>
      </c>
      <c r="C5" s="33">
        <v>-9</v>
      </c>
      <c r="D5" s="34">
        <v>7.1</v>
      </c>
      <c r="E5" s="35">
        <v>6</v>
      </c>
    </row>
    <row r="6" spans="2:12" ht="15.75" thickBot="1" x14ac:dyDescent="0.3">
      <c r="B6" s="36"/>
      <c r="C6" s="36"/>
      <c r="D6" s="36"/>
      <c r="E6" s="36"/>
    </row>
    <row r="7" spans="2:12" x14ac:dyDescent="0.25">
      <c r="B7" s="22">
        <f>B3/B3</f>
        <v>1</v>
      </c>
      <c r="C7" s="23">
        <f>C3/B3</f>
        <v>0.33813747228381374</v>
      </c>
      <c r="D7" s="24">
        <f>D3/B3</f>
        <v>0.22727272727272727</v>
      </c>
      <c r="E7" s="25">
        <f>E3/B3</f>
        <v>0.4490022172949002</v>
      </c>
    </row>
    <row r="8" spans="2:12" x14ac:dyDescent="0.25">
      <c r="B8" s="27">
        <v>9.01</v>
      </c>
      <c r="C8" s="28">
        <v>3.2</v>
      </c>
      <c r="D8" s="29">
        <v>2.0499999999999998</v>
      </c>
      <c r="E8" s="30">
        <v>4.2</v>
      </c>
    </row>
    <row r="9" spans="2:12" ht="15.75" thickBot="1" x14ac:dyDescent="0.3">
      <c r="B9" s="32">
        <v>2</v>
      </c>
      <c r="C9" s="33">
        <v>-9</v>
      </c>
      <c r="D9" s="34">
        <v>7.1</v>
      </c>
      <c r="E9" s="35">
        <v>6</v>
      </c>
    </row>
    <row r="10" spans="2:12" ht="15.75" thickBot="1" x14ac:dyDescent="0.3"/>
    <row r="11" spans="2:12" x14ac:dyDescent="0.25">
      <c r="B11" s="22">
        <f>B7</f>
        <v>1</v>
      </c>
      <c r="C11" s="23">
        <f t="shared" ref="C11:E11" si="0">C7</f>
        <v>0.33813747228381374</v>
      </c>
      <c r="D11" s="24">
        <f t="shared" si="0"/>
        <v>0.22727272727272727</v>
      </c>
      <c r="E11" s="25">
        <f t="shared" si="0"/>
        <v>0.4490022172949002</v>
      </c>
    </row>
    <row r="12" spans="2:12" ht="15.75" thickBot="1" x14ac:dyDescent="0.3">
      <c r="B12" s="27">
        <f>B8-H2*B7</f>
        <v>0</v>
      </c>
      <c r="C12" s="28">
        <f>C8-C7*H2</f>
        <v>0.15338137472283853</v>
      </c>
      <c r="D12" s="29">
        <f>D8-D7*H2</f>
        <v>2.2727272727274261E-3</v>
      </c>
      <c r="E12" s="30">
        <f>E8-E7*H2</f>
        <v>0.15449002217294971</v>
      </c>
    </row>
    <row r="13" spans="2:12" ht="15.75" thickBot="1" x14ac:dyDescent="0.3">
      <c r="B13" s="32">
        <f>B9-B7*H3</f>
        <v>0</v>
      </c>
      <c r="C13" s="33">
        <f>C9-H3*C7</f>
        <v>-9.676274944567627</v>
      </c>
      <c r="D13" s="34">
        <f>D9-D11*H3</f>
        <v>6.6454545454545455</v>
      </c>
      <c r="E13" s="35">
        <f>E9-E11*H3</f>
        <v>5.1019955654101992</v>
      </c>
      <c r="H13" s="48" t="s">
        <v>20</v>
      </c>
    </row>
    <row r="14" spans="2:12" ht="15.75" thickBot="1" x14ac:dyDescent="0.3">
      <c r="H14" s="46">
        <f>B3*C19+C3*C20+D3*C21</f>
        <v>8.1000000000000014</v>
      </c>
      <c r="L14" t="s">
        <v>16</v>
      </c>
    </row>
    <row r="15" spans="2:12" x14ac:dyDescent="0.25">
      <c r="B15" s="22">
        <f>B11</f>
        <v>1</v>
      </c>
      <c r="C15" s="23">
        <f t="shared" ref="C15:E15" si="1">C11</f>
        <v>0.33813747228381374</v>
      </c>
      <c r="D15" s="24">
        <f t="shared" si="1"/>
        <v>0.22727272727272727</v>
      </c>
      <c r="E15" s="25">
        <f t="shared" si="1"/>
        <v>0.4490022172949002</v>
      </c>
      <c r="H15" s="46">
        <f>B4*C19+C4*C20+D4*C21</f>
        <v>4.2</v>
      </c>
    </row>
    <row r="16" spans="2:12" ht="15.75" thickBot="1" x14ac:dyDescent="0.3">
      <c r="B16" s="27">
        <f>B12-H6*B11</f>
        <v>0</v>
      </c>
      <c r="C16" s="28">
        <f>C12-C11*H6</f>
        <v>0.15338137472283853</v>
      </c>
      <c r="D16" s="29">
        <f>D12-D11*H6</f>
        <v>2.2727272727274261E-3</v>
      </c>
      <c r="E16" s="30">
        <f>E12-E11*H6</f>
        <v>0.15449002217294971</v>
      </c>
      <c r="H16" s="47">
        <f>B5*C19+C5*C20+D5*C21</f>
        <v>5.9999999999999982</v>
      </c>
    </row>
    <row r="17" spans="2:5" ht="15.75" thickBot="1" x14ac:dyDescent="0.3">
      <c r="B17" s="32">
        <v>0</v>
      </c>
      <c r="C17" s="33">
        <f>C13-C16*H4</f>
        <v>0</v>
      </c>
      <c r="D17" s="34">
        <f>D13-H4*D16</f>
        <v>6.7888326707625684</v>
      </c>
      <c r="E17" s="35">
        <f>E13-E16*H4</f>
        <v>14.848211058908586</v>
      </c>
    </row>
    <row r="18" spans="2:5" ht="15.75" thickBot="1" x14ac:dyDescent="0.3"/>
    <row r="19" spans="2:5" x14ac:dyDescent="0.25">
      <c r="B19" s="37" t="s">
        <v>23</v>
      </c>
      <c r="C19" s="21">
        <f>(E15-(C15*C20)-(D15*C21))/B15</f>
        <v>-0.37770100134684076</v>
      </c>
    </row>
    <row r="20" spans="2:5" x14ac:dyDescent="0.25">
      <c r="B20" s="38" t="s">
        <v>24</v>
      </c>
      <c r="C20" s="26">
        <f>(E16-D16*C21)/C16</f>
        <v>0.97481993324354388</v>
      </c>
    </row>
    <row r="21" spans="2:5" ht="15.75" thickBot="1" x14ac:dyDescent="0.3">
      <c r="B21" s="39" t="s">
        <v>25</v>
      </c>
      <c r="C21" s="31">
        <f>E17/D17</f>
        <v>2.1871523101247292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79DC-3A7E-4EA5-A91E-C85C08B8BAFD}">
  <dimension ref="C1:L15"/>
  <sheetViews>
    <sheetView workbookViewId="0">
      <selection activeCell="G18" sqref="G18"/>
    </sheetView>
  </sheetViews>
  <sheetFormatPr defaultRowHeight="15" x14ac:dyDescent="0.25"/>
  <cols>
    <col min="3" max="3" width="10.28515625" customWidth="1"/>
    <col min="4" max="4" width="10.85546875" customWidth="1"/>
    <col min="6" max="6" width="11" customWidth="1"/>
  </cols>
  <sheetData>
    <row r="1" spans="3:12" ht="15.75" thickBot="1" x14ac:dyDescent="0.3"/>
    <row r="2" spans="3:12" ht="15.75" thickBot="1" x14ac:dyDescent="0.3">
      <c r="C2" s="104" t="s">
        <v>26</v>
      </c>
      <c r="D2" s="105"/>
      <c r="E2" s="106"/>
      <c r="F2" s="62" t="s">
        <v>27</v>
      </c>
      <c r="I2" s="107" t="s">
        <v>33</v>
      </c>
      <c r="J2" s="108"/>
      <c r="K2" s="109"/>
    </row>
    <row r="3" spans="3:12" x14ac:dyDescent="0.25">
      <c r="C3" s="64">
        <v>2</v>
      </c>
      <c r="D3" s="65">
        <v>-9</v>
      </c>
      <c r="E3" s="66">
        <v>7.1</v>
      </c>
      <c r="F3" s="72">
        <v>6</v>
      </c>
      <c r="I3" s="91" cm="1">
        <f t="array" ref="I3:K5">MINVERSE(C3:E5)</f>
        <v>-3.2739410264736632E-2</v>
      </c>
      <c r="J3" s="92">
        <v>-4.2699643859097929</v>
      </c>
      <c r="K3" s="93">
        <v>2.1916772692670015</v>
      </c>
    </row>
    <row r="4" spans="3:12" x14ac:dyDescent="0.25">
      <c r="C4" s="67">
        <v>9.01</v>
      </c>
      <c r="D4" s="63">
        <v>3.2</v>
      </c>
      <c r="E4" s="68">
        <v>2.0499999999999998</v>
      </c>
      <c r="F4" s="73">
        <v>4.2</v>
      </c>
      <c r="I4" s="94">
        <v>-2.1826273509825945E-3</v>
      </c>
      <c r="J4" s="95">
        <v>6.3820023742726537</v>
      </c>
      <c r="K4" s="96">
        <v>-3.1872215153821868</v>
      </c>
    </row>
    <row r="5" spans="3:12" ht="15.75" thickBot="1" x14ac:dyDescent="0.3">
      <c r="C5" s="69">
        <v>18.04</v>
      </c>
      <c r="D5" s="70">
        <v>6.1</v>
      </c>
      <c r="E5" s="71">
        <v>4.0999999999999996</v>
      </c>
      <c r="F5" s="74">
        <v>8.1</v>
      </c>
      <c r="I5" s="97">
        <v>0.14730072878459577</v>
      </c>
      <c r="J5" s="98">
        <v>9.2926690338413334</v>
      </c>
      <c r="K5" s="99">
        <v>-4.6575138277427719</v>
      </c>
    </row>
    <row r="6" spans="3:12" ht="15.75" thickBot="1" x14ac:dyDescent="0.3"/>
    <row r="7" spans="3:12" ht="18.75" customHeight="1" thickBot="1" x14ac:dyDescent="0.3">
      <c r="C7" s="110" t="s">
        <v>34</v>
      </c>
      <c r="D7" s="111"/>
      <c r="E7" s="112"/>
      <c r="F7" s="75" t="s">
        <v>28</v>
      </c>
      <c r="I7" s="110" t="s">
        <v>34</v>
      </c>
      <c r="J7" s="111"/>
      <c r="K7" s="112"/>
      <c r="L7" s="75" t="s">
        <v>35</v>
      </c>
    </row>
    <row r="8" spans="3:12" ht="19.5" customHeight="1" thickBot="1" x14ac:dyDescent="0.3">
      <c r="C8" s="76">
        <f>SUM(C3:C5)</f>
        <v>29.049999999999997</v>
      </c>
      <c r="D8" s="77">
        <f t="shared" ref="D8:E8" si="0">SUM(D3:D5)</f>
        <v>0.29999999999999982</v>
      </c>
      <c r="E8" s="78">
        <f t="shared" si="0"/>
        <v>13.249999999999998</v>
      </c>
      <c r="F8" s="61">
        <f>C8</f>
        <v>29.049999999999997</v>
      </c>
      <c r="I8" s="76">
        <f>SUM(I3:I5)</f>
        <v>0.11237869116887654</v>
      </c>
      <c r="J8" s="77">
        <f t="shared" ref="J8:K8" si="1">SUM(J3:J5)</f>
        <v>11.404707022204194</v>
      </c>
      <c r="K8" s="78">
        <f t="shared" si="1"/>
        <v>-5.6530580738579577</v>
      </c>
      <c r="L8" s="61">
        <f>J8</f>
        <v>11.404707022204194</v>
      </c>
    </row>
    <row r="10" spans="3:12" ht="15.75" thickBot="1" x14ac:dyDescent="0.3"/>
    <row r="11" spans="3:12" ht="15.75" thickBot="1" x14ac:dyDescent="0.3">
      <c r="C11" s="53" t="s">
        <v>29</v>
      </c>
      <c r="D11" s="53" t="s">
        <v>29</v>
      </c>
    </row>
    <row r="12" spans="3:12" ht="15.75" thickBot="1" x14ac:dyDescent="0.3">
      <c r="C12" s="100">
        <f>F8*L8</f>
        <v>331.30673899503182</v>
      </c>
      <c r="D12" s="54">
        <f>C12</f>
        <v>331.30673899503182</v>
      </c>
    </row>
    <row r="13" spans="3:12" ht="15.75" thickBot="1" x14ac:dyDescent="0.3"/>
    <row r="14" spans="3:12" ht="15.75" thickBot="1" x14ac:dyDescent="0.3">
      <c r="C14" s="55" t="s">
        <v>30</v>
      </c>
      <c r="D14" s="56" t="s">
        <v>31</v>
      </c>
      <c r="E14" s="57" t="s">
        <v>32</v>
      </c>
    </row>
    <row r="15" spans="3:12" ht="15.75" thickBot="1" x14ac:dyDescent="0.3">
      <c r="C15" s="58">
        <v>4</v>
      </c>
      <c r="D15" s="59">
        <v>2</v>
      </c>
      <c r="E15" s="60">
        <f>C15-D15</f>
        <v>2</v>
      </c>
    </row>
  </sheetData>
  <mergeCells count="4">
    <mergeCell ref="C2:E2"/>
    <mergeCell ref="I2:K2"/>
    <mergeCell ref="C7:E7"/>
    <mergeCell ref="I7:K7"/>
  </mergeCells>
  <conditionalFormatting sqref="C8:E8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I8:K8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NB-HP</dc:creator>
  <cp:lastModifiedBy>GABRIELA F FRACCAROLI</cp:lastModifiedBy>
  <dcterms:created xsi:type="dcterms:W3CDTF">2015-06-05T18:17:20Z</dcterms:created>
  <dcterms:modified xsi:type="dcterms:W3CDTF">2024-09-12T12:29:27Z</dcterms:modified>
</cp:coreProperties>
</file>