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Gauss-Jacobi-3 (ARRED)" sheetId="8" r:id="rId1"/>
    <sheet name="Gauss-Seidel-3 (ARRED)" sheetId="9" r:id="rId2"/>
  </sheets>
  <calcPr calcId="145621"/>
</workbook>
</file>

<file path=xl/calcChain.xml><?xml version="1.0" encoding="utf-8"?>
<calcChain xmlns="http://schemas.openxmlformats.org/spreadsheetml/2006/main">
  <c r="D4" i="8" l="1"/>
  <c r="F7" i="8" s="1"/>
  <c r="D3" i="8"/>
  <c r="E7" i="8" s="1"/>
  <c r="D2" i="8"/>
  <c r="D7" i="8" s="1"/>
  <c r="D4" i="9"/>
  <c r="F7" i="9" s="1"/>
  <c r="D3" i="9"/>
  <c r="E7" i="9" s="1"/>
  <c r="D2" i="9"/>
  <c r="D7" i="9" s="1"/>
  <c r="F44" i="8" l="1"/>
  <c r="D44" i="8"/>
  <c r="E44" i="8"/>
  <c r="D45" i="8" s="1"/>
  <c r="D35" i="8" s="1"/>
  <c r="E44" i="9"/>
  <c r="D44" i="9"/>
  <c r="F44" i="9"/>
  <c r="F45" i="8" l="1"/>
  <c r="E45" i="8"/>
  <c r="E35" i="8" s="1"/>
  <c r="G45" i="8"/>
  <c r="G35" i="8" s="1"/>
  <c r="D8" i="8"/>
  <c r="D45" i="9"/>
  <c r="D35" i="9" s="1"/>
  <c r="F46" i="8" l="1"/>
  <c r="F36" i="8" s="1"/>
  <c r="E46" i="8"/>
  <c r="E36" i="8" s="1"/>
  <c r="F35" i="8"/>
  <c r="F8" i="8" s="1"/>
  <c r="G8" i="8"/>
  <c r="E8" i="8"/>
  <c r="F9" i="8" s="1"/>
  <c r="D46" i="8"/>
  <c r="D36" i="8" s="1"/>
  <c r="H45" i="8"/>
  <c r="H35" i="8" s="1"/>
  <c r="I45" i="8"/>
  <c r="I35" i="8" s="1"/>
  <c r="G45" i="9"/>
  <c r="G35" i="9" s="1"/>
  <c r="E45" i="9"/>
  <c r="D8" i="9"/>
  <c r="H46" i="8" l="1"/>
  <c r="H36" i="8" s="1"/>
  <c r="I46" i="8"/>
  <c r="I36" i="8" s="1"/>
  <c r="D47" i="8"/>
  <c r="D37" i="8" s="1"/>
  <c r="F45" i="9"/>
  <c r="F35" i="9" s="1"/>
  <c r="E35" i="9"/>
  <c r="E8" i="9" s="1"/>
  <c r="H8" i="8"/>
  <c r="I9" i="8"/>
  <c r="F47" i="8"/>
  <c r="F37" i="8" s="1"/>
  <c r="E47" i="8"/>
  <c r="E37" i="8" s="1"/>
  <c r="G46" i="8"/>
  <c r="G36" i="8" s="1"/>
  <c r="D9" i="8"/>
  <c r="E9" i="8"/>
  <c r="I8" i="8"/>
  <c r="H45" i="9"/>
  <c r="H35" i="9" s="1"/>
  <c r="F48" i="8" l="1"/>
  <c r="F38" i="8" s="1"/>
  <c r="G47" i="8"/>
  <c r="G37" i="8" s="1"/>
  <c r="I47" i="8"/>
  <c r="I37" i="8" s="1"/>
  <c r="D46" i="9"/>
  <c r="D36" i="9" s="1"/>
  <c r="I45" i="9"/>
  <c r="I35" i="9" s="1"/>
  <c r="E48" i="8"/>
  <c r="E38" i="8" s="1"/>
  <c r="F10" i="8"/>
  <c r="I10" i="8" s="1"/>
  <c r="D10" i="8"/>
  <c r="D49" i="8"/>
  <c r="D39" i="8" s="1"/>
  <c r="G9" i="8"/>
  <c r="E10" i="8"/>
  <c r="H9" i="8"/>
  <c r="H47" i="8"/>
  <c r="H37" i="8" s="1"/>
  <c r="D48" i="8"/>
  <c r="D38" i="8" s="1"/>
  <c r="H8" i="9"/>
  <c r="F8" i="9"/>
  <c r="I8" i="9" l="1"/>
  <c r="I48" i="8"/>
  <c r="I38" i="8" s="1"/>
  <c r="G10" i="8"/>
  <c r="H48" i="8"/>
  <c r="H38" i="8" s="1"/>
  <c r="E11" i="8"/>
  <c r="E46" i="9"/>
  <c r="G46" i="9"/>
  <c r="G36" i="9" s="1"/>
  <c r="E49" i="8"/>
  <c r="E39" i="8" s="1"/>
  <c r="G48" i="8"/>
  <c r="G38" i="8" s="1"/>
  <c r="F49" i="8"/>
  <c r="F39" i="8" s="1"/>
  <c r="D11" i="8"/>
  <c r="H10" i="8"/>
  <c r="G49" i="8"/>
  <c r="G39" i="8" s="1"/>
  <c r="F11" i="8"/>
  <c r="I11" i="8" s="1"/>
  <c r="D9" i="9"/>
  <c r="H46" i="9" l="1"/>
  <c r="H36" i="9" s="1"/>
  <c r="E36" i="9"/>
  <c r="H11" i="8"/>
  <c r="I49" i="8"/>
  <c r="I39" i="8" s="1"/>
  <c r="H49" i="8"/>
  <c r="H39" i="8" s="1"/>
  <c r="F46" i="9"/>
  <c r="F36" i="9" s="1"/>
  <c r="G11" i="8"/>
  <c r="F12" i="8"/>
  <c r="D12" i="8"/>
  <c r="G12" i="8" s="1"/>
  <c r="E12" i="8"/>
  <c r="G9" i="9"/>
  <c r="E9" i="9"/>
  <c r="D47" i="9" l="1"/>
  <c r="D37" i="9" s="1"/>
  <c r="I12" i="8"/>
  <c r="H12" i="8"/>
  <c r="F9" i="9"/>
  <c r="I46" i="9"/>
  <c r="I36" i="9" s="1"/>
  <c r="H9" i="9"/>
  <c r="E47" i="9" l="1"/>
  <c r="E37" i="9" s="1"/>
  <c r="G47" i="9"/>
  <c r="G37" i="9" s="1"/>
  <c r="I9" i="9"/>
  <c r="F47" i="9"/>
  <c r="F37" i="9" s="1"/>
  <c r="D10" i="9"/>
  <c r="H47" i="9" l="1"/>
  <c r="H37" i="9" s="1"/>
  <c r="I47" i="9"/>
  <c r="I37" i="9" s="1"/>
  <c r="D48" i="9"/>
  <c r="D38" i="9" s="1"/>
  <c r="G10" i="9"/>
  <c r="E10" i="9"/>
  <c r="E48" i="9" l="1"/>
  <c r="G48" i="9"/>
  <c r="G38" i="9" s="1"/>
  <c r="F10" i="9"/>
  <c r="I10" i="9" s="1"/>
  <c r="H10" i="9"/>
  <c r="F48" i="9" l="1"/>
  <c r="F38" i="9" s="1"/>
  <c r="E38" i="9"/>
  <c r="H48" i="9"/>
  <c r="H38" i="9" s="1"/>
  <c r="D49" i="9"/>
  <c r="D39" i="9" s="1"/>
  <c r="D11" i="9"/>
  <c r="I48" i="9" l="1"/>
  <c r="I38" i="9" s="1"/>
  <c r="G8" i="9"/>
  <c r="G49" i="9"/>
  <c r="G39" i="9" s="1"/>
  <c r="E49" i="9"/>
  <c r="E39" i="9" s="1"/>
  <c r="E11" i="9"/>
  <c r="F11" i="9" s="1"/>
  <c r="I11" i="9" s="1"/>
  <c r="G11" i="9"/>
  <c r="F49" i="9" l="1"/>
  <c r="F39" i="9" s="1"/>
  <c r="H49" i="9"/>
  <c r="H39" i="9" s="1"/>
  <c r="H11" i="9"/>
  <c r="D12" i="9"/>
  <c r="I49" i="9" l="1"/>
  <c r="I39" i="9" s="1"/>
  <c r="G12" i="9"/>
  <c r="E12" i="9"/>
  <c r="G2" i="9"/>
  <c r="G3" i="8"/>
  <c r="F12" i="9" l="1"/>
  <c r="I12" i="9" s="1"/>
  <c r="H12" i="9"/>
  <c r="G3" i="9"/>
  <c r="G2" i="8"/>
  <c r="G4" i="8"/>
  <c r="J3" i="9" l="1"/>
  <c r="M3" i="9" s="1"/>
  <c r="J2" i="9" s="1"/>
  <c r="G4" i="9"/>
  <c r="J3" i="8"/>
  <c r="M3" i="8" s="1"/>
  <c r="J2" i="8" s="1"/>
</calcChain>
</file>

<file path=xl/sharedStrings.xml><?xml version="1.0" encoding="utf-8"?>
<sst xmlns="http://schemas.openxmlformats.org/spreadsheetml/2006/main" count="106" uniqueCount="18">
  <si>
    <t>x1</t>
  </si>
  <si>
    <t>x2</t>
  </si>
  <si>
    <t>k</t>
  </si>
  <si>
    <t>| x1 - x1ant |/x1</t>
  </si>
  <si>
    <t>-</t>
  </si>
  <si>
    <t>x3</t>
  </si>
  <si>
    <t>| x2 - x2ant |/x2</t>
  </si>
  <si>
    <t>| x3 - x3ant |/x3</t>
  </si>
  <si>
    <t>Resposta</t>
  </si>
  <si>
    <t>Aluno</t>
  </si>
  <si>
    <t>Petterson</t>
  </si>
  <si>
    <t>Miguel</t>
  </si>
  <si>
    <t>Fernando</t>
  </si>
  <si>
    <t>João</t>
  </si>
  <si>
    <t>Erro Máximo</t>
  </si>
  <si>
    <t>Absoluto</t>
  </si>
  <si>
    <t>Relativo</t>
  </si>
  <si>
    <t>Qual x é 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</si>
</sst>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5" formatCode="0.00000"/>
    <numFmt numFmtId="169" formatCode="0.000000000000"/>
    <numFmt numFmtId="170" formatCode="0.000000000000000000000000E+00"/>
    <numFmt numFmtId="171" formatCode="0.000000000000000000000000000E+00"/>
    <numFmt numFmtId="178" formatCode="0.000000%"/>
    <numFmt numFmtId="179" formatCode="0.0000000%"/>
    <numFmt numFmtId="181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165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2" borderId="1" xfId="2" applyBorder="1" applyAlignment="1">
      <alignment horizontal="center"/>
    </xf>
    <xf numFmtId="10" fontId="2" fillId="2" borderId="1" xfId="2" applyNumberFormat="1" applyBorder="1" applyAlignment="1">
      <alignment horizontal="center"/>
    </xf>
    <xf numFmtId="178" fontId="2" fillId="2" borderId="1" xfId="2" applyNumberFormat="1" applyBorder="1" applyAlignment="1">
      <alignment horizontal="center"/>
    </xf>
    <xf numFmtId="179" fontId="2" fillId="2" borderId="1" xfId="2" applyNumberFormat="1" applyBorder="1" applyAlignment="1">
      <alignment horizontal="center"/>
    </xf>
    <xf numFmtId="178" fontId="0" fillId="0" borderId="1" xfId="1" applyNumberFormat="1" applyFont="1" applyBorder="1" applyAlignment="1">
      <alignment horizontal="center"/>
    </xf>
    <xf numFmtId="178" fontId="0" fillId="0" borderId="0" xfId="0" applyNumberFormat="1"/>
    <xf numFmtId="181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1" fontId="2" fillId="2" borderId="1" xfId="2" applyNumberFormat="1" applyBorder="1" applyAlignment="1">
      <alignment horizontal="center"/>
    </xf>
    <xf numFmtId="178" fontId="2" fillId="2" borderId="1" xfId="1" applyNumberFormat="1" applyFont="1" applyFill="1" applyBorder="1" applyAlignment="1">
      <alignment horizontal="center"/>
    </xf>
    <xf numFmtId="0" fontId="0" fillId="0" borderId="0" xfId="1" applyNumberFormat="1" applyFont="1"/>
  </cellXfs>
  <cellStyles count="3"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1"/>
  <sheetViews>
    <sheetView showGridLines="0" tabSelected="1" zoomScale="110" zoomScaleNormal="110" workbookViewId="0">
      <selection activeCell="H51" sqref="H51"/>
    </sheetView>
  </sheetViews>
  <sheetFormatPr defaultRowHeight="15" outlineLevelRow="1" x14ac:dyDescent="0.25"/>
  <cols>
    <col min="1" max="2" width="2.7109375" customWidth="1"/>
    <col min="3" max="10" width="15.7109375" customWidth="1"/>
    <col min="12" max="12" width="13.85546875" bestFit="1" customWidth="1"/>
    <col min="13" max="13" width="5.7109375" customWidth="1"/>
  </cols>
  <sheetData>
    <row r="1" spans="3:13" x14ac:dyDescent="0.25">
      <c r="C1" s="8" t="s">
        <v>9</v>
      </c>
      <c r="D1" s="9" t="s">
        <v>10</v>
      </c>
      <c r="F1" s="6" t="s">
        <v>8</v>
      </c>
      <c r="G1" s="6"/>
      <c r="I1" s="6" t="s">
        <v>14</v>
      </c>
      <c r="J1" s="6"/>
    </row>
    <row r="2" spans="3:13" x14ac:dyDescent="0.25">
      <c r="C2" s="8" t="s">
        <v>0</v>
      </c>
      <c r="D2" s="7">
        <f>IF($D$1="Petterson",VLOOKUP(C2,$C$16:$D$18,2,0),IF($D$1="Fernando",VLOOKUP(C2,$C$21:$D$23,2,0),IF($D$1="João",VLOOKUP(C2,$C$26:$D$28,2,0),VLOOKUP(C2,$C$31:$D$33,2,0))))</f>
        <v>3</v>
      </c>
      <c r="F2" s="7" t="s">
        <v>0</v>
      </c>
      <c r="G2" s="7">
        <f>D12</f>
        <v>1.0782659999999999</v>
      </c>
      <c r="I2" s="10" t="s">
        <v>15</v>
      </c>
      <c r="J2" s="21">
        <f>IF(M3=1,ROUND(ABS(J3*D12),6),IF(M3=2,ROUND(ABS(J3*E12),6),ROUND(ABS(J3*F12),6)))</f>
        <v>3.4955E-2</v>
      </c>
    </row>
    <row r="3" spans="3:13" x14ac:dyDescent="0.25">
      <c r="C3" s="8" t="s">
        <v>1</v>
      </c>
      <c r="D3" s="7">
        <f>IF($D$1="Petterson",VLOOKUP(C3,$C$16:$D$18,2,0),IF($D$1="Fernando",VLOOKUP(C3,$C$21:$D$23,2,0),IF($D$1="João",VLOOKUP(C3,$C$26:$D$28,2,0),VLOOKUP(C3,$C$31:$D$33,2,0))))</f>
        <v>8</v>
      </c>
      <c r="F3" s="7" t="s">
        <v>1</v>
      </c>
      <c r="G3" s="7">
        <f>E12</f>
        <v>-0.217033</v>
      </c>
      <c r="I3" s="10" t="s">
        <v>16</v>
      </c>
      <c r="J3" s="22">
        <f>MAX(G12:I12)</f>
        <v>0.1610584565</v>
      </c>
      <c r="L3" s="11" t="s">
        <v>17</v>
      </c>
      <c r="M3" s="7">
        <f>IF(J3=G12,1,IF(J3=H12,2,3))</f>
        <v>2</v>
      </c>
    </row>
    <row r="4" spans="3:13" x14ac:dyDescent="0.25">
      <c r="C4" s="8" t="s">
        <v>5</v>
      </c>
      <c r="D4" s="7">
        <f>IF($D$1="Petterson",VLOOKUP(C4,$C$16:$D$18,2,0),IF($D$1="Fernando",VLOOKUP(C4,$C$21:$D$23,2,0),IF($D$1="João",VLOOKUP(C4,$C$26:$D$28,2,0),VLOOKUP(C4,$C$31:$D$33,2,0))))</f>
        <v>4</v>
      </c>
      <c r="F4" s="7" t="s">
        <v>5</v>
      </c>
      <c r="G4" s="7">
        <f>F12</f>
        <v>1.443899</v>
      </c>
    </row>
    <row r="6" spans="3:13" x14ac:dyDescent="0.25">
      <c r="C6" s="13" t="s">
        <v>2</v>
      </c>
      <c r="D6" s="13" t="s">
        <v>0</v>
      </c>
      <c r="E6" s="13" t="s">
        <v>1</v>
      </c>
      <c r="F6" s="13" t="s">
        <v>5</v>
      </c>
      <c r="G6" s="13" t="s">
        <v>3</v>
      </c>
      <c r="H6" s="13" t="s">
        <v>6</v>
      </c>
      <c r="I6" s="13" t="s">
        <v>7</v>
      </c>
    </row>
    <row r="7" spans="3:13" x14ac:dyDescent="0.25">
      <c r="C7" s="7">
        <v>0</v>
      </c>
      <c r="D7" s="7">
        <f>D2</f>
        <v>3</v>
      </c>
      <c r="E7" s="7">
        <f>D3</f>
        <v>8</v>
      </c>
      <c r="F7" s="7">
        <f>D4</f>
        <v>4</v>
      </c>
      <c r="G7" s="7" t="s">
        <v>4</v>
      </c>
      <c r="H7" s="7" t="s">
        <v>4</v>
      </c>
      <c r="I7" s="7" t="s">
        <v>4</v>
      </c>
    </row>
    <row r="8" spans="3:13" x14ac:dyDescent="0.25">
      <c r="C8" s="7">
        <v>1</v>
      </c>
      <c r="D8" s="21">
        <f>ROUND((4+(0.1*E7)-(0.5*F7))/3,D35)</f>
        <v>0.93333299999999997</v>
      </c>
      <c r="E8" s="21">
        <f>ROUND((0-(0.3*D7)-(0.5*F7))/5,E35)</f>
        <v>-0.57999999999999996</v>
      </c>
      <c r="F8" s="21">
        <f>ROUND((4-(0.3*D7)-(1.3*E7))/2.7,F35)</f>
        <v>-2.7037040000000001</v>
      </c>
      <c r="G8" s="19">
        <f>ROUND(ABS((D8-D7)/D8),G35)</f>
        <v>2.2142868622499998</v>
      </c>
      <c r="H8" s="19">
        <f>ROUND(ABS((E8-E7)/E8),H35)</f>
        <v>14.793103448276</v>
      </c>
      <c r="I8" s="19">
        <f>ROUND(ABS((F8-F7)/F8),I35)</f>
        <v>2.4794518926600002</v>
      </c>
    </row>
    <row r="9" spans="3:13" x14ac:dyDescent="0.25">
      <c r="C9" s="7">
        <v>2</v>
      </c>
      <c r="D9" s="21">
        <f t="shared" ref="D9:D12" si="0">ROUND((4+(0.1*E8)-(0.5*F8))/3,D36)</f>
        <v>1.7646170000000001</v>
      </c>
      <c r="E9" s="21">
        <f t="shared" ref="E9:E12" si="1">ROUND((0-(0.3*D8)-(0.5*F8))/5,E36)</f>
        <v>0.21437</v>
      </c>
      <c r="F9" s="21">
        <f t="shared" ref="F9:F12" si="2">ROUND((4-(0.3*D8)-(1.3*E8))/2.7,F36)</f>
        <v>1.6570370000000001</v>
      </c>
      <c r="G9" s="19">
        <f t="shared" ref="G9:I9" si="3">ROUND(ABS((D9-D8)/D9),G36)</f>
        <v>0.47108466030000001</v>
      </c>
      <c r="H9" s="19">
        <f t="shared" si="3"/>
        <v>3.70560246303</v>
      </c>
      <c r="I9" s="19">
        <f t="shared" si="3"/>
        <v>2.6316497458999999</v>
      </c>
    </row>
    <row r="10" spans="3:13" x14ac:dyDescent="0.25">
      <c r="C10" s="7">
        <v>3</v>
      </c>
      <c r="D10" s="21">
        <f t="shared" si="0"/>
        <v>1.064306</v>
      </c>
      <c r="E10" s="21">
        <f t="shared" si="1"/>
        <v>-0.27158100000000002</v>
      </c>
      <c r="F10" s="21">
        <f t="shared" si="2"/>
        <v>1.1821980000000001</v>
      </c>
      <c r="G10" s="19">
        <f t="shared" ref="G10:I10" si="4">ROUND(ABS((D10-D9)/D10),G37)</f>
        <v>0.65799779390000002</v>
      </c>
      <c r="H10" s="19">
        <f t="shared" si="4"/>
        <v>1.7893409332800001</v>
      </c>
      <c r="I10" s="19">
        <f t="shared" si="4"/>
        <v>0.40165775949999999</v>
      </c>
    </row>
    <row r="11" spans="3:13" x14ac:dyDescent="0.25">
      <c r="C11" s="7">
        <v>4</v>
      </c>
      <c r="D11" s="21">
        <f t="shared" si="0"/>
        <v>1.127248</v>
      </c>
      <c r="E11" s="21">
        <f t="shared" si="1"/>
        <v>-0.18207799999999999</v>
      </c>
      <c r="F11" s="21">
        <f t="shared" si="2"/>
        <v>1.493986</v>
      </c>
      <c r="G11" s="19">
        <f t="shared" ref="G11:I11" si="5">ROUND(ABS((D11-D10)/D11),G38)</f>
        <v>5.5836869999999997E-2</v>
      </c>
      <c r="H11" s="19">
        <f t="shared" si="5"/>
        <v>0.491564055</v>
      </c>
      <c r="I11" s="19">
        <f t="shared" si="5"/>
        <v>0.20869539610000001</v>
      </c>
    </row>
    <row r="12" spans="3:13" x14ac:dyDescent="0.25">
      <c r="C12" s="15">
        <v>5</v>
      </c>
      <c r="D12" s="23">
        <f t="shared" si="0"/>
        <v>1.0782659999999999</v>
      </c>
      <c r="E12" s="23">
        <f t="shared" si="1"/>
        <v>-0.217033</v>
      </c>
      <c r="F12" s="23">
        <f t="shared" si="2"/>
        <v>1.443899</v>
      </c>
      <c r="G12" s="24">
        <f t="shared" ref="G12:I12" si="6">ROUND(ABS((D12-D11)/D12),G39)</f>
        <v>4.5426639999999997E-2</v>
      </c>
      <c r="H12" s="24">
        <f t="shared" si="6"/>
        <v>0.1610584565</v>
      </c>
      <c r="I12" s="24">
        <f t="shared" si="6"/>
        <v>3.4688709999999998E-2</v>
      </c>
    </row>
    <row r="15" spans="3:13" hidden="1" outlineLevel="1" x14ac:dyDescent="0.25">
      <c r="C15" t="s">
        <v>10</v>
      </c>
      <c r="F15" t="s">
        <v>10</v>
      </c>
    </row>
    <row r="16" spans="3:13" hidden="1" outlineLevel="1" x14ac:dyDescent="0.25">
      <c r="C16" s="1" t="s">
        <v>0</v>
      </c>
      <c r="D16">
        <v>3</v>
      </c>
      <c r="F16" s="2" t="s">
        <v>12</v>
      </c>
      <c r="G16" s="5"/>
      <c r="H16" s="4"/>
    </row>
    <row r="17" spans="3:8" hidden="1" outlineLevel="1" x14ac:dyDescent="0.25">
      <c r="C17" t="s">
        <v>1</v>
      </c>
      <c r="D17">
        <v>8</v>
      </c>
      <c r="F17" s="2" t="s">
        <v>13</v>
      </c>
      <c r="G17" s="5"/>
      <c r="H17" s="4"/>
    </row>
    <row r="18" spans="3:8" hidden="1" outlineLevel="1" x14ac:dyDescent="0.25">
      <c r="C18" t="s">
        <v>5</v>
      </c>
      <c r="D18">
        <v>4</v>
      </c>
      <c r="F18" s="2" t="s">
        <v>11</v>
      </c>
      <c r="G18" s="5"/>
      <c r="H18" s="4"/>
    </row>
    <row r="19" spans="3:8" hidden="1" outlineLevel="1" x14ac:dyDescent="0.25"/>
    <row r="20" spans="3:8" hidden="1" outlineLevel="1" x14ac:dyDescent="0.25">
      <c r="C20" t="s">
        <v>12</v>
      </c>
    </row>
    <row r="21" spans="3:8" hidden="1" outlineLevel="1" x14ac:dyDescent="0.25">
      <c r="C21" s="1" t="s">
        <v>0</v>
      </c>
      <c r="D21">
        <v>7</v>
      </c>
    </row>
    <row r="22" spans="3:8" hidden="1" outlineLevel="1" x14ac:dyDescent="0.25">
      <c r="C22" t="s">
        <v>1</v>
      </c>
      <c r="D22">
        <v>7</v>
      </c>
    </row>
    <row r="23" spans="3:8" hidden="1" outlineLevel="1" x14ac:dyDescent="0.25">
      <c r="C23" t="s">
        <v>5</v>
      </c>
      <c r="D23">
        <v>5</v>
      </c>
    </row>
    <row r="24" spans="3:8" hidden="1" outlineLevel="1" x14ac:dyDescent="0.25"/>
    <row r="25" spans="3:8" hidden="1" outlineLevel="1" x14ac:dyDescent="0.25">
      <c r="C25" t="s">
        <v>13</v>
      </c>
    </row>
    <row r="26" spans="3:8" hidden="1" outlineLevel="1" x14ac:dyDescent="0.25">
      <c r="C26" s="1" t="s">
        <v>0</v>
      </c>
      <c r="D26">
        <v>7</v>
      </c>
    </row>
    <row r="27" spans="3:8" hidden="1" outlineLevel="1" x14ac:dyDescent="0.25">
      <c r="C27" t="s">
        <v>1</v>
      </c>
      <c r="D27">
        <v>4</v>
      </c>
    </row>
    <row r="28" spans="3:8" hidden="1" outlineLevel="1" x14ac:dyDescent="0.25">
      <c r="C28" t="s">
        <v>5</v>
      </c>
      <c r="D28">
        <v>8</v>
      </c>
    </row>
    <row r="29" spans="3:8" hidden="1" outlineLevel="1" x14ac:dyDescent="0.25"/>
    <row r="30" spans="3:8" hidden="1" outlineLevel="1" x14ac:dyDescent="0.25">
      <c r="C30" t="s">
        <v>11</v>
      </c>
    </row>
    <row r="31" spans="3:8" hidden="1" outlineLevel="1" x14ac:dyDescent="0.25">
      <c r="C31" s="1" t="s">
        <v>0</v>
      </c>
      <c r="D31">
        <v>7</v>
      </c>
    </row>
    <row r="32" spans="3:8" hidden="1" outlineLevel="1" x14ac:dyDescent="0.25">
      <c r="C32" t="s">
        <v>1</v>
      </c>
      <c r="D32">
        <v>6</v>
      </c>
    </row>
    <row r="33" spans="3:9" hidden="1" outlineLevel="1" x14ac:dyDescent="0.25">
      <c r="C33" t="s">
        <v>5</v>
      </c>
      <c r="D33">
        <v>2</v>
      </c>
    </row>
    <row r="34" spans="3:9" hidden="1" outlineLevel="1" x14ac:dyDescent="0.25"/>
    <row r="35" spans="3:9" hidden="1" outlineLevel="1" x14ac:dyDescent="0.25">
      <c r="D35">
        <f>IF(ABS(D45)&lt;10,6,IF(ABS(D45)&lt;100,8,IF(ABS(D45)&lt;1000,9,10)))</f>
        <v>6</v>
      </c>
      <c r="E35">
        <f t="shared" ref="E35:F35" si="7">IF(ABS(E45)&lt;10,6,IF(ABS(E45)&lt;100,8,IF(ABS(E45)&lt;1000,9,10)))</f>
        <v>6</v>
      </c>
      <c r="F35">
        <f t="shared" si="7"/>
        <v>6</v>
      </c>
      <c r="G35">
        <f>IF(ABS(G45)*100&lt;10,8,IF(ABS(G45)*100&lt;100,10,IF(ABS(G45)*100&lt;1000,11,12)))</f>
        <v>11</v>
      </c>
      <c r="H35">
        <f t="shared" ref="H35:I35" si="8">IF(ABS(H45)*100&lt;10,8,IF(ABS(H45)*100&lt;100,10,IF(ABS(H45)*100&lt;1000,11,12)))</f>
        <v>12</v>
      </c>
      <c r="I35">
        <f t="shared" si="8"/>
        <v>11</v>
      </c>
    </row>
    <row r="36" spans="3:9" hidden="1" outlineLevel="1" x14ac:dyDescent="0.25">
      <c r="D36">
        <f t="shared" ref="D36:F36" si="9">IF(ABS(D46)&lt;10,6,IF(ABS(D46)&lt;100,8,IF(ABS(D46)&lt;1000,9,10)))</f>
        <v>6</v>
      </c>
      <c r="E36">
        <f t="shared" si="9"/>
        <v>6</v>
      </c>
      <c r="F36">
        <f t="shared" si="9"/>
        <v>6</v>
      </c>
      <c r="G36">
        <f t="shared" ref="G36:I36" si="10">IF(ABS(G46)*100&lt;10,8,IF(ABS(G46)*100&lt;100,10,IF(ABS(G46)*100&lt;1000,11,12)))</f>
        <v>10</v>
      </c>
      <c r="H36">
        <f t="shared" si="10"/>
        <v>11</v>
      </c>
      <c r="I36">
        <f t="shared" si="10"/>
        <v>11</v>
      </c>
    </row>
    <row r="37" spans="3:9" hidden="1" outlineLevel="1" x14ac:dyDescent="0.25">
      <c r="D37">
        <f t="shared" ref="D37:F37" si="11">IF(ABS(D47)&lt;10,6,IF(ABS(D47)&lt;100,8,IF(ABS(D47)&lt;1000,9,10)))</f>
        <v>6</v>
      </c>
      <c r="E37">
        <f t="shared" si="11"/>
        <v>6</v>
      </c>
      <c r="F37">
        <f t="shared" si="11"/>
        <v>6</v>
      </c>
      <c r="G37">
        <f t="shared" ref="G37:I37" si="12">IF(ABS(G47)*100&lt;10,8,IF(ABS(G47)*100&lt;100,10,IF(ABS(G47)*100&lt;1000,11,12)))</f>
        <v>10</v>
      </c>
      <c r="H37">
        <f t="shared" si="12"/>
        <v>11</v>
      </c>
      <c r="I37">
        <f t="shared" si="12"/>
        <v>10</v>
      </c>
    </row>
    <row r="38" spans="3:9" hidden="1" outlineLevel="1" x14ac:dyDescent="0.25">
      <c r="D38">
        <f t="shared" ref="D38:F38" si="13">IF(ABS(D48)&lt;10,6,IF(ABS(D48)&lt;100,8,IF(ABS(D48)&lt;1000,9,10)))</f>
        <v>6</v>
      </c>
      <c r="E38">
        <f t="shared" si="13"/>
        <v>6</v>
      </c>
      <c r="F38">
        <f t="shared" si="13"/>
        <v>6</v>
      </c>
      <c r="G38">
        <f t="shared" ref="G38:I38" si="14">IF(ABS(G48)*100&lt;10,8,IF(ABS(G48)*100&lt;100,10,IF(ABS(G48)*100&lt;1000,11,12)))</f>
        <v>8</v>
      </c>
      <c r="H38">
        <f t="shared" si="14"/>
        <v>10</v>
      </c>
      <c r="I38">
        <f t="shared" si="14"/>
        <v>10</v>
      </c>
    </row>
    <row r="39" spans="3:9" hidden="1" outlineLevel="1" x14ac:dyDescent="0.25">
      <c r="D39">
        <f t="shared" ref="D39:F39" si="15">IF(ABS(D49)&lt;10,6,IF(ABS(D49)&lt;100,8,IF(ABS(D49)&lt;1000,9,10)))</f>
        <v>6</v>
      </c>
      <c r="E39">
        <f t="shared" si="15"/>
        <v>6</v>
      </c>
      <c r="F39">
        <f t="shared" si="15"/>
        <v>6</v>
      </c>
      <c r="G39">
        <f t="shared" ref="G39:I39" si="16">IF(ABS(G49)*100&lt;10,8,IF(ABS(G49)*100&lt;100,10,IF(ABS(G49)*100&lt;1000,11,12)))</f>
        <v>8</v>
      </c>
      <c r="H39">
        <f t="shared" si="16"/>
        <v>10</v>
      </c>
      <c r="I39">
        <f t="shared" si="16"/>
        <v>8</v>
      </c>
    </row>
    <row r="40" spans="3:9" hidden="1" outlineLevel="1" x14ac:dyDescent="0.25"/>
    <row r="41" spans="3:9" hidden="1" outlineLevel="1" x14ac:dyDescent="0.25"/>
    <row r="42" spans="3:9" hidden="1" outlineLevel="1" x14ac:dyDescent="0.25"/>
    <row r="43" spans="3:9" hidden="1" outlineLevel="1" x14ac:dyDescent="0.25">
      <c r="C43" s="13" t="s">
        <v>2</v>
      </c>
      <c r="D43" s="13" t="s">
        <v>0</v>
      </c>
      <c r="E43" s="13" t="s">
        <v>1</v>
      </c>
      <c r="F43" s="13" t="s">
        <v>5</v>
      </c>
      <c r="G43" s="13" t="s">
        <v>3</v>
      </c>
      <c r="H43" s="13" t="s">
        <v>6</v>
      </c>
      <c r="I43" s="13" t="s">
        <v>7</v>
      </c>
    </row>
    <row r="44" spans="3:9" hidden="1" outlineLevel="1" x14ac:dyDescent="0.25">
      <c r="C44" s="7">
        <v>0</v>
      </c>
      <c r="D44" s="7">
        <f>D2</f>
        <v>3</v>
      </c>
      <c r="E44" s="7">
        <f>D3</f>
        <v>8</v>
      </c>
      <c r="F44" s="7">
        <f>D4</f>
        <v>4</v>
      </c>
      <c r="G44" s="7" t="s">
        <v>4</v>
      </c>
      <c r="H44" s="7" t="s">
        <v>4</v>
      </c>
      <c r="I44" s="7" t="s">
        <v>4</v>
      </c>
    </row>
    <row r="45" spans="3:9" hidden="1" outlineLevel="1" x14ac:dyDescent="0.25">
      <c r="C45" s="7">
        <v>1</v>
      </c>
      <c r="D45" s="7">
        <f>(4+(0.1*E44)-(0.5*F44))/3</f>
        <v>0.93333333333333324</v>
      </c>
      <c r="E45" s="7">
        <f>(0-(0.3*D44)-(0.5*F44))/5</f>
        <v>-0.57999999999999996</v>
      </c>
      <c r="F45" s="7">
        <f>(4-(0.3*D44)-(1.3*E44))/2.7</f>
        <v>-2.7037037037037037</v>
      </c>
      <c r="G45" s="19">
        <f>ABS((D45-D44)/D45)</f>
        <v>2.2142857142857149</v>
      </c>
      <c r="H45" s="19">
        <f t="shared" ref="H45:I45" si="17">ABS((E45-E44)/E45)</f>
        <v>14.793103448275863</v>
      </c>
      <c r="I45" s="19">
        <f t="shared" si="17"/>
        <v>2.4794520547945207</v>
      </c>
    </row>
    <row r="46" spans="3:9" hidden="1" outlineLevel="1" x14ac:dyDescent="0.25">
      <c r="C46" s="7">
        <v>2</v>
      </c>
      <c r="D46" s="7">
        <f t="shared" ref="D46:D49" si="18">(4+(0.1*E45)-(0.5*F45))/3</f>
        <v>1.7646172839506173</v>
      </c>
      <c r="E46" s="7">
        <f t="shared" ref="E46:E49" si="19">(0-(0.3*D45)-(0.5*F45))/5</f>
        <v>0.21437037037037038</v>
      </c>
      <c r="F46" s="7">
        <f t="shared" ref="F46:F49" si="20">(4-(0.3*D45)-(1.3*E45))/2.7</f>
        <v>1.6570370370370371</v>
      </c>
      <c r="G46" s="19">
        <f t="shared" ref="G46:G49" si="21">ABS((D46-D45)/D46)</f>
        <v>0.47108455650859843</v>
      </c>
      <c r="H46" s="19">
        <f t="shared" ref="H46:H49" si="22">ABS((E46-E45)/E46)</f>
        <v>3.7055977885279887</v>
      </c>
      <c r="I46" s="19">
        <f t="shared" ref="I46:I49" si="23">ABS((F46-F45)/F46)</f>
        <v>2.6316495306213676</v>
      </c>
    </row>
    <row r="47" spans="3:9" hidden="1" outlineLevel="1" x14ac:dyDescent="0.25">
      <c r="C47" s="7">
        <v>3</v>
      </c>
      <c r="D47" s="7">
        <f t="shared" si="18"/>
        <v>1.0643061728395062</v>
      </c>
      <c r="E47" s="7">
        <f t="shared" si="19"/>
        <v>-0.27158074074074073</v>
      </c>
      <c r="F47" s="7">
        <f t="shared" si="20"/>
        <v>1.1821975308641974</v>
      </c>
      <c r="G47" s="19">
        <f t="shared" si="21"/>
        <v>0.65799779140876569</v>
      </c>
      <c r="H47" s="19">
        <f t="shared" si="22"/>
        <v>1.7893430505626866</v>
      </c>
      <c r="I47" s="19">
        <f t="shared" si="23"/>
        <v>0.40165834708327258</v>
      </c>
    </row>
    <row r="48" spans="3:9" hidden="1" outlineLevel="1" x14ac:dyDescent="0.25">
      <c r="C48" s="7">
        <v>4</v>
      </c>
      <c r="D48" s="7">
        <f t="shared" si="18"/>
        <v>1.1272477201646092</v>
      </c>
      <c r="E48" s="7">
        <f t="shared" si="19"/>
        <v>-0.18207812345679014</v>
      </c>
      <c r="F48" s="7">
        <f t="shared" si="20"/>
        <v>1.4939863374485596</v>
      </c>
      <c r="G48" s="19">
        <f t="shared" si="21"/>
        <v>5.583648225601355E-2</v>
      </c>
      <c r="H48" s="19">
        <f t="shared" si="22"/>
        <v>0.49156161973072454</v>
      </c>
      <c r="I48" s="19">
        <f t="shared" si="23"/>
        <v>0.2086958888237474</v>
      </c>
    </row>
    <row r="49" spans="3:9" hidden="1" outlineLevel="1" x14ac:dyDescent="0.25">
      <c r="C49" s="15">
        <v>5</v>
      </c>
      <c r="D49" s="15">
        <f t="shared" si="18"/>
        <v>1.0782663396433472</v>
      </c>
      <c r="E49" s="15">
        <f t="shared" si="19"/>
        <v>-0.21703349695473251</v>
      </c>
      <c r="F49" s="15">
        <f t="shared" si="20"/>
        <v>1.4438989794238684</v>
      </c>
      <c r="G49" s="17">
        <f t="shared" si="21"/>
        <v>4.5426049873228284E-2</v>
      </c>
      <c r="H49" s="17">
        <f t="shared" si="22"/>
        <v>0.16105980868581379</v>
      </c>
      <c r="I49" s="17">
        <f t="shared" si="23"/>
        <v>3.4688962828048141E-2</v>
      </c>
    </row>
    <row r="50" spans="3:9" hidden="1" outlineLevel="1" x14ac:dyDescent="0.25"/>
    <row r="51" spans="3:9" collapsed="1" x14ac:dyDescent="0.25"/>
  </sheetData>
  <mergeCells count="2">
    <mergeCell ref="F1:G1"/>
    <mergeCell ref="I1:J1"/>
  </mergeCells>
  <dataValidations count="1">
    <dataValidation type="list" allowBlank="1" showInputMessage="1" showErrorMessage="1" sqref="D1">
      <formula1>$F$15:$F$18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6"/>
  <sheetViews>
    <sheetView showGridLines="0" zoomScale="110" zoomScaleNormal="110" workbookViewId="0">
      <selection activeCell="G55" sqref="G55"/>
    </sheetView>
  </sheetViews>
  <sheetFormatPr defaultRowHeight="15" outlineLevelRow="1" x14ac:dyDescent="0.25"/>
  <cols>
    <col min="1" max="2" width="2.7109375" customWidth="1"/>
    <col min="3" max="10" width="15.7109375" customWidth="1"/>
    <col min="12" max="12" width="13.85546875" bestFit="1" customWidth="1"/>
    <col min="13" max="13" width="5.7109375" customWidth="1"/>
  </cols>
  <sheetData>
    <row r="1" spans="3:13" x14ac:dyDescent="0.25">
      <c r="C1" s="8" t="s">
        <v>9</v>
      </c>
      <c r="D1" s="9" t="s">
        <v>11</v>
      </c>
      <c r="F1" s="6" t="s">
        <v>8</v>
      </c>
      <c r="G1" s="6"/>
      <c r="I1" s="6" t="s">
        <v>14</v>
      </c>
      <c r="J1" s="6"/>
    </row>
    <row r="2" spans="3:13" x14ac:dyDescent="0.25">
      <c r="C2" s="8" t="s">
        <v>0</v>
      </c>
      <c r="D2" s="7">
        <f>IF($D$1="Petterson",VLOOKUP(C2,$C$16:$D$18,2,0),IF($D$1="Fernando",VLOOKUP(C2,$C$21:$D$23,2,0),IF($D$1="João",VLOOKUP(C2,$C$26:$D$28,2,0),VLOOKUP(C2,$C$31:$D$33,2,0))))</f>
        <v>7</v>
      </c>
      <c r="F2" s="7" t="s">
        <v>0</v>
      </c>
      <c r="G2" s="7">
        <f>D12</f>
        <v>1.0824720000000001</v>
      </c>
      <c r="I2" s="10" t="s">
        <v>15</v>
      </c>
      <c r="J2" s="12">
        <f>IF(M3=1,ROUND(ABS(J3*D12),6),IF(M3=2,ROUND(ABS(J3*E12),6),ROUND(ABS(J3*F12),6)))</f>
        <v>6.9999999999999999E-6</v>
      </c>
    </row>
    <row r="3" spans="3:13" x14ac:dyDescent="0.25">
      <c r="C3" s="8" t="s">
        <v>1</v>
      </c>
      <c r="D3" s="7">
        <f>IF($D$1="Petterson",VLOOKUP(C3,$C$16:$D$18,2,0),IF($D$1="Fernando",VLOOKUP(C3,$C$21:$D$23,2,0),IF($D$1="João",VLOOKUP(C3,$C$26:$D$28,2,0),VLOOKUP(C3,$C$31:$D$33,2,0))))</f>
        <v>6</v>
      </c>
      <c r="F3" s="7" t="s">
        <v>1</v>
      </c>
      <c r="G3" s="7">
        <f>E12</f>
        <v>-0.21124000000000001</v>
      </c>
      <c r="I3" s="10" t="s">
        <v>16</v>
      </c>
      <c r="J3" s="22">
        <f>MAX(G12:I12)</f>
        <v>3.3139999999999998E-5</v>
      </c>
      <c r="L3" s="11" t="s">
        <v>17</v>
      </c>
      <c r="M3" s="7">
        <f>IF(J3=G12,1,IF(J3=H12,2,3))</f>
        <v>2</v>
      </c>
    </row>
    <row r="4" spans="3:13" x14ac:dyDescent="0.25">
      <c r="C4" s="8" t="s">
        <v>5</v>
      </c>
      <c r="D4" s="7">
        <f>IF($D$1="Petterson",VLOOKUP(C4,$C$16:$D$18,2,0),IF($D$1="Fernando",VLOOKUP(C4,$C$21:$D$23,2,0),IF($D$1="João",VLOOKUP(C4,$C$26:$D$28,2,0),VLOOKUP(C4,$C$31:$D$33,2,0))))</f>
        <v>2</v>
      </c>
      <c r="F4" s="7" t="s">
        <v>5</v>
      </c>
      <c r="G4" s="7">
        <f>F12</f>
        <v>1.462915</v>
      </c>
    </row>
    <row r="6" spans="3:13" x14ac:dyDescent="0.25">
      <c r="C6" s="13" t="s">
        <v>2</v>
      </c>
      <c r="D6" s="13" t="s">
        <v>0</v>
      </c>
      <c r="E6" s="13" t="s">
        <v>1</v>
      </c>
      <c r="F6" s="13" t="s">
        <v>5</v>
      </c>
      <c r="G6" s="13" t="s">
        <v>3</v>
      </c>
      <c r="H6" s="13" t="s">
        <v>6</v>
      </c>
      <c r="I6" s="13" t="s">
        <v>7</v>
      </c>
    </row>
    <row r="7" spans="3:13" x14ac:dyDescent="0.25">
      <c r="C7" s="7">
        <v>0</v>
      </c>
      <c r="D7" s="7">
        <f>D2</f>
        <v>7</v>
      </c>
      <c r="E7" s="7">
        <f>D3</f>
        <v>6</v>
      </c>
      <c r="F7" s="7">
        <f>D4</f>
        <v>2</v>
      </c>
      <c r="G7" s="7" t="s">
        <v>4</v>
      </c>
      <c r="H7" s="7" t="s">
        <v>4</v>
      </c>
      <c r="I7" s="7" t="s">
        <v>4</v>
      </c>
    </row>
    <row r="8" spans="3:13" x14ac:dyDescent="0.25">
      <c r="C8" s="7">
        <v>1</v>
      </c>
      <c r="D8" s="21">
        <f>ROUND((4+(0.1*E7)-(0.5*F7))/3,D35)</f>
        <v>1.2</v>
      </c>
      <c r="E8" s="21">
        <f>ROUND((0-(0.3*D8)-(0.5*F7))/5,E35)</f>
        <v>-0.27200000000000002</v>
      </c>
      <c r="F8" s="21">
        <f>ROUND((4-(0.3*D8)-(1.3*E8))/2.7,F35)</f>
        <v>1.4791110000000001</v>
      </c>
      <c r="G8" s="19">
        <f>ROUND(ABS((D8-D7)/D8),G35)</f>
        <v>4.8333333333299997</v>
      </c>
      <c r="H8" s="19">
        <f>ROUND(ABS((E8-E7)/E8),H35)</f>
        <v>23.058823529411999</v>
      </c>
      <c r="I8" s="19">
        <f>ROUND(ABS((F8-F7)/F8),I35)</f>
        <v>0.35216356310000002</v>
      </c>
    </row>
    <row r="9" spans="3:13" x14ac:dyDescent="0.25">
      <c r="C9" s="7">
        <v>2</v>
      </c>
      <c r="D9" s="21">
        <f t="shared" ref="D9:D12" si="0">ROUND((4+(0.1*E8)-(0.5*F8))/3,D36)</f>
        <v>1.0777479999999999</v>
      </c>
      <c r="E9" s="21">
        <f t="shared" ref="E9:E12" si="1">ROUND((0-(0.3*D9)-(0.5*F8))/5,E36)</f>
        <v>-0.21257599999999999</v>
      </c>
      <c r="F9" s="21">
        <f t="shared" ref="F9:F12" si="2">ROUND((4-(0.3*D9)-(1.3*E9))/2.7,F36)</f>
        <v>1.464083</v>
      </c>
      <c r="G9" s="19">
        <f t="shared" ref="G9:I9" si="3">ROUND(ABS((D9-D8)/D9),G36)</f>
        <v>0.1134328247</v>
      </c>
      <c r="H9" s="19">
        <f t="shared" si="3"/>
        <v>0.27954237539999999</v>
      </c>
      <c r="I9" s="19">
        <f t="shared" si="3"/>
        <v>1.026445E-2</v>
      </c>
    </row>
    <row r="10" spans="3:13" x14ac:dyDescent="0.25">
      <c r="C10" s="7">
        <v>3</v>
      </c>
      <c r="D10" s="21">
        <f t="shared" si="0"/>
        <v>1.0822339999999999</v>
      </c>
      <c r="E10" s="21">
        <f t="shared" si="1"/>
        <v>-0.211342</v>
      </c>
      <c r="F10" s="21">
        <f t="shared" si="2"/>
        <v>1.4629909999999999</v>
      </c>
      <c r="G10" s="19">
        <f t="shared" ref="G10:I10" si="4">ROUND(ABS((D10-D9)/D10),G37)</f>
        <v>4.1451300000000003E-3</v>
      </c>
      <c r="H10" s="19">
        <f t="shared" si="4"/>
        <v>5.8388800000000003E-3</v>
      </c>
      <c r="I10" s="19">
        <f t="shared" si="4"/>
        <v>7.4642000000000003E-4</v>
      </c>
    </row>
    <row r="11" spans="3:13" x14ac:dyDescent="0.25">
      <c r="C11" s="7">
        <v>4</v>
      </c>
      <c r="D11" s="21">
        <f t="shared" si="0"/>
        <v>1.082457</v>
      </c>
      <c r="E11" s="21">
        <f t="shared" si="1"/>
        <v>-0.21124699999999999</v>
      </c>
      <c r="F11" s="21">
        <f t="shared" si="2"/>
        <v>1.46292</v>
      </c>
      <c r="G11" s="19">
        <f t="shared" ref="G11:I11" si="5">ROUND(ABS((D11-D10)/D11),G38)</f>
        <v>2.0600999999999999E-4</v>
      </c>
      <c r="H11" s="19">
        <f t="shared" si="5"/>
        <v>4.4970999999999998E-4</v>
      </c>
      <c r="I11" s="19">
        <f t="shared" si="5"/>
        <v>4.8529999999999998E-5</v>
      </c>
    </row>
    <row r="12" spans="3:13" x14ac:dyDescent="0.25">
      <c r="C12" s="15">
        <v>5</v>
      </c>
      <c r="D12" s="23">
        <f t="shared" si="0"/>
        <v>1.0824720000000001</v>
      </c>
      <c r="E12" s="23">
        <f t="shared" si="1"/>
        <v>-0.21124000000000001</v>
      </c>
      <c r="F12" s="23">
        <f t="shared" si="2"/>
        <v>1.462915</v>
      </c>
      <c r="G12" s="24">
        <f t="shared" ref="G12:I12" si="6">ROUND(ABS((D12-D11)/D12),G39)</f>
        <v>1.3859999999999999E-5</v>
      </c>
      <c r="H12" s="24">
        <f t="shared" si="6"/>
        <v>3.3139999999999998E-5</v>
      </c>
      <c r="I12" s="24">
        <f t="shared" si="6"/>
        <v>3.4199999999999999E-6</v>
      </c>
    </row>
    <row r="14" spans="3:13" hidden="1" outlineLevel="1" x14ac:dyDescent="0.25"/>
    <row r="15" spans="3:13" hidden="1" outlineLevel="1" x14ac:dyDescent="0.25">
      <c r="C15" t="s">
        <v>10</v>
      </c>
      <c r="F15" t="s">
        <v>10</v>
      </c>
    </row>
    <row r="16" spans="3:13" hidden="1" outlineLevel="1" x14ac:dyDescent="0.25">
      <c r="C16" s="1" t="s">
        <v>0</v>
      </c>
      <c r="D16">
        <v>3</v>
      </c>
      <c r="F16" s="2" t="s">
        <v>12</v>
      </c>
      <c r="G16" s="5"/>
      <c r="H16" s="3"/>
    </row>
    <row r="17" spans="3:8" hidden="1" outlineLevel="1" x14ac:dyDescent="0.25">
      <c r="C17" t="s">
        <v>1</v>
      </c>
      <c r="D17">
        <v>8</v>
      </c>
      <c r="F17" s="2" t="s">
        <v>13</v>
      </c>
      <c r="G17" s="5"/>
      <c r="H17" s="3"/>
    </row>
    <row r="18" spans="3:8" hidden="1" outlineLevel="1" x14ac:dyDescent="0.25">
      <c r="C18" t="s">
        <v>5</v>
      </c>
      <c r="D18">
        <v>4</v>
      </c>
      <c r="F18" s="2" t="s">
        <v>11</v>
      </c>
      <c r="G18" s="5"/>
      <c r="H18" s="3"/>
    </row>
    <row r="19" spans="3:8" hidden="1" outlineLevel="1" x14ac:dyDescent="0.25"/>
    <row r="20" spans="3:8" hidden="1" outlineLevel="1" x14ac:dyDescent="0.25">
      <c r="C20" t="s">
        <v>12</v>
      </c>
    </row>
    <row r="21" spans="3:8" hidden="1" outlineLevel="1" x14ac:dyDescent="0.25">
      <c r="C21" s="1" t="s">
        <v>0</v>
      </c>
      <c r="D21">
        <v>7</v>
      </c>
    </row>
    <row r="22" spans="3:8" hidden="1" outlineLevel="1" x14ac:dyDescent="0.25">
      <c r="C22" t="s">
        <v>1</v>
      </c>
      <c r="D22">
        <v>7</v>
      </c>
    </row>
    <row r="23" spans="3:8" hidden="1" outlineLevel="1" x14ac:dyDescent="0.25">
      <c r="C23" t="s">
        <v>5</v>
      </c>
      <c r="D23">
        <v>5</v>
      </c>
    </row>
    <row r="24" spans="3:8" hidden="1" outlineLevel="1" x14ac:dyDescent="0.25"/>
    <row r="25" spans="3:8" hidden="1" outlineLevel="1" x14ac:dyDescent="0.25">
      <c r="C25" t="s">
        <v>13</v>
      </c>
    </row>
    <row r="26" spans="3:8" hidden="1" outlineLevel="1" x14ac:dyDescent="0.25">
      <c r="C26" s="1" t="s">
        <v>0</v>
      </c>
      <c r="D26">
        <v>7</v>
      </c>
    </row>
    <row r="27" spans="3:8" hidden="1" outlineLevel="1" x14ac:dyDescent="0.25">
      <c r="C27" t="s">
        <v>1</v>
      </c>
      <c r="D27">
        <v>4</v>
      </c>
    </row>
    <row r="28" spans="3:8" hidden="1" outlineLevel="1" x14ac:dyDescent="0.25">
      <c r="C28" t="s">
        <v>5</v>
      </c>
      <c r="D28">
        <v>8</v>
      </c>
    </row>
    <row r="29" spans="3:8" hidden="1" outlineLevel="1" x14ac:dyDescent="0.25"/>
    <row r="30" spans="3:8" hidden="1" outlineLevel="1" x14ac:dyDescent="0.25">
      <c r="C30" t="s">
        <v>11</v>
      </c>
    </row>
    <row r="31" spans="3:8" hidden="1" outlineLevel="1" x14ac:dyDescent="0.25">
      <c r="C31" s="1" t="s">
        <v>0</v>
      </c>
      <c r="D31">
        <v>7</v>
      </c>
    </row>
    <row r="32" spans="3:8" hidden="1" outlineLevel="1" x14ac:dyDescent="0.25">
      <c r="C32" t="s">
        <v>1</v>
      </c>
      <c r="D32">
        <v>6</v>
      </c>
    </row>
    <row r="33" spans="3:9" hidden="1" outlineLevel="1" x14ac:dyDescent="0.25">
      <c r="C33" t="s">
        <v>5</v>
      </c>
      <c r="D33">
        <v>2</v>
      </c>
    </row>
    <row r="34" spans="3:9" hidden="1" outlineLevel="1" x14ac:dyDescent="0.25"/>
    <row r="35" spans="3:9" hidden="1" outlineLevel="1" x14ac:dyDescent="0.25">
      <c r="D35">
        <f>IF(ABS(D45)&lt;10,6,IF(ABS(D45)&lt;100,8,IF(ABS(D45)&lt;1000,9,10)))</f>
        <v>6</v>
      </c>
      <c r="E35">
        <f t="shared" ref="E35:F35" si="7">IF(ABS(E45)&lt;10,6,IF(ABS(E45)&lt;100,8,IF(ABS(E45)&lt;1000,9,10)))</f>
        <v>6</v>
      </c>
      <c r="F35">
        <f t="shared" si="7"/>
        <v>6</v>
      </c>
      <c r="G35">
        <f>IF(ABS(G45)*100&lt;10,8,IF(ABS(G45)*100&lt;100,10,IF(ABS(G45)*100&lt;1000,11,12)))</f>
        <v>11</v>
      </c>
      <c r="H35">
        <f t="shared" ref="H35:I35" si="8">IF(ABS(H45)*100&lt;10,8,IF(ABS(H45)*100&lt;100,10,IF(ABS(H45)*100&lt;1000,11,12)))</f>
        <v>12</v>
      </c>
      <c r="I35">
        <f t="shared" si="8"/>
        <v>10</v>
      </c>
    </row>
    <row r="36" spans="3:9" hidden="1" outlineLevel="1" x14ac:dyDescent="0.25">
      <c r="D36">
        <f t="shared" ref="D36:F36" si="9">IF(ABS(D46)&lt;10,6,IF(ABS(D46)&lt;100,8,IF(ABS(D46)&lt;1000,9,10)))</f>
        <v>6</v>
      </c>
      <c r="E36">
        <f t="shared" si="9"/>
        <v>6</v>
      </c>
      <c r="F36">
        <f t="shared" si="9"/>
        <v>6</v>
      </c>
      <c r="G36">
        <f t="shared" ref="G36:I36" si="10">IF(ABS(G46)*100&lt;10,8,IF(ABS(G46)*100&lt;100,10,IF(ABS(G46)*100&lt;1000,11,12)))</f>
        <v>10</v>
      </c>
      <c r="H36">
        <f t="shared" si="10"/>
        <v>10</v>
      </c>
      <c r="I36">
        <f t="shared" si="10"/>
        <v>8</v>
      </c>
    </row>
    <row r="37" spans="3:9" hidden="1" outlineLevel="1" x14ac:dyDescent="0.25">
      <c r="D37">
        <f t="shared" ref="D37:F37" si="11">IF(ABS(D47)&lt;10,6,IF(ABS(D47)&lt;100,8,IF(ABS(D47)&lt;1000,9,10)))</f>
        <v>6</v>
      </c>
      <c r="E37">
        <f t="shared" si="11"/>
        <v>6</v>
      </c>
      <c r="F37">
        <f t="shared" si="11"/>
        <v>6</v>
      </c>
      <c r="G37">
        <f t="shared" ref="G37:I37" si="12">IF(ABS(G47)*100&lt;10,8,IF(ABS(G47)*100&lt;100,10,IF(ABS(G47)*100&lt;1000,11,12)))</f>
        <v>8</v>
      </c>
      <c r="H37">
        <f t="shared" si="12"/>
        <v>8</v>
      </c>
      <c r="I37">
        <f t="shared" si="12"/>
        <v>8</v>
      </c>
    </row>
    <row r="38" spans="3:9" hidden="1" outlineLevel="1" x14ac:dyDescent="0.25">
      <c r="D38">
        <f t="shared" ref="D38:F38" si="13">IF(ABS(D48)&lt;10,6,IF(ABS(D48)&lt;100,8,IF(ABS(D48)&lt;1000,9,10)))</f>
        <v>6</v>
      </c>
      <c r="E38">
        <f t="shared" si="13"/>
        <v>6</v>
      </c>
      <c r="F38">
        <f t="shared" si="13"/>
        <v>6</v>
      </c>
      <c r="G38">
        <f t="shared" ref="G38:I38" si="14">IF(ABS(G48)*100&lt;10,8,IF(ABS(G48)*100&lt;100,10,IF(ABS(G48)*100&lt;1000,11,12)))</f>
        <v>8</v>
      </c>
      <c r="H38">
        <f t="shared" si="14"/>
        <v>8</v>
      </c>
      <c r="I38">
        <f t="shared" si="14"/>
        <v>8</v>
      </c>
    </row>
    <row r="39" spans="3:9" hidden="1" outlineLevel="1" x14ac:dyDescent="0.25">
      <c r="D39">
        <f t="shared" ref="D39:F39" si="15">IF(ABS(D49)&lt;10,6,IF(ABS(D49)&lt;100,8,IF(ABS(D49)&lt;1000,9,10)))</f>
        <v>6</v>
      </c>
      <c r="E39">
        <f t="shared" si="15"/>
        <v>6</v>
      </c>
      <c r="F39">
        <f t="shared" si="15"/>
        <v>6</v>
      </c>
      <c r="G39">
        <f t="shared" ref="G39:I39" si="16">IF(ABS(G49)*100&lt;10,8,IF(ABS(G49)*100&lt;100,10,IF(ABS(G49)*100&lt;1000,11,12)))</f>
        <v>8</v>
      </c>
      <c r="H39">
        <f t="shared" si="16"/>
        <v>8</v>
      </c>
      <c r="I39">
        <f t="shared" si="16"/>
        <v>8</v>
      </c>
    </row>
    <row r="40" spans="3:9" hidden="1" outlineLevel="1" x14ac:dyDescent="0.25"/>
    <row r="41" spans="3:9" hidden="1" outlineLevel="1" x14ac:dyDescent="0.25"/>
    <row r="42" spans="3:9" hidden="1" outlineLevel="1" x14ac:dyDescent="0.25"/>
    <row r="43" spans="3:9" hidden="1" outlineLevel="1" x14ac:dyDescent="0.25">
      <c r="C43" s="13" t="s">
        <v>2</v>
      </c>
      <c r="D43" s="13" t="s">
        <v>0</v>
      </c>
      <c r="E43" s="13" t="s">
        <v>1</v>
      </c>
      <c r="F43" s="13" t="s">
        <v>5</v>
      </c>
      <c r="G43" s="13" t="s">
        <v>3</v>
      </c>
      <c r="H43" s="13" t="s">
        <v>6</v>
      </c>
      <c r="I43" s="13" t="s">
        <v>7</v>
      </c>
    </row>
    <row r="44" spans="3:9" hidden="1" outlineLevel="1" x14ac:dyDescent="0.25">
      <c r="C44" s="7">
        <v>0</v>
      </c>
      <c r="D44" s="7">
        <f>D2</f>
        <v>7</v>
      </c>
      <c r="E44" s="7">
        <f>D3</f>
        <v>6</v>
      </c>
      <c r="F44" s="7">
        <f>D4</f>
        <v>2</v>
      </c>
      <c r="G44" s="7" t="s">
        <v>4</v>
      </c>
      <c r="H44" s="7" t="s">
        <v>4</v>
      </c>
      <c r="I44" s="7" t="s">
        <v>4</v>
      </c>
    </row>
    <row r="45" spans="3:9" hidden="1" outlineLevel="1" x14ac:dyDescent="0.25">
      <c r="C45" s="7">
        <v>1</v>
      </c>
      <c r="D45" s="7">
        <f>(4+(0.1*E44)-(0.5*F44))/3</f>
        <v>1.2</v>
      </c>
      <c r="E45" s="7">
        <f>(0-(0.3*D45)-(0.5*F44))/5</f>
        <v>-0.27199999999999996</v>
      </c>
      <c r="F45" s="7">
        <f>(4-(0.3*D45)-(1.3*E45))/2.7</f>
        <v>1.479111111111111</v>
      </c>
      <c r="G45" s="14">
        <f>ABS((D45-D44)/D45)</f>
        <v>4.833333333333333</v>
      </c>
      <c r="H45" s="14">
        <f t="shared" ref="H45:I45" si="17">ABS((E45-E44)/E45)</f>
        <v>23.058823529411768</v>
      </c>
      <c r="I45" s="14">
        <f t="shared" si="17"/>
        <v>0.35216346153846162</v>
      </c>
    </row>
    <row r="46" spans="3:9" hidden="1" outlineLevel="1" x14ac:dyDescent="0.25">
      <c r="C46" s="7">
        <v>2</v>
      </c>
      <c r="D46" s="7">
        <f t="shared" ref="D46:D49" si="18">(4+(0.1*E45)-(0.5*F45))/3</f>
        <v>1.0777481481481481</v>
      </c>
      <c r="E46" s="7">
        <f t="shared" ref="E46:E49" si="19">(0-(0.3*D46)-(0.5*F45))/5</f>
        <v>-0.21257599999999996</v>
      </c>
      <c r="F46" s="7">
        <f t="shared" ref="F46:F49" si="20">(4-(0.3*D46)-(1.3*E46))/2.7</f>
        <v>1.4640830946502057</v>
      </c>
      <c r="G46" s="14">
        <f t="shared" ref="G46:G49" si="21">ABS((D46-D45)/D46)</f>
        <v>0.11343267168856874</v>
      </c>
      <c r="H46" s="14">
        <f t="shared" ref="H46:H49" si="22">ABS((E46-E45)/E46)</f>
        <v>0.27954237543278648</v>
      </c>
      <c r="I46" s="14">
        <f t="shared" ref="I46:I49" si="23">ABS((F46-F45)/F46)</f>
        <v>1.0264455969622267E-2</v>
      </c>
    </row>
    <row r="47" spans="3:9" hidden="1" outlineLevel="1" x14ac:dyDescent="0.25">
      <c r="C47" s="7">
        <v>3</v>
      </c>
      <c r="D47" s="7">
        <f t="shared" si="18"/>
        <v>1.0822336175582989</v>
      </c>
      <c r="E47" s="7">
        <f t="shared" si="19"/>
        <v>-0.2113423265185185</v>
      </c>
      <c r="F47" s="7">
        <f t="shared" si="20"/>
        <v>1.4629907182246609</v>
      </c>
      <c r="G47" s="14">
        <f t="shared" si="21"/>
        <v>4.1446406186039526E-3</v>
      </c>
      <c r="H47" s="14">
        <f t="shared" si="22"/>
        <v>5.8373232745375214E-3</v>
      </c>
      <c r="I47" s="14">
        <f t="shared" si="23"/>
        <v>7.4667351743039519E-4</v>
      </c>
    </row>
    <row r="48" spans="3:9" hidden="1" outlineLevel="1" x14ac:dyDescent="0.25">
      <c r="C48" s="7">
        <v>4</v>
      </c>
      <c r="D48" s="7">
        <f t="shared" si="18"/>
        <v>1.0824568027452726</v>
      </c>
      <c r="E48" s="7">
        <f t="shared" si="19"/>
        <v>-0.21124647998718243</v>
      </c>
      <c r="F48" s="7">
        <f t="shared" si="20"/>
        <v>1.4629197715406501</v>
      </c>
      <c r="G48" s="14">
        <f t="shared" si="21"/>
        <v>2.0618392014128123E-4</v>
      </c>
      <c r="H48" s="14">
        <f t="shared" si="22"/>
        <v>4.5371895116020201E-4</v>
      </c>
      <c r="I48" s="14">
        <f t="shared" si="23"/>
        <v>4.8496633507138097E-5</v>
      </c>
    </row>
    <row r="49" spans="3:9" hidden="1" outlineLevel="1" x14ac:dyDescent="0.25">
      <c r="C49" s="15">
        <v>5</v>
      </c>
      <c r="D49" s="15">
        <f t="shared" si="18"/>
        <v>1.0824718220769856</v>
      </c>
      <c r="E49" s="15">
        <f t="shared" si="19"/>
        <v>-0.21124028647868415</v>
      </c>
      <c r="F49" s="15">
        <f t="shared" si="20"/>
        <v>1.462915120666368</v>
      </c>
      <c r="G49" s="16">
        <f t="shared" si="21"/>
        <v>1.3875032501240696E-5</v>
      </c>
      <c r="H49" s="18">
        <f t="shared" si="22"/>
        <v>2.9319731579286979E-5</v>
      </c>
      <c r="I49" s="16">
        <f t="shared" si="23"/>
        <v>3.1791825899120582E-6</v>
      </c>
    </row>
    <row r="50" spans="3:9" collapsed="1" x14ac:dyDescent="0.25"/>
    <row r="56" spans="3:9" x14ac:dyDescent="0.25">
      <c r="G56" s="20"/>
      <c r="H56" s="25"/>
    </row>
  </sheetData>
  <mergeCells count="2">
    <mergeCell ref="F1:G1"/>
    <mergeCell ref="I1:J1"/>
  </mergeCells>
  <dataValidations count="1">
    <dataValidation type="list" allowBlank="1" showInputMessage="1" showErrorMessage="1" sqref="D1">
      <formula1>$F$15:$F$18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Gauss-Jacobi-3 (ARRED)</vt:lpstr>
      <vt:lpstr>Gauss-Seidel-3 (ARRED)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Petterson Paulo dos Santos</dc:creator>
  <cp:lastModifiedBy>Petterson Paulo dos Santos</cp:lastModifiedBy>
  <dcterms:created xsi:type="dcterms:W3CDTF">2023-04-14T23:16:33Z</dcterms:created>
  <dcterms:modified xsi:type="dcterms:W3CDTF">2023-05-20T00:33:34Z</dcterms:modified>
</cp:coreProperties>
</file>