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oice" sheetId="1" state="visible" r:id="rId2"/>
    <sheet name="Invoice(USD)" sheetId="2" state="visible" r:id="rId3"/>
    <sheet name="Rates" sheetId="3" state="hidden" r:id="rId4"/>
    <sheet name="ClientAddresses(Poolwise)" sheetId="4" state="hidden" r:id="rId5"/>
    <sheet name="Tracker" sheetId="5" state="hidden" r:id="rId6"/>
    <sheet name="TrUSD" sheetId="6" state="hidden" r:id="rId7"/>
    <sheet name="TsINR" sheetId="7" state="hidden" r:id="rId8"/>
    <sheet name="Sheet1" sheetId="8" state="hidden" r:id="rId9"/>
    <sheet name="Sheet2" sheetId="9" state="hidden" r:id="rId10"/>
    <sheet name="Invoice(INR)" sheetId="10" state="visible" r:id="rId11"/>
  </sheets>
  <definedNames>
    <definedName function="false" hidden="true" localSheetId="4" name="_xlnm._FilterDatabase" vbProcedure="false">Tracker!$A$2:$S$42</definedName>
    <definedName function="false" hidden="true" localSheetId="5" name="_xlnm._FilterDatabase" vbProcedure="false">TrUSD!$A$2:$S$17</definedName>
    <definedName function="false" hidden="true" localSheetId="6" name="_xlnm._FilterDatabase" vbProcedure="false">TsINR!$A$2:$T$6</definedName>
    <definedName function="false" hidden="false" localSheetId="9" name="Excel_BuiltIn__FilterDatabase" vbProcedure="false">'Invoice(INR)'!$A$2:$R$44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<sst xmlns="http://schemas.openxmlformats.org/spreadsheetml/2006/main" count="788" uniqueCount="167">
  <si>
    <t xml:space="preserve">S.N.</t>
  </si>
  <si>
    <t xml:space="preserve">Invoice No.</t>
  </si>
  <si>
    <t xml:space="preserve">Dated</t>
  </si>
  <si>
    <t xml:space="preserve">Vessel/Month</t>
  </si>
  <si>
    <t xml:space="preserve">Period</t>
  </si>
  <si>
    <t xml:space="preserve">Voy No</t>
  </si>
  <si>
    <t xml:space="preserve">PIC</t>
  </si>
  <si>
    <t xml:space="preserve">Client</t>
  </si>
  <si>
    <t xml:space="preserve">USD</t>
  </si>
  <si>
    <t xml:space="preserve">Exch</t>
  </si>
  <si>
    <t xml:space="preserve">INR</t>
  </si>
  <si>
    <t xml:space="preserve">TDS</t>
  </si>
  <si>
    <t xml:space="preserve">CGST@9.0%</t>
  </si>
  <si>
    <t xml:space="preserve">SGST@9.0%</t>
  </si>
  <si>
    <t xml:space="preserve">Net INR</t>
  </si>
  <si>
    <t xml:space="preserve">Net INR (Poompuhar only) 2% IGST TDS</t>
  </si>
  <si>
    <t xml:space="preserve">Recvd Date</t>
  </si>
  <si>
    <t xml:space="preserve">Disch.Port</t>
  </si>
  <si>
    <t xml:space="preserve">Disch. Date</t>
  </si>
  <si>
    <t xml:space="preserve">BOOK</t>
  </si>
  <si>
    <t xml:space="preserve">Account Tab</t>
  </si>
  <si>
    <t xml:space="preserve">Voyage ID</t>
  </si>
  <si>
    <t xml:space="preserve">Master List of Client</t>
  </si>
  <si>
    <t xml:space="preserve">SN</t>
  </si>
  <si>
    <t xml:space="preserve">Invoice Pool</t>
  </si>
  <si>
    <t xml:space="preserve">Rate</t>
  </si>
  <si>
    <t xml:space="preserve">Remarks</t>
  </si>
  <si>
    <t xml:space="preserve">Date Service Started</t>
  </si>
  <si>
    <t xml:space="preserve">Path for Saving Invoices</t>
  </si>
  <si>
    <t xml:space="preserve">Clearlake</t>
  </si>
  <si>
    <t xml:space="preserve">Clearlake(1-4)</t>
  </si>
  <si>
    <t xml:space="preserve">Clearlake(5-10)</t>
  </si>
  <si>
    <t xml:space="preserve">HMM</t>
  </si>
  <si>
    <t xml:space="preserve">Clearlake(11onwards)</t>
  </si>
  <si>
    <t xml:space="preserve">Reliance</t>
  </si>
  <si>
    <t xml:space="preserve">Shell</t>
  </si>
  <si>
    <t xml:space="preserve">Testing</t>
  </si>
  <si>
    <t xml:space="preserve">Essar</t>
  </si>
  <si>
    <t xml:space="preserve">Pool</t>
  </si>
  <si>
    <t xml:space="preserve">Address 1</t>
  </si>
  <si>
    <t xml:space="preserve">Address 2</t>
  </si>
  <si>
    <t xml:space="preserve">Address 3</t>
  </si>
  <si>
    <t xml:space="preserve">Address 4</t>
  </si>
  <si>
    <t xml:space="preserve">Path</t>
  </si>
  <si>
    <t xml:space="preserve">Clearlake Shipping Pte Ltd</t>
  </si>
  <si>
    <t xml:space="preserve">12, Marina Boulevard,</t>
  </si>
  <si>
    <t xml:space="preserve">35-02 Marina Bay Financial Centre Tower 3,</t>
  </si>
  <si>
    <t xml:space="preserve">Singapore, 018982</t>
  </si>
  <si>
    <t xml:space="preserve">\\172.16.5.100\Finance\Finance\Current\Finance\BIM\Clearlake</t>
  </si>
  <si>
    <t xml:space="preserve">Hyundai Merchant Marine Co,. Ltd.</t>
  </si>
  <si>
    <t xml:space="preserve">194 Yulgok-ro</t>
  </si>
  <si>
    <t xml:space="preserve">Jongro-gu,</t>
  </si>
  <si>
    <t xml:space="preserve">Seoul 110-754, Korea</t>
  </si>
  <si>
    <t xml:space="preserve">\\172.16.5.100\Finance\Finance\Current\Finance\BIM\HMM</t>
  </si>
  <si>
    <t xml:space="preserve">Reliance Industries Limited</t>
  </si>
  <si>
    <t xml:space="preserve">Reliance Corporate Park,</t>
  </si>
  <si>
    <t xml:space="preserve">MIDC Industrial Area, Ghansoli,</t>
  </si>
  <si>
    <t xml:space="preserve">Navi Mumbai, Maharashtra 400701, India</t>
  </si>
  <si>
    <t xml:space="preserve">\\172.16.5.100\Finance\Finance\Current\Finance\BIM\Reliance</t>
  </si>
  <si>
    <t xml:space="preserve">Shell International Trading and</t>
  </si>
  <si>
    <t xml:space="preserve">Shipping Company Limited</t>
  </si>
  <si>
    <t xml:space="preserve">80 Strand, London</t>
  </si>
  <si>
    <t xml:space="preserve">WC2R 0ZA</t>
  </si>
  <si>
    <t xml:space="preserve">\\172.16.5.100\Finance\Finance\Current\Finance\BIM\Shell</t>
  </si>
  <si>
    <t xml:space="preserve">Essar Oil Limited</t>
  </si>
  <si>
    <t xml:space="preserve">4th Floor, Tower-II, Equinox Business Park</t>
  </si>
  <si>
    <t xml:space="preserve">(Peninsula Techno Park), off Bandra Kurla Complex,</t>
  </si>
  <si>
    <t xml:space="preserve">LBS Marg, Kurla (W),Mumbai-400070 | Maharashtra | India |</t>
  </si>
  <si>
    <t xml:space="preserve">\\172.16.5.100\Finance\Finance\Current\Finance\BIM\Testing</t>
  </si>
  <si>
    <t xml:space="preserve">Current Row where latest invoice details needs to be printed</t>
  </si>
  <si>
    <t xml:space="preserve">Net USD</t>
  </si>
  <si>
    <t xml:space="preserve">Inv Sys No</t>
  </si>
  <si>
    <t xml:space="preserve">0101/1516</t>
  </si>
  <si>
    <t xml:space="preserve">Nave Photon</t>
  </si>
  <si>
    <t xml:space="preserve">01 May 2016 to 31 May 2016</t>
  </si>
  <si>
    <t xml:space="preserve">Capt Siva Mani Raaj</t>
  </si>
  <si>
    <t xml:space="preserve">CLEARLAKE</t>
  </si>
  <si>
    <t xml:space="preserve">BOSS</t>
  </si>
  <si>
    <t xml:space="preserve">1002/1617</t>
  </si>
  <si>
    <t xml:space="preserve">01 June 2016 to 30 June 2016</t>
  </si>
  <si>
    <t xml:space="preserve">1004/1516</t>
  </si>
  <si>
    <t xml:space="preserve">01 Jul to 31 Jul 2016</t>
  </si>
  <si>
    <t xml:space="preserve">1003/1516</t>
  </si>
  <si>
    <t xml:space="preserve">Smiti</t>
  </si>
  <si>
    <t xml:space="preserve">Jane Park</t>
  </si>
  <si>
    <t xml:space="preserve">Cancelled</t>
  </si>
  <si>
    <t xml:space="preserve">1005/1516</t>
  </si>
  <si>
    <t xml:space="preserve">01 Aug to 31 Aug 2016</t>
  </si>
  <si>
    <t xml:space="preserve">1006/1516</t>
  </si>
  <si>
    <t xml:space="preserve">01 Sep to 30 Sep 2016</t>
  </si>
  <si>
    <t xml:space="preserve">v007</t>
  </si>
  <si>
    <t xml:space="preserve">Capt Siva</t>
  </si>
  <si>
    <t xml:space="preserve">1007/1516</t>
  </si>
  <si>
    <t xml:space="preserve">01 Oct to 30 Oct 2016</t>
  </si>
  <si>
    <t xml:space="preserve">1008/1516</t>
  </si>
  <si>
    <t xml:space="preserve">RIL-VLCC</t>
  </si>
  <si>
    <t xml:space="preserve">Sudhakar</t>
  </si>
  <si>
    <t xml:space="preserve">RELIANCE</t>
  </si>
  <si>
    <t xml:space="preserve">1009/1516</t>
  </si>
  <si>
    <t xml:space="preserve">01 Nov to 30 Nov 2016</t>
  </si>
  <si>
    <t xml:space="preserve">BOSS:- Excess payment of one invoice</t>
  </si>
  <si>
    <t xml:space="preserve">1010/1516</t>
  </si>
  <si>
    <t xml:space="preserve">1011/1516</t>
  </si>
  <si>
    <t xml:space="preserve">1012/1516</t>
  </si>
  <si>
    <t xml:space="preserve">RIL-CPP</t>
  </si>
  <si>
    <t xml:space="preserve">Umesh</t>
  </si>
  <si>
    <t xml:space="preserve">1013/1617</t>
  </si>
  <si>
    <t xml:space="preserve">1014/1617</t>
  </si>
  <si>
    <t xml:space="preserve">1015/1617</t>
  </si>
  <si>
    <t xml:space="preserve">Torm Valborg</t>
  </si>
  <si>
    <t xml:space="preserve">Gaurav Gupta</t>
  </si>
  <si>
    <t xml:space="preserve">CHM</t>
  </si>
  <si>
    <t xml:space="preserve">1016/1617</t>
  </si>
  <si>
    <t xml:space="preserve">01 Apr to 30 Apr</t>
  </si>
  <si>
    <t xml:space="preserve">1018/1617</t>
  </si>
  <si>
    <t xml:space="preserve">1019/1617</t>
  </si>
  <si>
    <t xml:space="preserve">1020/1617</t>
  </si>
  <si>
    <t xml:space="preserve">1017/1617</t>
  </si>
  <si>
    <t xml:space="preserve">1021/1617</t>
  </si>
  <si>
    <t xml:space="preserve">1022/1617</t>
  </si>
  <si>
    <t xml:space="preserve">1023/1617</t>
  </si>
  <si>
    <t xml:space="preserve">Aqua - Series</t>
  </si>
  <si>
    <t xml:space="preserve">Oct 2016 to  May 2017</t>
  </si>
  <si>
    <t xml:space="preserve">Jens Pribnow</t>
  </si>
  <si>
    <t xml:space="preserve">Cape tankers</t>
  </si>
  <si>
    <t xml:space="preserve">1024/1617</t>
  </si>
  <si>
    <t xml:space="preserve">1025/1617</t>
  </si>
  <si>
    <t xml:space="preserve">1026/1617</t>
  </si>
  <si>
    <t xml:space="preserve">Phoenix Alpha</t>
  </si>
  <si>
    <t xml:space="preserve">1027/1617</t>
  </si>
  <si>
    <t xml:space="preserve">RIL-VLCC (GST)</t>
  </si>
  <si>
    <t xml:space="preserve">July &amp; Aug 2017</t>
  </si>
  <si>
    <t xml:space="preserve">1028/1617</t>
  </si>
  <si>
    <t xml:space="preserve">RIL-CPP (GST)</t>
  </si>
  <si>
    <t xml:space="preserve">1029/1617</t>
  </si>
  <si>
    <t xml:space="preserve">Targale</t>
  </si>
  <si>
    <t xml:space="preserve">01 Jul to 31 Jul 2017</t>
  </si>
  <si>
    <t xml:space="preserve">1030/1617</t>
  </si>
  <si>
    <t xml:space="preserve">Aristoklis</t>
  </si>
  <si>
    <t xml:space="preserve">Ruchir Seth</t>
  </si>
  <si>
    <t xml:space="preserve">Andeavor</t>
  </si>
  <si>
    <t xml:space="preserve">1031/1617</t>
  </si>
  <si>
    <t xml:space="preserve">Jurkalne</t>
  </si>
  <si>
    <t xml:space="preserve">1032/1617</t>
  </si>
  <si>
    <t xml:space="preserve">Stavanger Bliss</t>
  </si>
  <si>
    <t xml:space="preserve">1033/1617</t>
  </si>
  <si>
    <t xml:space="preserve">Deshbhakt</t>
  </si>
  <si>
    <t xml:space="preserve">1034/1617</t>
  </si>
  <si>
    <t xml:space="preserve">01 Aug to 31 Aug 2017</t>
  </si>
  <si>
    <t xml:space="preserve">1035/1617</t>
  </si>
  <si>
    <t xml:space="preserve">Aristaios</t>
  </si>
  <si>
    <t xml:space="preserve">1036/1617</t>
  </si>
  <si>
    <t xml:space="preserve">Diligent Warrior</t>
  </si>
  <si>
    <t xml:space="preserve">v12</t>
  </si>
  <si>
    <t xml:space="preserve">Sanjay Kumar</t>
  </si>
  <si>
    <t xml:space="preserve">1037/1617</t>
  </si>
  <si>
    <t xml:space="preserve">1038/1617</t>
  </si>
  <si>
    <t xml:space="preserve">1039/1617</t>
  </si>
  <si>
    <t xml:space="preserve">1040/1617</t>
  </si>
  <si>
    <t xml:space="preserve">Yang Ning Hu</t>
  </si>
  <si>
    <t xml:space="preserve">v0517087</t>
  </si>
  <si>
    <t xml:space="preserve">NEW INVOICE NUMBER</t>
  </si>
  <si>
    <t xml:space="preserve">Payment Date</t>
  </si>
  <si>
    <t xml:space="preserve">RIL</t>
  </si>
  <si>
    <t xml:space="preserve">ORIGINAL TRACKER</t>
  </si>
  <si>
    <t xml:space="preserve">01 May to 31 May 2017</t>
  </si>
  <si>
    <t xml:space="preserve">Processed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</si>
</sst>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\ MMM\ YY"/>
    <numFmt numFmtId="167" formatCode="MM/YY"/>
    <numFmt numFmtId="168" formatCode="0.0"/>
    <numFmt numFmtId="169" formatCode="0"/>
    <numFmt numFmtId="170" formatCode="DD/MMM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.65"/>
      <color rgb="FF0000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color rgb="FF000000"/>
      <name val="Arial Narrow"/>
      <family val="2"/>
      <charset val="1"/>
    </font>
    <font>
      <b val="true"/>
      <sz val="11"/>
      <color rgb="FF339966"/>
      <name val="Calibri"/>
      <family val="2"/>
      <charset val="1"/>
    </font>
    <font>
      <b val="true"/>
      <sz val="11"/>
      <color rgb="FF339966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3366"/>
        <bgColor rgb="FF333399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 diagonalUp="false" diagonalDown="false"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 diagonalUp="false" diagonalDown="false"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333300"/>
      </right>
      <top/>
      <bottom/>
      <diagonal/>
    </border>
    <border diagonalUp="false" diagonalDown="false"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 diagonalUp="false" diagonalDown="false">
      <left style="medium">
        <color rgb="FF808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3300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2" topLeftCell="F201" activePane="bottomRight" state="frozen"/>
      <selection pane="topLeft" activeCell="A1" activeCellId="0" sqref="A1"/>
      <selection pane="topRight" activeCell="F1" activeCellId="0" sqref="F1"/>
      <selection pane="bottomLeft" activeCell="A201" activeCellId="0" sqref="A201"/>
      <selection pane="bottomRight" activeCell="A212" activeCellId="0" sqref="A212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13.28"/>
    <col collapsed="false" customWidth="true" hidden="false" outlineLevel="0" max="3" min="3" style="1" width="11"/>
    <col collapsed="false" customWidth="true" hidden="false" outlineLevel="0" max="4" min="4" style="0" width="13.43"/>
    <col collapsed="false" customWidth="true" hidden="false" outlineLevel="0" max="5" min="5" style="0" width="20.57"/>
    <col collapsed="false" customWidth="true" hidden="false" outlineLevel="0" max="6" min="6" style="0" width="20.14"/>
    <col collapsed="false" customWidth="true" hidden="false" outlineLevel="0" max="7" min="7" style="0" width="9"/>
    <col collapsed="false" customWidth="true" hidden="false" outlineLevel="0" max="8" min="8" style="0" width="13.14"/>
    <col collapsed="false" customWidth="true" hidden="false" outlineLevel="0" max="9" min="9" style="0" width="9.57"/>
    <col collapsed="false" customWidth="true" hidden="false" outlineLevel="0" max="11" min="10" style="0" width="6"/>
    <col collapsed="false" customWidth="true" hidden="false" outlineLevel="0" max="12" min="12" style="0" width="10.14"/>
    <col collapsed="false" customWidth="true" hidden="false" outlineLevel="0" max="15" min="13" style="0" width="14.14"/>
    <col collapsed="false" customWidth="true" hidden="false" outlineLevel="0" max="16" min="16" style="0" width="19.43"/>
    <col collapsed="false" customWidth="true" hidden="false" outlineLevel="0" max="17" min="17" style="0" width="14.14"/>
    <col collapsed="false" customWidth="true" hidden="true" outlineLevel="0" max="18" min="18" style="2" width="9.14"/>
    <col collapsed="false" customWidth="true" hidden="true" outlineLevel="0" max="1025" min="19" style="0" width="9.14"/>
  </cols>
  <sheetData>
    <row r="1" customFormat="false" ht="17.25" hidden="false" customHeight="true" outlineLevel="0" collapsed="false">
      <c r="H1" s="3"/>
      <c r="I1" s="3"/>
      <c r="J1" s="3"/>
      <c r="K1" s="3"/>
      <c r="L1" s="3"/>
      <c r="M1" s="3"/>
      <c r="N1" s="3"/>
    </row>
    <row r="2" customFormat="false" ht="53.1" hidden="false" customHeight="true" outlineLevel="0" collapsed="false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6" t="s">
        <v>15</v>
      </c>
      <c r="Q2" s="4" t="s">
        <v>16</v>
      </c>
    </row>
    <row r="3" customFormat="false" ht="12.75" hidden="false" customHeight="true" outlineLevel="0" collapsed="false"/>
  </sheetData>
  <mergeCells count="1">
    <mergeCell ref="H1:N1"/>
  </mergeCells>
  <printOptions headings="false" gridLines="false" gridLinesSet="true" horizontalCentered="true" verticalCentered="false"/>
  <pageMargins left="0.2" right="0.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93300"/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P2" activeCellId="0" sqref="P2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1"/>
    <col collapsed="false" customWidth="true" hidden="false" outlineLevel="0" max="3" min="3" style="0" width="10"/>
    <col collapsed="false" customWidth="true" hidden="false" outlineLevel="0" max="4" min="4" style="0" width="20.57"/>
    <col collapsed="false" customWidth="true" hidden="false" outlineLevel="0" max="5" min="5" style="0" width="20.14"/>
    <col collapsed="false" customWidth="true" hidden="false" outlineLevel="0" max="6" min="6" style="0" width="9"/>
    <col collapsed="false" customWidth="true" hidden="false" outlineLevel="0" max="7" min="7" style="0" width="13.14"/>
    <col collapsed="false" customWidth="true" hidden="false" outlineLevel="0" max="8" min="8" style="0" width="9.57"/>
    <col collapsed="false" customWidth="true" hidden="false" outlineLevel="0" max="10" min="9" style="0" width="6"/>
    <col collapsed="false" customWidth="true" hidden="false" outlineLevel="0" max="11" min="11" style="0" width="10.14"/>
    <col collapsed="false" customWidth="true" hidden="false" outlineLevel="0" max="12" min="12" style="0" width="9.28"/>
    <col collapsed="false" customWidth="true" hidden="false" outlineLevel="0" max="14" min="13" style="0" width="14.14"/>
    <col collapsed="false" customWidth="true" hidden="false" outlineLevel="0" max="15" min="15" style="0" width="9.43"/>
    <col collapsed="false" customWidth="true" hidden="false" outlineLevel="0" max="16" min="16" style="0" width="19.71"/>
    <col collapsed="false" customWidth="true" hidden="false" outlineLevel="0" max="17" min="17" style="0" width="20.85"/>
    <col collapsed="false" customWidth="true" hidden="true" outlineLevel="0" max="18" min="18" style="2" width="9.14"/>
    <col collapsed="false" customWidth="true" hidden="true" outlineLevel="0" max="1025" min="19" style="0" width="9.14"/>
  </cols>
  <sheetData>
    <row r="1" customFormat="false" ht="17.25" hidden="false" customHeight="true" outlineLevel="0" collapsed="false">
      <c r="G1" s="3"/>
      <c r="H1" s="3"/>
      <c r="I1" s="3"/>
      <c r="J1" s="3"/>
      <c r="K1" s="3"/>
      <c r="L1" s="3"/>
      <c r="M1" s="3"/>
    </row>
    <row r="2" customFormat="false" ht="52.15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6" t="s">
        <v>15</v>
      </c>
      <c r="Q2" s="4" t="s">
        <v>16</v>
      </c>
      <c r="R2" s="113" t="s">
        <v>166</v>
      </c>
    </row>
    <row r="3" customFormat="false" ht="12.75" hidden="false" customHeight="true" outlineLevel="0" collapsed="false"/>
  </sheetData>
  <mergeCells count="1">
    <mergeCell ref="G1:M1"/>
  </mergeCells>
  <printOptions headings="false" gridLines="false" gridLinesSet="true" horizontalCentered="true" verticalCentered="false"/>
  <pageMargins left="0.2" right="0.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3300"/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1"/>
    <col collapsed="false" customWidth="true" hidden="false" outlineLevel="0" max="3" min="3" style="0" width="10"/>
    <col collapsed="false" customWidth="true" hidden="false" outlineLevel="0" max="4" min="4" style="0" width="25.77"/>
    <col collapsed="false" customWidth="true" hidden="false" outlineLevel="0" max="5" min="5" style="0" width="9"/>
    <col collapsed="false" customWidth="true" hidden="false" outlineLevel="0" max="6" min="6" style="0" width="24.57"/>
    <col collapsed="false" customWidth="true" hidden="false" outlineLevel="0" max="7" min="7" style="0" width="19.02"/>
    <col collapsed="false" customWidth="true" hidden="false" outlineLevel="0" max="8" min="8" style="0" width="18.47"/>
    <col collapsed="false" customWidth="true" hidden="false" outlineLevel="0" max="9" min="9" style="0" width="18.57"/>
    <col collapsed="false" customWidth="true" hidden="false" outlineLevel="0" max="10" min="10" style="0" width="11.71"/>
    <col collapsed="false" customWidth="true" hidden="false" outlineLevel="0" max="11" min="11" style="0" width="12"/>
    <col collapsed="false" customWidth="true" hidden="false" outlineLevel="0" max="12" min="12" style="0" width="32.06"/>
    <col collapsed="false" customWidth="true" hidden="false" outlineLevel="0" max="13" min="13" style="0" width="12.81"/>
    <col collapsed="false" customWidth="false" hidden="false" outlineLevel="0" max="14" min="14" style="0" width="11.43"/>
    <col collapsed="false" customWidth="false" hidden="true" outlineLevel="0" max="1025" min="15" style="0" width="11.43"/>
  </cols>
  <sheetData>
    <row r="1" customFormat="false" ht="17.25" hidden="false" customHeight="true" outlineLevel="0" collapsed="false">
      <c r="F1" s="3"/>
      <c r="G1" s="3"/>
      <c r="H1" s="3"/>
      <c r="I1" s="3"/>
      <c r="J1" s="3"/>
    </row>
    <row r="2" customFormat="false" ht="41.1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5</v>
      </c>
      <c r="F2" s="4" t="s">
        <v>6</v>
      </c>
      <c r="G2" s="4" t="s">
        <v>17</v>
      </c>
      <c r="H2" s="4" t="s">
        <v>18</v>
      </c>
      <c r="I2" s="4" t="s">
        <v>7</v>
      </c>
      <c r="J2" s="4" t="s">
        <v>8</v>
      </c>
      <c r="K2" s="4" t="s">
        <v>16</v>
      </c>
      <c r="L2" s="4" t="s">
        <v>19</v>
      </c>
      <c r="M2" s="4" t="s">
        <v>20</v>
      </c>
      <c r="N2" s="4" t="s">
        <v>21</v>
      </c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3.8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customFormat="false" ht="13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customFormat="false" ht="13.8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customFormat="false" ht="13.8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customFormat="false" ht="13.8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customFormat="false" ht="13.8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customFormat="false" ht="13.8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customFormat="false" ht="13.8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3.8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3.8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mergeCells count="1">
    <mergeCell ref="F1:J1"/>
  </mergeCells>
  <printOptions headings="false" gridLines="false" gridLinesSet="true" horizontalCentered="true" verticalCentered="false"/>
  <pageMargins left="0.2" right="0.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4" activeCellId="0" sqref="H14"/>
    </sheetView>
  </sheetViews>
  <sheetFormatPr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8.57"/>
    <col collapsed="false" customWidth="true" hidden="false" outlineLevel="0" max="3" min="3" style="0" width="19"/>
    <col collapsed="false" customWidth="true" hidden="false" outlineLevel="0" max="4" min="4" style="0" width="10.14"/>
    <col collapsed="false" customWidth="true" hidden="false" outlineLevel="0" max="5" min="5" style="0" width="2.71"/>
    <col collapsed="false" customWidth="true" hidden="false" outlineLevel="0" max="6" min="6" style="0" width="3.57"/>
    <col collapsed="false" customWidth="true" hidden="false" outlineLevel="0" max="7" min="7" style="0" width="17.57"/>
    <col collapsed="false" customWidth="true" hidden="false" outlineLevel="0" max="8" min="8" style="0" width="14.85"/>
    <col collapsed="false" customWidth="true" hidden="false" outlineLevel="0" max="9" min="9" style="0" width="19.28"/>
    <col collapsed="false" customWidth="true" hidden="false" outlineLevel="0" max="10" min="10" style="0" width="42.57"/>
    <col collapsed="false" customWidth="true" hidden="false" outlineLevel="0" max="1025" min="11" style="0" width="8.57"/>
  </cols>
  <sheetData>
    <row r="1" customFormat="false" ht="15" hidden="false" customHeight="true" outlineLevel="0" collapsed="false">
      <c r="G1" s="0" t="s">
        <v>22</v>
      </c>
    </row>
    <row r="2" customFormat="false" ht="15" hidden="false" customHeight="true" outlineLevel="0" collapsed="false">
      <c r="A2" s="8" t="s">
        <v>23</v>
      </c>
      <c r="B2" s="8" t="s">
        <v>7</v>
      </c>
      <c r="C2" s="8" t="s">
        <v>24</v>
      </c>
      <c r="D2" s="8" t="s">
        <v>25</v>
      </c>
      <c r="F2" s="8" t="s">
        <v>23</v>
      </c>
      <c r="G2" s="8" t="s">
        <v>7</v>
      </c>
      <c r="H2" s="8" t="s">
        <v>26</v>
      </c>
      <c r="I2" s="8" t="s">
        <v>27</v>
      </c>
      <c r="J2" s="9" t="s">
        <v>28</v>
      </c>
    </row>
    <row r="3" customFormat="false" ht="15" hidden="false" customHeight="true" outlineLevel="0" collapsed="false">
      <c r="A3" s="10" t="n">
        <v>1</v>
      </c>
      <c r="B3" s="11" t="s">
        <v>29</v>
      </c>
      <c r="C3" s="12" t="s">
        <v>30</v>
      </c>
      <c r="D3" s="13" t="n">
        <v>1400</v>
      </c>
      <c r="F3" s="10" t="n">
        <v>1</v>
      </c>
      <c r="G3" s="0" t="s">
        <v>29</v>
      </c>
      <c r="H3" s="14"/>
      <c r="I3" s="15"/>
    </row>
    <row r="4" customFormat="false" ht="15" hidden="false" customHeight="true" outlineLevel="0" collapsed="false">
      <c r="A4" s="16" t="n">
        <v>2</v>
      </c>
      <c r="B4" s="17" t="s">
        <v>29</v>
      </c>
      <c r="C4" s="18" t="s">
        <v>31</v>
      </c>
      <c r="D4" s="19" t="n">
        <v>1200</v>
      </c>
      <c r="F4" s="16" t="n">
        <v>2</v>
      </c>
      <c r="G4" s="14" t="s">
        <v>32</v>
      </c>
      <c r="H4" s="14"/>
      <c r="I4" s="15"/>
    </row>
    <row r="5" customFormat="false" ht="15" hidden="false" customHeight="true" outlineLevel="0" collapsed="false">
      <c r="A5" s="16" t="n">
        <v>3</v>
      </c>
      <c r="B5" s="17" t="s">
        <v>29</v>
      </c>
      <c r="C5" s="18" t="s">
        <v>33</v>
      </c>
      <c r="D5" s="19" t="n">
        <v>1100</v>
      </c>
      <c r="F5" s="16" t="n">
        <v>3</v>
      </c>
      <c r="G5" s="14" t="s">
        <v>34</v>
      </c>
      <c r="H5" s="14"/>
      <c r="I5" s="15"/>
    </row>
    <row r="6" customFormat="false" ht="15" hidden="false" customHeight="true" outlineLevel="0" collapsed="false">
      <c r="A6" s="16" t="n">
        <v>4</v>
      </c>
      <c r="B6" s="18" t="s">
        <v>32</v>
      </c>
      <c r="C6" s="18" t="s">
        <v>32</v>
      </c>
      <c r="D6" s="19" t="n">
        <v>1400</v>
      </c>
      <c r="F6" s="16" t="n">
        <v>4</v>
      </c>
      <c r="G6" s="14" t="s">
        <v>35</v>
      </c>
      <c r="H6" s="14"/>
      <c r="I6" s="15"/>
    </row>
    <row r="7" customFormat="false" ht="15" hidden="false" customHeight="true" outlineLevel="0" collapsed="false">
      <c r="A7" s="16" t="n">
        <v>5</v>
      </c>
      <c r="B7" s="18" t="s">
        <v>34</v>
      </c>
      <c r="C7" s="18" t="s">
        <v>34</v>
      </c>
      <c r="D7" s="19" t="n">
        <v>1400</v>
      </c>
      <c r="F7" s="16" t="n">
        <v>5</v>
      </c>
      <c r="G7" s="20" t="s">
        <v>36</v>
      </c>
      <c r="H7" s="14"/>
      <c r="I7" s="15"/>
    </row>
    <row r="8" customFormat="false" ht="15" hidden="false" customHeight="true" outlineLevel="0" collapsed="false">
      <c r="A8" s="16" t="n">
        <v>6</v>
      </c>
      <c r="B8" s="18" t="s">
        <v>35</v>
      </c>
      <c r="C8" s="18" t="s">
        <v>35</v>
      </c>
      <c r="D8" s="19" t="n">
        <v>1401</v>
      </c>
      <c r="F8" s="16" t="n">
        <v>6</v>
      </c>
      <c r="G8" s="14"/>
      <c r="H8" s="14"/>
      <c r="I8" s="15"/>
    </row>
    <row r="9" customFormat="false" ht="15" hidden="false" customHeight="true" outlineLevel="0" collapsed="false">
      <c r="A9" s="16" t="n">
        <v>7</v>
      </c>
      <c r="B9" s="18" t="s">
        <v>37</v>
      </c>
      <c r="C9" s="18" t="s">
        <v>37</v>
      </c>
      <c r="D9" s="19" t="n">
        <v>1200</v>
      </c>
      <c r="F9" s="16" t="n">
        <v>7</v>
      </c>
    </row>
    <row r="10" customFormat="false" ht="15" hidden="false" customHeight="true" outlineLevel="0" collapsed="false">
      <c r="A10" s="16" t="n">
        <v>8</v>
      </c>
      <c r="B10" s="17"/>
      <c r="C10" s="17"/>
      <c r="D10" s="21"/>
      <c r="F10" s="16" t="n">
        <v>8</v>
      </c>
    </row>
    <row r="11" customFormat="false" ht="15" hidden="false" customHeight="true" outlineLevel="0" collapsed="false">
      <c r="A11" s="16" t="n">
        <v>9</v>
      </c>
      <c r="B11" s="17"/>
      <c r="C11" s="17"/>
      <c r="D11" s="21"/>
      <c r="F11" s="16" t="n">
        <v>9</v>
      </c>
    </row>
    <row r="12" customFormat="false" ht="15" hidden="false" customHeight="true" outlineLevel="0" collapsed="false">
      <c r="A12" s="16" t="n">
        <v>10</v>
      </c>
      <c r="B12" s="17"/>
      <c r="C12" s="17"/>
      <c r="D12" s="21"/>
      <c r="F12" s="16" t="n">
        <v>10</v>
      </c>
    </row>
    <row r="13" customFormat="false" ht="15" hidden="false" customHeight="true" outlineLevel="0" collapsed="false">
      <c r="A13" s="16" t="n">
        <v>11</v>
      </c>
      <c r="B13" s="17"/>
      <c r="C13" s="17"/>
      <c r="D13" s="21"/>
      <c r="F13" s="16" t="n">
        <v>11</v>
      </c>
    </row>
    <row r="14" customFormat="false" ht="15" hidden="false" customHeight="true" outlineLevel="0" collapsed="false">
      <c r="A14" s="16" t="n">
        <v>12</v>
      </c>
      <c r="B14" s="17"/>
      <c r="C14" s="17"/>
      <c r="D14" s="21"/>
      <c r="F14" s="16" t="n">
        <v>12</v>
      </c>
    </row>
    <row r="15" customFormat="false" ht="15" hidden="false" customHeight="true" outlineLevel="0" collapsed="false">
      <c r="A15" s="16" t="n">
        <v>13</v>
      </c>
      <c r="B15" s="17"/>
      <c r="C15" s="17"/>
      <c r="D15" s="21"/>
      <c r="F15" s="16" t="n">
        <v>13</v>
      </c>
    </row>
    <row r="16" customFormat="false" ht="15" hidden="false" customHeight="true" outlineLevel="0" collapsed="false">
      <c r="A16" s="16" t="n">
        <v>14</v>
      </c>
      <c r="B16" s="17"/>
      <c r="C16" s="17"/>
      <c r="D16" s="21"/>
      <c r="F16" s="16" t="n">
        <v>14</v>
      </c>
    </row>
    <row r="17" customFormat="false" ht="15" hidden="false" customHeight="true" outlineLevel="0" collapsed="false">
      <c r="A17" s="16" t="n">
        <v>15</v>
      </c>
      <c r="B17" s="17"/>
      <c r="C17" s="17"/>
      <c r="D17" s="21"/>
      <c r="F17" s="16" t="n">
        <v>15</v>
      </c>
    </row>
    <row r="18" customFormat="false" ht="15" hidden="false" customHeight="true" outlineLevel="0" collapsed="false">
      <c r="A18" s="16" t="n">
        <v>16</v>
      </c>
      <c r="B18" s="17"/>
      <c r="C18" s="17"/>
      <c r="D18" s="21"/>
      <c r="F18" s="16" t="n">
        <v>16</v>
      </c>
    </row>
    <row r="19" customFormat="false" ht="15" hidden="false" customHeight="true" outlineLevel="0" collapsed="false">
      <c r="A19" s="16" t="n">
        <v>17</v>
      </c>
      <c r="B19" s="17"/>
      <c r="C19" s="17"/>
      <c r="D19" s="21"/>
      <c r="F19" s="16" t="n">
        <v>17</v>
      </c>
    </row>
    <row r="20" customFormat="false" ht="15" hidden="false" customHeight="true" outlineLevel="0" collapsed="false">
      <c r="A20" s="16" t="n">
        <v>18</v>
      </c>
      <c r="B20" s="17"/>
      <c r="C20" s="17"/>
      <c r="D20" s="21"/>
      <c r="F20" s="16" t="n">
        <v>18</v>
      </c>
    </row>
    <row r="21" customFormat="false" ht="15" hidden="false" customHeight="true" outlineLevel="0" collapsed="false">
      <c r="A21" s="16" t="n">
        <v>19</v>
      </c>
      <c r="B21" s="17"/>
      <c r="C21" s="17"/>
      <c r="D21" s="21"/>
      <c r="F21" s="16" t="n">
        <v>19</v>
      </c>
    </row>
    <row r="22" customFormat="false" ht="15" hidden="false" customHeight="true" outlineLevel="0" collapsed="false">
      <c r="A22" s="16" t="n">
        <v>20</v>
      </c>
      <c r="B22" s="17"/>
      <c r="C22" s="17"/>
      <c r="D22" s="21"/>
      <c r="F22" s="16" t="n">
        <v>20</v>
      </c>
    </row>
    <row r="23" customFormat="false" ht="15" hidden="false" customHeight="true" outlineLevel="0" collapsed="false">
      <c r="A23" s="16" t="n">
        <v>21</v>
      </c>
      <c r="B23" s="17"/>
      <c r="C23" s="17"/>
      <c r="D23" s="21"/>
      <c r="F23" s="16" t="n">
        <v>21</v>
      </c>
    </row>
    <row r="24" customFormat="false" ht="15" hidden="false" customHeight="true" outlineLevel="0" collapsed="false">
      <c r="A24" s="16" t="n">
        <v>22</v>
      </c>
      <c r="B24" s="17"/>
      <c r="C24" s="17"/>
      <c r="D24" s="21"/>
      <c r="F24" s="16" t="n">
        <v>22</v>
      </c>
    </row>
    <row r="25" customFormat="false" ht="15" hidden="false" customHeight="true" outlineLevel="0" collapsed="false">
      <c r="A25" s="16" t="n">
        <v>23</v>
      </c>
      <c r="B25" s="17"/>
      <c r="C25" s="17"/>
      <c r="D25" s="21"/>
      <c r="F25" s="16" t="n">
        <v>23</v>
      </c>
    </row>
    <row r="26" customFormat="false" ht="15" hidden="false" customHeight="true" outlineLevel="0" collapsed="false">
      <c r="A26" s="16" t="n">
        <v>24</v>
      </c>
      <c r="B26" s="17"/>
      <c r="C26" s="17"/>
      <c r="D26" s="21"/>
      <c r="F26" s="16" t="n">
        <v>24</v>
      </c>
    </row>
    <row r="27" customFormat="false" ht="15" hidden="false" customHeight="true" outlineLevel="0" collapsed="false">
      <c r="A27" s="16" t="n">
        <v>25</v>
      </c>
      <c r="B27" s="17"/>
      <c r="C27" s="17"/>
      <c r="D27" s="21"/>
      <c r="F27" s="16" t="n">
        <v>25</v>
      </c>
    </row>
    <row r="28" customFormat="false" ht="15" hidden="false" customHeight="true" outlineLevel="0" collapsed="false">
      <c r="A28" s="16" t="n">
        <v>26</v>
      </c>
      <c r="B28" s="17"/>
      <c r="C28" s="17"/>
      <c r="D28" s="21"/>
    </row>
    <row r="29" customFormat="false" ht="15" hidden="false" customHeight="true" outlineLevel="0" collapsed="false">
      <c r="A29" s="16" t="n">
        <v>27</v>
      </c>
      <c r="B29" s="17"/>
      <c r="C29" s="17"/>
      <c r="D29" s="21"/>
    </row>
    <row r="30" customFormat="false" ht="15" hidden="false" customHeight="true" outlineLevel="0" collapsed="false">
      <c r="A30" s="16" t="n">
        <v>28</v>
      </c>
      <c r="B30" s="17"/>
      <c r="C30" s="17"/>
      <c r="D30" s="21"/>
    </row>
    <row r="31" customFormat="false" ht="15" hidden="false" customHeight="true" outlineLevel="0" collapsed="false">
      <c r="A31" s="16" t="n">
        <v>29</v>
      </c>
      <c r="B31" s="17"/>
      <c r="C31" s="17"/>
      <c r="D31" s="21"/>
    </row>
    <row r="32" customFormat="false" ht="15" hidden="false" customHeight="true" outlineLevel="0" collapsed="false">
      <c r="A32" s="16" t="n">
        <v>30</v>
      </c>
      <c r="B32" s="17"/>
      <c r="C32" s="17"/>
      <c r="D32" s="21"/>
    </row>
    <row r="33" customFormat="false" ht="15" hidden="false" customHeight="true" outlineLevel="0" collapsed="false">
      <c r="A33" s="16" t="n">
        <v>31</v>
      </c>
      <c r="B33" s="17"/>
      <c r="C33" s="17"/>
      <c r="D33" s="21"/>
    </row>
    <row r="34" customFormat="false" ht="15" hidden="false" customHeight="true" outlineLevel="0" collapsed="false">
      <c r="A34" s="16" t="n">
        <v>32</v>
      </c>
      <c r="B34" s="17"/>
      <c r="C34" s="17"/>
      <c r="D34" s="21"/>
    </row>
    <row r="35" customFormat="false" ht="15" hidden="false" customHeight="true" outlineLevel="0" collapsed="false">
      <c r="A35" s="16" t="n">
        <v>33</v>
      </c>
      <c r="B35" s="17"/>
      <c r="C35" s="17"/>
      <c r="D35" s="21"/>
    </row>
    <row r="36" customFormat="false" ht="15" hidden="false" customHeight="true" outlineLevel="0" collapsed="false">
      <c r="A36" s="16" t="n">
        <v>34</v>
      </c>
      <c r="B36" s="17"/>
      <c r="C36" s="17"/>
      <c r="D36" s="21"/>
    </row>
    <row r="37" customFormat="false" ht="15" hidden="false" customHeight="true" outlineLevel="0" collapsed="false">
      <c r="A37" s="16" t="n">
        <v>35</v>
      </c>
      <c r="B37" s="17"/>
      <c r="C37" s="17"/>
      <c r="D37" s="21"/>
    </row>
    <row r="38" customFormat="false" ht="15" hidden="false" customHeight="true" outlineLevel="0" collapsed="false">
      <c r="A38" s="16" t="n">
        <v>36</v>
      </c>
      <c r="B38" s="17"/>
      <c r="C38" s="17"/>
      <c r="D38" s="21"/>
    </row>
    <row r="39" customFormat="false" ht="15" hidden="false" customHeight="true" outlineLevel="0" collapsed="false">
      <c r="A39" s="16" t="n">
        <v>37</v>
      </c>
      <c r="B39" s="17"/>
      <c r="C39" s="17"/>
      <c r="D39" s="21"/>
    </row>
    <row r="40" customFormat="false" ht="15" hidden="false" customHeight="true" outlineLevel="0" collapsed="false">
      <c r="A40" s="16" t="n">
        <v>38</v>
      </c>
      <c r="B40" s="17"/>
      <c r="C40" s="17"/>
      <c r="D40" s="21"/>
    </row>
    <row r="41" customFormat="false" ht="15" hidden="false" customHeight="true" outlineLevel="0" collapsed="false">
      <c r="A41" s="16" t="n">
        <v>39</v>
      </c>
      <c r="B41" s="17"/>
      <c r="C41" s="17"/>
      <c r="D41" s="21"/>
    </row>
    <row r="42" customFormat="false" ht="15" hidden="false" customHeight="true" outlineLevel="0" collapsed="false">
      <c r="A42" s="16" t="n">
        <v>40</v>
      </c>
      <c r="B42" s="17"/>
      <c r="C42" s="17"/>
      <c r="D42" s="21"/>
    </row>
    <row r="43" customFormat="false" ht="15" hidden="false" customHeight="true" outlineLevel="0" collapsed="false">
      <c r="A43" s="16" t="n">
        <v>41</v>
      </c>
      <c r="B43" s="17"/>
      <c r="C43" s="17"/>
      <c r="D43" s="21"/>
    </row>
    <row r="44" customFormat="false" ht="15" hidden="false" customHeight="true" outlineLevel="0" collapsed="false">
      <c r="A44" s="16" t="n">
        <v>42</v>
      </c>
      <c r="B44" s="17"/>
      <c r="C44" s="17"/>
      <c r="D44" s="21"/>
    </row>
    <row r="45" customFormat="false" ht="15" hidden="false" customHeight="true" outlineLevel="0" collapsed="false">
      <c r="A45" s="16" t="n">
        <v>43</v>
      </c>
      <c r="B45" s="17"/>
      <c r="C45" s="17"/>
      <c r="D45" s="21"/>
    </row>
    <row r="46" customFormat="false" ht="15" hidden="false" customHeight="true" outlineLevel="0" collapsed="false">
      <c r="A46" s="16" t="n">
        <v>44</v>
      </c>
      <c r="B46" s="17"/>
      <c r="C46" s="17"/>
      <c r="D46" s="21"/>
    </row>
    <row r="47" customFormat="false" ht="15" hidden="false" customHeight="true" outlineLevel="0" collapsed="false">
      <c r="A47" s="16" t="n">
        <v>45</v>
      </c>
      <c r="B47" s="17"/>
      <c r="C47" s="17"/>
      <c r="D47" s="21"/>
    </row>
    <row r="48" customFormat="false" ht="15" hidden="false" customHeight="true" outlineLevel="0" collapsed="false">
      <c r="A48" s="16" t="n">
        <v>46</v>
      </c>
      <c r="B48" s="17"/>
      <c r="C48" s="17"/>
      <c r="D48" s="21"/>
    </row>
    <row r="49" customFormat="false" ht="15" hidden="false" customHeight="true" outlineLevel="0" collapsed="false">
      <c r="A49" s="16" t="n">
        <v>47</v>
      </c>
      <c r="B49" s="17"/>
      <c r="C49" s="17"/>
      <c r="D49" s="21"/>
    </row>
    <row r="50" customFormat="false" ht="15" hidden="false" customHeight="true" outlineLevel="0" collapsed="false">
      <c r="A50" s="16" t="n">
        <v>48</v>
      </c>
      <c r="B50" s="17"/>
      <c r="C50" s="17"/>
      <c r="D50" s="21"/>
    </row>
    <row r="51" customFormat="false" ht="15" hidden="false" customHeight="true" outlineLevel="0" collapsed="false">
      <c r="A51" s="16" t="n">
        <v>49</v>
      </c>
      <c r="B51" s="17"/>
      <c r="C51" s="17"/>
      <c r="D51" s="21"/>
    </row>
    <row r="52" customFormat="false" ht="15" hidden="false" customHeight="true" outlineLevel="0" collapsed="false">
      <c r="A52" s="16" t="n">
        <v>50</v>
      </c>
      <c r="B52" s="17"/>
      <c r="C52" s="17"/>
      <c r="D52" s="21"/>
    </row>
    <row r="53" customFormat="false" ht="15" hidden="false" customHeight="true" outlineLevel="0" collapsed="false">
      <c r="A53" s="16" t="n">
        <v>51</v>
      </c>
      <c r="B53" s="17"/>
      <c r="C53" s="17"/>
      <c r="D53" s="21"/>
    </row>
    <row r="54" customFormat="false" ht="15" hidden="false" customHeight="true" outlineLevel="0" collapsed="false">
      <c r="A54" s="16" t="n">
        <v>52</v>
      </c>
      <c r="B54" s="17"/>
      <c r="C54" s="17"/>
      <c r="D54" s="21"/>
    </row>
    <row r="55" customFormat="false" ht="15" hidden="false" customHeight="true" outlineLevel="0" collapsed="false">
      <c r="A55" s="16" t="n">
        <v>53</v>
      </c>
      <c r="B55" s="17"/>
      <c r="C55" s="17"/>
      <c r="D55" s="21"/>
    </row>
    <row r="56" customFormat="false" ht="15" hidden="false" customHeight="true" outlineLevel="0" collapsed="false">
      <c r="A56" s="16" t="n">
        <v>54</v>
      </c>
      <c r="B56" s="17"/>
      <c r="C56" s="17"/>
      <c r="D56" s="21"/>
    </row>
    <row r="57" customFormat="false" ht="15" hidden="false" customHeight="true" outlineLevel="0" collapsed="false">
      <c r="A57" s="16" t="n">
        <v>55</v>
      </c>
      <c r="B57" s="17"/>
      <c r="C57" s="17"/>
      <c r="D57" s="21"/>
    </row>
    <row r="58" customFormat="false" ht="15" hidden="false" customHeight="true" outlineLevel="0" collapsed="false">
      <c r="A58" s="16" t="n">
        <v>56</v>
      </c>
      <c r="B58" s="17"/>
      <c r="C58" s="17"/>
      <c r="D58" s="21"/>
    </row>
    <row r="59" customFormat="false" ht="15" hidden="false" customHeight="true" outlineLevel="0" collapsed="false">
      <c r="A59" s="16" t="n">
        <v>57</v>
      </c>
      <c r="B59" s="17"/>
      <c r="C59" s="17"/>
      <c r="D59" s="21"/>
    </row>
    <row r="60" customFormat="false" ht="15" hidden="false" customHeight="true" outlineLevel="0" collapsed="false">
      <c r="A60" s="16" t="n">
        <v>58</v>
      </c>
      <c r="B60" s="17"/>
      <c r="C60" s="17"/>
      <c r="D60" s="21"/>
    </row>
    <row r="61" customFormat="false" ht="15" hidden="false" customHeight="true" outlineLevel="0" collapsed="false">
      <c r="A61" s="16" t="n">
        <v>59</v>
      </c>
      <c r="B61" s="17"/>
      <c r="C61" s="17"/>
      <c r="D61" s="21"/>
    </row>
    <row r="62" customFormat="false" ht="15" hidden="false" customHeight="true" outlineLevel="0" collapsed="false">
      <c r="A62" s="16" t="n">
        <v>60</v>
      </c>
      <c r="B62" s="17"/>
      <c r="C62" s="17"/>
      <c r="D62" s="21"/>
    </row>
    <row r="63" customFormat="false" ht="15" hidden="false" customHeight="true" outlineLevel="0" collapsed="false">
      <c r="A63" s="16" t="n">
        <v>61</v>
      </c>
      <c r="B63" s="17"/>
      <c r="C63" s="17"/>
      <c r="D63" s="21"/>
    </row>
    <row r="64" customFormat="false" ht="15" hidden="false" customHeight="true" outlineLevel="0" collapsed="false">
      <c r="A64" s="16" t="n">
        <v>62</v>
      </c>
      <c r="B64" s="17"/>
      <c r="C64" s="17"/>
      <c r="D64" s="21"/>
    </row>
    <row r="65" customFormat="false" ht="15" hidden="false" customHeight="true" outlineLevel="0" collapsed="false">
      <c r="A65" s="16" t="n">
        <v>63</v>
      </c>
      <c r="B65" s="17"/>
      <c r="C65" s="17"/>
      <c r="D65" s="21"/>
    </row>
    <row r="66" customFormat="false" ht="15" hidden="false" customHeight="true" outlineLevel="0" collapsed="false">
      <c r="A66" s="16" t="n">
        <v>64</v>
      </c>
      <c r="B66" s="17"/>
      <c r="C66" s="17"/>
      <c r="D66" s="21"/>
    </row>
    <row r="67" customFormat="false" ht="15" hidden="false" customHeight="true" outlineLevel="0" collapsed="false">
      <c r="A67" s="16" t="n">
        <v>65</v>
      </c>
      <c r="B67" s="17"/>
      <c r="C67" s="17"/>
      <c r="D67" s="21"/>
    </row>
    <row r="68" customFormat="false" ht="15" hidden="false" customHeight="true" outlineLevel="0" collapsed="false">
      <c r="A68" s="16" t="n">
        <v>66</v>
      </c>
      <c r="B68" s="17"/>
      <c r="C68" s="17"/>
      <c r="D68" s="21"/>
    </row>
    <row r="69" customFormat="false" ht="15" hidden="false" customHeight="true" outlineLevel="0" collapsed="false">
      <c r="A69" s="16" t="n">
        <v>67</v>
      </c>
      <c r="B69" s="17"/>
      <c r="C69" s="17"/>
      <c r="D69" s="21"/>
    </row>
    <row r="70" customFormat="false" ht="15" hidden="false" customHeight="true" outlineLevel="0" collapsed="false">
      <c r="A70" s="16" t="n">
        <v>68</v>
      </c>
      <c r="B70" s="17"/>
      <c r="C70" s="17"/>
      <c r="D70" s="21"/>
    </row>
    <row r="71" customFormat="false" ht="15" hidden="false" customHeight="true" outlineLevel="0" collapsed="false">
      <c r="A71" s="16" t="n">
        <v>69</v>
      </c>
      <c r="B71" s="17"/>
      <c r="C71" s="17"/>
      <c r="D71" s="21"/>
    </row>
    <row r="72" customFormat="false" ht="15" hidden="false" customHeight="true" outlineLevel="0" collapsed="false">
      <c r="A72" s="16" t="n">
        <v>70</v>
      </c>
      <c r="B72" s="17"/>
      <c r="C72" s="17"/>
      <c r="D72" s="21"/>
    </row>
    <row r="73" customFormat="false" ht="15" hidden="false" customHeight="true" outlineLevel="0" collapsed="false">
      <c r="A73" s="16" t="n">
        <v>71</v>
      </c>
      <c r="B73" s="17"/>
      <c r="C73" s="17"/>
      <c r="D73" s="21"/>
    </row>
    <row r="74" customFormat="false" ht="15" hidden="false" customHeight="true" outlineLevel="0" collapsed="false">
      <c r="A74" s="16" t="n">
        <v>72</v>
      </c>
      <c r="B74" s="17"/>
      <c r="C74" s="17"/>
      <c r="D74" s="21"/>
    </row>
    <row r="75" customFormat="false" ht="15" hidden="false" customHeight="true" outlineLevel="0" collapsed="false">
      <c r="A75" s="16" t="n">
        <v>73</v>
      </c>
      <c r="B75" s="17"/>
      <c r="C75" s="17"/>
      <c r="D75" s="21"/>
    </row>
    <row r="76" customFormat="false" ht="15" hidden="false" customHeight="true" outlineLevel="0" collapsed="false">
      <c r="A76" s="16" t="n">
        <v>74</v>
      </c>
      <c r="B76" s="17"/>
      <c r="C76" s="17"/>
      <c r="D76" s="21"/>
    </row>
    <row r="77" customFormat="false" ht="15" hidden="false" customHeight="true" outlineLevel="0" collapsed="false">
      <c r="A77" s="16" t="n">
        <v>75</v>
      </c>
      <c r="B77" s="17"/>
      <c r="C77" s="17"/>
      <c r="D77" s="21"/>
    </row>
    <row r="78" customFormat="false" ht="15" hidden="false" customHeight="true" outlineLevel="0" collapsed="false">
      <c r="A78" s="16" t="n">
        <v>76</v>
      </c>
      <c r="B78" s="17"/>
      <c r="C78" s="17"/>
      <c r="D78" s="21"/>
    </row>
    <row r="79" customFormat="false" ht="15" hidden="false" customHeight="true" outlineLevel="0" collapsed="false">
      <c r="A79" s="16" t="n">
        <v>77</v>
      </c>
      <c r="B79" s="17"/>
      <c r="C79" s="17"/>
      <c r="D79" s="21"/>
    </row>
    <row r="80" customFormat="false" ht="15" hidden="false" customHeight="true" outlineLevel="0" collapsed="false">
      <c r="A80" s="16" t="n">
        <v>78</v>
      </c>
      <c r="B80" s="17"/>
      <c r="C80" s="17"/>
      <c r="D80" s="21"/>
    </row>
    <row r="81" customFormat="false" ht="15" hidden="false" customHeight="true" outlineLevel="0" collapsed="false">
      <c r="A81" s="16" t="n">
        <v>79</v>
      </c>
      <c r="B81" s="17"/>
      <c r="C81" s="17"/>
      <c r="D81" s="21"/>
    </row>
    <row r="82" customFormat="false" ht="15" hidden="false" customHeight="true" outlineLevel="0" collapsed="false">
      <c r="A82" s="16" t="n">
        <v>80</v>
      </c>
      <c r="B82" s="17"/>
      <c r="C82" s="17"/>
      <c r="D82" s="21"/>
    </row>
    <row r="83" customFormat="false" ht="15" hidden="false" customHeight="true" outlineLevel="0" collapsed="false">
      <c r="A83" s="16" t="n">
        <v>81</v>
      </c>
      <c r="B83" s="17"/>
      <c r="C83" s="17"/>
      <c r="D83" s="21"/>
    </row>
    <row r="84" customFormat="false" ht="15" hidden="false" customHeight="true" outlineLevel="0" collapsed="false">
      <c r="A84" s="16" t="n">
        <v>82</v>
      </c>
      <c r="B84" s="17"/>
      <c r="C84" s="17"/>
      <c r="D84" s="21"/>
    </row>
    <row r="85" customFormat="false" ht="15" hidden="false" customHeight="true" outlineLevel="0" collapsed="false">
      <c r="A85" s="16" t="n">
        <v>83</v>
      </c>
      <c r="B85" s="17"/>
      <c r="C85" s="17"/>
      <c r="D85" s="21"/>
    </row>
    <row r="86" customFormat="false" ht="15" hidden="false" customHeight="true" outlineLevel="0" collapsed="false">
      <c r="A86" s="16" t="n">
        <v>84</v>
      </c>
      <c r="B86" s="17"/>
      <c r="C86" s="17"/>
      <c r="D86" s="21"/>
    </row>
    <row r="87" customFormat="false" ht="15" hidden="false" customHeight="true" outlineLevel="0" collapsed="false">
      <c r="A87" s="16" t="n">
        <v>85</v>
      </c>
      <c r="B87" s="17"/>
      <c r="C87" s="17"/>
      <c r="D87" s="21"/>
    </row>
    <row r="88" customFormat="false" ht="15" hidden="false" customHeight="true" outlineLevel="0" collapsed="false">
      <c r="A88" s="16" t="n">
        <v>86</v>
      </c>
      <c r="B88" s="17"/>
      <c r="C88" s="17"/>
      <c r="D88" s="21"/>
    </row>
    <row r="89" customFormat="false" ht="15" hidden="false" customHeight="true" outlineLevel="0" collapsed="false">
      <c r="A89" s="16" t="n">
        <v>87</v>
      </c>
      <c r="B89" s="17"/>
      <c r="C89" s="17"/>
      <c r="D89" s="21"/>
    </row>
    <row r="90" customFormat="false" ht="15" hidden="false" customHeight="true" outlineLevel="0" collapsed="false">
      <c r="A90" s="16" t="n">
        <v>88</v>
      </c>
      <c r="B90" s="17"/>
      <c r="C90" s="17"/>
      <c r="D90" s="21"/>
    </row>
    <row r="91" customFormat="false" ht="15" hidden="false" customHeight="true" outlineLevel="0" collapsed="false">
      <c r="A91" s="16" t="n">
        <v>89</v>
      </c>
      <c r="B91" s="17"/>
      <c r="C91" s="17"/>
      <c r="D91" s="21"/>
    </row>
    <row r="92" customFormat="false" ht="15" hidden="false" customHeight="true" outlineLevel="0" collapsed="false">
      <c r="A92" s="16" t="n">
        <v>90</v>
      </c>
      <c r="B92" s="17"/>
      <c r="C92" s="17"/>
      <c r="D92" s="21"/>
    </row>
    <row r="93" customFormat="false" ht="15" hidden="false" customHeight="true" outlineLevel="0" collapsed="false">
      <c r="A93" s="16" t="n">
        <v>91</v>
      </c>
      <c r="B93" s="17"/>
      <c r="C93" s="17"/>
      <c r="D93" s="21"/>
    </row>
    <row r="94" customFormat="false" ht="15" hidden="false" customHeight="true" outlineLevel="0" collapsed="false">
      <c r="A94" s="16" t="n">
        <v>92</v>
      </c>
      <c r="B94" s="17"/>
      <c r="C94" s="17"/>
      <c r="D94" s="21"/>
    </row>
    <row r="95" customFormat="false" ht="15" hidden="false" customHeight="true" outlineLevel="0" collapsed="false">
      <c r="A95" s="16" t="n">
        <v>93</v>
      </c>
      <c r="B95" s="17"/>
      <c r="C95" s="17"/>
      <c r="D95" s="21"/>
    </row>
    <row r="96" customFormat="false" ht="15" hidden="false" customHeight="true" outlineLevel="0" collapsed="false">
      <c r="A96" s="16" t="n">
        <v>94</v>
      </c>
      <c r="B96" s="17"/>
      <c r="C96" s="17"/>
      <c r="D96" s="21"/>
    </row>
    <row r="97" customFormat="false" ht="15" hidden="false" customHeight="true" outlineLevel="0" collapsed="false">
      <c r="A97" s="16" t="n">
        <v>95</v>
      </c>
      <c r="B97" s="17"/>
      <c r="C97" s="17"/>
      <c r="D97" s="21"/>
    </row>
    <row r="98" customFormat="false" ht="15" hidden="false" customHeight="true" outlineLevel="0" collapsed="false">
      <c r="A98" s="16" t="n">
        <v>96</v>
      </c>
      <c r="B98" s="17"/>
      <c r="C98" s="17"/>
      <c r="D98" s="21"/>
    </row>
    <row r="99" customFormat="false" ht="15" hidden="false" customHeight="true" outlineLevel="0" collapsed="false">
      <c r="A99" s="16" t="n">
        <v>97</v>
      </c>
      <c r="B99" s="17"/>
      <c r="C99" s="17"/>
      <c r="D99" s="21"/>
    </row>
    <row r="100" customFormat="false" ht="15" hidden="false" customHeight="true" outlineLevel="0" collapsed="false">
      <c r="A100" s="16" t="n">
        <v>98</v>
      </c>
      <c r="B100" s="17"/>
      <c r="C100" s="17"/>
      <c r="D100" s="21"/>
    </row>
    <row r="101" customFormat="false" ht="15" hidden="false" customHeight="true" outlineLevel="0" collapsed="false">
      <c r="A101" s="16" t="n">
        <v>99</v>
      </c>
      <c r="B101" s="17"/>
      <c r="C101" s="17"/>
      <c r="D101" s="21"/>
    </row>
    <row r="102" customFormat="false" ht="15" hidden="false" customHeight="true" outlineLevel="0" collapsed="false">
      <c r="A102" s="22" t="n">
        <v>100</v>
      </c>
      <c r="B102" s="23"/>
      <c r="C102" s="23"/>
      <c r="D102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2" min="1" style="0" width="19"/>
    <col collapsed="false" customWidth="true" hidden="false" outlineLevel="0" max="3" min="3" style="0" width="29.86"/>
    <col collapsed="false" customWidth="true" hidden="false" outlineLevel="0" max="4" min="4" style="0" width="32.29"/>
    <col collapsed="false" customWidth="true" hidden="false" outlineLevel="0" max="5" min="5" style="0" width="39.57"/>
    <col collapsed="false" customWidth="true" hidden="false" outlineLevel="0" max="6" min="6" style="0" width="40.85"/>
    <col collapsed="false" customWidth="true" hidden="false" outlineLevel="0" max="7" min="7" style="0" width="57.72"/>
    <col collapsed="false" customWidth="true" hidden="false" outlineLevel="0" max="26" min="8" style="0" width="8.57"/>
    <col collapsed="false" customWidth="true" hidden="false" outlineLevel="0" max="27" min="27" style="0" width="18.85"/>
    <col collapsed="false" customWidth="true" hidden="false" outlineLevel="0" max="1025" min="28" style="0" width="8.57"/>
  </cols>
  <sheetData>
    <row r="1" customFormat="false" ht="15" hidden="false" customHeight="true" outlineLevel="0" collapsed="false">
      <c r="A1" s="9" t="s">
        <v>38</v>
      </c>
      <c r="B1" s="9" t="s">
        <v>7</v>
      </c>
      <c r="C1" s="9" t="s">
        <v>39</v>
      </c>
      <c r="D1" s="9" t="s">
        <v>40</v>
      </c>
      <c r="E1" s="9" t="s">
        <v>41</v>
      </c>
      <c r="F1" s="9" t="s">
        <v>42</v>
      </c>
      <c r="G1" s="25" t="s">
        <v>43</v>
      </c>
    </row>
    <row r="2" customFormat="false" ht="15.75" hidden="false" customHeight="true" outlineLevel="0" collapsed="false">
      <c r="A2" s="14" t="str">
        <f aca="false">AA3</f>
        <v>Clearlake(1-4)</v>
      </c>
      <c r="B2" s="14" t="str">
        <f aca="false">IF(A2="","",VLOOKUP(A2,$AA$3:$AC$48,3,FALSE()))</f>
        <v>Clearlake</v>
      </c>
      <c r="C2" s="0" t="s">
        <v>44</v>
      </c>
      <c r="D2" s="0" t="s">
        <v>45</v>
      </c>
      <c r="E2" s="0" t="s">
        <v>46</v>
      </c>
      <c r="F2" s="0" t="s">
        <v>47</v>
      </c>
      <c r="G2" s="26" t="s">
        <v>48</v>
      </c>
      <c r="Z2" s="27" t="s">
        <v>7</v>
      </c>
      <c r="AA2" s="27" t="s">
        <v>24</v>
      </c>
      <c r="AB2" s="27" t="s">
        <v>25</v>
      </c>
      <c r="AC2" s="27" t="s">
        <v>7</v>
      </c>
      <c r="AE2" s="27" t="s">
        <v>7</v>
      </c>
      <c r="AF2" s="27"/>
      <c r="AG2" s="27"/>
    </row>
    <row r="3" customFormat="false" ht="15.75" hidden="false" customHeight="true" outlineLevel="0" collapsed="false">
      <c r="A3" s="14" t="str">
        <f aca="false">AA4</f>
        <v>Clearlake(5-10)</v>
      </c>
      <c r="B3" s="14" t="str">
        <f aca="false">IF(A3="","",VLOOKUP(A3,$AA$3:$AC$48,3,FALSE()))</f>
        <v>Clearlake</v>
      </c>
      <c r="C3" s="0" t="s">
        <v>44</v>
      </c>
      <c r="D3" s="0" t="s">
        <v>45</v>
      </c>
      <c r="E3" s="0" t="s">
        <v>46</v>
      </c>
      <c r="F3" s="0" t="s">
        <v>47</v>
      </c>
      <c r="G3" s="26" t="s">
        <v>48</v>
      </c>
      <c r="Z3" s="0" t="str">
        <f aca="false">Rates!B3</f>
        <v>Clearlake</v>
      </c>
      <c r="AA3" s="0" t="str">
        <f aca="false">Rates!C3</f>
        <v>Clearlake(1-4)</v>
      </c>
      <c r="AC3" s="0" t="str">
        <f aca="false">Z3</f>
        <v>Clearlake</v>
      </c>
      <c r="AE3" s="0" t="str">
        <f aca="false">Rates!G3</f>
        <v>Clearlake</v>
      </c>
    </row>
    <row r="4" customFormat="false" ht="15.75" hidden="false" customHeight="true" outlineLevel="0" collapsed="false">
      <c r="A4" s="14" t="str">
        <f aca="false">AA5</f>
        <v>Clearlake(11onwards)</v>
      </c>
      <c r="B4" s="14" t="str">
        <f aca="false">IF(A4="","",VLOOKUP(A4,$AA$3:$AC$48,3,FALSE()))</f>
        <v>Clearlake</v>
      </c>
      <c r="C4" s="0" t="s">
        <v>44</v>
      </c>
      <c r="D4" s="0" t="s">
        <v>45</v>
      </c>
      <c r="E4" s="0" t="s">
        <v>46</v>
      </c>
      <c r="F4" s="0" t="s">
        <v>47</v>
      </c>
      <c r="G4" s="26" t="s">
        <v>48</v>
      </c>
      <c r="Z4" s="0" t="str">
        <f aca="false">Rates!B4</f>
        <v>Clearlake</v>
      </c>
      <c r="AA4" s="0" t="str">
        <f aca="false">Rates!C4</f>
        <v>Clearlake(5-10)</v>
      </c>
      <c r="AC4" s="0" t="str">
        <f aca="false">Z4</f>
        <v>Clearlake</v>
      </c>
      <c r="AE4" s="0" t="str">
        <f aca="false">Rates!G4</f>
        <v>HMM</v>
      </c>
    </row>
    <row r="5" customFormat="false" ht="15.75" hidden="false" customHeight="true" outlineLevel="0" collapsed="false">
      <c r="A5" s="14" t="str">
        <f aca="false">AA6</f>
        <v>HMM</v>
      </c>
      <c r="B5" s="14" t="str">
        <f aca="false">IF(A5="","",VLOOKUP(A5,$AA$3:$AC$48,3,FALSE()))</f>
        <v>HMM</v>
      </c>
      <c r="C5" s="0" t="s">
        <v>49</v>
      </c>
      <c r="D5" s="0" t="s">
        <v>50</v>
      </c>
      <c r="E5" s="0" t="s">
        <v>51</v>
      </c>
      <c r="F5" s="0" t="s">
        <v>52</v>
      </c>
      <c r="G5" s="26" t="s">
        <v>53</v>
      </c>
      <c r="Z5" s="0" t="str">
        <f aca="false">Rates!B5</f>
        <v>Clearlake</v>
      </c>
      <c r="AA5" s="0" t="str">
        <f aca="false">Rates!C5</f>
        <v>Clearlake(11onwards)</v>
      </c>
      <c r="AC5" s="0" t="str">
        <f aca="false">Z5</f>
        <v>Clearlake</v>
      </c>
      <c r="AE5" s="0" t="str">
        <f aca="false">Rates!G5</f>
        <v>Reliance</v>
      </c>
    </row>
    <row r="6" customFormat="false" ht="15.75" hidden="false" customHeight="true" outlineLevel="0" collapsed="false">
      <c r="A6" s="14" t="str">
        <f aca="false">AA7</f>
        <v>Reliance</v>
      </c>
      <c r="B6" s="14" t="str">
        <f aca="false">IF(A6="","",VLOOKUP(A6,$AA$3:$AC$48,3,FALSE()))</f>
        <v>Reliance</v>
      </c>
      <c r="C6" s="0" t="s">
        <v>54</v>
      </c>
      <c r="D6" s="0" t="s">
        <v>55</v>
      </c>
      <c r="E6" s="0" t="s">
        <v>56</v>
      </c>
      <c r="F6" s="0" t="s">
        <v>57</v>
      </c>
      <c r="G6" s="26" t="s">
        <v>58</v>
      </c>
      <c r="Z6" s="0" t="str">
        <f aca="false">Rates!B6</f>
        <v>HMM</v>
      </c>
      <c r="AA6" s="0" t="str">
        <f aca="false">Rates!C6</f>
        <v>HMM</v>
      </c>
      <c r="AC6" s="0" t="str">
        <f aca="false">Z6</f>
        <v>HMM</v>
      </c>
      <c r="AE6" s="0" t="str">
        <f aca="false">Rates!G6</f>
        <v>Shell</v>
      </c>
    </row>
    <row r="7" customFormat="false" ht="15.75" hidden="false" customHeight="true" outlineLevel="0" collapsed="false">
      <c r="A7" s="14" t="str">
        <f aca="false">AA8</f>
        <v>Shell</v>
      </c>
      <c r="B7" s="14" t="str">
        <f aca="false">IF(A7="","",VLOOKUP(A7,$AA$3:$AC$48,3,FALSE()))</f>
        <v>Shell</v>
      </c>
      <c r="C7" s="28" t="s">
        <v>59</v>
      </c>
      <c r="D7" s="0" t="s">
        <v>60</v>
      </c>
      <c r="E7" s="0" t="s">
        <v>61</v>
      </c>
      <c r="F7" s="0" t="s">
        <v>62</v>
      </c>
      <c r="G7" s="26" t="s">
        <v>63</v>
      </c>
      <c r="Z7" s="0" t="str">
        <f aca="false">Rates!B7</f>
        <v>Reliance</v>
      </c>
      <c r="AA7" s="0" t="str">
        <f aca="false">Rates!C7</f>
        <v>Reliance</v>
      </c>
      <c r="AC7" s="0" t="str">
        <f aca="false">Z7</f>
        <v>Reliance</v>
      </c>
      <c r="AE7" s="0" t="str">
        <f aca="false">Rates!G7</f>
        <v>Testing</v>
      </c>
    </row>
    <row r="8" customFormat="false" ht="15.75" hidden="false" customHeight="true" outlineLevel="0" collapsed="false">
      <c r="A8" s="14" t="str">
        <f aca="false">AA9</f>
        <v>Essar</v>
      </c>
      <c r="B8" s="14" t="str">
        <f aca="false">IF(A8="","",VLOOKUP(A8,$AA$3:$AC$48,3,FALSE()))</f>
        <v>Essar</v>
      </c>
      <c r="C8" s="0" t="s">
        <v>64</v>
      </c>
      <c r="D8" s="0" t="s">
        <v>65</v>
      </c>
      <c r="E8" s="0" t="s">
        <v>66</v>
      </c>
      <c r="F8" s="0" t="s">
        <v>67</v>
      </c>
      <c r="G8" s="26" t="s">
        <v>68</v>
      </c>
      <c r="Z8" s="0" t="str">
        <f aca="false">Rates!B8</f>
        <v>Shell</v>
      </c>
      <c r="AA8" s="0" t="str">
        <f aca="false">Rates!C8</f>
        <v>Shell</v>
      </c>
      <c r="AC8" s="0" t="str">
        <f aca="false">Z8</f>
        <v>Shell</v>
      </c>
      <c r="AE8" s="0" t="n">
        <f aca="false">Rates!G8</f>
        <v>0</v>
      </c>
    </row>
    <row r="9" customFormat="false" ht="15" hidden="false" customHeight="true" outlineLevel="0" collapsed="false">
      <c r="A9" s="14" t="s">
        <v>34</v>
      </c>
      <c r="B9" s="14" t="str">
        <f aca="false">IF(A9="","",VLOOKUP(A9,$AA$3:$AC$48,3,FALSE()))</f>
        <v>Reliance</v>
      </c>
      <c r="Z9" s="0" t="str">
        <f aca="false">Rates!B9</f>
        <v>Essar</v>
      </c>
      <c r="AA9" s="0" t="str">
        <f aca="false">Rates!C9</f>
        <v>Essar</v>
      </c>
      <c r="AC9" s="0" t="str">
        <f aca="false">Z9</f>
        <v>Essar</v>
      </c>
    </row>
    <row r="10" customFormat="false" ht="15" hidden="false" customHeight="true" outlineLevel="0" collapsed="false">
      <c r="A10" s="14" t="n">
        <f aca="false">AA11</f>
        <v>0</v>
      </c>
      <c r="B10" s="14" t="n">
        <f aca="false">IF(A10="","",VLOOKUP(A10,$AA$3:$AC$48,3,FALSE()))</f>
        <v>0</v>
      </c>
      <c r="Z10" s="0" t="n">
        <f aca="false">Rates!B10</f>
        <v>0</v>
      </c>
      <c r="AA10" s="0" t="n">
        <f aca="false">Rates!C10</f>
        <v>0</v>
      </c>
      <c r="AC10" s="0" t="n">
        <f aca="false">Z10</f>
        <v>0</v>
      </c>
    </row>
    <row r="11" customFormat="false" ht="15" hidden="false" customHeight="true" outlineLevel="0" collapsed="false">
      <c r="A11" s="14" t="n">
        <f aca="false">AA12</f>
        <v>0</v>
      </c>
      <c r="B11" s="14" t="n">
        <f aca="false">IF(A11="","",VLOOKUP(A11,$AA$3:$AC$48,3,FALSE()))</f>
        <v>0</v>
      </c>
      <c r="Z11" s="0" t="n">
        <f aca="false">Rates!B11</f>
        <v>0</v>
      </c>
      <c r="AA11" s="0" t="n">
        <f aca="false">Rates!C11</f>
        <v>0</v>
      </c>
      <c r="AC11" s="0" t="n">
        <f aca="false">Z11</f>
        <v>0</v>
      </c>
    </row>
    <row r="12" customFormat="false" ht="15" hidden="false" customHeight="true" outlineLevel="0" collapsed="false">
      <c r="A12" s="14" t="n">
        <f aca="false">AA13</f>
        <v>0</v>
      </c>
      <c r="B12" s="14" t="n">
        <f aca="false">IF(A12="","",VLOOKUP(A12,$AA$3:$AC$48,3,FALSE()))</f>
        <v>0</v>
      </c>
      <c r="Z12" s="0" t="n">
        <f aca="false">Rates!B12</f>
        <v>0</v>
      </c>
      <c r="AA12" s="0" t="n">
        <f aca="false">Rates!C12</f>
        <v>0</v>
      </c>
      <c r="AC12" s="0" t="n">
        <f aca="false">Z12</f>
        <v>0</v>
      </c>
    </row>
    <row r="13" customFormat="false" ht="15" hidden="false" customHeight="true" outlineLevel="0" collapsed="false">
      <c r="A13" s="14" t="n">
        <f aca="false">AA14</f>
        <v>0</v>
      </c>
      <c r="B13" s="14" t="n">
        <f aca="false">IF(A13="","",VLOOKUP(A13,$AA$3:$AC$48,3,FALSE()))</f>
        <v>0</v>
      </c>
      <c r="Z13" s="0" t="n">
        <f aca="false">Rates!B13</f>
        <v>0</v>
      </c>
      <c r="AA13" s="0" t="n">
        <f aca="false">Rates!C13</f>
        <v>0</v>
      </c>
      <c r="AC13" s="0" t="n">
        <f aca="false">Z13</f>
        <v>0</v>
      </c>
    </row>
    <row r="14" customFormat="false" ht="15" hidden="false" customHeight="true" outlineLevel="0" collapsed="false">
      <c r="A14" s="14" t="n">
        <f aca="false">AA15</f>
        <v>0</v>
      </c>
      <c r="B14" s="14" t="n">
        <f aca="false">IF(A14="","",VLOOKUP(A14,$AA$3:$AC$48,3,FALSE()))</f>
        <v>0</v>
      </c>
      <c r="Z14" s="0" t="n">
        <f aca="false">Rates!B14</f>
        <v>0</v>
      </c>
      <c r="AA14" s="0" t="n">
        <f aca="false">Rates!C14</f>
        <v>0</v>
      </c>
      <c r="AC14" s="0" t="n">
        <f aca="false">Z14</f>
        <v>0</v>
      </c>
    </row>
    <row r="15" customFormat="false" ht="15" hidden="false" customHeight="true" outlineLevel="0" collapsed="false">
      <c r="A15" s="14" t="n">
        <f aca="false">AA16</f>
        <v>0</v>
      </c>
      <c r="B15" s="14" t="n">
        <f aca="false">IF(A15="","",VLOOKUP(A15,$AA$3:$AC$48,3,FALSE()))</f>
        <v>0</v>
      </c>
      <c r="Z15" s="0" t="n">
        <f aca="false">Rates!B15</f>
        <v>0</v>
      </c>
      <c r="AA15" s="0" t="n">
        <f aca="false">Rates!C15</f>
        <v>0</v>
      </c>
      <c r="AC15" s="0" t="n">
        <f aca="false">Z15</f>
        <v>0</v>
      </c>
    </row>
    <row r="16" customFormat="false" ht="15" hidden="false" customHeight="true" outlineLevel="0" collapsed="false">
      <c r="A16" s="14" t="n">
        <f aca="false">AA17</f>
        <v>0</v>
      </c>
      <c r="B16" s="14" t="n">
        <f aca="false">IF(A16="","",VLOOKUP(A16,$AA$3:$AC$48,3,FALSE()))</f>
        <v>0</v>
      </c>
      <c r="Z16" s="0" t="n">
        <f aca="false">Rates!B16</f>
        <v>0</v>
      </c>
      <c r="AA16" s="0" t="n">
        <f aca="false">Rates!C16</f>
        <v>0</v>
      </c>
      <c r="AC16" s="0" t="n">
        <f aca="false">Z16</f>
        <v>0</v>
      </c>
    </row>
    <row r="17" customFormat="false" ht="15" hidden="false" customHeight="true" outlineLevel="0" collapsed="false">
      <c r="A17" s="14" t="n">
        <f aca="false">AA18</f>
        <v>0</v>
      </c>
      <c r="B17" s="14" t="n">
        <f aca="false">IF(A17="","",VLOOKUP(A17,$AA$3:$AC$48,3,FALSE()))</f>
        <v>0</v>
      </c>
      <c r="Z17" s="0" t="n">
        <f aca="false">Rates!B17</f>
        <v>0</v>
      </c>
      <c r="AA17" s="0" t="n">
        <f aca="false">Rates!C17</f>
        <v>0</v>
      </c>
      <c r="AC17" s="0" t="n">
        <f aca="false">Z17</f>
        <v>0</v>
      </c>
    </row>
    <row r="18" customFormat="false" ht="15" hidden="false" customHeight="true" outlineLevel="0" collapsed="false">
      <c r="A18" s="14" t="n">
        <f aca="false">AA19</f>
        <v>0</v>
      </c>
      <c r="B18" s="14" t="n">
        <f aca="false">IF(A18="","",VLOOKUP(A18,$AA$3:$AC$48,3,FALSE()))</f>
        <v>0</v>
      </c>
      <c r="Z18" s="0" t="n">
        <f aca="false">Rates!B18</f>
        <v>0</v>
      </c>
      <c r="AA18" s="0" t="n">
        <f aca="false">Rates!C18</f>
        <v>0</v>
      </c>
      <c r="AC18" s="0" t="n">
        <f aca="false">Z18</f>
        <v>0</v>
      </c>
    </row>
    <row r="19" customFormat="false" ht="15" hidden="false" customHeight="true" outlineLevel="0" collapsed="false">
      <c r="A19" s="14" t="n">
        <f aca="false">AA20</f>
        <v>0</v>
      </c>
      <c r="B19" s="14" t="n">
        <f aca="false">IF(A19="","",VLOOKUP(A19,$AA$3:$AC$48,3,FALSE()))</f>
        <v>0</v>
      </c>
      <c r="Z19" s="0" t="n">
        <f aca="false">Rates!B19</f>
        <v>0</v>
      </c>
      <c r="AA19" s="0" t="n">
        <f aca="false">Rates!C19</f>
        <v>0</v>
      </c>
      <c r="AC19" s="0" t="n">
        <f aca="false">Z19</f>
        <v>0</v>
      </c>
    </row>
    <row r="20" customFormat="false" ht="15" hidden="false" customHeight="true" outlineLevel="0" collapsed="false">
      <c r="A20" s="14" t="n">
        <f aca="false">AA21</f>
        <v>0</v>
      </c>
      <c r="B20" s="14" t="n">
        <f aca="false">IF(A20="","",VLOOKUP(A20,$AA$3:$AC$48,3,FALSE()))</f>
        <v>0</v>
      </c>
      <c r="Z20" s="0" t="n">
        <f aca="false">Rates!B20</f>
        <v>0</v>
      </c>
      <c r="AA20" s="0" t="n">
        <f aca="false">Rates!C20</f>
        <v>0</v>
      </c>
      <c r="AC20" s="0" t="n">
        <f aca="false">Z20</f>
        <v>0</v>
      </c>
    </row>
    <row r="21" customFormat="false" ht="15" hidden="false" customHeight="true" outlineLevel="0" collapsed="false">
      <c r="A21" s="14" t="n">
        <f aca="false">AA22</f>
        <v>0</v>
      </c>
      <c r="B21" s="14" t="n">
        <f aca="false">IF(A21="","",VLOOKUP(A21,$AA$3:$AC$48,3,FALSE()))</f>
        <v>0</v>
      </c>
      <c r="Z21" s="0" t="n">
        <f aca="false">Rates!B21</f>
        <v>0</v>
      </c>
      <c r="AA21" s="0" t="n">
        <f aca="false">Rates!C21</f>
        <v>0</v>
      </c>
      <c r="AC21" s="0" t="n">
        <f aca="false">Z21</f>
        <v>0</v>
      </c>
    </row>
    <row r="22" customFormat="false" ht="15" hidden="false" customHeight="true" outlineLevel="0" collapsed="false">
      <c r="A22" s="14" t="n">
        <f aca="false">AA23</f>
        <v>0</v>
      </c>
      <c r="B22" s="14" t="n">
        <f aca="false">IF(A22="","",VLOOKUP(A22,$AA$3:$AC$48,3,FALSE()))</f>
        <v>0</v>
      </c>
      <c r="Z22" s="0" t="n">
        <f aca="false">Rates!B22</f>
        <v>0</v>
      </c>
      <c r="AA22" s="0" t="n">
        <f aca="false">Rates!C22</f>
        <v>0</v>
      </c>
      <c r="AC22" s="0" t="n">
        <f aca="false">Z22</f>
        <v>0</v>
      </c>
    </row>
    <row r="23" customFormat="false" ht="15" hidden="false" customHeight="true" outlineLevel="0" collapsed="false">
      <c r="A23" s="14" t="n">
        <f aca="false">AA24</f>
        <v>0</v>
      </c>
      <c r="B23" s="14" t="n">
        <f aca="false">IF(A23="","",VLOOKUP(A23,$AA$3:$AC$48,3,FALSE()))</f>
        <v>0</v>
      </c>
      <c r="Z23" s="0" t="n">
        <f aca="false">Rates!B23</f>
        <v>0</v>
      </c>
      <c r="AA23" s="0" t="n">
        <f aca="false">Rates!C23</f>
        <v>0</v>
      </c>
      <c r="AC23" s="0" t="n">
        <f aca="false">Z23</f>
        <v>0</v>
      </c>
    </row>
    <row r="24" customFormat="false" ht="15" hidden="false" customHeight="true" outlineLevel="0" collapsed="false">
      <c r="A24" s="14" t="n">
        <f aca="false">AA25</f>
        <v>0</v>
      </c>
      <c r="B24" s="14" t="n">
        <f aca="false">IF(A24="","",VLOOKUP(A24,$AA$3:$AC$48,3,FALSE()))</f>
        <v>0</v>
      </c>
      <c r="Z24" s="0" t="n">
        <f aca="false">Rates!B24</f>
        <v>0</v>
      </c>
      <c r="AA24" s="0" t="n">
        <f aca="false">Rates!C24</f>
        <v>0</v>
      </c>
      <c r="AC24" s="0" t="n">
        <f aca="false">Z24</f>
        <v>0</v>
      </c>
    </row>
    <row r="25" customFormat="false" ht="15" hidden="false" customHeight="true" outlineLevel="0" collapsed="false">
      <c r="A25" s="14" t="n">
        <f aca="false">AA26</f>
        <v>0</v>
      </c>
      <c r="B25" s="14" t="n">
        <f aca="false">IF(A25="","",VLOOKUP(A25,$AA$3:$AC$48,3,FALSE()))</f>
        <v>0</v>
      </c>
      <c r="Z25" s="0" t="n">
        <f aca="false">Rates!B25</f>
        <v>0</v>
      </c>
      <c r="AA25" s="0" t="n">
        <f aca="false">Rates!C25</f>
        <v>0</v>
      </c>
      <c r="AC25" s="0" t="n">
        <f aca="false">Z25</f>
        <v>0</v>
      </c>
    </row>
    <row r="26" customFormat="false" ht="15" hidden="false" customHeight="true" outlineLevel="0" collapsed="false">
      <c r="A26" s="14" t="n">
        <f aca="false">AA27</f>
        <v>0</v>
      </c>
      <c r="B26" s="14" t="n">
        <f aca="false">IF(A26="","",VLOOKUP(A26,$AA$3:$AC$48,3,FALSE()))</f>
        <v>0</v>
      </c>
      <c r="Z26" s="0" t="n">
        <f aca="false">Rates!B26</f>
        <v>0</v>
      </c>
      <c r="AA26" s="0" t="n">
        <f aca="false">Rates!C26</f>
        <v>0</v>
      </c>
      <c r="AC26" s="0" t="n">
        <f aca="false">Z26</f>
        <v>0</v>
      </c>
    </row>
    <row r="27" customFormat="false" ht="15" hidden="false" customHeight="true" outlineLevel="0" collapsed="false">
      <c r="A27" s="14" t="n">
        <f aca="false">AA28</f>
        <v>0</v>
      </c>
      <c r="B27" s="14" t="n">
        <f aca="false">IF(A27="","",VLOOKUP(A27,$AA$3:$AC$48,3,FALSE()))</f>
        <v>0</v>
      </c>
      <c r="Z27" s="0" t="n">
        <f aca="false">Rates!B27</f>
        <v>0</v>
      </c>
      <c r="AA27" s="0" t="n">
        <f aca="false">Rates!C27</f>
        <v>0</v>
      </c>
      <c r="AC27" s="0" t="n">
        <f aca="false">Z27</f>
        <v>0</v>
      </c>
    </row>
    <row r="28" customFormat="false" ht="15" hidden="false" customHeight="true" outlineLevel="0" collapsed="false">
      <c r="A28" s="14" t="n">
        <f aca="false">AA29</f>
        <v>0</v>
      </c>
      <c r="B28" s="14" t="n">
        <f aca="false">IF(A28="","",VLOOKUP(A28,$AA$3:$AC$48,3,FALSE()))</f>
        <v>0</v>
      </c>
      <c r="Z28" s="0" t="n">
        <f aca="false">Rates!B28</f>
        <v>0</v>
      </c>
      <c r="AA28" s="0" t="n">
        <f aca="false">Rates!C28</f>
        <v>0</v>
      </c>
      <c r="AC28" s="0" t="n">
        <f aca="false">Z28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7" activeCellId="0" sqref="Q37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2" style="0" width="9.85"/>
    <col collapsed="false" customWidth="true" hidden="false" outlineLevel="0" max="4" min="4" style="0" width="14.85"/>
    <col collapsed="false" customWidth="true" hidden="false" outlineLevel="0" max="5" min="5" style="0" width="13.43"/>
    <col collapsed="false" customWidth="true" hidden="false" outlineLevel="0" max="6" min="6" style="0" width="8.7"/>
    <col collapsed="false" customWidth="true" hidden="false" outlineLevel="0" max="7" min="7" style="0" width="12"/>
    <col collapsed="false" customWidth="true" hidden="false" outlineLevel="0" max="8" min="8" style="0" width="8.7"/>
    <col collapsed="false" customWidth="true" hidden="false" outlineLevel="0" max="9" min="9" style="0" width="6.28"/>
    <col collapsed="false" customWidth="true" hidden="false" outlineLevel="0" max="10" min="10" style="0" width="5"/>
    <col collapsed="false" customWidth="true" hidden="false" outlineLevel="0" max="11" min="11" style="0" width="6.85"/>
    <col collapsed="false" customWidth="true" hidden="false" outlineLevel="0" max="12" min="12" style="0" width="7"/>
    <col collapsed="false" customWidth="true" hidden="false" outlineLevel="0" max="14" min="13" style="0" width="7.57"/>
    <col collapsed="false" customWidth="true" hidden="true" outlineLevel="0" max="15" min="15" style="0" width="9.14"/>
    <col collapsed="false" customWidth="true" hidden="false" outlineLevel="0" max="16" min="16" style="0" width="8.7"/>
    <col collapsed="false" customWidth="true" hidden="false" outlineLevel="0" max="17" min="17" style="0" width="10.43"/>
    <col collapsed="false" customWidth="true" hidden="true" outlineLevel="0" max="18" min="18" style="0" width="9.14"/>
    <col collapsed="false" customWidth="true" hidden="false" outlineLevel="0" max="19" min="19" style="0" width="28.57"/>
    <col collapsed="false" customWidth="true" hidden="false" outlineLevel="0" max="1025" min="20" style="0" width="9.14"/>
  </cols>
  <sheetData>
    <row r="1" customFormat="false" ht="15" hidden="false" customHeight="true" outlineLevel="0" collapsed="false">
      <c r="A1" s="0" t="n">
        <v>20</v>
      </c>
      <c r="B1" s="0" t="s">
        <v>69</v>
      </c>
      <c r="R1" s="0" t="n">
        <f aca="false">COUNT(A3:A1495)</f>
        <v>40</v>
      </c>
    </row>
    <row r="2" customFormat="false" ht="33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70</v>
      </c>
      <c r="P2" s="6" t="s">
        <v>14</v>
      </c>
      <c r="Q2" s="4" t="s">
        <v>16</v>
      </c>
      <c r="R2" s="30" t="s">
        <v>71</v>
      </c>
      <c r="S2" s="30" t="s">
        <v>26</v>
      </c>
    </row>
    <row r="3" customFormat="false" ht="17.1" hidden="false" customHeight="true" outlineLevel="0" collapsed="false">
      <c r="A3" s="31" t="n">
        <v>1</v>
      </c>
      <c r="B3" s="31" t="s">
        <v>72</v>
      </c>
      <c r="C3" s="32" t="n">
        <v>42543</v>
      </c>
      <c r="D3" s="33" t="s">
        <v>73</v>
      </c>
      <c r="E3" s="34" t="s">
        <v>74</v>
      </c>
      <c r="F3" s="31"/>
      <c r="G3" s="33" t="s">
        <v>75</v>
      </c>
      <c r="H3" s="33" t="s">
        <v>76</v>
      </c>
      <c r="I3" s="31" t="n">
        <v>1400</v>
      </c>
      <c r="J3" s="31"/>
      <c r="K3" s="35"/>
      <c r="L3" s="31"/>
      <c r="M3" s="31"/>
      <c r="N3" s="31"/>
      <c r="O3" s="31" t="n">
        <f aca="false">IF(L3=0,I3-M3,0)</f>
        <v>1400</v>
      </c>
      <c r="P3" s="31" t="n">
        <f aca="false">O3*J3-L3</f>
        <v>0</v>
      </c>
      <c r="Q3" s="32" t="n">
        <v>42565</v>
      </c>
      <c r="R3" s="0" t="n">
        <v>1</v>
      </c>
      <c r="S3" s="0" t="s">
        <v>77</v>
      </c>
    </row>
    <row r="4" customFormat="false" ht="17.1" hidden="false" customHeight="true" outlineLevel="0" collapsed="false">
      <c r="A4" s="31" t="n">
        <v>2</v>
      </c>
      <c r="B4" s="31" t="s">
        <v>78</v>
      </c>
      <c r="C4" s="32" t="n">
        <v>42564</v>
      </c>
      <c r="D4" s="33" t="s">
        <v>73</v>
      </c>
      <c r="E4" s="34" t="s">
        <v>79</v>
      </c>
      <c r="F4" s="31"/>
      <c r="G4" s="33" t="s">
        <v>75</v>
      </c>
      <c r="H4" s="33" t="s">
        <v>76</v>
      </c>
      <c r="I4" s="31" t="n">
        <v>1400</v>
      </c>
      <c r="J4" s="31"/>
      <c r="K4" s="35"/>
      <c r="L4" s="31"/>
      <c r="M4" s="31"/>
      <c r="N4" s="31"/>
      <c r="O4" s="31" t="n">
        <f aca="false">IF(L4=0,I4-M4,0)</f>
        <v>1400</v>
      </c>
      <c r="P4" s="31"/>
      <c r="Q4" s="32" t="n">
        <v>42577</v>
      </c>
      <c r="R4" s="0" t="n">
        <v>2</v>
      </c>
      <c r="S4" s="0" t="s">
        <v>77</v>
      </c>
    </row>
    <row r="5" customFormat="false" ht="17.1" hidden="false" customHeight="true" outlineLevel="0" collapsed="false">
      <c r="A5" s="31" t="n">
        <v>4</v>
      </c>
      <c r="B5" s="31" t="s">
        <v>80</v>
      </c>
      <c r="C5" s="32" t="n">
        <v>42587</v>
      </c>
      <c r="D5" s="33" t="s">
        <v>73</v>
      </c>
      <c r="E5" s="34" t="s">
        <v>81</v>
      </c>
      <c r="F5" s="31"/>
      <c r="G5" s="33" t="s">
        <v>75</v>
      </c>
      <c r="H5" s="33" t="s">
        <v>76</v>
      </c>
      <c r="I5" s="31" t="n">
        <v>1400</v>
      </c>
      <c r="J5" s="31"/>
      <c r="K5" s="35"/>
      <c r="L5" s="31"/>
      <c r="M5" s="31"/>
      <c r="N5" s="31"/>
      <c r="O5" s="31" t="n">
        <f aca="false">IF(L5=0,I5-M5,0)</f>
        <v>1400</v>
      </c>
      <c r="P5" s="31"/>
      <c r="Q5" s="32" t="n">
        <v>42634</v>
      </c>
      <c r="R5" s="0" t="n">
        <v>4</v>
      </c>
      <c r="S5" s="0" t="s">
        <v>77</v>
      </c>
    </row>
    <row r="6" customFormat="false" ht="17.1" hidden="false" customHeight="true" outlineLevel="0" collapsed="false">
      <c r="A6" s="31" t="n">
        <v>3</v>
      </c>
      <c r="B6" s="31" t="s">
        <v>82</v>
      </c>
      <c r="C6" s="32" t="n">
        <v>42591</v>
      </c>
      <c r="D6" s="33" t="s">
        <v>83</v>
      </c>
      <c r="E6" s="34" t="s">
        <v>81</v>
      </c>
      <c r="F6" s="31"/>
      <c r="G6" s="33" t="s">
        <v>84</v>
      </c>
      <c r="H6" s="33" t="s">
        <v>32</v>
      </c>
      <c r="I6" s="31" t="n">
        <v>1400</v>
      </c>
      <c r="J6" s="31"/>
      <c r="K6" s="35"/>
      <c r="L6" s="31"/>
      <c r="M6" s="31"/>
      <c r="N6" s="31"/>
      <c r="O6" s="31" t="n">
        <f aca="false">IF(L6=0,I6-M6,0)</f>
        <v>1400</v>
      </c>
      <c r="P6" s="31"/>
      <c r="Q6" s="32" t="s">
        <v>85</v>
      </c>
      <c r="R6" s="0" t="n">
        <v>3</v>
      </c>
      <c r="S6" s="0" t="s">
        <v>77</v>
      </c>
    </row>
    <row r="7" customFormat="false" ht="17.1" hidden="false" customHeight="true" outlineLevel="0" collapsed="false">
      <c r="A7" s="31" t="n">
        <v>5</v>
      </c>
      <c r="B7" s="31" t="s">
        <v>86</v>
      </c>
      <c r="C7" s="32" t="n">
        <v>42620</v>
      </c>
      <c r="D7" s="33" t="s">
        <v>73</v>
      </c>
      <c r="E7" s="34" t="s">
        <v>87</v>
      </c>
      <c r="F7" s="31"/>
      <c r="G7" s="33" t="s">
        <v>75</v>
      </c>
      <c r="H7" s="33" t="s">
        <v>76</v>
      </c>
      <c r="I7" s="31" t="n">
        <v>1400</v>
      </c>
      <c r="J7" s="31"/>
      <c r="K7" s="35"/>
      <c r="L7" s="31"/>
      <c r="M7" s="31"/>
      <c r="N7" s="31"/>
      <c r="O7" s="31" t="n">
        <f aca="false">IF(L7=0,I7-M7,0)</f>
        <v>1400</v>
      </c>
      <c r="P7" s="31"/>
      <c r="Q7" s="32" t="n">
        <v>42634</v>
      </c>
      <c r="R7" s="0" t="n">
        <v>5</v>
      </c>
      <c r="S7" s="0" t="s">
        <v>77</v>
      </c>
    </row>
    <row r="8" customFormat="false" ht="17.1" hidden="false" customHeight="true" outlineLevel="0" collapsed="false">
      <c r="A8" s="31" t="n">
        <v>9</v>
      </c>
      <c r="B8" s="31" t="s">
        <v>88</v>
      </c>
      <c r="C8" s="32" t="n">
        <v>42653</v>
      </c>
      <c r="D8" s="33" t="s">
        <v>73</v>
      </c>
      <c r="E8" s="34" t="s">
        <v>89</v>
      </c>
      <c r="F8" s="31" t="s">
        <v>90</v>
      </c>
      <c r="G8" s="33" t="s">
        <v>91</v>
      </c>
      <c r="H8" s="33" t="s">
        <v>76</v>
      </c>
      <c r="I8" s="31" t="n">
        <v>1400</v>
      </c>
      <c r="J8" s="31"/>
      <c r="K8" s="35"/>
      <c r="L8" s="31"/>
      <c r="M8" s="31"/>
      <c r="N8" s="31"/>
      <c r="O8" s="31" t="n">
        <f aca="false">IF(L8=0,I8-M8,0)</f>
        <v>1400</v>
      </c>
      <c r="P8" s="31"/>
      <c r="Q8" s="32" t="n">
        <v>42739</v>
      </c>
      <c r="S8" s="0" t="s">
        <v>77</v>
      </c>
    </row>
    <row r="9" customFormat="false" ht="17.1" hidden="false" customHeight="true" outlineLevel="0" collapsed="false">
      <c r="A9" s="31" t="n">
        <v>10</v>
      </c>
      <c r="B9" s="31" t="s">
        <v>92</v>
      </c>
      <c r="C9" s="32" t="n">
        <v>42676</v>
      </c>
      <c r="D9" s="33" t="s">
        <v>73</v>
      </c>
      <c r="E9" s="34" t="s">
        <v>93</v>
      </c>
      <c r="F9" s="31" t="s">
        <v>90</v>
      </c>
      <c r="G9" s="33" t="s">
        <v>91</v>
      </c>
      <c r="H9" s="33" t="s">
        <v>76</v>
      </c>
      <c r="I9" s="31" t="n">
        <v>1400</v>
      </c>
      <c r="J9" s="31"/>
      <c r="K9" s="35"/>
      <c r="L9" s="31"/>
      <c r="M9" s="31"/>
      <c r="N9" s="31"/>
      <c r="O9" s="31" t="n">
        <f aca="false">IF(L9=0,I9-M9,0)</f>
        <v>1400</v>
      </c>
      <c r="P9" s="31"/>
      <c r="Q9" s="32" t="n">
        <v>42702</v>
      </c>
      <c r="S9" s="0" t="s">
        <v>77</v>
      </c>
    </row>
    <row r="10" customFormat="false" ht="17.1" hidden="true" customHeight="true" outlineLevel="0" collapsed="false">
      <c r="A10" s="31" t="n">
        <v>11</v>
      </c>
      <c r="B10" s="31" t="s">
        <v>94</v>
      </c>
      <c r="C10" s="32" t="n">
        <v>42719</v>
      </c>
      <c r="D10" s="33" t="s">
        <v>95</v>
      </c>
      <c r="E10" s="36" t="n">
        <v>42675</v>
      </c>
      <c r="F10" s="31"/>
      <c r="G10" s="33" t="s">
        <v>96</v>
      </c>
      <c r="H10" s="33" t="s">
        <v>97</v>
      </c>
      <c r="I10" s="31" t="n">
        <v>1500</v>
      </c>
      <c r="J10" s="31" t="n">
        <v>66.7</v>
      </c>
      <c r="K10" s="35" t="n">
        <f aca="false">I10*J10</f>
        <v>100050</v>
      </c>
      <c r="L10" s="31" t="n">
        <f aca="false">K10*0.1</f>
        <v>10005</v>
      </c>
      <c r="M10" s="31"/>
      <c r="N10" s="31"/>
      <c r="O10" s="31" t="n">
        <f aca="false">IF(L10=0,I10-M10,0)</f>
        <v>0</v>
      </c>
      <c r="P10" s="37" t="n">
        <f aca="false">K10-L10</f>
        <v>90045</v>
      </c>
      <c r="Q10" s="32" t="n">
        <v>42765</v>
      </c>
      <c r="S10" s="0" t="s">
        <v>77</v>
      </c>
    </row>
    <row r="11" customFormat="false" ht="17.1" hidden="false" customHeight="true" outlineLevel="0" collapsed="false">
      <c r="A11" s="31" t="n">
        <v>12</v>
      </c>
      <c r="B11" s="31" t="s">
        <v>98</v>
      </c>
      <c r="C11" s="32" t="n">
        <v>42746</v>
      </c>
      <c r="D11" s="33" t="s">
        <v>73</v>
      </c>
      <c r="E11" s="34" t="s">
        <v>99</v>
      </c>
      <c r="F11" s="31"/>
      <c r="G11" s="33" t="s">
        <v>91</v>
      </c>
      <c r="H11" s="33" t="s">
        <v>76</v>
      </c>
      <c r="I11" s="31" t="n">
        <v>1400</v>
      </c>
      <c r="J11" s="31"/>
      <c r="K11" s="35" t="n">
        <f aca="false">I11*J11</f>
        <v>0</v>
      </c>
      <c r="L11" s="31" t="n">
        <f aca="false">K11*0.1</f>
        <v>0</v>
      </c>
      <c r="M11" s="31"/>
      <c r="N11" s="31"/>
      <c r="O11" s="31" t="n">
        <v>2800</v>
      </c>
      <c r="P11" s="31" t="n">
        <f aca="false">K11-L11</f>
        <v>0</v>
      </c>
      <c r="Q11" s="32" t="n">
        <v>42755</v>
      </c>
      <c r="S11" s="0" t="s">
        <v>100</v>
      </c>
    </row>
    <row r="12" customFormat="false" ht="17.1" hidden="true" customHeight="true" outlineLevel="0" collapsed="false">
      <c r="A12" s="31" t="n">
        <v>13</v>
      </c>
      <c r="B12" s="31" t="s">
        <v>101</v>
      </c>
      <c r="C12" s="32" t="n">
        <v>42747</v>
      </c>
      <c r="D12" s="33" t="s">
        <v>95</v>
      </c>
      <c r="E12" s="36" t="n">
        <v>42705</v>
      </c>
      <c r="F12" s="31"/>
      <c r="G12" s="33" t="s">
        <v>96</v>
      </c>
      <c r="H12" s="33" t="s">
        <v>97</v>
      </c>
      <c r="I12" s="31" t="n">
        <v>2250</v>
      </c>
      <c r="J12" s="31" t="n">
        <v>67.8</v>
      </c>
      <c r="K12" s="35" t="n">
        <f aca="false">I12*J12</f>
        <v>152550</v>
      </c>
      <c r="L12" s="31" t="n">
        <f aca="false">K12*0.1</f>
        <v>15255</v>
      </c>
      <c r="M12" s="31"/>
      <c r="N12" s="31"/>
      <c r="O12" s="31" t="n">
        <f aca="false">IF(L12=0,I12-M12,0)</f>
        <v>0</v>
      </c>
      <c r="P12" s="37" t="n">
        <f aca="false">K12-L12</f>
        <v>137295</v>
      </c>
      <c r="Q12" s="32" t="n">
        <v>42765</v>
      </c>
      <c r="S12" s="0" t="s">
        <v>77</v>
      </c>
    </row>
    <row r="13" customFormat="false" ht="17.1" hidden="true" customHeight="true" outlineLevel="0" collapsed="false">
      <c r="A13" s="31" t="n">
        <v>14</v>
      </c>
      <c r="B13" s="31" t="s">
        <v>102</v>
      </c>
      <c r="C13" s="32" t="n">
        <v>42776</v>
      </c>
      <c r="D13" s="33" t="s">
        <v>95</v>
      </c>
      <c r="E13" s="38" t="n">
        <v>42736</v>
      </c>
      <c r="F13" s="31"/>
      <c r="G13" s="33" t="s">
        <v>96</v>
      </c>
      <c r="H13" s="33" t="s">
        <v>97</v>
      </c>
      <c r="I13" s="31" t="n">
        <v>3000</v>
      </c>
      <c r="J13" s="31" t="n">
        <v>67.8</v>
      </c>
      <c r="K13" s="35" t="n">
        <f aca="false">I13*J13</f>
        <v>203400</v>
      </c>
      <c r="L13" s="31" t="n">
        <f aca="false">K13*0.1</f>
        <v>20340</v>
      </c>
      <c r="M13" s="31"/>
      <c r="N13" s="31"/>
      <c r="O13" s="31" t="n">
        <f aca="false">IF(L13=0,I13-M13,0)</f>
        <v>0</v>
      </c>
      <c r="P13" s="37" t="n">
        <f aca="false">K13-L13</f>
        <v>183060</v>
      </c>
      <c r="Q13" s="32" t="n">
        <v>42878</v>
      </c>
      <c r="S13" s="0" t="s">
        <v>77</v>
      </c>
    </row>
    <row r="14" customFormat="false" ht="17.1" hidden="true" customHeight="true" outlineLevel="0" collapsed="false">
      <c r="A14" s="31" t="n">
        <v>15</v>
      </c>
      <c r="B14" s="31" t="s">
        <v>103</v>
      </c>
      <c r="C14" s="32" t="n">
        <v>42776</v>
      </c>
      <c r="D14" s="33" t="s">
        <v>104</v>
      </c>
      <c r="E14" s="38" t="n">
        <v>42736</v>
      </c>
      <c r="F14" s="31"/>
      <c r="G14" s="33" t="s">
        <v>105</v>
      </c>
      <c r="H14" s="33" t="s">
        <v>97</v>
      </c>
      <c r="I14" s="31" t="n">
        <v>750</v>
      </c>
      <c r="J14" s="31" t="n">
        <v>67.8</v>
      </c>
      <c r="K14" s="35" t="n">
        <f aca="false">I14*J14</f>
        <v>50850</v>
      </c>
      <c r="L14" s="31" t="n">
        <f aca="false">K14*0.1</f>
        <v>5085</v>
      </c>
      <c r="M14" s="31"/>
      <c r="N14" s="31"/>
      <c r="O14" s="31" t="n">
        <f aca="false">I14-M14</f>
        <v>750</v>
      </c>
      <c r="P14" s="31" t="n">
        <f aca="false">K14-L14</f>
        <v>45765</v>
      </c>
      <c r="Q14" s="32" t="n">
        <v>42916</v>
      </c>
      <c r="S14" s="0" t="s">
        <v>77</v>
      </c>
    </row>
    <row r="15" customFormat="false" ht="17.1" hidden="true" customHeight="true" outlineLevel="0" collapsed="false">
      <c r="A15" s="31" t="n">
        <v>16</v>
      </c>
      <c r="B15" s="31" t="s">
        <v>106</v>
      </c>
      <c r="C15" s="32" t="n">
        <v>42802</v>
      </c>
      <c r="D15" s="33" t="s">
        <v>95</v>
      </c>
      <c r="E15" s="38" t="n">
        <v>42767</v>
      </c>
      <c r="F15" s="31"/>
      <c r="G15" s="33" t="s">
        <v>96</v>
      </c>
      <c r="H15" s="33" t="s">
        <v>97</v>
      </c>
      <c r="I15" s="31" t="n">
        <v>3750</v>
      </c>
      <c r="J15" s="31" t="n">
        <v>67.8</v>
      </c>
      <c r="K15" s="35" t="n">
        <f aca="false">I15*J15</f>
        <v>254250</v>
      </c>
      <c r="L15" s="31" t="n">
        <f aca="false">K15*0.1</f>
        <v>25425</v>
      </c>
      <c r="M15" s="31"/>
      <c r="N15" s="31"/>
      <c r="O15" s="31" t="n">
        <f aca="false">I15-M15</f>
        <v>3750</v>
      </c>
      <c r="P15" s="37" t="n">
        <f aca="false">K15-L15</f>
        <v>228825</v>
      </c>
      <c r="Q15" s="32" t="n">
        <v>42878</v>
      </c>
      <c r="S15" s="0" t="s">
        <v>77</v>
      </c>
    </row>
    <row r="16" customFormat="false" ht="17.1" hidden="true" customHeight="true" outlineLevel="0" collapsed="false">
      <c r="A16" s="31" t="n">
        <v>17</v>
      </c>
      <c r="B16" s="31" t="s">
        <v>107</v>
      </c>
      <c r="C16" s="32" t="n">
        <v>42802</v>
      </c>
      <c r="D16" s="33" t="s">
        <v>104</v>
      </c>
      <c r="E16" s="38" t="n">
        <v>42767</v>
      </c>
      <c r="F16" s="31"/>
      <c r="G16" s="33" t="s">
        <v>105</v>
      </c>
      <c r="H16" s="33" t="s">
        <v>97</v>
      </c>
      <c r="I16" s="31" t="n">
        <v>750</v>
      </c>
      <c r="J16" s="31" t="n">
        <v>67.8</v>
      </c>
      <c r="K16" s="35" t="n">
        <f aca="false">I16*J16</f>
        <v>50850</v>
      </c>
      <c r="L16" s="31" t="n">
        <f aca="false">K16*0.1</f>
        <v>5085</v>
      </c>
      <c r="M16" s="31"/>
      <c r="N16" s="31"/>
      <c r="O16" s="31" t="n">
        <f aca="false">I16-M16</f>
        <v>750</v>
      </c>
      <c r="P16" s="31" t="n">
        <f aca="false">K16-L16</f>
        <v>45765</v>
      </c>
      <c r="Q16" s="32" t="n">
        <v>42916</v>
      </c>
      <c r="S16" s="0" t="s">
        <v>77</v>
      </c>
    </row>
    <row r="17" customFormat="false" ht="17.1" hidden="true" customHeight="true" outlineLevel="0" collapsed="false">
      <c r="A17" s="31" t="n">
        <v>18</v>
      </c>
      <c r="B17" s="31" t="s">
        <v>108</v>
      </c>
      <c r="C17" s="32" t="n">
        <v>42828</v>
      </c>
      <c r="D17" s="39" t="s">
        <v>109</v>
      </c>
      <c r="E17" s="33"/>
      <c r="F17" s="31" t="n">
        <v>140</v>
      </c>
      <c r="G17" s="33" t="s">
        <v>110</v>
      </c>
      <c r="H17" s="33" t="s">
        <v>97</v>
      </c>
      <c r="I17" s="40" t="n">
        <v>1200</v>
      </c>
      <c r="J17" s="31" t="n">
        <v>64.36</v>
      </c>
      <c r="K17" s="35" t="n">
        <f aca="false">I17*J17</f>
        <v>77232</v>
      </c>
      <c r="L17" s="31" t="n">
        <f aca="false">K17*0.1</f>
        <v>7723.2</v>
      </c>
      <c r="M17" s="31"/>
      <c r="N17" s="31"/>
      <c r="O17" s="31" t="n">
        <f aca="false">I17-M17</f>
        <v>1200</v>
      </c>
      <c r="P17" s="37" t="n">
        <f aca="false">K17-L17</f>
        <v>69508.8</v>
      </c>
      <c r="Q17" s="32" t="n">
        <v>42969</v>
      </c>
      <c r="S17" s="0" t="s">
        <v>111</v>
      </c>
    </row>
    <row r="18" customFormat="false" ht="17.1" hidden="false" customHeight="true" outlineLevel="0" collapsed="false">
      <c r="A18" s="31" t="n">
        <v>19</v>
      </c>
      <c r="B18" s="31" t="s">
        <v>112</v>
      </c>
      <c r="C18" s="32" t="n">
        <v>42861</v>
      </c>
      <c r="D18" s="33" t="s">
        <v>73</v>
      </c>
      <c r="E18" s="34" t="s">
        <v>113</v>
      </c>
      <c r="F18" s="31"/>
      <c r="G18" s="33" t="s">
        <v>91</v>
      </c>
      <c r="H18" s="33" t="s">
        <v>76</v>
      </c>
      <c r="I18" s="31" t="n">
        <v>1400</v>
      </c>
      <c r="J18" s="31"/>
      <c r="K18" s="35" t="n">
        <f aca="false">I18*J18</f>
        <v>0</v>
      </c>
      <c r="L18" s="31" t="n">
        <f aca="false">K18*0.1</f>
        <v>0</v>
      </c>
      <c r="M18" s="31"/>
      <c r="N18" s="31"/>
      <c r="O18" s="31" t="n">
        <f aca="false">I18-M18</f>
        <v>1400</v>
      </c>
      <c r="P18" s="31" t="n">
        <f aca="false">K18-L18</f>
        <v>0</v>
      </c>
      <c r="Q18" s="32" t="n">
        <v>42874</v>
      </c>
    </row>
    <row r="19" customFormat="false" ht="17.1" hidden="true" customHeight="true" outlineLevel="0" collapsed="false">
      <c r="A19" s="31" t="n">
        <v>21</v>
      </c>
      <c r="B19" s="31" t="s">
        <v>114</v>
      </c>
      <c r="C19" s="32" t="n">
        <v>42861</v>
      </c>
      <c r="D19" s="33" t="s">
        <v>104</v>
      </c>
      <c r="E19" s="38" t="n">
        <v>42795</v>
      </c>
      <c r="F19" s="31"/>
      <c r="G19" s="33" t="s">
        <v>105</v>
      </c>
      <c r="H19" s="33" t="s">
        <v>97</v>
      </c>
      <c r="I19" s="31" t="n">
        <v>750</v>
      </c>
      <c r="J19" s="31" t="n">
        <v>64.4</v>
      </c>
      <c r="K19" s="35" t="n">
        <f aca="false">I19*J19</f>
        <v>48300</v>
      </c>
      <c r="L19" s="31" t="n">
        <f aca="false">K19*0.1</f>
        <v>4830</v>
      </c>
      <c r="M19" s="31"/>
      <c r="N19" s="31"/>
      <c r="O19" s="31" t="n">
        <f aca="false">I19-M19</f>
        <v>750</v>
      </c>
      <c r="P19" s="31" t="n">
        <f aca="false">K19-L19</f>
        <v>43470</v>
      </c>
      <c r="Q19" s="32" t="n">
        <v>42916</v>
      </c>
    </row>
    <row r="20" customFormat="false" ht="17.1" hidden="true" customHeight="true" outlineLevel="0" collapsed="false">
      <c r="A20" s="31" t="n">
        <v>22</v>
      </c>
      <c r="B20" s="31" t="s">
        <v>115</v>
      </c>
      <c r="C20" s="32" t="n">
        <v>42861</v>
      </c>
      <c r="D20" s="33" t="s">
        <v>95</v>
      </c>
      <c r="E20" s="38" t="n">
        <v>42826</v>
      </c>
      <c r="F20" s="41"/>
      <c r="G20" s="33" t="s">
        <v>96</v>
      </c>
      <c r="H20" s="33" t="s">
        <v>97</v>
      </c>
      <c r="I20" s="31" t="n">
        <v>6000</v>
      </c>
      <c r="J20" s="31" t="n">
        <v>64.4</v>
      </c>
      <c r="K20" s="35" t="n">
        <f aca="false">I20*J20</f>
        <v>386400</v>
      </c>
      <c r="L20" s="31" t="n">
        <f aca="false">K20*0.1</f>
        <v>38640</v>
      </c>
      <c r="M20" s="31"/>
      <c r="N20" s="31"/>
      <c r="O20" s="31" t="n">
        <f aca="false">I20-M20</f>
        <v>6000</v>
      </c>
      <c r="P20" s="37" t="n">
        <f aca="false">K20-L20</f>
        <v>347760</v>
      </c>
      <c r="Q20" s="32" t="n">
        <v>42916</v>
      </c>
    </row>
    <row r="21" customFormat="false" ht="17.1" hidden="true" customHeight="true" outlineLevel="0" collapsed="false">
      <c r="A21" s="31" t="n">
        <v>23</v>
      </c>
      <c r="B21" s="31" t="s">
        <v>116</v>
      </c>
      <c r="C21" s="32" t="n">
        <v>42861</v>
      </c>
      <c r="D21" s="33" t="s">
        <v>104</v>
      </c>
      <c r="E21" s="38" t="n">
        <v>42826</v>
      </c>
      <c r="F21" s="31"/>
      <c r="G21" s="33" t="s">
        <v>105</v>
      </c>
      <c r="H21" s="33" t="s">
        <v>97</v>
      </c>
      <c r="I21" s="31" t="n">
        <v>750</v>
      </c>
      <c r="J21" s="31" t="n">
        <v>64.4</v>
      </c>
      <c r="K21" s="35" t="n">
        <f aca="false">I21*J21</f>
        <v>48300</v>
      </c>
      <c r="L21" s="31" t="n">
        <f aca="false">K21*0.1</f>
        <v>4830</v>
      </c>
      <c r="M21" s="31"/>
      <c r="N21" s="31"/>
      <c r="O21" s="31" t="n">
        <f aca="false">I21-M21</f>
        <v>750</v>
      </c>
      <c r="P21" s="31" t="n">
        <f aca="false">K21-L21</f>
        <v>43470</v>
      </c>
      <c r="Q21" s="32" t="n">
        <v>42916</v>
      </c>
    </row>
    <row r="22" customFormat="false" ht="17.1" hidden="true" customHeight="true" outlineLevel="0" collapsed="false">
      <c r="A22" s="31" t="n">
        <v>20</v>
      </c>
      <c r="B22" s="31" t="s">
        <v>117</v>
      </c>
      <c r="C22" s="32" t="n">
        <v>42861</v>
      </c>
      <c r="D22" s="33" t="s">
        <v>95</v>
      </c>
      <c r="E22" s="38" t="n">
        <v>42795</v>
      </c>
      <c r="F22" s="31"/>
      <c r="G22" s="33" t="s">
        <v>96</v>
      </c>
      <c r="H22" s="33" t="s">
        <v>97</v>
      </c>
      <c r="I22" s="31" t="n">
        <v>3750</v>
      </c>
      <c r="J22" s="31" t="n">
        <v>64.4</v>
      </c>
      <c r="K22" s="35" t="n">
        <f aca="false">I22*J22</f>
        <v>241500</v>
      </c>
      <c r="L22" s="31" t="n">
        <f aca="false">K22*0.1</f>
        <v>24150</v>
      </c>
      <c r="M22" s="31"/>
      <c r="N22" s="31"/>
      <c r="O22" s="31" t="n">
        <f aca="false">I22-M22</f>
        <v>3750</v>
      </c>
      <c r="P22" s="37" t="n">
        <f aca="false">K22-L22</f>
        <v>217350</v>
      </c>
      <c r="Q22" s="32" t="n">
        <v>42969</v>
      </c>
    </row>
    <row r="23" customFormat="false" ht="17.1" hidden="true" customHeight="true" outlineLevel="0" collapsed="false">
      <c r="A23" s="31" t="n">
        <v>24</v>
      </c>
      <c r="B23" s="31" t="s">
        <v>118</v>
      </c>
      <c r="C23" s="32" t="n">
        <v>42894</v>
      </c>
      <c r="D23" s="33" t="s">
        <v>95</v>
      </c>
      <c r="E23" s="38" t="n">
        <v>42856</v>
      </c>
      <c r="F23" s="31"/>
      <c r="G23" s="33" t="s">
        <v>96</v>
      </c>
      <c r="H23" s="33" t="s">
        <v>97</v>
      </c>
      <c r="I23" s="31" t="n">
        <v>5250</v>
      </c>
      <c r="J23" s="31" t="n">
        <v>64.4</v>
      </c>
      <c r="K23" s="35" t="n">
        <f aca="false">I23*J23</f>
        <v>338100</v>
      </c>
      <c r="L23" s="31" t="n">
        <f aca="false">K23*0.1</f>
        <v>33810</v>
      </c>
      <c r="M23" s="31"/>
      <c r="N23" s="31"/>
      <c r="O23" s="31" t="n">
        <f aca="false">I23-M23</f>
        <v>5250</v>
      </c>
      <c r="P23" s="37" t="n">
        <f aca="false">K23-L23</f>
        <v>304290</v>
      </c>
      <c r="Q23" s="32" t="n">
        <v>42916</v>
      </c>
    </row>
    <row r="24" customFormat="false" ht="17.1" hidden="true" customHeight="true" outlineLevel="0" collapsed="false">
      <c r="A24" s="31" t="n">
        <v>25</v>
      </c>
      <c r="B24" s="31" t="s">
        <v>119</v>
      </c>
      <c r="C24" s="32" t="n">
        <v>42894</v>
      </c>
      <c r="D24" s="33" t="s">
        <v>104</v>
      </c>
      <c r="E24" s="38" t="n">
        <v>42856</v>
      </c>
      <c r="F24" s="31"/>
      <c r="G24" s="33" t="s">
        <v>105</v>
      </c>
      <c r="H24" s="33" t="s">
        <v>97</v>
      </c>
      <c r="I24" s="31" t="n">
        <v>750</v>
      </c>
      <c r="J24" s="31" t="n">
        <v>64.4</v>
      </c>
      <c r="K24" s="35" t="n">
        <f aca="false">I24*J24</f>
        <v>48300</v>
      </c>
      <c r="L24" s="31" t="n">
        <f aca="false">K24*0.1</f>
        <v>4830</v>
      </c>
      <c r="M24" s="31"/>
      <c r="N24" s="31"/>
      <c r="O24" s="31" t="n">
        <f aca="false">I24-M24</f>
        <v>750</v>
      </c>
      <c r="P24" s="31" t="n">
        <f aca="false">K24-L24</f>
        <v>43470</v>
      </c>
      <c r="Q24" s="32" t="n">
        <v>42916</v>
      </c>
    </row>
    <row r="25" customFormat="false" ht="17.1" hidden="false" customHeight="true" outlineLevel="0" collapsed="false">
      <c r="A25" s="31" t="n">
        <v>26</v>
      </c>
      <c r="B25" s="31" t="s">
        <v>120</v>
      </c>
      <c r="C25" s="32" t="n">
        <v>42894</v>
      </c>
      <c r="D25" s="33" t="s">
        <v>121</v>
      </c>
      <c r="E25" s="33" t="s">
        <v>122</v>
      </c>
      <c r="F25" s="31"/>
      <c r="G25" s="33" t="s">
        <v>123</v>
      </c>
      <c r="H25" s="33" t="s">
        <v>124</v>
      </c>
      <c r="I25" s="31" t="n">
        <v>1600</v>
      </c>
      <c r="J25" s="31"/>
      <c r="K25" s="35" t="n">
        <f aca="false">I25*J25</f>
        <v>0</v>
      </c>
      <c r="L25" s="31" t="n">
        <f aca="false">K25*0.1</f>
        <v>0</v>
      </c>
      <c r="M25" s="31"/>
      <c r="N25" s="31"/>
      <c r="O25" s="31" t="n">
        <f aca="false">I25-M25</f>
        <v>1600</v>
      </c>
      <c r="P25" s="31" t="n">
        <f aca="false">K25-L25</f>
        <v>0</v>
      </c>
      <c r="Q25" s="32"/>
    </row>
    <row r="26" customFormat="false" ht="17.1" hidden="true" customHeight="true" outlineLevel="0" collapsed="false">
      <c r="A26" s="31" t="n">
        <v>27</v>
      </c>
      <c r="B26" s="31" t="s">
        <v>125</v>
      </c>
      <c r="C26" s="32" t="n">
        <v>42895</v>
      </c>
      <c r="D26" s="33" t="s">
        <v>95</v>
      </c>
      <c r="E26" s="38" t="n">
        <v>42887</v>
      </c>
      <c r="F26" s="31"/>
      <c r="G26" s="33" t="s">
        <v>96</v>
      </c>
      <c r="H26" s="33" t="s">
        <v>97</v>
      </c>
      <c r="I26" s="31" t="n">
        <v>6000</v>
      </c>
      <c r="J26" s="31" t="n">
        <v>64.4</v>
      </c>
      <c r="K26" s="35" t="n">
        <f aca="false">I26*J26</f>
        <v>386400</v>
      </c>
      <c r="L26" s="31" t="n">
        <f aca="false">K26*0.1</f>
        <v>38640</v>
      </c>
      <c r="M26" s="31"/>
      <c r="N26" s="31"/>
      <c r="O26" s="31" t="n">
        <f aca="false">I26-M26</f>
        <v>6000</v>
      </c>
      <c r="P26" s="37" t="n">
        <f aca="false">K26-L26</f>
        <v>347760</v>
      </c>
      <c r="Q26" s="32" t="n">
        <v>42916</v>
      </c>
    </row>
    <row r="27" customFormat="false" ht="17.1" hidden="true" customHeight="true" outlineLevel="0" collapsed="false">
      <c r="A27" s="31" t="n">
        <v>28</v>
      </c>
      <c r="B27" s="31" t="s">
        <v>126</v>
      </c>
      <c r="C27" s="32" t="n">
        <v>42895</v>
      </c>
      <c r="D27" s="33" t="s">
        <v>104</v>
      </c>
      <c r="E27" s="38" t="n">
        <v>42887</v>
      </c>
      <c r="F27" s="31"/>
      <c r="G27" s="33" t="s">
        <v>105</v>
      </c>
      <c r="H27" s="33" t="s">
        <v>97</v>
      </c>
      <c r="I27" s="31" t="n">
        <v>750</v>
      </c>
      <c r="J27" s="31" t="n">
        <v>64.4</v>
      </c>
      <c r="K27" s="35" t="n">
        <f aca="false">I27*J27</f>
        <v>48300</v>
      </c>
      <c r="L27" s="31" t="n">
        <f aca="false">K27*0.1</f>
        <v>4830</v>
      </c>
      <c r="M27" s="31"/>
      <c r="N27" s="31"/>
      <c r="O27" s="31" t="n">
        <f aca="false">I27-M27</f>
        <v>750</v>
      </c>
      <c r="P27" s="31" t="n">
        <f aca="false">K27-L27</f>
        <v>43470</v>
      </c>
      <c r="Q27" s="32" t="n">
        <v>42916</v>
      </c>
    </row>
    <row r="28" s="44" customFormat="true" ht="16.5" hidden="true" customHeight="true" outlineLevel="0" collapsed="false">
      <c r="A28" s="40" t="n">
        <v>29</v>
      </c>
      <c r="B28" s="40" t="s">
        <v>127</v>
      </c>
      <c r="C28" s="42" t="n">
        <v>42922</v>
      </c>
      <c r="D28" s="40" t="s">
        <v>128</v>
      </c>
      <c r="E28" s="40"/>
      <c r="F28" s="40" t="n">
        <v>38</v>
      </c>
      <c r="G28" s="39" t="s">
        <v>110</v>
      </c>
      <c r="H28" s="39" t="s">
        <v>97</v>
      </c>
      <c r="I28" s="40" t="n">
        <v>1200</v>
      </c>
      <c r="J28" s="40" t="n">
        <v>64.36</v>
      </c>
      <c r="K28" s="43" t="n">
        <f aca="false">I28*J28</f>
        <v>77232</v>
      </c>
      <c r="L28" s="40" t="n">
        <f aca="false">K28*0.1</f>
        <v>7723.2</v>
      </c>
      <c r="M28" s="40"/>
      <c r="N28" s="40"/>
      <c r="O28" s="40" t="n">
        <f aca="false">I28-M28</f>
        <v>1200</v>
      </c>
      <c r="P28" s="40" t="n">
        <f aca="false">K28-L28</f>
        <v>69508.8</v>
      </c>
      <c r="Q28" s="42"/>
      <c r="S28" s="44" t="n">
        <v>1552079</v>
      </c>
    </row>
    <row r="29" customFormat="false" ht="16.5" hidden="true" customHeight="true" outlineLevel="0" collapsed="false">
      <c r="A29" s="31" t="n">
        <v>30</v>
      </c>
      <c r="B29" s="31" t="s">
        <v>129</v>
      </c>
      <c r="C29" s="32" t="n">
        <v>42979</v>
      </c>
      <c r="D29" s="33" t="s">
        <v>130</v>
      </c>
      <c r="E29" s="38" t="s">
        <v>131</v>
      </c>
      <c r="F29" s="31"/>
      <c r="G29" s="33" t="s">
        <v>96</v>
      </c>
      <c r="H29" s="33" t="s">
        <v>97</v>
      </c>
      <c r="I29" s="31" t="n">
        <v>11250</v>
      </c>
      <c r="J29" s="31" t="n">
        <v>63.45</v>
      </c>
      <c r="K29" s="35" t="n">
        <f aca="false">I29*J29</f>
        <v>713812.5</v>
      </c>
      <c r="L29" s="31" t="n">
        <v>0</v>
      </c>
      <c r="M29" s="31" t="n">
        <f aca="false">9/100*K29</f>
        <v>64243.125</v>
      </c>
      <c r="N29" s="31" t="n">
        <f aca="false">9/100*K29</f>
        <v>64243.125</v>
      </c>
      <c r="O29" s="31"/>
      <c r="P29" s="45" t="n">
        <f aca="false">SUM(K29,M29,N29)-L29</f>
        <v>842298.75</v>
      </c>
      <c r="Q29" s="32"/>
      <c r="S29" s="0" t="n">
        <v>1265220</v>
      </c>
    </row>
    <row r="30" customFormat="false" ht="16.5" hidden="true" customHeight="true" outlineLevel="0" collapsed="false">
      <c r="A30" s="31" t="n">
        <v>31</v>
      </c>
      <c r="B30" s="31" t="s">
        <v>132</v>
      </c>
      <c r="C30" s="32" t="n">
        <v>42979</v>
      </c>
      <c r="D30" s="33" t="s">
        <v>133</v>
      </c>
      <c r="E30" s="38" t="s">
        <v>131</v>
      </c>
      <c r="F30" s="31"/>
      <c r="G30" s="33" t="s">
        <v>105</v>
      </c>
      <c r="H30" s="33" t="s">
        <v>97</v>
      </c>
      <c r="I30" s="31" t="n">
        <v>1500</v>
      </c>
      <c r="J30" s="31" t="n">
        <v>63.45</v>
      </c>
      <c r="K30" s="35" t="n">
        <f aca="false">I30*J30</f>
        <v>95175</v>
      </c>
      <c r="L30" s="31" t="n">
        <v>0</v>
      </c>
      <c r="M30" s="31" t="n">
        <f aca="false">9/100*K30</f>
        <v>8565.75</v>
      </c>
      <c r="N30" s="31" t="n">
        <f aca="false">9/100*K30</f>
        <v>8565.75</v>
      </c>
      <c r="O30" s="31"/>
      <c r="P30" s="45" t="n">
        <f aca="false">SUM(K30,M30,N30)-L30</f>
        <v>112306.5</v>
      </c>
      <c r="Q30" s="32"/>
      <c r="S30" s="0" t="n">
        <f aca="false">S29-S28</f>
        <v>-286859</v>
      </c>
    </row>
    <row r="31" customFormat="false" ht="16.5" hidden="false" customHeight="true" outlineLevel="0" collapsed="false">
      <c r="A31" s="31" t="n">
        <v>32</v>
      </c>
      <c r="B31" s="31" t="s">
        <v>134</v>
      </c>
      <c r="C31" s="32" t="n">
        <v>42961</v>
      </c>
      <c r="D31" s="31" t="s">
        <v>135</v>
      </c>
      <c r="E31" s="31" t="s">
        <v>136</v>
      </c>
      <c r="F31" s="31"/>
      <c r="G31" s="33" t="s">
        <v>91</v>
      </c>
      <c r="H31" s="33" t="s">
        <v>76</v>
      </c>
      <c r="I31" s="31" t="n">
        <v>1400</v>
      </c>
      <c r="J31" s="31"/>
      <c r="K31" s="35" t="n">
        <f aca="false">I31*J31</f>
        <v>0</v>
      </c>
      <c r="L31" s="31" t="n">
        <f aca="false">K31*0.1</f>
        <v>0</v>
      </c>
      <c r="M31" s="31"/>
      <c r="N31" s="31"/>
      <c r="O31" s="31" t="n">
        <f aca="false">I31-M31</f>
        <v>1400</v>
      </c>
      <c r="P31" s="31" t="n">
        <f aca="false">K31-L31</f>
        <v>0</v>
      </c>
      <c r="Q31" s="32" t="n">
        <v>43007</v>
      </c>
    </row>
    <row r="32" customFormat="false" ht="15" hidden="false" customHeight="true" outlineLevel="0" collapsed="false">
      <c r="A32" s="31" t="n">
        <v>33</v>
      </c>
      <c r="B32" s="31" t="s">
        <v>137</v>
      </c>
      <c r="C32" s="32" t="n">
        <v>42961</v>
      </c>
      <c r="D32" s="31" t="s">
        <v>138</v>
      </c>
      <c r="E32" s="31" t="s">
        <v>136</v>
      </c>
      <c r="F32" s="31"/>
      <c r="G32" s="31" t="s">
        <v>139</v>
      </c>
      <c r="H32" s="31" t="s">
        <v>140</v>
      </c>
      <c r="I32" s="31" t="n">
        <v>1600</v>
      </c>
      <c r="J32" s="31"/>
      <c r="K32" s="35" t="n">
        <f aca="false">I32*J32</f>
        <v>0</v>
      </c>
      <c r="L32" s="31" t="n">
        <f aca="false">K32*0.1</f>
        <v>0</v>
      </c>
      <c r="M32" s="31"/>
      <c r="N32" s="31"/>
      <c r="O32" s="31" t="n">
        <f aca="false">I32-M32</f>
        <v>1600</v>
      </c>
      <c r="P32" s="31" t="n">
        <f aca="false">K32-L32</f>
        <v>0</v>
      </c>
      <c r="Q32" s="32" t="n">
        <v>42966</v>
      </c>
    </row>
    <row r="33" customFormat="false" ht="15" hidden="false" customHeight="true" outlineLevel="0" collapsed="false">
      <c r="A33" s="31" t="n">
        <v>34</v>
      </c>
      <c r="B33" s="31" t="s">
        <v>141</v>
      </c>
      <c r="C33" s="32" t="n">
        <v>42961</v>
      </c>
      <c r="D33" s="31" t="s">
        <v>142</v>
      </c>
      <c r="E33" s="31" t="s">
        <v>136</v>
      </c>
      <c r="F33" s="31"/>
      <c r="G33" s="31" t="s">
        <v>139</v>
      </c>
      <c r="H33" s="31" t="s">
        <v>140</v>
      </c>
      <c r="I33" s="31" t="n">
        <v>1600</v>
      </c>
      <c r="J33" s="31"/>
      <c r="K33" s="35" t="n">
        <f aca="false">I33*J33</f>
        <v>0</v>
      </c>
      <c r="L33" s="31" t="n">
        <f aca="false">K33*0.1</f>
        <v>0</v>
      </c>
      <c r="M33" s="31"/>
      <c r="N33" s="31"/>
      <c r="O33" s="31" t="n">
        <f aca="false">I33-M33</f>
        <v>1600</v>
      </c>
      <c r="P33" s="31" t="n">
        <f aca="false">K33-L33</f>
        <v>0</v>
      </c>
      <c r="Q33" s="32" t="n">
        <v>42966</v>
      </c>
    </row>
    <row r="34" customFormat="false" ht="16.5" hidden="true" customHeight="true" outlineLevel="0" collapsed="false">
      <c r="A34" s="31" t="n">
        <v>35</v>
      </c>
      <c r="B34" s="31" t="s">
        <v>143</v>
      </c>
      <c r="C34" s="32" t="n">
        <v>42979</v>
      </c>
      <c r="D34" s="40" t="s">
        <v>144</v>
      </c>
      <c r="E34" s="31"/>
      <c r="F34" s="31" t="n">
        <v>5053002</v>
      </c>
      <c r="G34" s="33" t="s">
        <v>110</v>
      </c>
      <c r="H34" s="33" t="s">
        <v>97</v>
      </c>
      <c r="I34" s="31" t="n">
        <v>1200</v>
      </c>
      <c r="J34" s="31" t="n">
        <v>63.45</v>
      </c>
      <c r="K34" s="35" t="n">
        <f aca="false">I34*J34</f>
        <v>76140</v>
      </c>
      <c r="L34" s="31" t="n">
        <v>0</v>
      </c>
      <c r="M34" s="31" t="n">
        <f aca="false">9/100*K34</f>
        <v>6852.6</v>
      </c>
      <c r="N34" s="31" t="n">
        <f aca="false">9/100*K34</f>
        <v>6852.6</v>
      </c>
      <c r="O34" s="31" t="n">
        <f aca="false">I34-M34</f>
        <v>-5652.6</v>
      </c>
      <c r="P34" s="45" t="n">
        <f aca="false">SUM(K34,M34,N34)-L34</f>
        <v>89845.2</v>
      </c>
      <c r="Q34" s="31"/>
    </row>
    <row r="35" customFormat="false" ht="16.5" hidden="true" customHeight="true" outlineLevel="0" collapsed="false">
      <c r="A35" s="31" t="n">
        <v>36</v>
      </c>
      <c r="B35" s="31" t="s">
        <v>145</v>
      </c>
      <c r="C35" s="32" t="n">
        <v>42979</v>
      </c>
      <c r="D35" s="40" t="s">
        <v>146</v>
      </c>
      <c r="E35" s="31"/>
      <c r="F35" s="31" t="n">
        <v>224</v>
      </c>
      <c r="G35" s="33" t="s">
        <v>110</v>
      </c>
      <c r="H35" s="33" t="s">
        <v>97</v>
      </c>
      <c r="I35" s="31" t="n">
        <v>1200</v>
      </c>
      <c r="J35" s="31" t="n">
        <v>63.45</v>
      </c>
      <c r="K35" s="35" t="n">
        <f aca="false">I35*J35</f>
        <v>76140</v>
      </c>
      <c r="L35" s="31" t="n">
        <v>0</v>
      </c>
      <c r="M35" s="31" t="n">
        <f aca="false">9/100*K35</f>
        <v>6852.6</v>
      </c>
      <c r="N35" s="31" t="n">
        <f aca="false">9/100*K35</f>
        <v>6852.6</v>
      </c>
      <c r="O35" s="31" t="n">
        <f aca="false">I35-M35</f>
        <v>-5652.6</v>
      </c>
      <c r="P35" s="45" t="n">
        <f aca="false">SUM(K35,M35,N35)-L35</f>
        <v>89845.2</v>
      </c>
      <c r="Q35" s="31"/>
    </row>
    <row r="36" customFormat="false" ht="16.5" hidden="false" customHeight="true" outlineLevel="0" collapsed="false">
      <c r="A36" s="31" t="n">
        <v>37</v>
      </c>
      <c r="B36" s="31" t="s">
        <v>147</v>
      </c>
      <c r="C36" s="32" t="n">
        <v>43003</v>
      </c>
      <c r="D36" s="31" t="s">
        <v>73</v>
      </c>
      <c r="E36" s="31" t="s">
        <v>148</v>
      </c>
      <c r="F36" s="31"/>
      <c r="G36" s="33" t="s">
        <v>91</v>
      </c>
      <c r="H36" s="33" t="s">
        <v>76</v>
      </c>
      <c r="I36" s="31" t="n">
        <v>1400</v>
      </c>
      <c r="J36" s="31"/>
      <c r="K36" s="35"/>
      <c r="L36" s="31"/>
      <c r="M36" s="31"/>
      <c r="N36" s="31"/>
      <c r="O36" s="31" t="n">
        <f aca="false">I36-M36</f>
        <v>1400</v>
      </c>
      <c r="P36" s="31"/>
      <c r="Q36" s="46" t="n">
        <v>43066</v>
      </c>
    </row>
    <row r="37" customFormat="false" ht="15" hidden="false" customHeight="true" outlineLevel="0" collapsed="false">
      <c r="A37" s="31" t="n">
        <v>38</v>
      </c>
      <c r="B37" s="31" t="s">
        <v>149</v>
      </c>
      <c r="C37" s="32" t="n">
        <v>43003</v>
      </c>
      <c r="D37" s="31" t="s">
        <v>150</v>
      </c>
      <c r="E37" s="31" t="s">
        <v>148</v>
      </c>
      <c r="F37" s="31"/>
      <c r="G37" s="31" t="s">
        <v>139</v>
      </c>
      <c r="H37" s="31" t="s">
        <v>140</v>
      </c>
      <c r="I37" s="31" t="n">
        <v>1600</v>
      </c>
      <c r="J37" s="31"/>
      <c r="K37" s="35"/>
      <c r="L37" s="31"/>
      <c r="M37" s="31"/>
      <c r="N37" s="31"/>
      <c r="O37" s="31" t="n">
        <f aca="false">I37-M37</f>
        <v>1600</v>
      </c>
      <c r="P37" s="31"/>
      <c r="Q37" s="46" t="n">
        <v>43004</v>
      </c>
    </row>
    <row r="38" s="44" customFormat="true" ht="16.5" hidden="true" customHeight="true" outlineLevel="0" collapsed="false">
      <c r="A38" s="40" t="n">
        <v>39</v>
      </c>
      <c r="B38" s="40" t="s">
        <v>151</v>
      </c>
      <c r="C38" s="42" t="n">
        <v>43004</v>
      </c>
      <c r="D38" s="40" t="s">
        <v>152</v>
      </c>
      <c r="E38" s="40"/>
      <c r="F38" s="40" t="s">
        <v>153</v>
      </c>
      <c r="G38" s="39" t="s">
        <v>154</v>
      </c>
      <c r="H38" s="39" t="s">
        <v>37</v>
      </c>
      <c r="I38" s="40" t="n">
        <v>1200</v>
      </c>
      <c r="J38" s="40" t="n">
        <v>64.5</v>
      </c>
      <c r="K38" s="43" t="n">
        <f aca="false">I38*J38</f>
        <v>77400</v>
      </c>
      <c r="L38" s="40" t="n">
        <v>0</v>
      </c>
      <c r="M38" s="40" t="n">
        <f aca="false">9/100*K38</f>
        <v>6966</v>
      </c>
      <c r="N38" s="40" t="n">
        <f aca="false">9/100*K38</f>
        <v>6966</v>
      </c>
      <c r="O38" s="40" t="n">
        <f aca="false">I38-M38</f>
        <v>-5766</v>
      </c>
      <c r="P38" s="47" t="n">
        <f aca="false">SUM(K38,M38,N38)-L38</f>
        <v>91332</v>
      </c>
      <c r="Q38" s="40"/>
    </row>
    <row r="39" customFormat="false" ht="16.5" hidden="true" customHeight="true" outlineLevel="0" collapsed="false">
      <c r="A39" s="31" t="n">
        <v>40</v>
      </c>
      <c r="B39" s="31" t="s">
        <v>155</v>
      </c>
      <c r="C39" s="32" t="n">
        <v>43013</v>
      </c>
      <c r="D39" s="33" t="s">
        <v>130</v>
      </c>
      <c r="E39" s="38" t="n">
        <v>42979</v>
      </c>
      <c r="F39" s="31"/>
      <c r="G39" s="33" t="s">
        <v>96</v>
      </c>
      <c r="H39" s="33" t="s">
        <v>97</v>
      </c>
      <c r="I39" s="31"/>
      <c r="J39" s="31" t="n">
        <v>64.5</v>
      </c>
      <c r="K39" s="35" t="n">
        <v>387000</v>
      </c>
      <c r="L39" s="31"/>
      <c r="M39" s="31" t="n">
        <f aca="false">9/100*K39</f>
        <v>34830</v>
      </c>
      <c r="N39" s="31" t="n">
        <f aca="false">9/100*K39</f>
        <v>34830</v>
      </c>
      <c r="O39" s="31"/>
      <c r="P39" s="45" t="n">
        <f aca="false">SUM(K39,M39,N39)-L39</f>
        <v>456660</v>
      </c>
      <c r="Q39" s="31"/>
    </row>
    <row r="40" customFormat="false" ht="16.5" hidden="true" customHeight="true" outlineLevel="0" collapsed="false">
      <c r="A40" s="31" t="n">
        <v>41</v>
      </c>
      <c r="B40" s="31" t="s">
        <v>156</v>
      </c>
      <c r="C40" s="32" t="n">
        <v>43013</v>
      </c>
      <c r="D40" s="33" t="s">
        <v>133</v>
      </c>
      <c r="E40" s="38" t="n">
        <v>42979</v>
      </c>
      <c r="F40" s="31"/>
      <c r="G40" s="33" t="s">
        <v>105</v>
      </c>
      <c r="H40" s="33" t="s">
        <v>97</v>
      </c>
      <c r="I40" s="31"/>
      <c r="J40" s="31" t="n">
        <v>64.5</v>
      </c>
      <c r="K40" s="35" t="n">
        <v>96750</v>
      </c>
      <c r="L40" s="31"/>
      <c r="M40" s="31" t="n">
        <f aca="false">9/100*K40</f>
        <v>8707.5</v>
      </c>
      <c r="N40" s="31" t="n">
        <f aca="false">9/100*K40</f>
        <v>8707.5</v>
      </c>
      <c r="O40" s="31"/>
      <c r="P40" s="45" t="n">
        <f aca="false">SUM(K40,M40,N40)-L40</f>
        <v>114165</v>
      </c>
      <c r="Q40" s="31"/>
    </row>
    <row r="41" customFormat="false" ht="16.5" hidden="false" customHeight="true" outlineLevel="0" collapsed="false">
      <c r="A41" s="31" t="n">
        <v>42</v>
      </c>
      <c r="B41" s="31" t="s">
        <v>157</v>
      </c>
      <c r="C41" s="32" t="n">
        <v>43013</v>
      </c>
      <c r="D41" s="31" t="s">
        <v>73</v>
      </c>
      <c r="E41" s="38" t="n">
        <v>42979</v>
      </c>
      <c r="F41" s="31"/>
      <c r="G41" s="33" t="s">
        <v>91</v>
      </c>
      <c r="H41" s="33" t="s">
        <v>76</v>
      </c>
      <c r="I41" s="31" t="n">
        <v>1400</v>
      </c>
      <c r="J41" s="31"/>
      <c r="K41" s="35"/>
      <c r="L41" s="31"/>
      <c r="M41" s="31"/>
      <c r="N41" s="31"/>
      <c r="O41" s="31"/>
      <c r="P41" s="31"/>
      <c r="Q41" s="31"/>
    </row>
    <row r="42" customFormat="false" ht="16.5" hidden="true" customHeight="true" outlineLevel="0" collapsed="false">
      <c r="A42" s="31" t="n">
        <v>43</v>
      </c>
      <c r="B42" s="31" t="s">
        <v>158</v>
      </c>
      <c r="C42" s="32" t="n">
        <v>43013</v>
      </c>
      <c r="D42" s="31" t="s">
        <v>159</v>
      </c>
      <c r="E42" s="31"/>
      <c r="F42" s="31" t="s">
        <v>160</v>
      </c>
      <c r="G42" s="39" t="s">
        <v>110</v>
      </c>
      <c r="H42" s="39" t="s">
        <v>97</v>
      </c>
      <c r="I42" s="40" t="n">
        <v>1200</v>
      </c>
      <c r="J42" s="40" t="n">
        <v>64.5</v>
      </c>
      <c r="K42" s="43" t="n">
        <f aca="false">I42*J42</f>
        <v>77400</v>
      </c>
      <c r="L42" s="31"/>
      <c r="M42" s="40" t="n">
        <f aca="false">9/100*K42</f>
        <v>6966</v>
      </c>
      <c r="N42" s="40" t="n">
        <f aca="false">9/100*K42</f>
        <v>6966</v>
      </c>
      <c r="O42" s="40" t="n">
        <f aca="false">I42-M42</f>
        <v>-5766</v>
      </c>
      <c r="P42" s="47" t="n">
        <f aca="false">SUM(K42,M42,N42)-L42</f>
        <v>91332</v>
      </c>
      <c r="Q42" s="31"/>
    </row>
  </sheetData>
  <autoFilter ref="A2:S42"/>
  <printOptions headings="false" gridLines="false" gridLinesSet="true" horizontalCentered="true" verticalCentered="false"/>
  <pageMargins left="0.340277777777778" right="0.340277777777778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&amp;C&amp;"Arial,Bold"&amp;14BOSS Invoice Module (BIM)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2" style="0" width="9.85"/>
    <col collapsed="false" customWidth="true" hidden="false" outlineLevel="0" max="4" min="4" style="0" width="14.85"/>
    <col collapsed="false" customWidth="true" hidden="false" outlineLevel="0" max="5" min="5" style="0" width="13.43"/>
    <col collapsed="false" customWidth="true" hidden="false" outlineLevel="0" max="6" min="6" style="0" width="8.7"/>
    <col collapsed="false" customWidth="true" hidden="false" outlineLevel="0" max="7" min="7" style="0" width="12"/>
    <col collapsed="false" customWidth="true" hidden="false" outlineLevel="0" max="8" min="8" style="0" width="8.7"/>
    <col collapsed="false" customWidth="true" hidden="false" outlineLevel="0" max="9" min="9" style="0" width="6.28"/>
    <col collapsed="false" customWidth="true" hidden="false" outlineLevel="0" max="10" min="10" style="0" width="5"/>
    <col collapsed="false" customWidth="true" hidden="false" outlineLevel="0" max="11" min="11" style="0" width="6.85"/>
    <col collapsed="false" customWidth="true" hidden="false" outlineLevel="0" max="12" min="12" style="0" width="7"/>
    <col collapsed="false" customWidth="true" hidden="false" outlineLevel="0" max="14" min="13" style="0" width="7.57"/>
    <col collapsed="false" customWidth="true" hidden="true" outlineLevel="0" max="15" min="15" style="0" width="9.14"/>
    <col collapsed="false" customWidth="true" hidden="false" outlineLevel="0" max="16" min="16" style="0" width="8.7"/>
    <col collapsed="false" customWidth="true" hidden="false" outlineLevel="0" max="17" min="17" style="0" width="10.43"/>
    <col collapsed="false" customWidth="true" hidden="true" outlineLevel="0" max="18" min="18" style="0" width="9.14"/>
    <col collapsed="false" customWidth="true" hidden="false" outlineLevel="0" max="19" min="19" style="0" width="28.57"/>
    <col collapsed="false" customWidth="true" hidden="false" outlineLevel="0" max="1025" min="20" style="0" width="9.14"/>
  </cols>
  <sheetData>
    <row r="1" customFormat="false" ht="15" hidden="false" customHeight="true" outlineLevel="0" collapsed="false">
      <c r="A1" s="0" t="n">
        <v>20</v>
      </c>
      <c r="B1" s="0" t="s">
        <v>69</v>
      </c>
      <c r="R1" s="0" t="n">
        <f aca="false">COUNT(A3:A1471)</f>
        <v>16</v>
      </c>
    </row>
    <row r="2" customFormat="false" ht="33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70</v>
      </c>
      <c r="P2" s="6" t="s">
        <v>14</v>
      </c>
      <c r="Q2" s="4" t="s">
        <v>16</v>
      </c>
      <c r="R2" s="30" t="s">
        <v>71</v>
      </c>
      <c r="S2" s="30" t="s">
        <v>26</v>
      </c>
    </row>
    <row r="3" customFormat="false" ht="17.1" hidden="false" customHeight="true" outlineLevel="0" collapsed="false">
      <c r="A3" s="31" t="n">
        <v>1</v>
      </c>
      <c r="B3" s="31" t="s">
        <v>72</v>
      </c>
      <c r="C3" s="32" t="n">
        <v>42543</v>
      </c>
      <c r="D3" s="33" t="s">
        <v>73</v>
      </c>
      <c r="E3" s="34" t="s">
        <v>74</v>
      </c>
      <c r="F3" s="31"/>
      <c r="G3" s="33" t="s">
        <v>75</v>
      </c>
      <c r="H3" s="33" t="s">
        <v>76</v>
      </c>
      <c r="I3" s="31" t="n">
        <v>1400</v>
      </c>
      <c r="J3" s="31"/>
      <c r="K3" s="35"/>
      <c r="L3" s="31"/>
      <c r="M3" s="31"/>
      <c r="N3" s="31"/>
      <c r="O3" s="31" t="n">
        <f aca="false">IF(L3=0,I3-M3,0)</f>
        <v>1400</v>
      </c>
      <c r="P3" s="31" t="n">
        <f aca="false">O3*J3-L3</f>
        <v>0</v>
      </c>
      <c r="Q3" s="32" t="n">
        <v>42565</v>
      </c>
      <c r="R3" s="0" t="n">
        <v>1</v>
      </c>
      <c r="S3" s="0" t="s">
        <v>77</v>
      </c>
    </row>
    <row r="4" customFormat="false" ht="17.1" hidden="false" customHeight="true" outlineLevel="0" collapsed="false">
      <c r="A4" s="31" t="n">
        <v>2</v>
      </c>
      <c r="B4" s="31" t="s">
        <v>78</v>
      </c>
      <c r="C4" s="32" t="n">
        <v>42564</v>
      </c>
      <c r="D4" s="33" t="s">
        <v>73</v>
      </c>
      <c r="E4" s="34" t="s">
        <v>79</v>
      </c>
      <c r="F4" s="31"/>
      <c r="G4" s="33" t="s">
        <v>75</v>
      </c>
      <c r="H4" s="33" t="s">
        <v>76</v>
      </c>
      <c r="I4" s="31" t="n">
        <v>1400</v>
      </c>
      <c r="J4" s="31"/>
      <c r="K4" s="35"/>
      <c r="L4" s="31"/>
      <c r="M4" s="31"/>
      <c r="N4" s="31"/>
      <c r="O4" s="31" t="n">
        <f aca="false">IF(L4=0,I4-M4,0)</f>
        <v>1400</v>
      </c>
      <c r="P4" s="31"/>
      <c r="Q4" s="32" t="n">
        <v>42577</v>
      </c>
      <c r="R4" s="0" t="n">
        <v>2</v>
      </c>
      <c r="S4" s="0" t="s">
        <v>77</v>
      </c>
    </row>
    <row r="5" customFormat="false" ht="17.1" hidden="false" customHeight="true" outlineLevel="0" collapsed="false">
      <c r="A5" s="31" t="n">
        <v>4</v>
      </c>
      <c r="B5" s="31" t="s">
        <v>80</v>
      </c>
      <c r="C5" s="32" t="n">
        <v>42587</v>
      </c>
      <c r="D5" s="33" t="s">
        <v>73</v>
      </c>
      <c r="E5" s="34" t="s">
        <v>81</v>
      </c>
      <c r="F5" s="31"/>
      <c r="G5" s="33" t="s">
        <v>75</v>
      </c>
      <c r="H5" s="33" t="s">
        <v>76</v>
      </c>
      <c r="I5" s="31" t="n">
        <v>1400</v>
      </c>
      <c r="J5" s="31"/>
      <c r="K5" s="35"/>
      <c r="L5" s="31"/>
      <c r="M5" s="31"/>
      <c r="N5" s="31"/>
      <c r="O5" s="31" t="n">
        <f aca="false">IF(L5=0,I5-M5,0)</f>
        <v>1400</v>
      </c>
      <c r="P5" s="31"/>
      <c r="Q5" s="32" t="n">
        <v>42634</v>
      </c>
      <c r="R5" s="0" t="n">
        <v>4</v>
      </c>
      <c r="S5" s="0" t="s">
        <v>77</v>
      </c>
    </row>
    <row r="6" customFormat="false" ht="17.1" hidden="false" customHeight="true" outlineLevel="0" collapsed="false">
      <c r="A6" s="31" t="n">
        <v>3</v>
      </c>
      <c r="B6" s="31" t="s">
        <v>82</v>
      </c>
      <c r="C6" s="32" t="n">
        <v>42591</v>
      </c>
      <c r="D6" s="33" t="s">
        <v>83</v>
      </c>
      <c r="E6" s="34" t="s">
        <v>81</v>
      </c>
      <c r="F6" s="31"/>
      <c r="G6" s="33" t="s">
        <v>84</v>
      </c>
      <c r="H6" s="33" t="s">
        <v>32</v>
      </c>
      <c r="I6" s="31" t="n">
        <v>1400</v>
      </c>
      <c r="J6" s="31"/>
      <c r="K6" s="35"/>
      <c r="L6" s="31"/>
      <c r="M6" s="31"/>
      <c r="N6" s="31"/>
      <c r="O6" s="31" t="n">
        <f aca="false">IF(L6=0,I6-M6,0)</f>
        <v>1400</v>
      </c>
      <c r="P6" s="31"/>
      <c r="Q6" s="32" t="s">
        <v>85</v>
      </c>
      <c r="R6" s="0" t="n">
        <v>3</v>
      </c>
      <c r="S6" s="0" t="s">
        <v>77</v>
      </c>
    </row>
    <row r="7" customFormat="false" ht="17.1" hidden="false" customHeight="true" outlineLevel="0" collapsed="false">
      <c r="A7" s="31" t="n">
        <v>5</v>
      </c>
      <c r="B7" s="31" t="s">
        <v>86</v>
      </c>
      <c r="C7" s="32" t="n">
        <v>42620</v>
      </c>
      <c r="D7" s="33" t="s">
        <v>73</v>
      </c>
      <c r="E7" s="34" t="s">
        <v>87</v>
      </c>
      <c r="F7" s="31"/>
      <c r="G7" s="33" t="s">
        <v>75</v>
      </c>
      <c r="H7" s="33" t="s">
        <v>76</v>
      </c>
      <c r="I7" s="31" t="n">
        <v>1400</v>
      </c>
      <c r="J7" s="31"/>
      <c r="K7" s="35"/>
      <c r="L7" s="31"/>
      <c r="M7" s="31"/>
      <c r="N7" s="31"/>
      <c r="O7" s="31" t="n">
        <f aca="false">IF(L7=0,I7-M7,0)</f>
        <v>1400</v>
      </c>
      <c r="P7" s="31"/>
      <c r="Q7" s="32" t="n">
        <v>42634</v>
      </c>
      <c r="R7" s="0" t="n">
        <v>5</v>
      </c>
      <c r="S7" s="0" t="s">
        <v>77</v>
      </c>
    </row>
    <row r="8" customFormat="false" ht="17.1" hidden="false" customHeight="true" outlineLevel="0" collapsed="false">
      <c r="A8" s="31" t="n">
        <v>9</v>
      </c>
      <c r="B8" s="31" t="s">
        <v>88</v>
      </c>
      <c r="C8" s="32" t="n">
        <v>42653</v>
      </c>
      <c r="D8" s="33" t="s">
        <v>73</v>
      </c>
      <c r="E8" s="34" t="s">
        <v>89</v>
      </c>
      <c r="F8" s="31" t="s">
        <v>90</v>
      </c>
      <c r="G8" s="33" t="s">
        <v>91</v>
      </c>
      <c r="H8" s="33" t="s">
        <v>76</v>
      </c>
      <c r="I8" s="31" t="n">
        <v>1400</v>
      </c>
      <c r="J8" s="31"/>
      <c r="K8" s="35"/>
      <c r="L8" s="31"/>
      <c r="M8" s="31"/>
      <c r="N8" s="31"/>
      <c r="O8" s="31" t="n">
        <f aca="false">IF(L8=0,I8-M8,0)</f>
        <v>1400</v>
      </c>
      <c r="P8" s="31"/>
      <c r="Q8" s="32" t="n">
        <v>42739</v>
      </c>
      <c r="S8" s="0" t="s">
        <v>77</v>
      </c>
    </row>
    <row r="9" customFormat="false" ht="17.1" hidden="false" customHeight="true" outlineLevel="0" collapsed="false">
      <c r="A9" s="31" t="n">
        <v>10</v>
      </c>
      <c r="B9" s="31" t="s">
        <v>92</v>
      </c>
      <c r="C9" s="32" t="n">
        <v>42676</v>
      </c>
      <c r="D9" s="33" t="s">
        <v>73</v>
      </c>
      <c r="E9" s="34" t="s">
        <v>93</v>
      </c>
      <c r="F9" s="31" t="s">
        <v>90</v>
      </c>
      <c r="G9" s="33" t="s">
        <v>91</v>
      </c>
      <c r="H9" s="33" t="s">
        <v>76</v>
      </c>
      <c r="I9" s="31" t="n">
        <v>1400</v>
      </c>
      <c r="J9" s="31"/>
      <c r="K9" s="35"/>
      <c r="L9" s="31"/>
      <c r="M9" s="31"/>
      <c r="N9" s="31"/>
      <c r="O9" s="31" t="n">
        <f aca="false">IF(L9=0,I9-M9,0)</f>
        <v>1400</v>
      </c>
      <c r="P9" s="31"/>
      <c r="Q9" s="32" t="n">
        <v>42702</v>
      </c>
      <c r="S9" s="0" t="s">
        <v>77</v>
      </c>
    </row>
    <row r="10" customFormat="false" ht="17.1" hidden="false" customHeight="true" outlineLevel="0" collapsed="false">
      <c r="A10" s="31" t="n">
        <v>12</v>
      </c>
      <c r="B10" s="31" t="s">
        <v>98</v>
      </c>
      <c r="C10" s="32" t="n">
        <v>42746</v>
      </c>
      <c r="D10" s="33" t="s">
        <v>73</v>
      </c>
      <c r="E10" s="34" t="s">
        <v>99</v>
      </c>
      <c r="F10" s="31"/>
      <c r="G10" s="33" t="s">
        <v>91</v>
      </c>
      <c r="H10" s="33" t="s">
        <v>76</v>
      </c>
      <c r="I10" s="31" t="n">
        <v>1400</v>
      </c>
      <c r="J10" s="31"/>
      <c r="K10" s="35" t="n">
        <f aca="false">I10*J10</f>
        <v>0</v>
      </c>
      <c r="L10" s="31" t="n">
        <f aca="false">K10*0.1</f>
        <v>0</v>
      </c>
      <c r="M10" s="31"/>
      <c r="N10" s="31"/>
      <c r="O10" s="31" t="n">
        <v>2800</v>
      </c>
      <c r="P10" s="31" t="n">
        <f aca="false">K10-L10</f>
        <v>0</v>
      </c>
      <c r="Q10" s="32" t="n">
        <v>42755</v>
      </c>
      <c r="S10" s="0" t="s">
        <v>100</v>
      </c>
    </row>
    <row r="11" customFormat="false" ht="17.1" hidden="false" customHeight="true" outlineLevel="0" collapsed="false">
      <c r="A11" s="31" t="n">
        <v>19</v>
      </c>
      <c r="B11" s="31" t="s">
        <v>112</v>
      </c>
      <c r="C11" s="32" t="n">
        <v>42861</v>
      </c>
      <c r="D11" s="33" t="s">
        <v>73</v>
      </c>
      <c r="E11" s="34" t="s">
        <v>113</v>
      </c>
      <c r="F11" s="31"/>
      <c r="G11" s="33" t="s">
        <v>91</v>
      </c>
      <c r="H11" s="33" t="s">
        <v>76</v>
      </c>
      <c r="I11" s="31" t="n">
        <v>1400</v>
      </c>
      <c r="J11" s="31"/>
      <c r="K11" s="35" t="n">
        <f aca="false">I11*J11</f>
        <v>0</v>
      </c>
      <c r="L11" s="31" t="n">
        <f aca="false">K11*0.1</f>
        <v>0</v>
      </c>
      <c r="M11" s="31"/>
      <c r="N11" s="31"/>
      <c r="O11" s="31" t="n">
        <f aca="false">I11-M11</f>
        <v>1400</v>
      </c>
      <c r="P11" s="31" t="n">
        <f aca="false">K11-L11</f>
        <v>0</v>
      </c>
      <c r="Q11" s="32" t="n">
        <v>42874</v>
      </c>
    </row>
    <row r="12" customFormat="false" ht="17.1" hidden="false" customHeight="true" outlineLevel="0" collapsed="false">
      <c r="A12" s="31" t="n">
        <v>26</v>
      </c>
      <c r="B12" s="31" t="s">
        <v>120</v>
      </c>
      <c r="C12" s="32" t="n">
        <v>42894</v>
      </c>
      <c r="D12" s="33" t="s">
        <v>121</v>
      </c>
      <c r="E12" s="33" t="s">
        <v>122</v>
      </c>
      <c r="F12" s="31"/>
      <c r="G12" s="33" t="s">
        <v>123</v>
      </c>
      <c r="H12" s="33" t="s">
        <v>124</v>
      </c>
      <c r="I12" s="31" t="n">
        <v>1600</v>
      </c>
      <c r="J12" s="31"/>
      <c r="K12" s="35" t="n">
        <f aca="false">I12*J12</f>
        <v>0</v>
      </c>
      <c r="L12" s="31" t="n">
        <f aca="false">K12*0.1</f>
        <v>0</v>
      </c>
      <c r="M12" s="31"/>
      <c r="N12" s="31"/>
      <c r="O12" s="31" t="n">
        <f aca="false">I12-M12</f>
        <v>1600</v>
      </c>
      <c r="P12" s="31" t="n">
        <f aca="false">K12-L12</f>
        <v>0</v>
      </c>
      <c r="Q12" s="32"/>
    </row>
    <row r="13" customFormat="false" ht="16.5" hidden="false" customHeight="true" outlineLevel="0" collapsed="false">
      <c r="A13" s="31" t="n">
        <v>32</v>
      </c>
      <c r="B13" s="31" t="s">
        <v>134</v>
      </c>
      <c r="C13" s="32" t="n">
        <v>42961</v>
      </c>
      <c r="D13" s="31" t="s">
        <v>135</v>
      </c>
      <c r="E13" s="31" t="s">
        <v>136</v>
      </c>
      <c r="F13" s="31"/>
      <c r="G13" s="33" t="s">
        <v>91</v>
      </c>
      <c r="H13" s="33" t="s">
        <v>76</v>
      </c>
      <c r="I13" s="31" t="n">
        <v>1400</v>
      </c>
      <c r="J13" s="31"/>
      <c r="K13" s="35" t="n">
        <f aca="false">I13*J13</f>
        <v>0</v>
      </c>
      <c r="L13" s="31" t="n">
        <f aca="false">K13*0.1</f>
        <v>0</v>
      </c>
      <c r="M13" s="31"/>
      <c r="N13" s="31"/>
      <c r="O13" s="31" t="n">
        <f aca="false">I13-M13</f>
        <v>1400</v>
      </c>
      <c r="P13" s="31" t="n">
        <f aca="false">K13-L13</f>
        <v>0</v>
      </c>
      <c r="Q13" s="32" t="n">
        <v>43007</v>
      </c>
    </row>
    <row r="14" customFormat="false" ht="15" hidden="false" customHeight="true" outlineLevel="0" collapsed="false">
      <c r="A14" s="31" t="n">
        <v>33</v>
      </c>
      <c r="B14" s="31" t="s">
        <v>137</v>
      </c>
      <c r="C14" s="32" t="n">
        <v>42961</v>
      </c>
      <c r="D14" s="31" t="s">
        <v>138</v>
      </c>
      <c r="E14" s="31" t="s">
        <v>136</v>
      </c>
      <c r="F14" s="31"/>
      <c r="G14" s="31" t="s">
        <v>139</v>
      </c>
      <c r="H14" s="31" t="s">
        <v>140</v>
      </c>
      <c r="I14" s="31" t="n">
        <v>1600</v>
      </c>
      <c r="J14" s="31"/>
      <c r="K14" s="35" t="n">
        <f aca="false">I14*J14</f>
        <v>0</v>
      </c>
      <c r="L14" s="31" t="n">
        <f aca="false">K14*0.1</f>
        <v>0</v>
      </c>
      <c r="M14" s="31"/>
      <c r="N14" s="31"/>
      <c r="O14" s="31" t="n">
        <f aca="false">I14-M14</f>
        <v>1600</v>
      </c>
      <c r="P14" s="31" t="n">
        <f aca="false">K14-L14</f>
        <v>0</v>
      </c>
      <c r="Q14" s="32" t="n">
        <v>42966</v>
      </c>
    </row>
    <row r="15" customFormat="false" ht="15" hidden="false" customHeight="true" outlineLevel="0" collapsed="false">
      <c r="A15" s="31" t="n">
        <v>34</v>
      </c>
      <c r="B15" s="31" t="s">
        <v>141</v>
      </c>
      <c r="C15" s="32" t="n">
        <v>42961</v>
      </c>
      <c r="D15" s="31" t="s">
        <v>142</v>
      </c>
      <c r="E15" s="31" t="s">
        <v>136</v>
      </c>
      <c r="F15" s="31"/>
      <c r="G15" s="31" t="s">
        <v>139</v>
      </c>
      <c r="H15" s="31" t="s">
        <v>140</v>
      </c>
      <c r="I15" s="31" t="n">
        <v>1600</v>
      </c>
      <c r="J15" s="31"/>
      <c r="K15" s="35" t="n">
        <f aca="false">I15*J15</f>
        <v>0</v>
      </c>
      <c r="L15" s="31" t="n">
        <f aca="false">K15*0.1</f>
        <v>0</v>
      </c>
      <c r="M15" s="31"/>
      <c r="N15" s="31"/>
      <c r="O15" s="31" t="n">
        <f aca="false">I15-M15</f>
        <v>1600</v>
      </c>
      <c r="P15" s="31" t="n">
        <f aca="false">K15-L15</f>
        <v>0</v>
      </c>
      <c r="Q15" s="32" t="n">
        <v>42966</v>
      </c>
    </row>
    <row r="16" customFormat="false" ht="16.5" hidden="false" customHeight="true" outlineLevel="0" collapsed="false">
      <c r="A16" s="31" t="n">
        <v>37</v>
      </c>
      <c r="B16" s="31" t="s">
        <v>147</v>
      </c>
      <c r="C16" s="32" t="n">
        <v>43003</v>
      </c>
      <c r="D16" s="31" t="s">
        <v>73</v>
      </c>
      <c r="E16" s="31" t="s">
        <v>148</v>
      </c>
      <c r="F16" s="31"/>
      <c r="G16" s="33" t="s">
        <v>91</v>
      </c>
      <c r="H16" s="33" t="s">
        <v>76</v>
      </c>
      <c r="I16" s="31" t="n">
        <v>1400</v>
      </c>
      <c r="J16" s="31"/>
      <c r="K16" s="35"/>
      <c r="L16" s="31"/>
      <c r="M16" s="31"/>
      <c r="N16" s="31"/>
      <c r="O16" s="31" t="n">
        <f aca="false">I16-M16</f>
        <v>1400</v>
      </c>
      <c r="P16" s="31"/>
      <c r="Q16" s="31"/>
    </row>
    <row r="17" customFormat="false" ht="15" hidden="false" customHeight="true" outlineLevel="0" collapsed="false">
      <c r="A17" s="31" t="n">
        <v>38</v>
      </c>
      <c r="B17" s="31" t="s">
        <v>149</v>
      </c>
      <c r="C17" s="32" t="n">
        <v>43003</v>
      </c>
      <c r="D17" s="31" t="s">
        <v>150</v>
      </c>
      <c r="E17" s="31" t="s">
        <v>148</v>
      </c>
      <c r="F17" s="31"/>
      <c r="G17" s="31" t="s">
        <v>139</v>
      </c>
      <c r="H17" s="31" t="s">
        <v>140</v>
      </c>
      <c r="I17" s="31" t="n">
        <v>1600</v>
      </c>
      <c r="J17" s="31"/>
      <c r="K17" s="35"/>
      <c r="L17" s="31"/>
      <c r="M17" s="31"/>
      <c r="N17" s="31"/>
      <c r="O17" s="31" t="n">
        <f aca="false">I17-M17</f>
        <v>1600</v>
      </c>
      <c r="P17" s="31"/>
      <c r="Q17" s="46" t="n">
        <v>43004</v>
      </c>
    </row>
    <row r="18" customFormat="false" ht="16.5" hidden="false" customHeight="true" outlineLevel="0" collapsed="false">
      <c r="A18" s="31" t="n">
        <v>42</v>
      </c>
      <c r="B18" s="31" t="s">
        <v>157</v>
      </c>
      <c r="C18" s="32" t="n">
        <v>43013</v>
      </c>
      <c r="D18" s="31" t="s">
        <v>73</v>
      </c>
      <c r="E18" s="38" t="n">
        <v>42979</v>
      </c>
      <c r="F18" s="31"/>
      <c r="G18" s="33" t="s">
        <v>91</v>
      </c>
      <c r="H18" s="33" t="s">
        <v>76</v>
      </c>
      <c r="I18" s="31" t="n">
        <v>1400</v>
      </c>
      <c r="J18" s="31"/>
      <c r="K18" s="35"/>
      <c r="L18" s="31"/>
      <c r="M18" s="31"/>
      <c r="N18" s="31"/>
      <c r="O18" s="31"/>
      <c r="P18" s="31"/>
      <c r="Q18" s="31"/>
    </row>
  </sheetData>
  <autoFilter ref="A2:S17"/>
  <printOptions headings="false" gridLines="false" gridLinesSet="true" horizontalCentered="true" verticalCentered="false"/>
  <pageMargins left="0.340277777777778" right="0.340277777777778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&amp;C&amp;"Arial,Bold"&amp;14BOSS Invoice Module (BIM)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9.85"/>
    <col collapsed="false" customWidth="true" hidden="false" outlineLevel="0" max="3" min="3" style="0" width="12.14"/>
    <col collapsed="false" customWidth="true" hidden="false" outlineLevel="0" max="4" min="4" style="0" width="9.85"/>
    <col collapsed="false" customWidth="true" hidden="false" outlineLevel="0" max="5" min="5" style="0" width="14.85"/>
    <col collapsed="false" customWidth="true" hidden="false" outlineLevel="0" max="6" min="6" style="0" width="13.43"/>
    <col collapsed="false" customWidth="true" hidden="false" outlineLevel="0" max="7" min="7" style="0" width="8.7"/>
    <col collapsed="false" customWidth="true" hidden="false" outlineLevel="0" max="8" min="8" style="0" width="12"/>
    <col collapsed="false" customWidth="true" hidden="false" outlineLevel="0" max="9" min="9" style="0" width="8.7"/>
    <col collapsed="false" customWidth="true" hidden="false" outlineLevel="0" max="10" min="10" style="0" width="6.28"/>
    <col collapsed="false" customWidth="true" hidden="false" outlineLevel="0" max="11" min="11" style="0" width="5"/>
    <col collapsed="false" customWidth="true" hidden="false" outlineLevel="0" max="12" min="12" style="0" width="6.85"/>
    <col collapsed="false" customWidth="true" hidden="true" outlineLevel="0" max="13" min="13" style="0" width="9.14"/>
    <col collapsed="false" customWidth="true" hidden="false" outlineLevel="0" max="15" min="14" style="0" width="7.57"/>
    <col collapsed="false" customWidth="true" hidden="true" outlineLevel="0" max="16" min="16" style="0" width="9.14"/>
    <col collapsed="false" customWidth="true" hidden="false" outlineLevel="0" max="17" min="17" style="0" width="8.7"/>
    <col collapsed="false" customWidth="true" hidden="false" outlineLevel="0" max="18" min="18" style="0" width="10.43"/>
    <col collapsed="false" customWidth="true" hidden="true" outlineLevel="0" max="20" min="19" style="0" width="9.14"/>
    <col collapsed="false" customWidth="true" hidden="false" outlineLevel="0" max="1025" min="21" style="0" width="9.14"/>
  </cols>
  <sheetData>
    <row r="1" customFormat="false" ht="15" hidden="false" customHeight="true" outlineLevel="0" collapsed="false">
      <c r="A1" s="0" t="n">
        <v>20</v>
      </c>
      <c r="B1" s="0" t="s">
        <v>69</v>
      </c>
      <c r="S1" s="0" t="n">
        <f aca="false">COUNT(A3:A1463)</f>
        <v>8</v>
      </c>
    </row>
    <row r="2" customFormat="false" ht="33" hidden="false" customHeight="true" outlineLevel="0" collapsed="false">
      <c r="A2" s="4" t="s">
        <v>0</v>
      </c>
      <c r="B2" s="4" t="s">
        <v>1</v>
      </c>
      <c r="C2" s="48" t="s">
        <v>161</v>
      </c>
      <c r="D2" s="4" t="s">
        <v>2</v>
      </c>
      <c r="E2" s="4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29" t="s">
        <v>10</v>
      </c>
      <c r="M2" s="4" t="s">
        <v>11</v>
      </c>
      <c r="N2" s="6" t="s">
        <v>12</v>
      </c>
      <c r="O2" s="6" t="s">
        <v>13</v>
      </c>
      <c r="P2" s="6" t="s">
        <v>70</v>
      </c>
      <c r="Q2" s="6" t="s">
        <v>14</v>
      </c>
      <c r="R2" s="4" t="s">
        <v>16</v>
      </c>
      <c r="S2" s="30" t="s">
        <v>71</v>
      </c>
      <c r="T2" s="30" t="s">
        <v>26</v>
      </c>
    </row>
    <row r="3" customFormat="false" ht="21.95" hidden="false" customHeight="true" outlineLevel="0" collapsed="false">
      <c r="A3" s="49" t="n">
        <v>30</v>
      </c>
      <c r="B3" s="50" t="s">
        <v>129</v>
      </c>
      <c r="C3" s="50" t="s">
        <v>129</v>
      </c>
      <c r="D3" s="51" t="n">
        <v>42979</v>
      </c>
      <c r="E3" s="52" t="s">
        <v>130</v>
      </c>
      <c r="F3" s="53" t="s">
        <v>131</v>
      </c>
      <c r="G3" s="50"/>
      <c r="H3" s="52" t="s">
        <v>96</v>
      </c>
      <c r="I3" s="52" t="s">
        <v>97</v>
      </c>
      <c r="J3" s="50" t="n">
        <v>11250</v>
      </c>
      <c r="K3" s="50" t="n">
        <v>63.45</v>
      </c>
      <c r="L3" s="54" t="n">
        <f aca="false">J3*K3</f>
        <v>713812.5</v>
      </c>
      <c r="M3" s="50" t="n">
        <v>0</v>
      </c>
      <c r="N3" s="50" t="n">
        <f aca="false">9/100*L3</f>
        <v>64243.125</v>
      </c>
      <c r="O3" s="50" t="n">
        <f aca="false">9/100*L3</f>
        <v>64243.125</v>
      </c>
      <c r="P3" s="50"/>
      <c r="Q3" s="55" t="n">
        <f aca="false">SUM(L3,N3,O3)-M3</f>
        <v>842298.75</v>
      </c>
      <c r="R3" s="56"/>
      <c r="T3" s="0" t="n">
        <v>1265220</v>
      </c>
    </row>
    <row r="4" customFormat="false" ht="21.95" hidden="false" customHeight="true" outlineLevel="0" collapsed="false">
      <c r="A4" s="49" t="n">
        <v>31</v>
      </c>
      <c r="B4" s="50" t="s">
        <v>132</v>
      </c>
      <c r="C4" s="50" t="s">
        <v>132</v>
      </c>
      <c r="D4" s="51" t="n">
        <v>42979</v>
      </c>
      <c r="E4" s="52" t="s">
        <v>133</v>
      </c>
      <c r="F4" s="53" t="s">
        <v>131</v>
      </c>
      <c r="G4" s="50"/>
      <c r="H4" s="52" t="s">
        <v>105</v>
      </c>
      <c r="I4" s="52" t="s">
        <v>97</v>
      </c>
      <c r="J4" s="50" t="n">
        <v>1500</v>
      </c>
      <c r="K4" s="50" t="n">
        <v>63.45</v>
      </c>
      <c r="L4" s="54" t="n">
        <f aca="false">J4*K4</f>
        <v>95175</v>
      </c>
      <c r="M4" s="50" t="n">
        <v>0</v>
      </c>
      <c r="N4" s="50" t="n">
        <f aca="false">9/100*L4</f>
        <v>8565.75</v>
      </c>
      <c r="O4" s="50" t="n">
        <f aca="false">9/100*L4</f>
        <v>8565.75</v>
      </c>
      <c r="P4" s="50"/>
      <c r="Q4" s="55" t="n">
        <f aca="false">SUM(L4,N4,O4)-M4</f>
        <v>112306.5</v>
      </c>
      <c r="R4" s="56"/>
      <c r="T4" s="0" t="n">
        <f aca="false">T3-$AA$27</f>
        <v>1265220</v>
      </c>
    </row>
    <row r="5" customFormat="false" ht="21.95" hidden="false" customHeight="true" outlineLevel="0" collapsed="false">
      <c r="A5" s="49" t="n">
        <v>35</v>
      </c>
      <c r="B5" s="57" t="s">
        <v>143</v>
      </c>
      <c r="C5" s="57" t="s">
        <v>134</v>
      </c>
      <c r="D5" s="51" t="n">
        <v>42979</v>
      </c>
      <c r="E5" s="58" t="s">
        <v>144</v>
      </c>
      <c r="F5" s="50"/>
      <c r="G5" s="50" t="n">
        <v>5053002</v>
      </c>
      <c r="H5" s="52" t="s">
        <v>110</v>
      </c>
      <c r="I5" s="52" t="s">
        <v>97</v>
      </c>
      <c r="J5" s="50" t="n">
        <v>1200</v>
      </c>
      <c r="K5" s="50" t="n">
        <v>63.45</v>
      </c>
      <c r="L5" s="54" t="n">
        <f aca="false">J5*K5</f>
        <v>76140</v>
      </c>
      <c r="M5" s="50" t="n">
        <v>0</v>
      </c>
      <c r="N5" s="50" t="n">
        <f aca="false">9/100*L5</f>
        <v>6852.6</v>
      </c>
      <c r="O5" s="50" t="n">
        <f aca="false">9/100*L5</f>
        <v>6852.6</v>
      </c>
      <c r="P5" s="50" t="n">
        <f aca="false">J5-N5</f>
        <v>-5652.6</v>
      </c>
      <c r="Q5" s="55" t="n">
        <f aca="false">SUM(L5,N5,O5)-M5</f>
        <v>89845.2</v>
      </c>
      <c r="R5" s="50"/>
    </row>
    <row r="6" customFormat="false" ht="21.95" hidden="false" customHeight="true" outlineLevel="0" collapsed="false">
      <c r="A6" s="49" t="n">
        <v>36</v>
      </c>
      <c r="B6" s="57" t="s">
        <v>145</v>
      </c>
      <c r="C6" s="57" t="s">
        <v>137</v>
      </c>
      <c r="D6" s="51" t="n">
        <v>42979</v>
      </c>
      <c r="E6" s="58" t="s">
        <v>146</v>
      </c>
      <c r="F6" s="50"/>
      <c r="G6" s="50" t="n">
        <v>224</v>
      </c>
      <c r="H6" s="52" t="s">
        <v>110</v>
      </c>
      <c r="I6" s="52" t="s">
        <v>97</v>
      </c>
      <c r="J6" s="50" t="n">
        <v>1200</v>
      </c>
      <c r="K6" s="50" t="n">
        <v>63.45</v>
      </c>
      <c r="L6" s="54" t="n">
        <f aca="false">J6*K6</f>
        <v>76140</v>
      </c>
      <c r="M6" s="50" t="n">
        <v>0</v>
      </c>
      <c r="N6" s="50" t="n">
        <f aca="false">9/100*L6</f>
        <v>6852.6</v>
      </c>
      <c r="O6" s="50" t="n">
        <f aca="false">9/100*L6</f>
        <v>6852.6</v>
      </c>
      <c r="P6" s="50" t="n">
        <f aca="false">J6-N6</f>
        <v>-5652.6</v>
      </c>
      <c r="Q6" s="55" t="n">
        <f aca="false">SUM(L6,N6,O6)-M6</f>
        <v>89845.2</v>
      </c>
      <c r="R6" s="50"/>
    </row>
    <row r="7" s="66" customFormat="true" ht="21.95" hidden="false" customHeight="true" outlineLevel="0" collapsed="false">
      <c r="A7" s="59" t="n">
        <v>39</v>
      </c>
      <c r="B7" s="60" t="s">
        <v>151</v>
      </c>
      <c r="C7" s="60" t="s">
        <v>141</v>
      </c>
      <c r="D7" s="61" t="n">
        <v>43004</v>
      </c>
      <c r="E7" s="62" t="s">
        <v>152</v>
      </c>
      <c r="F7" s="62"/>
      <c r="G7" s="62" t="s">
        <v>153</v>
      </c>
      <c r="H7" s="63" t="s">
        <v>154</v>
      </c>
      <c r="I7" s="63" t="s">
        <v>37</v>
      </c>
      <c r="J7" s="62" t="n">
        <v>1200</v>
      </c>
      <c r="K7" s="62" t="n">
        <v>64.5</v>
      </c>
      <c r="L7" s="64" t="n">
        <f aca="false">J7*K7</f>
        <v>77400</v>
      </c>
      <c r="M7" s="62" t="n">
        <v>0</v>
      </c>
      <c r="N7" s="62" t="n">
        <f aca="false">9/100*L7</f>
        <v>6966</v>
      </c>
      <c r="O7" s="62" t="n">
        <f aca="false">9/100*L7</f>
        <v>6966</v>
      </c>
      <c r="P7" s="62" t="n">
        <f aca="false">J7-N7</f>
        <v>-5766</v>
      </c>
      <c r="Q7" s="65" t="n">
        <f aca="false">SUM(L7,N7,O7)-M7</f>
        <v>91332</v>
      </c>
      <c r="R7" s="62"/>
    </row>
    <row r="8" customFormat="false" ht="21.95" hidden="false" customHeight="true" outlineLevel="0" collapsed="false">
      <c r="A8" s="49" t="n">
        <v>40</v>
      </c>
      <c r="B8" s="57" t="s">
        <v>155</v>
      </c>
      <c r="C8" s="57" t="s">
        <v>143</v>
      </c>
      <c r="D8" s="51" t="n">
        <v>43013</v>
      </c>
      <c r="E8" s="52" t="s">
        <v>130</v>
      </c>
      <c r="F8" s="53" t="n">
        <v>42979</v>
      </c>
      <c r="G8" s="50"/>
      <c r="H8" s="52" t="s">
        <v>96</v>
      </c>
      <c r="I8" s="52" t="s">
        <v>97</v>
      </c>
      <c r="J8" s="50"/>
      <c r="K8" s="50" t="n">
        <v>64.5</v>
      </c>
      <c r="L8" s="54" t="n">
        <v>387000</v>
      </c>
      <c r="M8" s="50"/>
      <c r="N8" s="50" t="n">
        <f aca="false">9/100*L8</f>
        <v>34830</v>
      </c>
      <c r="O8" s="50" t="n">
        <f aca="false">9/100*L8</f>
        <v>34830</v>
      </c>
      <c r="P8" s="50"/>
      <c r="Q8" s="55" t="n">
        <f aca="false">SUM(L8,N8,O8)-M8</f>
        <v>456660</v>
      </c>
      <c r="R8" s="50"/>
    </row>
    <row r="9" customFormat="false" ht="21.95" hidden="false" customHeight="true" outlineLevel="0" collapsed="false">
      <c r="A9" s="49" t="n">
        <v>41</v>
      </c>
      <c r="B9" s="57" t="s">
        <v>156</v>
      </c>
      <c r="C9" s="57" t="s">
        <v>145</v>
      </c>
      <c r="D9" s="51" t="n">
        <v>43013</v>
      </c>
      <c r="E9" s="52" t="s">
        <v>133</v>
      </c>
      <c r="F9" s="53" t="n">
        <v>42979</v>
      </c>
      <c r="G9" s="50"/>
      <c r="H9" s="52" t="s">
        <v>105</v>
      </c>
      <c r="I9" s="52" t="s">
        <v>97</v>
      </c>
      <c r="J9" s="50"/>
      <c r="K9" s="50" t="n">
        <v>64.5</v>
      </c>
      <c r="L9" s="54" t="n">
        <v>96750</v>
      </c>
      <c r="M9" s="50"/>
      <c r="N9" s="50" t="n">
        <f aca="false">9/100*L9</f>
        <v>8707.5</v>
      </c>
      <c r="O9" s="50" t="n">
        <f aca="false">9/100*L9</f>
        <v>8707.5</v>
      </c>
      <c r="P9" s="50"/>
      <c r="Q9" s="55" t="n">
        <f aca="false">SUM(L9,N9,O9)-M9</f>
        <v>114165</v>
      </c>
      <c r="R9" s="50"/>
    </row>
    <row r="10" customFormat="false" ht="21.95" hidden="false" customHeight="true" outlineLevel="0" collapsed="false">
      <c r="A10" s="49" t="n">
        <v>43</v>
      </c>
      <c r="B10" s="57" t="s">
        <v>158</v>
      </c>
      <c r="C10" s="57" t="s">
        <v>147</v>
      </c>
      <c r="D10" s="51" t="n">
        <v>43013</v>
      </c>
      <c r="E10" s="50" t="s">
        <v>159</v>
      </c>
      <c r="F10" s="50"/>
      <c r="G10" s="50" t="s">
        <v>160</v>
      </c>
      <c r="H10" s="67" t="s">
        <v>110</v>
      </c>
      <c r="I10" s="67" t="s">
        <v>97</v>
      </c>
      <c r="J10" s="58" t="n">
        <v>1200</v>
      </c>
      <c r="K10" s="58" t="n">
        <v>64.5</v>
      </c>
      <c r="L10" s="68" t="n">
        <f aca="false">J10*K10</f>
        <v>77400</v>
      </c>
      <c r="M10" s="50"/>
      <c r="N10" s="58" t="n">
        <f aca="false">9/100*L10</f>
        <v>6966</v>
      </c>
      <c r="O10" s="58" t="n">
        <f aca="false">9/100*L10</f>
        <v>6966</v>
      </c>
      <c r="P10" s="58" t="n">
        <f aca="false">J10-N10</f>
        <v>-5766</v>
      </c>
      <c r="Q10" s="69" t="n">
        <f aca="false">SUM(L10,N10,O10)-M10</f>
        <v>91332</v>
      </c>
      <c r="R10" s="50"/>
    </row>
  </sheetData>
  <autoFilter ref="A2:T6"/>
  <printOptions headings="false" gridLines="false" gridLinesSet="true" horizontalCentered="true" verticalCentered="false"/>
  <pageMargins left="0.340277777777778" right="0.340277777777778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&amp;C&amp;"Arial,Bold"&amp;14BOSS Invoice Module (BIM)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57"/>
    <col collapsed="false" customWidth="true" hidden="false" outlineLevel="0" max="3" min="3" style="0" width="9.85"/>
    <col collapsed="false" customWidth="true" hidden="false" outlineLevel="0" max="4" min="4" style="0" width="12.85"/>
    <col collapsed="false" customWidth="true" hidden="false" outlineLevel="0" max="5" min="5" style="0" width="6.43"/>
    <col collapsed="false" customWidth="true" hidden="false" outlineLevel="0" max="6" min="6" style="0" width="7.28"/>
    <col collapsed="false" customWidth="true" hidden="false" outlineLevel="0" max="7" min="7" style="0" width="10.71"/>
    <col collapsed="false" customWidth="true" hidden="false" outlineLevel="0" max="8" min="8" style="0" width="5.7"/>
    <col collapsed="false" customWidth="true" hidden="false" outlineLevel="0" max="9" min="9" style="0" width="5"/>
    <col collapsed="false" customWidth="true" hidden="false" outlineLevel="0" max="10" min="10" style="0" width="6"/>
    <col collapsed="false" customWidth="true" hidden="false" outlineLevel="0" max="11" min="11" style="0" width="8.57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4" min="14" style="0" width="12.85"/>
    <col collapsed="false" customWidth="true" hidden="false" outlineLevel="0" max="1025" min="15" style="0" width="8.57"/>
  </cols>
  <sheetData>
    <row r="1" customFormat="false" ht="15" hidden="false" customHeight="true" outlineLevel="0" collapsed="false"/>
    <row r="2" s="70" customFormat="true" ht="18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14</v>
      </c>
      <c r="N2" s="4" t="s">
        <v>162</v>
      </c>
    </row>
    <row r="3" customFormat="false" ht="18" hidden="false" customHeight="true" outlineLevel="0" collapsed="false">
      <c r="A3" s="71" t="n">
        <v>1</v>
      </c>
      <c r="B3" s="71" t="s">
        <v>103</v>
      </c>
      <c r="C3" s="72" t="n">
        <v>42776</v>
      </c>
      <c r="D3" s="73" t="s">
        <v>104</v>
      </c>
      <c r="E3" s="74" t="n">
        <v>42736</v>
      </c>
      <c r="F3" s="71"/>
      <c r="G3" s="73" t="s">
        <v>105</v>
      </c>
      <c r="H3" s="75" t="s">
        <v>163</v>
      </c>
      <c r="I3" s="71" t="n">
        <v>750</v>
      </c>
      <c r="J3" s="71" t="n">
        <v>67.8</v>
      </c>
      <c r="K3" s="76" t="n">
        <f aca="false">I3*J3</f>
        <v>50850</v>
      </c>
      <c r="L3" s="76" t="n">
        <f aca="false">K3*0.1</f>
        <v>5085</v>
      </c>
      <c r="M3" s="77" t="n">
        <f aca="false">K3-L3</f>
        <v>45765</v>
      </c>
      <c r="N3" s="78"/>
    </row>
    <row r="4" customFormat="false" ht="18" hidden="false" customHeight="true" outlineLevel="0" collapsed="false">
      <c r="A4" s="71" t="n">
        <v>2</v>
      </c>
      <c r="B4" s="71" t="s">
        <v>108</v>
      </c>
      <c r="C4" s="72" t="n">
        <v>42828</v>
      </c>
      <c r="D4" s="73" t="s">
        <v>109</v>
      </c>
      <c r="E4" s="75"/>
      <c r="F4" s="71" t="n">
        <v>140</v>
      </c>
      <c r="G4" s="73" t="s">
        <v>110</v>
      </c>
      <c r="H4" s="75" t="s">
        <v>163</v>
      </c>
      <c r="I4" s="71" t="n">
        <v>1200</v>
      </c>
      <c r="J4" s="71" t="n">
        <v>64.36</v>
      </c>
      <c r="K4" s="76" t="n">
        <f aca="false">I4*J4</f>
        <v>77232</v>
      </c>
      <c r="L4" s="76" t="n">
        <f aca="false">K4*0.1</f>
        <v>7723.2</v>
      </c>
      <c r="M4" s="77" t="n">
        <f aca="false">K4-L4</f>
        <v>69508.8</v>
      </c>
      <c r="N4" s="78"/>
    </row>
    <row r="5" customFormat="false" ht="18" hidden="false" customHeight="true" outlineLevel="0" collapsed="false">
      <c r="A5" s="71" t="n">
        <v>3</v>
      </c>
      <c r="B5" s="71" t="s">
        <v>117</v>
      </c>
      <c r="C5" s="72" t="n">
        <v>42861</v>
      </c>
      <c r="D5" s="73" t="s">
        <v>95</v>
      </c>
      <c r="E5" s="74" t="n">
        <v>42795</v>
      </c>
      <c r="F5" s="71"/>
      <c r="G5" s="73" t="s">
        <v>96</v>
      </c>
      <c r="H5" s="75" t="s">
        <v>163</v>
      </c>
      <c r="I5" s="71" t="n">
        <v>3750</v>
      </c>
      <c r="J5" s="71" t="n">
        <v>64.4</v>
      </c>
      <c r="K5" s="76" t="n">
        <f aca="false">I5*J5</f>
        <v>241500</v>
      </c>
      <c r="L5" s="76" t="n">
        <f aca="false">K5*0.1</f>
        <v>24150</v>
      </c>
      <c r="M5" s="77" t="n">
        <f aca="false">K5-L5</f>
        <v>217350</v>
      </c>
      <c r="N5" s="78"/>
    </row>
    <row r="6" customFormat="false" ht="18" hidden="false" customHeight="true" outlineLevel="0" collapsed="false">
      <c r="A6" s="71" t="n">
        <v>4</v>
      </c>
      <c r="B6" s="71" t="s">
        <v>127</v>
      </c>
      <c r="C6" s="72" t="n">
        <v>42922</v>
      </c>
      <c r="D6" s="79" t="s">
        <v>128</v>
      </c>
      <c r="E6" s="71"/>
      <c r="F6" s="71" t="n">
        <v>38</v>
      </c>
      <c r="G6" s="73" t="s">
        <v>110</v>
      </c>
      <c r="H6" s="75" t="s">
        <v>163</v>
      </c>
      <c r="I6" s="71" t="n">
        <v>1200</v>
      </c>
      <c r="J6" s="71" t="n">
        <v>64.36</v>
      </c>
      <c r="K6" s="76" t="n">
        <f aca="false">I6*J6</f>
        <v>77232</v>
      </c>
      <c r="L6" s="76" t="n">
        <f aca="false">K6*0.1</f>
        <v>7723.2</v>
      </c>
      <c r="M6" s="77" t="n">
        <f aca="false">K6-L6</f>
        <v>69508.8</v>
      </c>
      <c r="N6" s="7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1"/>
  <sheetViews>
    <sheetView showFormulas="false" showGridLines="true" showRowColHeaders="true" showZeros="true" rightToLeft="false" tabSelected="false" showOutlineSymbols="true" defaultGridColor="true" view="normal" topLeftCell="J1" colorId="64" zoomScale="80" zoomScaleNormal="80" zoomScalePageLayoutView="100" workbookViewId="0">
      <selection pane="topLeft" activeCell="R23" activeCellId="0" sqref="R23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8.57"/>
    <col collapsed="false" customWidth="true" hidden="false" outlineLevel="0" max="3" min="3" style="0" width="11"/>
    <col collapsed="false" customWidth="true" hidden="false" outlineLevel="0" max="4" min="4" style="0" width="15.43"/>
    <col collapsed="false" customWidth="true" hidden="false" outlineLevel="0" max="7" min="5" style="0" width="8.57"/>
    <col collapsed="false" customWidth="true" hidden="false" outlineLevel="0" max="8" min="8" style="0" width="11"/>
    <col collapsed="false" customWidth="true" hidden="false" outlineLevel="0" max="9" min="9" style="0" width="7"/>
    <col collapsed="false" customWidth="true" hidden="false" outlineLevel="0" max="10" min="10" style="0" width="6.14"/>
    <col collapsed="false" customWidth="true" hidden="false" outlineLevel="0" max="11" min="11" style="0" width="9.28"/>
    <col collapsed="false" customWidth="true" hidden="false" outlineLevel="0" max="12" min="12" style="0" width="4.43"/>
    <col collapsed="false" customWidth="true" hidden="false" outlineLevel="0" max="16" min="13" style="0" width="9.28"/>
    <col collapsed="false" customWidth="true" hidden="false" outlineLevel="0" max="17" min="17" style="0" width="10.43"/>
    <col collapsed="false" customWidth="true" hidden="false" outlineLevel="0" max="19" min="18" style="0" width="8.57"/>
    <col collapsed="false" customWidth="true" hidden="false" outlineLevel="0" max="20" min="20" style="0" width="4.7"/>
    <col collapsed="false" customWidth="true" hidden="false" outlineLevel="0" max="21" min="21" style="0" width="8.57"/>
    <col collapsed="false" customWidth="true" hidden="false" outlineLevel="0" max="22" min="22" style="0" width="10.28"/>
    <col collapsed="false" customWidth="true" hidden="false" outlineLevel="0" max="23" min="23" style="0" width="15.43"/>
    <col collapsed="false" customWidth="true" hidden="false" outlineLevel="0" max="25" min="24" style="0" width="9.28"/>
    <col collapsed="false" customWidth="true" hidden="false" outlineLevel="0" max="27" min="26" style="0" width="8.57"/>
    <col collapsed="false" customWidth="true" hidden="false" outlineLevel="0" max="35" min="28" style="0" width="9.28"/>
    <col collapsed="false" customWidth="true" hidden="false" outlineLevel="0" max="36" min="36" style="0" width="10.28"/>
    <col collapsed="false" customWidth="true" hidden="false" outlineLevel="0" max="1025" min="37" style="0" width="8.57"/>
  </cols>
  <sheetData>
    <row r="1" s="44" customFormat="true" ht="15" hidden="false" customHeight="true" outlineLevel="0" collapsed="false">
      <c r="A1" s="44" t="s">
        <v>164</v>
      </c>
      <c r="T1" s="44" t="s">
        <v>10</v>
      </c>
    </row>
    <row r="2" customFormat="false" ht="30" hidden="false" customHeight="tru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70</v>
      </c>
      <c r="P2" s="6" t="s">
        <v>14</v>
      </c>
      <c r="Q2" s="4" t="s">
        <v>16</v>
      </c>
      <c r="T2" s="4" t="s">
        <v>0</v>
      </c>
      <c r="U2" s="4" t="s">
        <v>1</v>
      </c>
      <c r="V2" s="4" t="s">
        <v>2</v>
      </c>
      <c r="W2" s="4" t="s">
        <v>3</v>
      </c>
      <c r="X2" s="4" t="s">
        <v>4</v>
      </c>
      <c r="Y2" s="6" t="s">
        <v>5</v>
      </c>
      <c r="Z2" s="4" t="s">
        <v>6</v>
      </c>
      <c r="AA2" s="4" t="s">
        <v>7</v>
      </c>
      <c r="AB2" s="4" t="s">
        <v>8</v>
      </c>
      <c r="AC2" s="4" t="s">
        <v>9</v>
      </c>
      <c r="AD2" s="29" t="s">
        <v>10</v>
      </c>
      <c r="AE2" s="4" t="s">
        <v>11</v>
      </c>
      <c r="AF2" s="6" t="s">
        <v>12</v>
      </c>
      <c r="AG2" s="6" t="s">
        <v>13</v>
      </c>
      <c r="AH2" s="6" t="s">
        <v>70</v>
      </c>
      <c r="AI2" s="6" t="s">
        <v>14</v>
      </c>
      <c r="AJ2" s="4" t="s">
        <v>16</v>
      </c>
    </row>
    <row r="3" customFormat="false" ht="16.5" hidden="false" customHeight="true" outlineLevel="0" collapsed="false">
      <c r="A3" s="31" t="n">
        <v>30</v>
      </c>
      <c r="B3" s="31" t="s">
        <v>129</v>
      </c>
      <c r="C3" s="32" t="n">
        <v>42979</v>
      </c>
      <c r="D3" s="33" t="s">
        <v>130</v>
      </c>
      <c r="E3" s="38" t="s">
        <v>131</v>
      </c>
      <c r="F3" s="31"/>
      <c r="G3" s="33" t="s">
        <v>96</v>
      </c>
      <c r="H3" s="33" t="s">
        <v>97</v>
      </c>
      <c r="I3" s="31" t="n">
        <v>11250</v>
      </c>
      <c r="J3" s="31" t="n">
        <v>63.45</v>
      </c>
      <c r="K3" s="35" t="n">
        <f aca="false">I3*J3</f>
        <v>713812.5</v>
      </c>
      <c r="L3" s="31" t="n">
        <v>0</v>
      </c>
      <c r="M3" s="31" t="n">
        <f aca="false">9/100*K3</f>
        <v>64243.125</v>
      </c>
      <c r="N3" s="31" t="n">
        <f aca="false">9/100*K3</f>
        <v>64243.125</v>
      </c>
      <c r="O3" s="31"/>
      <c r="P3" s="45" t="n">
        <f aca="false">SUM(K3,M3,N3)-L3</f>
        <v>842298.75</v>
      </c>
      <c r="Q3" s="32"/>
      <c r="T3" s="31" t="n">
        <v>30</v>
      </c>
      <c r="U3" s="31" t="s">
        <v>129</v>
      </c>
      <c r="V3" s="32" t="n">
        <v>42979</v>
      </c>
      <c r="W3" s="33" t="s">
        <v>130</v>
      </c>
      <c r="X3" s="38" t="s">
        <v>131</v>
      </c>
      <c r="Y3" s="31"/>
      <c r="Z3" s="33" t="s">
        <v>96</v>
      </c>
      <c r="AA3" s="33" t="s">
        <v>97</v>
      </c>
      <c r="AB3" s="31" t="n">
        <v>11250</v>
      </c>
      <c r="AC3" s="31" t="n">
        <v>63.45</v>
      </c>
      <c r="AD3" s="35" t="n">
        <f aca="false">AB3*AC3</f>
        <v>713812.5</v>
      </c>
      <c r="AE3" s="31" t="n">
        <v>0</v>
      </c>
      <c r="AF3" s="31" t="n">
        <f aca="false">9/100*AD3</f>
        <v>64243.125</v>
      </c>
      <c r="AG3" s="31" t="n">
        <f aca="false">9/100*AD3</f>
        <v>64243.125</v>
      </c>
      <c r="AH3" s="31" t="n">
        <f aca="false">AB3</f>
        <v>11250</v>
      </c>
      <c r="AI3" s="45" t="n">
        <f aca="false">SUM(AD3,AF3,AG3)-AE3</f>
        <v>842298.75</v>
      </c>
      <c r="AJ3" s="32"/>
    </row>
    <row r="4" customFormat="false" ht="16.5" hidden="false" customHeight="true" outlineLevel="0" collapsed="false">
      <c r="A4" s="31" t="n">
        <v>31</v>
      </c>
      <c r="B4" s="31" t="s">
        <v>132</v>
      </c>
      <c r="C4" s="32" t="n">
        <v>42979</v>
      </c>
      <c r="D4" s="33" t="s">
        <v>133</v>
      </c>
      <c r="E4" s="38" t="s">
        <v>131</v>
      </c>
      <c r="F4" s="31"/>
      <c r="G4" s="33" t="s">
        <v>105</v>
      </c>
      <c r="H4" s="33" t="s">
        <v>97</v>
      </c>
      <c r="I4" s="31" t="n">
        <v>1500</v>
      </c>
      <c r="J4" s="31" t="n">
        <v>63.45</v>
      </c>
      <c r="K4" s="35" t="n">
        <f aca="false">I4*J4</f>
        <v>95175</v>
      </c>
      <c r="L4" s="31" t="n">
        <v>0</v>
      </c>
      <c r="M4" s="31" t="n">
        <f aca="false">9/100*K4</f>
        <v>8565.75</v>
      </c>
      <c r="N4" s="31" t="n">
        <f aca="false">9/100*K4</f>
        <v>8565.75</v>
      </c>
      <c r="O4" s="31"/>
      <c r="P4" s="45" t="n">
        <f aca="false">SUM(K4,M4,N4)-L4</f>
        <v>112306.5</v>
      </c>
      <c r="Q4" s="32"/>
      <c r="T4" s="31" t="n">
        <v>31</v>
      </c>
      <c r="U4" s="31" t="s">
        <v>132</v>
      </c>
      <c r="V4" s="32" t="n">
        <v>42979</v>
      </c>
      <c r="W4" s="33" t="s">
        <v>133</v>
      </c>
      <c r="X4" s="38" t="s">
        <v>131</v>
      </c>
      <c r="Y4" s="31"/>
      <c r="Z4" s="33" t="s">
        <v>105</v>
      </c>
      <c r="AA4" s="33" t="s">
        <v>97</v>
      </c>
      <c r="AB4" s="31" t="n">
        <v>1500</v>
      </c>
      <c r="AC4" s="31" t="n">
        <v>63.45</v>
      </c>
      <c r="AD4" s="35" t="n">
        <f aca="false">AB4*AC4</f>
        <v>95175</v>
      </c>
      <c r="AE4" s="31" t="n">
        <v>0</v>
      </c>
      <c r="AF4" s="31" t="n">
        <f aca="false">9/100*AD4</f>
        <v>8565.75</v>
      </c>
      <c r="AG4" s="31" t="n">
        <f aca="false">9/100*AD4</f>
        <v>8565.75</v>
      </c>
      <c r="AH4" s="31" t="n">
        <f aca="false">AB4</f>
        <v>1500</v>
      </c>
      <c r="AI4" s="45" t="n">
        <f aca="false">SUM(AD4,AF4,AG4)-AE4</f>
        <v>112306.5</v>
      </c>
      <c r="AJ4" s="32"/>
    </row>
    <row r="5" s="84" customFormat="true" ht="16.5" hidden="false" customHeight="true" outlineLevel="0" collapsed="false">
      <c r="A5" s="80" t="n">
        <v>32</v>
      </c>
      <c r="B5" s="80" t="s">
        <v>134</v>
      </c>
      <c r="C5" s="81" t="n">
        <v>42961</v>
      </c>
      <c r="D5" s="80" t="s">
        <v>135</v>
      </c>
      <c r="E5" s="80" t="s">
        <v>136</v>
      </c>
      <c r="F5" s="80"/>
      <c r="G5" s="82" t="s">
        <v>91</v>
      </c>
      <c r="H5" s="82" t="s">
        <v>76</v>
      </c>
      <c r="I5" s="80" t="n">
        <v>1400</v>
      </c>
      <c r="J5" s="80"/>
      <c r="K5" s="83" t="n">
        <f aca="false">I5*J5</f>
        <v>0</v>
      </c>
      <c r="L5" s="80" t="n">
        <f aca="false">K5*0.1</f>
        <v>0</v>
      </c>
      <c r="M5" s="80"/>
      <c r="N5" s="80"/>
      <c r="O5" s="80" t="n">
        <f aca="false">I5-M5</f>
        <v>1400</v>
      </c>
      <c r="P5" s="80" t="n">
        <f aca="false">K5-L5</f>
        <v>0</v>
      </c>
      <c r="Q5" s="81" t="n">
        <v>43007</v>
      </c>
      <c r="T5" s="85" t="n">
        <v>32</v>
      </c>
      <c r="U5" s="85" t="s">
        <v>134</v>
      </c>
      <c r="V5" s="86" t="n">
        <v>42961</v>
      </c>
      <c r="W5" s="85" t="s">
        <v>109</v>
      </c>
      <c r="X5" s="85"/>
      <c r="Y5" s="85" t="n">
        <v>141</v>
      </c>
      <c r="Z5" s="87" t="s">
        <v>110</v>
      </c>
      <c r="AA5" s="87" t="s">
        <v>97</v>
      </c>
      <c r="AB5" s="85" t="n">
        <v>1200</v>
      </c>
      <c r="AC5" s="85" t="n">
        <v>64.36</v>
      </c>
      <c r="AD5" s="88" t="n">
        <v>77232</v>
      </c>
      <c r="AE5" s="85" t="n">
        <v>7723.2</v>
      </c>
      <c r="AF5" s="85" t="n">
        <f aca="false">9/100*AD5</f>
        <v>6950.88</v>
      </c>
      <c r="AG5" s="85" t="n">
        <f aca="false">9/100*AD5</f>
        <v>6950.88</v>
      </c>
      <c r="AH5" s="31" t="n">
        <f aca="false">AB5</f>
        <v>1200</v>
      </c>
      <c r="AI5" s="89" t="n">
        <f aca="false">SUM(AD5,AF5,AG5)-AE5</f>
        <v>83410.56</v>
      </c>
      <c r="AJ5" s="86" t="s">
        <v>85</v>
      </c>
    </row>
    <row r="6" customFormat="false" ht="15" hidden="false" customHeight="true" outlineLevel="0" collapsed="false">
      <c r="A6" s="80" t="n">
        <v>33</v>
      </c>
      <c r="B6" s="80" t="s">
        <v>137</v>
      </c>
      <c r="C6" s="81" t="n">
        <v>42961</v>
      </c>
      <c r="D6" s="80" t="s">
        <v>138</v>
      </c>
      <c r="E6" s="80" t="s">
        <v>136</v>
      </c>
      <c r="F6" s="80"/>
      <c r="G6" s="80" t="s">
        <v>139</v>
      </c>
      <c r="H6" s="80" t="s">
        <v>140</v>
      </c>
      <c r="I6" s="80" t="n">
        <v>1600</v>
      </c>
      <c r="J6" s="80"/>
      <c r="K6" s="83" t="n">
        <f aca="false">I6*J6</f>
        <v>0</v>
      </c>
      <c r="L6" s="80" t="n">
        <f aca="false">K6*0.1</f>
        <v>0</v>
      </c>
      <c r="M6" s="80"/>
      <c r="N6" s="80"/>
      <c r="O6" s="80" t="n">
        <f aca="false">I6-M6</f>
        <v>1600</v>
      </c>
      <c r="P6" s="80" t="n">
        <f aca="false">K6-L6</f>
        <v>0</v>
      </c>
      <c r="Q6" s="81" t="n">
        <v>42966</v>
      </c>
      <c r="T6" s="85" t="n">
        <v>33</v>
      </c>
      <c r="U6" s="85" t="s">
        <v>137</v>
      </c>
      <c r="V6" s="86" t="n">
        <v>42961</v>
      </c>
      <c r="W6" s="85" t="s">
        <v>109</v>
      </c>
      <c r="X6" s="85"/>
      <c r="Y6" s="85" t="n">
        <v>142</v>
      </c>
      <c r="Z6" s="85" t="s">
        <v>110</v>
      </c>
      <c r="AA6" s="85" t="s">
        <v>97</v>
      </c>
      <c r="AB6" s="85" t="n">
        <v>1200</v>
      </c>
      <c r="AC6" s="85" t="n">
        <v>64.36</v>
      </c>
      <c r="AD6" s="88" t="n">
        <v>77232</v>
      </c>
      <c r="AE6" s="85" t="n">
        <v>7723.2</v>
      </c>
      <c r="AF6" s="85" t="n">
        <f aca="false">9/100*AD6</f>
        <v>6950.88</v>
      </c>
      <c r="AG6" s="85" t="n">
        <f aca="false">9/100*AD6</f>
        <v>6950.88</v>
      </c>
      <c r="AH6" s="31" t="n">
        <f aca="false">AB6</f>
        <v>1200</v>
      </c>
      <c r="AI6" s="89" t="n">
        <f aca="false">SUM(AD6,AF6,AG6)-AE6</f>
        <v>83410.56</v>
      </c>
      <c r="AJ6" s="86" t="s">
        <v>85</v>
      </c>
    </row>
    <row r="7" customFormat="false" ht="15" hidden="false" customHeight="true" outlineLevel="0" collapsed="false">
      <c r="A7" s="80" t="n">
        <v>34</v>
      </c>
      <c r="B7" s="80" t="s">
        <v>141</v>
      </c>
      <c r="C7" s="81" t="n">
        <v>42961</v>
      </c>
      <c r="D7" s="80" t="s">
        <v>142</v>
      </c>
      <c r="E7" s="80" t="s">
        <v>136</v>
      </c>
      <c r="F7" s="80"/>
      <c r="G7" s="80" t="s">
        <v>139</v>
      </c>
      <c r="H7" s="80" t="s">
        <v>140</v>
      </c>
      <c r="I7" s="80" t="n">
        <v>1600</v>
      </c>
      <c r="J7" s="80"/>
      <c r="K7" s="83" t="n">
        <f aca="false">I7*J7</f>
        <v>0</v>
      </c>
      <c r="L7" s="80" t="n">
        <f aca="false">K7*0.1</f>
        <v>0</v>
      </c>
      <c r="M7" s="80"/>
      <c r="N7" s="80"/>
      <c r="O7" s="80" t="n">
        <f aca="false">I7-M7</f>
        <v>1600</v>
      </c>
      <c r="P7" s="80" t="n">
        <f aca="false">K7-L7</f>
        <v>0</v>
      </c>
      <c r="Q7" s="81" t="n">
        <v>42966</v>
      </c>
      <c r="T7" s="85" t="n">
        <v>34</v>
      </c>
      <c r="U7" s="85" t="s">
        <v>141</v>
      </c>
      <c r="V7" s="86" t="n">
        <v>42961</v>
      </c>
      <c r="W7" s="85" t="s">
        <v>109</v>
      </c>
      <c r="X7" s="85"/>
      <c r="Y7" s="85" t="n">
        <v>143</v>
      </c>
      <c r="Z7" s="85" t="s">
        <v>110</v>
      </c>
      <c r="AA7" s="85" t="s">
        <v>97</v>
      </c>
      <c r="AB7" s="85" t="n">
        <v>1200</v>
      </c>
      <c r="AC7" s="85" t="n">
        <v>64.36</v>
      </c>
      <c r="AD7" s="88" t="n">
        <v>77232</v>
      </c>
      <c r="AE7" s="85" t="n">
        <v>7723.2</v>
      </c>
      <c r="AF7" s="85" t="n">
        <f aca="false">9/100*AD7</f>
        <v>6950.88</v>
      </c>
      <c r="AG7" s="85" t="n">
        <f aca="false">9/100*AD7</f>
        <v>6950.88</v>
      </c>
      <c r="AH7" s="31" t="n">
        <f aca="false">AB7</f>
        <v>1200</v>
      </c>
      <c r="AI7" s="89" t="n">
        <f aca="false">SUM(AD7,AF7,AG7)-AE7</f>
        <v>83410.56</v>
      </c>
      <c r="AJ7" s="86" t="s">
        <v>85</v>
      </c>
    </row>
    <row r="8" customFormat="false" ht="16.5" hidden="false" customHeight="true" outlineLevel="0" collapsed="false">
      <c r="A8" s="31" t="n">
        <v>35</v>
      </c>
      <c r="B8" s="31" t="s">
        <v>143</v>
      </c>
      <c r="C8" s="32" t="n">
        <v>42979</v>
      </c>
      <c r="D8" s="31" t="s">
        <v>144</v>
      </c>
      <c r="E8" s="31"/>
      <c r="F8" s="31" t="n">
        <v>5053002</v>
      </c>
      <c r="G8" s="33" t="s">
        <v>110</v>
      </c>
      <c r="H8" s="33" t="s">
        <v>97</v>
      </c>
      <c r="I8" s="31" t="n">
        <v>1200</v>
      </c>
      <c r="J8" s="31" t="n">
        <v>63.45</v>
      </c>
      <c r="K8" s="35" t="n">
        <f aca="false">I8*J8</f>
        <v>76140</v>
      </c>
      <c r="L8" s="31" t="n">
        <v>0</v>
      </c>
      <c r="M8" s="31" t="n">
        <f aca="false">9/100*K8</f>
        <v>6852.6</v>
      </c>
      <c r="N8" s="31" t="n">
        <f aca="false">9/100*K8</f>
        <v>6852.6</v>
      </c>
      <c r="O8" s="31" t="n">
        <f aca="false">I8-M8</f>
        <v>-5652.6</v>
      </c>
      <c r="P8" s="45" t="n">
        <f aca="false">SUM(K8,M8,N8)-L8</f>
        <v>89845.2</v>
      </c>
      <c r="Q8" s="31"/>
      <c r="T8" s="31" t="n">
        <v>35</v>
      </c>
      <c r="U8" s="31" t="s">
        <v>143</v>
      </c>
      <c r="V8" s="32" t="n">
        <v>42979</v>
      </c>
      <c r="W8" s="40" t="s">
        <v>144</v>
      </c>
      <c r="X8" s="31"/>
      <c r="Y8" s="31" t="n">
        <v>5053002</v>
      </c>
      <c r="Z8" s="33" t="s">
        <v>110</v>
      </c>
      <c r="AA8" s="33" t="s">
        <v>97</v>
      </c>
      <c r="AB8" s="31" t="n">
        <v>1200</v>
      </c>
      <c r="AC8" s="31" t="n">
        <v>63.45</v>
      </c>
      <c r="AD8" s="35" t="n">
        <f aca="false">AB8*AC8</f>
        <v>76140</v>
      </c>
      <c r="AE8" s="31" t="n">
        <v>0</v>
      </c>
      <c r="AF8" s="31" t="n">
        <f aca="false">9/100*AD8</f>
        <v>6852.6</v>
      </c>
      <c r="AG8" s="31" t="n">
        <f aca="false">9/100*AD8</f>
        <v>6852.6</v>
      </c>
      <c r="AH8" s="31" t="n">
        <f aca="false">AB8</f>
        <v>1200</v>
      </c>
      <c r="AI8" s="45" t="n">
        <f aca="false">SUM(AD8,AF8,AG8)-AE8</f>
        <v>89845.2</v>
      </c>
      <c r="AJ8" s="31"/>
    </row>
    <row r="9" customFormat="false" ht="16.5" hidden="false" customHeight="true" outlineLevel="0" collapsed="false">
      <c r="A9" s="31" t="n">
        <v>36</v>
      </c>
      <c r="B9" s="31" t="s">
        <v>145</v>
      </c>
      <c r="C9" s="32" t="n">
        <v>42979</v>
      </c>
      <c r="D9" s="31" t="s">
        <v>146</v>
      </c>
      <c r="E9" s="31"/>
      <c r="F9" s="31" t="n">
        <v>224</v>
      </c>
      <c r="G9" s="33" t="s">
        <v>110</v>
      </c>
      <c r="H9" s="33" t="s">
        <v>97</v>
      </c>
      <c r="I9" s="31" t="n">
        <v>1200</v>
      </c>
      <c r="J9" s="31" t="n">
        <v>63.45</v>
      </c>
      <c r="K9" s="35" t="n">
        <f aca="false">I9*J9</f>
        <v>76140</v>
      </c>
      <c r="L9" s="31" t="n">
        <v>0</v>
      </c>
      <c r="M9" s="31" t="n">
        <f aca="false">9/100*K9</f>
        <v>6852.6</v>
      </c>
      <c r="N9" s="31" t="n">
        <f aca="false">9/100*K9</f>
        <v>6852.6</v>
      </c>
      <c r="O9" s="31" t="n">
        <f aca="false">I9-M9</f>
        <v>-5652.6</v>
      </c>
      <c r="P9" s="45" t="n">
        <f aca="false">SUM(K9,M9,N9)-L9</f>
        <v>89845.2</v>
      </c>
      <c r="Q9" s="31"/>
      <c r="T9" s="31" t="n">
        <v>36</v>
      </c>
      <c r="U9" s="31" t="s">
        <v>145</v>
      </c>
      <c r="V9" s="32" t="n">
        <v>42979</v>
      </c>
      <c r="W9" s="40" t="s">
        <v>146</v>
      </c>
      <c r="X9" s="31"/>
      <c r="Y9" s="31" t="n">
        <v>224</v>
      </c>
      <c r="Z9" s="33" t="s">
        <v>110</v>
      </c>
      <c r="AA9" s="33" t="s">
        <v>97</v>
      </c>
      <c r="AB9" s="31" t="n">
        <v>1200</v>
      </c>
      <c r="AC9" s="31" t="n">
        <v>63.45</v>
      </c>
      <c r="AD9" s="35" t="n">
        <f aca="false">AB9*AC9</f>
        <v>76140</v>
      </c>
      <c r="AE9" s="31" t="n">
        <v>0</v>
      </c>
      <c r="AF9" s="31" t="n">
        <f aca="false">9/100*AD9</f>
        <v>6852.6</v>
      </c>
      <c r="AG9" s="31" t="n">
        <f aca="false">9/100*AD9</f>
        <v>6852.6</v>
      </c>
      <c r="AH9" s="31" t="n">
        <f aca="false">AB9</f>
        <v>1200</v>
      </c>
      <c r="AI9" s="45" t="n">
        <f aca="false">SUM(AD9,AF9,AG9)-AE9</f>
        <v>89845.2</v>
      </c>
      <c r="AJ9" s="31"/>
    </row>
    <row r="10" s="84" customFormat="true" ht="16.5" hidden="false" customHeight="true" outlineLevel="0" collapsed="false">
      <c r="A10" s="80" t="n">
        <v>37</v>
      </c>
      <c r="B10" s="80" t="s">
        <v>147</v>
      </c>
      <c r="C10" s="81" t="n">
        <v>43003</v>
      </c>
      <c r="D10" s="80" t="s">
        <v>73</v>
      </c>
      <c r="E10" s="80" t="s">
        <v>148</v>
      </c>
      <c r="F10" s="80"/>
      <c r="G10" s="82" t="s">
        <v>91</v>
      </c>
      <c r="H10" s="82" t="s">
        <v>76</v>
      </c>
      <c r="I10" s="80" t="n">
        <v>1400</v>
      </c>
      <c r="J10" s="80"/>
      <c r="K10" s="83"/>
      <c r="L10" s="80"/>
      <c r="M10" s="80"/>
      <c r="N10" s="80"/>
      <c r="O10" s="80" t="n">
        <f aca="false">I10-M10</f>
        <v>1400</v>
      </c>
      <c r="P10" s="80"/>
      <c r="Q10" s="80"/>
      <c r="T10" s="85" t="n">
        <v>37</v>
      </c>
      <c r="U10" s="85" t="s">
        <v>147</v>
      </c>
      <c r="V10" s="86" t="n">
        <v>43003</v>
      </c>
      <c r="W10" s="90" t="s">
        <v>144</v>
      </c>
      <c r="X10" s="85" t="s">
        <v>148</v>
      </c>
      <c r="Y10" s="31" t="n">
        <v>5053004</v>
      </c>
      <c r="Z10" s="85" t="s">
        <v>110</v>
      </c>
      <c r="AA10" s="85" t="s">
        <v>97</v>
      </c>
      <c r="AB10" s="85" t="n">
        <v>1200</v>
      </c>
      <c r="AC10" s="31" t="n">
        <v>63.45</v>
      </c>
      <c r="AD10" s="35" t="n">
        <f aca="false">AB10*AC10</f>
        <v>76140</v>
      </c>
      <c r="AE10" s="85"/>
      <c r="AF10" s="31" t="n">
        <f aca="false">9/100*AD10</f>
        <v>6852.6</v>
      </c>
      <c r="AG10" s="31" t="n">
        <f aca="false">9/100*AD10</f>
        <v>6852.6</v>
      </c>
      <c r="AH10" s="31" t="n">
        <f aca="false">AB10</f>
        <v>1200</v>
      </c>
      <c r="AI10" s="85" t="n">
        <f aca="false">SUM(AD10,AF10,AG10)-AE10</f>
        <v>89845.2</v>
      </c>
      <c r="AJ10" s="86" t="s">
        <v>85</v>
      </c>
    </row>
    <row r="11" customFormat="false" ht="15" hidden="false" customHeight="true" outlineLevel="0" collapsed="false">
      <c r="A11" s="80" t="n">
        <v>38</v>
      </c>
      <c r="B11" s="80" t="s">
        <v>149</v>
      </c>
      <c r="C11" s="81" t="n">
        <v>43003</v>
      </c>
      <c r="D11" s="80" t="s">
        <v>150</v>
      </c>
      <c r="E11" s="80" t="s">
        <v>148</v>
      </c>
      <c r="F11" s="80"/>
      <c r="G11" s="80" t="s">
        <v>139</v>
      </c>
      <c r="H11" s="80" t="s">
        <v>140</v>
      </c>
      <c r="I11" s="80" t="n">
        <v>1600</v>
      </c>
      <c r="J11" s="80"/>
      <c r="K11" s="83"/>
      <c r="L11" s="80"/>
      <c r="M11" s="80"/>
      <c r="N11" s="80"/>
      <c r="O11" s="80" t="n">
        <f aca="false">I11-M11</f>
        <v>1600</v>
      </c>
      <c r="P11" s="80"/>
      <c r="Q11" s="91" t="n">
        <v>43004</v>
      </c>
      <c r="T11" s="85" t="n">
        <v>38</v>
      </c>
      <c r="U11" s="85" t="s">
        <v>149</v>
      </c>
      <c r="V11" s="86" t="n">
        <v>43003</v>
      </c>
      <c r="W11" s="90" t="s">
        <v>146</v>
      </c>
      <c r="X11" s="85" t="s">
        <v>148</v>
      </c>
      <c r="Y11" s="31" t="n">
        <v>225</v>
      </c>
      <c r="Z11" s="85" t="s">
        <v>110</v>
      </c>
      <c r="AA11" s="85" t="s">
        <v>97</v>
      </c>
      <c r="AB11" s="85" t="n">
        <v>1200</v>
      </c>
      <c r="AC11" s="31" t="n">
        <v>63.45</v>
      </c>
      <c r="AD11" s="35" t="n">
        <f aca="false">AB11*AC11</f>
        <v>76140</v>
      </c>
      <c r="AE11" s="85"/>
      <c r="AF11" s="31" t="n">
        <f aca="false">9/100*AD11</f>
        <v>6852.6</v>
      </c>
      <c r="AG11" s="31" t="n">
        <f aca="false">9/100*AD11</f>
        <v>6852.6</v>
      </c>
      <c r="AH11" s="31" t="n">
        <f aca="false">AB11</f>
        <v>1200</v>
      </c>
      <c r="AI11" s="85" t="n">
        <f aca="false">SUM(AD11,AF11,AG11)-AE11</f>
        <v>89845.2</v>
      </c>
      <c r="AJ11" s="86" t="s">
        <v>85</v>
      </c>
    </row>
    <row r="12" customFormat="false" ht="16.5" hidden="false" customHeight="true" outlineLevel="0" collapsed="false">
      <c r="A12" s="31" t="n">
        <v>39</v>
      </c>
      <c r="B12" s="31" t="s">
        <v>151</v>
      </c>
      <c r="C12" s="32" t="n">
        <v>43004</v>
      </c>
      <c r="D12" s="31" t="s">
        <v>152</v>
      </c>
      <c r="E12" s="31"/>
      <c r="F12" s="31" t="s">
        <v>153</v>
      </c>
      <c r="G12" s="33" t="s">
        <v>154</v>
      </c>
      <c r="H12" s="33" t="s">
        <v>37</v>
      </c>
      <c r="I12" s="31" t="n">
        <v>1200</v>
      </c>
      <c r="J12" s="31" t="n">
        <v>64.5</v>
      </c>
      <c r="K12" s="35" t="n">
        <f aca="false">I12*J12</f>
        <v>77400</v>
      </c>
      <c r="L12" s="31" t="n">
        <v>0</v>
      </c>
      <c r="M12" s="31" t="n">
        <f aca="false">9/100*K12</f>
        <v>6966</v>
      </c>
      <c r="N12" s="31" t="n">
        <f aca="false">9/100*K12</f>
        <v>6966</v>
      </c>
      <c r="O12" s="31" t="n">
        <f aca="false">I12-M12</f>
        <v>-5766</v>
      </c>
      <c r="P12" s="45" t="n">
        <f aca="false">SUM(K12,M12,N12)-L12</f>
        <v>91332</v>
      </c>
      <c r="Q12" s="31"/>
      <c r="T12" s="40" t="n">
        <v>39</v>
      </c>
      <c r="U12" s="40" t="s">
        <v>151</v>
      </c>
      <c r="V12" s="42" t="n">
        <v>43004</v>
      </c>
      <c r="W12" s="40" t="s">
        <v>152</v>
      </c>
      <c r="X12" s="40"/>
      <c r="Y12" s="40" t="s">
        <v>153</v>
      </c>
      <c r="Z12" s="39" t="s">
        <v>154</v>
      </c>
      <c r="AA12" s="39" t="s">
        <v>37</v>
      </c>
      <c r="AB12" s="40" t="n">
        <v>1200</v>
      </c>
      <c r="AC12" s="40" t="n">
        <v>64.5</v>
      </c>
      <c r="AD12" s="43" t="n">
        <f aca="false">AB12*AC12</f>
        <v>77400</v>
      </c>
      <c r="AE12" s="40" t="n">
        <v>0</v>
      </c>
      <c r="AF12" s="40" t="n">
        <f aca="false">9/100*AD12</f>
        <v>6966</v>
      </c>
      <c r="AG12" s="40" t="n">
        <f aca="false">9/100*AD12</f>
        <v>6966</v>
      </c>
      <c r="AH12" s="31" t="n">
        <f aca="false">AB12</f>
        <v>1200</v>
      </c>
      <c r="AI12" s="47" t="n">
        <f aca="false">SUM(AD12,AF12,AG12)-AE12</f>
        <v>91332</v>
      </c>
      <c r="AJ12" s="40"/>
    </row>
    <row r="13" customFormat="false" ht="16.5" hidden="false" customHeight="true" outlineLevel="0" collapsed="false">
      <c r="A13" s="31" t="n">
        <v>40</v>
      </c>
      <c r="B13" s="31" t="s">
        <v>155</v>
      </c>
      <c r="C13" s="32" t="n">
        <v>43013</v>
      </c>
      <c r="D13" s="33" t="s">
        <v>130</v>
      </c>
      <c r="E13" s="38" t="n">
        <v>42979</v>
      </c>
      <c r="F13" s="31"/>
      <c r="G13" s="33" t="s">
        <v>96</v>
      </c>
      <c r="H13" s="33" t="s">
        <v>97</v>
      </c>
      <c r="I13" s="31"/>
      <c r="J13" s="31" t="n">
        <v>64.5</v>
      </c>
      <c r="K13" s="35" t="n">
        <v>387000</v>
      </c>
      <c r="L13" s="31"/>
      <c r="M13" s="31" t="n">
        <f aca="false">9/100*K13</f>
        <v>34830</v>
      </c>
      <c r="N13" s="31" t="n">
        <f aca="false">9/100*K13</f>
        <v>34830</v>
      </c>
      <c r="O13" s="31"/>
      <c r="P13" s="45" t="n">
        <f aca="false">SUM(K13,M13,N13)-L13</f>
        <v>456660</v>
      </c>
      <c r="Q13" s="31"/>
      <c r="T13" s="31" t="n">
        <v>40</v>
      </c>
      <c r="U13" s="31" t="s">
        <v>155</v>
      </c>
      <c r="V13" s="32" t="n">
        <v>43013</v>
      </c>
      <c r="W13" s="33" t="s">
        <v>130</v>
      </c>
      <c r="X13" s="38" t="n">
        <v>42979</v>
      </c>
      <c r="Y13" s="31"/>
      <c r="Z13" s="33" t="s">
        <v>96</v>
      </c>
      <c r="AA13" s="33" t="s">
        <v>97</v>
      </c>
      <c r="AB13" s="31"/>
      <c r="AC13" s="31" t="n">
        <v>64.5</v>
      </c>
      <c r="AD13" s="35" t="n">
        <v>387000</v>
      </c>
      <c r="AE13" s="31"/>
      <c r="AF13" s="31" t="n">
        <f aca="false">9/100*AD13</f>
        <v>34830</v>
      </c>
      <c r="AG13" s="31" t="n">
        <f aca="false">9/100*AD13</f>
        <v>34830</v>
      </c>
      <c r="AH13" s="31" t="n">
        <f aca="false">AB13</f>
        <v>0</v>
      </c>
      <c r="AI13" s="45" t="n">
        <f aca="false">SUM(AD13,AF13,AG13)-AE13</f>
        <v>456660</v>
      </c>
      <c r="AJ13" s="31"/>
    </row>
    <row r="14" customFormat="false" ht="16.5" hidden="false" customHeight="true" outlineLevel="0" collapsed="false">
      <c r="A14" s="31" t="n">
        <v>41</v>
      </c>
      <c r="B14" s="31" t="s">
        <v>156</v>
      </c>
      <c r="C14" s="32" t="n">
        <v>43013</v>
      </c>
      <c r="D14" s="33" t="s">
        <v>133</v>
      </c>
      <c r="E14" s="38" t="n">
        <v>42979</v>
      </c>
      <c r="F14" s="31"/>
      <c r="G14" s="33" t="s">
        <v>105</v>
      </c>
      <c r="H14" s="33" t="s">
        <v>97</v>
      </c>
      <c r="I14" s="31"/>
      <c r="J14" s="31" t="n">
        <v>64.5</v>
      </c>
      <c r="K14" s="35" t="n">
        <v>96750</v>
      </c>
      <c r="L14" s="31"/>
      <c r="M14" s="31" t="n">
        <f aca="false">9/100*K14</f>
        <v>8707.5</v>
      </c>
      <c r="N14" s="31" t="n">
        <f aca="false">9/100*K14</f>
        <v>8707.5</v>
      </c>
      <c r="O14" s="31"/>
      <c r="P14" s="45" t="n">
        <f aca="false">SUM(K14,M14,N14)-L14</f>
        <v>114165</v>
      </c>
      <c r="Q14" s="31"/>
      <c r="T14" s="31" t="n">
        <v>41</v>
      </c>
      <c r="U14" s="31" t="s">
        <v>156</v>
      </c>
      <c r="V14" s="32" t="n">
        <v>43013</v>
      </c>
      <c r="W14" s="33" t="s">
        <v>133</v>
      </c>
      <c r="X14" s="38" t="n">
        <v>42979</v>
      </c>
      <c r="Y14" s="31"/>
      <c r="Z14" s="33" t="s">
        <v>105</v>
      </c>
      <c r="AA14" s="33" t="s">
        <v>97</v>
      </c>
      <c r="AB14" s="31"/>
      <c r="AC14" s="31" t="n">
        <v>64.5</v>
      </c>
      <c r="AD14" s="35" t="n">
        <v>96750</v>
      </c>
      <c r="AE14" s="31"/>
      <c r="AF14" s="31" t="n">
        <f aca="false">9/100*AD14</f>
        <v>8707.5</v>
      </c>
      <c r="AG14" s="31" t="n">
        <f aca="false">9/100*AD14</f>
        <v>8707.5</v>
      </c>
      <c r="AH14" s="31" t="n">
        <f aca="false">AB14</f>
        <v>0</v>
      </c>
      <c r="AI14" s="45" t="n">
        <f aca="false">SUM(AD14,AF14,AG14)-AE14</f>
        <v>114165</v>
      </c>
      <c r="AJ14" s="31"/>
    </row>
    <row r="15" s="84" customFormat="true" ht="16.5" hidden="false" customHeight="true" outlineLevel="0" collapsed="false">
      <c r="A15" s="80" t="n">
        <v>42</v>
      </c>
      <c r="B15" s="80" t="s">
        <v>157</v>
      </c>
      <c r="C15" s="81" t="n">
        <v>43013</v>
      </c>
      <c r="D15" s="80" t="s">
        <v>73</v>
      </c>
      <c r="E15" s="92" t="n">
        <v>42979</v>
      </c>
      <c r="F15" s="80"/>
      <c r="G15" s="82" t="s">
        <v>91</v>
      </c>
      <c r="H15" s="82" t="s">
        <v>76</v>
      </c>
      <c r="I15" s="80" t="n">
        <v>1400</v>
      </c>
      <c r="J15" s="80"/>
      <c r="K15" s="83"/>
      <c r="L15" s="80"/>
      <c r="M15" s="80"/>
      <c r="N15" s="80"/>
      <c r="O15" s="80"/>
      <c r="P15" s="80"/>
      <c r="Q15" s="80"/>
      <c r="T15" s="85" t="n">
        <v>42</v>
      </c>
      <c r="U15" s="85" t="s">
        <v>157</v>
      </c>
      <c r="V15" s="86" t="n">
        <v>43013</v>
      </c>
      <c r="W15" s="85" t="s">
        <v>109</v>
      </c>
      <c r="X15" s="85"/>
      <c r="Y15" s="85" t="n">
        <v>144</v>
      </c>
      <c r="Z15" s="85" t="s">
        <v>110</v>
      </c>
      <c r="AA15" s="85" t="s">
        <v>97</v>
      </c>
      <c r="AB15" s="85" t="n">
        <v>1200</v>
      </c>
      <c r="AC15" s="85" t="n">
        <v>64.5</v>
      </c>
      <c r="AD15" s="88" t="n">
        <v>96750</v>
      </c>
      <c r="AE15" s="85"/>
      <c r="AF15" s="85" t="n">
        <f aca="false">9/100*AD15</f>
        <v>8707.5</v>
      </c>
      <c r="AG15" s="85" t="n">
        <f aca="false">9/100*AD15</f>
        <v>8707.5</v>
      </c>
      <c r="AH15" s="85" t="n">
        <f aca="false">AB15</f>
        <v>1200</v>
      </c>
      <c r="AI15" s="85" t="n">
        <f aca="false">SUM(AD15,AF15,AG15)-AE15</f>
        <v>114165</v>
      </c>
      <c r="AJ15" s="86" t="s">
        <v>85</v>
      </c>
    </row>
    <row r="16" customFormat="false" ht="16.5" hidden="false" customHeight="true" outlineLevel="0" collapsed="false">
      <c r="A16" s="31" t="n">
        <v>43</v>
      </c>
      <c r="B16" s="31" t="s">
        <v>158</v>
      </c>
      <c r="C16" s="32" t="n">
        <v>43013</v>
      </c>
      <c r="D16" s="31" t="s">
        <v>159</v>
      </c>
      <c r="E16" s="31"/>
      <c r="F16" s="31" t="s">
        <v>160</v>
      </c>
      <c r="G16" s="33" t="s">
        <v>110</v>
      </c>
      <c r="H16" s="33" t="s">
        <v>97</v>
      </c>
      <c r="I16" s="31" t="n">
        <v>1200</v>
      </c>
      <c r="J16" s="31" t="n">
        <v>64.5</v>
      </c>
      <c r="K16" s="35" t="n">
        <f aca="false">I16*J16</f>
        <v>77400</v>
      </c>
      <c r="L16" s="31"/>
      <c r="M16" s="31" t="n">
        <f aca="false">9/100*K16</f>
        <v>6966</v>
      </c>
      <c r="N16" s="31" t="n">
        <f aca="false">9/100*K16</f>
        <v>6966</v>
      </c>
      <c r="O16" s="31" t="n">
        <f aca="false">I16-M16</f>
        <v>-5766</v>
      </c>
      <c r="P16" s="45" t="n">
        <f aca="false">SUM(K16,M16,N16)-L16</f>
        <v>91332</v>
      </c>
      <c r="Q16" s="31"/>
      <c r="T16" s="31" t="n">
        <v>43</v>
      </c>
      <c r="U16" s="31" t="s">
        <v>158</v>
      </c>
      <c r="V16" s="32" t="n">
        <v>43013</v>
      </c>
      <c r="W16" s="31" t="s">
        <v>159</v>
      </c>
      <c r="X16" s="31"/>
      <c r="Y16" s="31" t="s">
        <v>160</v>
      </c>
      <c r="Z16" s="39" t="s">
        <v>110</v>
      </c>
      <c r="AA16" s="39" t="s">
        <v>97</v>
      </c>
      <c r="AB16" s="40" t="n">
        <v>1200</v>
      </c>
      <c r="AC16" s="40" t="n">
        <v>64.5</v>
      </c>
      <c r="AD16" s="43" t="n">
        <f aca="false">AB16*AC16</f>
        <v>77400</v>
      </c>
      <c r="AE16" s="31"/>
      <c r="AF16" s="40" t="n">
        <f aca="false">9/100*AD16</f>
        <v>6966</v>
      </c>
      <c r="AG16" s="40" t="n">
        <f aca="false">9/100*AD16</f>
        <v>6966</v>
      </c>
      <c r="AH16" s="31" t="n">
        <f aca="false">AB16</f>
        <v>1200</v>
      </c>
      <c r="AI16" s="47" t="n">
        <f aca="false">SUM(AD16,AF16,AG16)-AE16</f>
        <v>91332</v>
      </c>
      <c r="AJ16" s="31"/>
    </row>
    <row r="17" customFormat="false" ht="30.75" hidden="false" customHeight="true" outlineLevel="0" collapsed="false">
      <c r="T17" s="0" t="s">
        <v>8</v>
      </c>
    </row>
    <row r="18" s="84" customFormat="true" ht="16.5" hidden="false" customHeight="true" outlineLevel="0" collapsed="false">
      <c r="C18" s="93"/>
      <c r="G18" s="94"/>
      <c r="H18" s="94"/>
      <c r="P18" s="95"/>
      <c r="Q18" s="93"/>
      <c r="T18" s="85" t="n">
        <v>30</v>
      </c>
      <c r="U18" s="85" t="s">
        <v>129</v>
      </c>
      <c r="V18" s="86" t="n">
        <v>42979</v>
      </c>
      <c r="W18" s="85" t="s">
        <v>73</v>
      </c>
      <c r="X18" s="85" t="s">
        <v>165</v>
      </c>
      <c r="Y18" s="85"/>
      <c r="Z18" s="87" t="s">
        <v>96</v>
      </c>
      <c r="AA18" s="87" t="s">
        <v>97</v>
      </c>
      <c r="AB18" s="85" t="n">
        <v>1400</v>
      </c>
      <c r="AC18" s="85"/>
      <c r="AD18" s="88"/>
      <c r="AE18" s="85" t="n">
        <v>0</v>
      </c>
      <c r="AF18" s="85" t="n">
        <f aca="false">9/100*AD18</f>
        <v>0</v>
      </c>
      <c r="AG18" s="85" t="n">
        <f aca="false">9/100*AD18</f>
        <v>0</v>
      </c>
      <c r="AH18" s="85" t="n">
        <v>1400</v>
      </c>
      <c r="AI18" s="89" t="n">
        <f aca="false">SUM(AD18,AF18,AG18)-AE18</f>
        <v>0</v>
      </c>
      <c r="AJ18" s="86" t="s">
        <v>85</v>
      </c>
    </row>
    <row r="19" s="84" customFormat="true" ht="16.5" hidden="false" customHeight="true" outlineLevel="0" collapsed="false">
      <c r="C19" s="93"/>
      <c r="G19" s="94"/>
      <c r="H19" s="94"/>
      <c r="P19" s="95"/>
      <c r="Q19" s="93"/>
      <c r="T19" s="85" t="n">
        <v>31</v>
      </c>
      <c r="U19" s="85" t="s">
        <v>132</v>
      </c>
      <c r="V19" s="86" t="n">
        <v>42979</v>
      </c>
      <c r="W19" s="85" t="s">
        <v>73</v>
      </c>
      <c r="X19" s="85" t="s">
        <v>136</v>
      </c>
      <c r="Y19" s="85"/>
      <c r="Z19" s="87" t="s">
        <v>105</v>
      </c>
      <c r="AA19" s="87" t="s">
        <v>97</v>
      </c>
      <c r="AB19" s="85" t="n">
        <v>1400</v>
      </c>
      <c r="AC19" s="85"/>
      <c r="AD19" s="88"/>
      <c r="AE19" s="85" t="n">
        <v>0</v>
      </c>
      <c r="AF19" s="85" t="n">
        <f aca="false">9/100*AD19</f>
        <v>0</v>
      </c>
      <c r="AG19" s="85" t="n">
        <f aca="false">9/100*AD19</f>
        <v>0</v>
      </c>
      <c r="AH19" s="85" t="n">
        <v>1400</v>
      </c>
      <c r="AI19" s="89" t="n">
        <f aca="false">SUM(AD19,AF19,AG19)-AE19</f>
        <v>0</v>
      </c>
      <c r="AJ19" s="86" t="s">
        <v>85</v>
      </c>
    </row>
    <row r="20" customFormat="false" ht="16.5" hidden="false" customHeight="true" outlineLevel="0" collapsed="false">
      <c r="C20" s="96"/>
      <c r="G20" s="97"/>
      <c r="H20" s="97"/>
      <c r="Q20" s="96"/>
      <c r="T20" s="31" t="n">
        <v>32</v>
      </c>
      <c r="U20" s="31" t="s">
        <v>134</v>
      </c>
      <c r="V20" s="32" t="n">
        <v>42961</v>
      </c>
      <c r="W20" s="31" t="s">
        <v>135</v>
      </c>
      <c r="X20" s="31" t="s">
        <v>136</v>
      </c>
      <c r="Y20" s="31"/>
      <c r="Z20" s="33" t="s">
        <v>91</v>
      </c>
      <c r="AA20" s="33" t="s">
        <v>76</v>
      </c>
      <c r="AB20" s="31" t="n">
        <v>1400</v>
      </c>
      <c r="AC20" s="31"/>
      <c r="AD20" s="35"/>
      <c r="AE20" s="31" t="n">
        <f aca="false">AD20*0.1</f>
        <v>0</v>
      </c>
      <c r="AF20" s="31"/>
      <c r="AG20" s="31"/>
      <c r="AH20" s="31" t="n">
        <f aca="false">AB20-AF20</f>
        <v>1400</v>
      </c>
      <c r="AI20" s="31" t="n">
        <f aca="false">AD20-AE20</f>
        <v>0</v>
      </c>
      <c r="AJ20" s="32" t="n">
        <v>43007</v>
      </c>
    </row>
    <row r="21" customFormat="false" ht="15" hidden="false" customHeight="true" outlineLevel="0" collapsed="false">
      <c r="C21" s="96"/>
      <c r="Q21" s="96"/>
      <c r="T21" s="31" t="n">
        <v>33</v>
      </c>
      <c r="U21" s="31" t="s">
        <v>137</v>
      </c>
      <c r="V21" s="32" t="n">
        <v>42961</v>
      </c>
      <c r="W21" s="31" t="s">
        <v>138</v>
      </c>
      <c r="X21" s="31" t="s">
        <v>136</v>
      </c>
      <c r="Y21" s="31"/>
      <c r="Z21" s="31" t="s">
        <v>139</v>
      </c>
      <c r="AA21" s="31" t="s">
        <v>140</v>
      </c>
      <c r="AB21" s="31" t="n">
        <v>1600</v>
      </c>
      <c r="AC21" s="31"/>
      <c r="AD21" s="35"/>
      <c r="AE21" s="31" t="n">
        <f aca="false">AD21*0.1</f>
        <v>0</v>
      </c>
      <c r="AF21" s="31"/>
      <c r="AG21" s="31"/>
      <c r="AH21" s="31" t="n">
        <f aca="false">AB21-AF21</f>
        <v>1600</v>
      </c>
      <c r="AI21" s="31" t="n">
        <f aca="false">AD21-AE21</f>
        <v>0</v>
      </c>
      <c r="AJ21" s="32" t="n">
        <v>42966</v>
      </c>
    </row>
    <row r="22" customFormat="false" ht="15" hidden="false" customHeight="true" outlineLevel="0" collapsed="false">
      <c r="C22" s="96"/>
      <c r="Q22" s="96"/>
      <c r="T22" s="31" t="n">
        <v>34</v>
      </c>
      <c r="U22" s="31" t="s">
        <v>141</v>
      </c>
      <c r="V22" s="32" t="n">
        <v>42961</v>
      </c>
      <c r="W22" s="31" t="s">
        <v>142</v>
      </c>
      <c r="X22" s="31" t="s">
        <v>136</v>
      </c>
      <c r="Y22" s="31"/>
      <c r="Z22" s="31" t="s">
        <v>139</v>
      </c>
      <c r="AA22" s="31" t="s">
        <v>140</v>
      </c>
      <c r="AB22" s="31" t="n">
        <v>1600</v>
      </c>
      <c r="AC22" s="31"/>
      <c r="AD22" s="35"/>
      <c r="AE22" s="31" t="n">
        <f aca="false">AD22*0.1</f>
        <v>0</v>
      </c>
      <c r="AF22" s="31"/>
      <c r="AG22" s="31"/>
      <c r="AH22" s="31" t="n">
        <f aca="false">AB22-AF22</f>
        <v>1600</v>
      </c>
      <c r="AI22" s="31" t="n">
        <f aca="false">AD22-AE22</f>
        <v>0</v>
      </c>
      <c r="AJ22" s="32" t="n">
        <v>42966</v>
      </c>
    </row>
    <row r="23" s="84" customFormat="true" ht="15" hidden="false" customHeight="true" outlineLevel="0" collapsed="false">
      <c r="C23" s="93"/>
      <c r="P23" s="95"/>
      <c r="T23" s="85" t="n">
        <v>35</v>
      </c>
      <c r="U23" s="85" t="s">
        <v>143</v>
      </c>
      <c r="V23" s="86" t="n">
        <v>42979</v>
      </c>
      <c r="W23" s="85" t="s">
        <v>138</v>
      </c>
      <c r="X23" s="85" t="s">
        <v>148</v>
      </c>
      <c r="Y23" s="85"/>
      <c r="Z23" s="85" t="s">
        <v>139</v>
      </c>
      <c r="AA23" s="85" t="s">
        <v>140</v>
      </c>
      <c r="AB23" s="85" t="n">
        <v>1200</v>
      </c>
      <c r="AC23" s="85"/>
      <c r="AD23" s="88"/>
      <c r="AE23" s="85" t="n">
        <v>0</v>
      </c>
      <c r="AF23" s="85" t="n">
        <f aca="false">9/100*AD23</f>
        <v>0</v>
      </c>
      <c r="AG23" s="85" t="n">
        <f aca="false">9/100*AD23</f>
        <v>0</v>
      </c>
      <c r="AH23" s="85" t="n">
        <f aca="false">AB23-AF23</f>
        <v>1200</v>
      </c>
      <c r="AI23" s="89" t="n">
        <f aca="false">SUM(AD23,AF23,AG23)-AE23</f>
        <v>0</v>
      </c>
      <c r="AJ23" s="86" t="s">
        <v>85</v>
      </c>
    </row>
    <row r="24" customFormat="false" ht="15" hidden="false" customHeight="true" outlineLevel="0" collapsed="false">
      <c r="A24" s="84"/>
      <c r="B24" s="84"/>
      <c r="C24" s="93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95"/>
      <c r="Q24" s="84"/>
      <c r="R24" s="84"/>
      <c r="S24" s="84"/>
      <c r="T24" s="85" t="n">
        <v>36</v>
      </c>
      <c r="U24" s="85" t="s">
        <v>145</v>
      </c>
      <c r="V24" s="86" t="n">
        <v>42979</v>
      </c>
      <c r="W24" s="85" t="s">
        <v>142</v>
      </c>
      <c r="X24" s="85" t="s">
        <v>148</v>
      </c>
      <c r="Y24" s="85"/>
      <c r="Z24" s="85" t="s">
        <v>139</v>
      </c>
      <c r="AA24" s="85" t="s">
        <v>140</v>
      </c>
      <c r="AB24" s="85" t="n">
        <v>1200</v>
      </c>
      <c r="AC24" s="85"/>
      <c r="AD24" s="88"/>
      <c r="AE24" s="85" t="n">
        <v>0</v>
      </c>
      <c r="AF24" s="85" t="n">
        <f aca="false">9/100*AD24</f>
        <v>0</v>
      </c>
      <c r="AG24" s="85" t="n">
        <f aca="false">9/100*AD24</f>
        <v>0</v>
      </c>
      <c r="AH24" s="85" t="n">
        <f aca="false">AB24-AF24</f>
        <v>1200</v>
      </c>
      <c r="AI24" s="89" t="n">
        <f aca="false">SUM(AD24,AF24,AG24)-AE24</f>
        <v>0</v>
      </c>
      <c r="AJ24" s="86" t="s">
        <v>85</v>
      </c>
    </row>
    <row r="25" customFormat="false" ht="16.5" hidden="false" customHeight="true" outlineLevel="0" collapsed="false">
      <c r="C25" s="96"/>
      <c r="G25" s="97"/>
      <c r="H25" s="97"/>
      <c r="T25" s="31" t="n">
        <v>37</v>
      </c>
      <c r="U25" s="31" t="s">
        <v>147</v>
      </c>
      <c r="V25" s="32" t="n">
        <v>43003</v>
      </c>
      <c r="W25" s="31" t="s">
        <v>73</v>
      </c>
      <c r="X25" s="31" t="s">
        <v>148</v>
      </c>
      <c r="Y25" s="31"/>
      <c r="Z25" s="33" t="s">
        <v>91</v>
      </c>
      <c r="AA25" s="33" t="s">
        <v>76</v>
      </c>
      <c r="AB25" s="31" t="n">
        <v>1400</v>
      </c>
      <c r="AC25" s="31"/>
      <c r="AD25" s="35"/>
      <c r="AE25" s="31"/>
      <c r="AF25" s="31"/>
      <c r="AG25" s="31"/>
      <c r="AH25" s="31" t="n">
        <f aca="false">AB25-AF25</f>
        <v>1400</v>
      </c>
      <c r="AI25" s="31"/>
      <c r="AJ25" s="31"/>
    </row>
    <row r="26" customFormat="false" ht="15" hidden="false" customHeight="true" outlineLevel="0" collapsed="false">
      <c r="C26" s="96"/>
      <c r="Q26" s="98"/>
      <c r="T26" s="31" t="n">
        <v>38</v>
      </c>
      <c r="U26" s="31" t="s">
        <v>149</v>
      </c>
      <c r="V26" s="32" t="n">
        <v>43003</v>
      </c>
      <c r="W26" s="31" t="s">
        <v>150</v>
      </c>
      <c r="X26" s="31" t="s">
        <v>148</v>
      </c>
      <c r="Y26" s="31"/>
      <c r="Z26" s="31" t="s">
        <v>139</v>
      </c>
      <c r="AA26" s="31" t="s">
        <v>140</v>
      </c>
      <c r="AB26" s="31" t="n">
        <v>1600</v>
      </c>
      <c r="AC26" s="31"/>
      <c r="AD26" s="35"/>
      <c r="AE26" s="31"/>
      <c r="AF26" s="31"/>
      <c r="AG26" s="31"/>
      <c r="AH26" s="31" t="n">
        <f aca="false">AB26-AF26</f>
        <v>1600</v>
      </c>
      <c r="AI26" s="31"/>
      <c r="AJ26" s="46" t="n">
        <v>43004</v>
      </c>
    </row>
    <row r="27" s="84" customFormat="true" ht="16.5" hidden="false" customHeight="true" outlineLevel="0" collapsed="false">
      <c r="A27" s="99"/>
      <c r="B27" s="99"/>
      <c r="C27" s="100"/>
      <c r="E27" s="101"/>
      <c r="F27" s="99"/>
      <c r="G27" s="102"/>
      <c r="H27" s="102"/>
      <c r="I27" s="99"/>
      <c r="J27" s="99"/>
      <c r="K27" s="99"/>
      <c r="L27" s="99"/>
      <c r="M27" s="99"/>
      <c r="N27" s="99"/>
      <c r="O27" s="99"/>
      <c r="P27" s="103"/>
      <c r="Q27" s="99"/>
      <c r="T27" s="90" t="n">
        <v>39</v>
      </c>
      <c r="U27" s="90" t="s">
        <v>151</v>
      </c>
      <c r="V27" s="104" t="n">
        <v>43004</v>
      </c>
      <c r="W27" s="85" t="s">
        <v>150</v>
      </c>
      <c r="X27" s="105" t="n">
        <v>42979</v>
      </c>
      <c r="Y27" s="90" t="s">
        <v>153</v>
      </c>
      <c r="Z27" s="106" t="s">
        <v>154</v>
      </c>
      <c r="AA27" s="106" t="s">
        <v>37</v>
      </c>
      <c r="AB27" s="90" t="n">
        <v>1200</v>
      </c>
      <c r="AC27" s="90"/>
      <c r="AD27" s="107"/>
      <c r="AE27" s="90" t="n">
        <v>0</v>
      </c>
      <c r="AF27" s="90" t="n">
        <f aca="false">9/100*AD27</f>
        <v>0</v>
      </c>
      <c r="AG27" s="90" t="n">
        <f aca="false">9/100*AD27</f>
        <v>0</v>
      </c>
      <c r="AH27" s="90" t="n">
        <f aca="false">AB27-AF27</f>
        <v>1200</v>
      </c>
      <c r="AI27" s="108" t="n">
        <f aca="false">SUM(AD27,AF27,AG27)-AE27</f>
        <v>0</v>
      </c>
      <c r="AJ27" s="86" t="s">
        <v>85</v>
      </c>
    </row>
    <row r="28" customFormat="false" ht="16.5" hidden="false" customHeight="true" outlineLevel="0" collapsed="false">
      <c r="C28" s="96"/>
      <c r="D28" s="97"/>
      <c r="E28" s="109"/>
      <c r="G28" s="97"/>
      <c r="H28" s="97"/>
      <c r="P28" s="110"/>
      <c r="T28" s="31" t="n">
        <v>40</v>
      </c>
      <c r="U28" s="85" t="s">
        <v>155</v>
      </c>
      <c r="V28" s="32" t="n">
        <v>43013</v>
      </c>
      <c r="W28" s="85" t="s">
        <v>138</v>
      </c>
      <c r="X28" s="38" t="n">
        <v>42979</v>
      </c>
      <c r="Y28" s="31"/>
      <c r="Z28" s="85" t="s">
        <v>139</v>
      </c>
      <c r="AA28" s="85" t="s">
        <v>140</v>
      </c>
      <c r="AB28" s="85" t="n">
        <v>1200</v>
      </c>
      <c r="AC28" s="31"/>
      <c r="AD28" s="35"/>
      <c r="AE28" s="31"/>
      <c r="AF28" s="31" t="n">
        <f aca="false">9/100*AD28</f>
        <v>0</v>
      </c>
      <c r="AG28" s="31" t="n">
        <f aca="false">9/100*AD28</f>
        <v>0</v>
      </c>
      <c r="AH28" s="31" t="n">
        <v>1200</v>
      </c>
      <c r="AI28" s="45" t="n">
        <f aca="false">SUM(AD28,AF28,AG28)-AE28</f>
        <v>0</v>
      </c>
      <c r="AJ28" s="86" t="s">
        <v>85</v>
      </c>
    </row>
    <row r="29" customFormat="false" ht="16.5" hidden="false" customHeight="true" outlineLevel="0" collapsed="false">
      <c r="C29" s="96"/>
      <c r="D29" s="97"/>
      <c r="E29" s="109"/>
      <c r="G29" s="97"/>
      <c r="H29" s="97"/>
      <c r="P29" s="110"/>
      <c r="T29" s="31" t="n">
        <v>41</v>
      </c>
      <c r="U29" s="85" t="s">
        <v>156</v>
      </c>
      <c r="V29" s="32" t="n">
        <v>43013</v>
      </c>
      <c r="W29" s="85" t="s">
        <v>142</v>
      </c>
      <c r="X29" s="38" t="n">
        <v>42979</v>
      </c>
      <c r="Y29" s="31"/>
      <c r="Z29" s="85" t="s">
        <v>139</v>
      </c>
      <c r="AA29" s="85" t="s">
        <v>140</v>
      </c>
      <c r="AB29" s="85" t="n">
        <v>1200</v>
      </c>
      <c r="AC29" s="31"/>
      <c r="AD29" s="35"/>
      <c r="AE29" s="31"/>
      <c r="AF29" s="31" t="n">
        <f aca="false">9/100*AD29</f>
        <v>0</v>
      </c>
      <c r="AG29" s="31" t="n">
        <f aca="false">9/100*AD29</f>
        <v>0</v>
      </c>
      <c r="AH29" s="31" t="n">
        <v>1200</v>
      </c>
      <c r="AI29" s="45" t="n">
        <f aca="false">SUM(AD29,AF29,AG29)-AE29</f>
        <v>0</v>
      </c>
      <c r="AJ29" s="86" t="s">
        <v>85</v>
      </c>
    </row>
    <row r="30" customFormat="false" ht="16.5" hidden="false" customHeight="true" outlineLevel="0" collapsed="false">
      <c r="C30" s="96"/>
      <c r="E30" s="109"/>
      <c r="G30" s="97"/>
      <c r="H30" s="97"/>
      <c r="T30" s="31" t="n">
        <v>42</v>
      </c>
      <c r="U30" s="31" t="s">
        <v>157</v>
      </c>
      <c r="V30" s="32" t="n">
        <v>43013</v>
      </c>
      <c r="W30" s="31" t="s">
        <v>73</v>
      </c>
      <c r="X30" s="38" t="n">
        <v>42979</v>
      </c>
      <c r="Y30" s="31"/>
      <c r="Z30" s="33" t="s">
        <v>91</v>
      </c>
      <c r="AA30" s="33" t="s">
        <v>76</v>
      </c>
      <c r="AB30" s="31" t="n">
        <v>1400</v>
      </c>
      <c r="AC30" s="31"/>
      <c r="AD30" s="35"/>
      <c r="AE30" s="31"/>
      <c r="AF30" s="31"/>
      <c r="AG30" s="31"/>
      <c r="AH30" s="31" t="n">
        <v>1400</v>
      </c>
      <c r="AI30" s="31"/>
      <c r="AJ30" s="31" t="s">
        <v>85</v>
      </c>
    </row>
    <row r="31" customFormat="false" ht="16.5" hidden="false" customHeight="true" outlineLevel="0" collapsed="false">
      <c r="C31" s="96"/>
      <c r="G31" s="111"/>
      <c r="H31" s="111"/>
      <c r="I31" s="44"/>
      <c r="J31" s="44"/>
      <c r="K31" s="44"/>
      <c r="M31" s="44"/>
      <c r="N31" s="44"/>
      <c r="O31" s="44"/>
      <c r="P31" s="112"/>
      <c r="T31" s="31"/>
      <c r="U31" s="31"/>
      <c r="V31" s="32"/>
      <c r="W31" s="31"/>
      <c r="X31" s="31"/>
      <c r="Y31" s="31"/>
      <c r="Z31" s="39"/>
      <c r="AA31" s="39"/>
      <c r="AB31" s="40"/>
      <c r="AC31" s="40"/>
      <c r="AD31" s="43"/>
      <c r="AE31" s="31"/>
      <c r="AF31" s="40"/>
      <c r="AG31" s="40"/>
      <c r="AH31" s="40"/>
      <c r="AI31" s="47"/>
      <c r="AJ31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2016-07-04T12:12:41Z</dcterms:created>
  <dc:creator>Administrator</dc:creator>
  <dc:description/>
  <dc:language>en-IN</dc:language>
  <cp:lastModifiedBy/>
  <cp:lastPrinted>2018-02-26T13:39:28Z</cp:lastPrinted>
  <dcterms:modified xsi:type="dcterms:W3CDTF">2025-02-10T11:16:26Z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