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letii\Desktop\07_ANKARH\PROYECTO\PLANEACIÓN DEL PROYECTO\PROCESOS\"/>
    </mc:Choice>
  </mc:AlternateContent>
  <bookViews>
    <workbookView xWindow="0" yWindow="0" windowWidth="5085" windowHeight="7680"/>
  </bookViews>
  <sheets>
    <sheet name="Identificacion" sheetId="9"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Riesgo'!$I$1:$I$782</definedName>
    <definedName name="_xlnm._FilterDatabase" localSheetId="3" hidden="1">Resumen!$A$11:$J$41</definedName>
    <definedName name="_xlnm.Print_Area" localSheetId="2">'Detalle del Riesgo'!$B$3:$F$288</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52511"/>
</workbook>
</file>

<file path=xl/calcChain.xml><?xml version="1.0" encoding="utf-8"?>
<calcChain xmlns="http://schemas.openxmlformats.org/spreadsheetml/2006/main">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C41" i="2" s="1"/>
  <c r="A40" i="2"/>
  <c r="A39" i="2"/>
  <c r="B39" i="2" s="1"/>
  <c r="A38" i="2"/>
  <c r="D38" i="2" s="1"/>
  <c r="A37" i="2"/>
  <c r="E37" i="2" s="1"/>
  <c r="A36" i="2"/>
  <c r="A35" i="2"/>
  <c r="C35" i="2" s="1"/>
  <c r="A34" i="2"/>
  <c r="C34" i="2" s="1"/>
  <c r="A33" i="2"/>
  <c r="B33" i="2" s="1"/>
  <c r="A32" i="2"/>
  <c r="A31" i="2"/>
  <c r="B35" i="5" s="1"/>
  <c r="A30" i="2"/>
  <c r="B30" i="2" s="1"/>
  <c r="A29" i="2"/>
  <c r="I29" i="2" s="1"/>
  <c r="A28" i="2"/>
  <c r="A27" i="2"/>
  <c r="B31" i="5" s="1"/>
  <c r="A26" i="2"/>
  <c r="D26" i="2" s="1"/>
  <c r="A25" i="2"/>
  <c r="B25" i="2" s="1"/>
  <c r="A24" i="2"/>
  <c r="A23" i="2"/>
  <c r="B23" i="2" s="1"/>
  <c r="A22" i="2"/>
  <c r="B22" i="2" s="1"/>
  <c r="A21" i="2"/>
  <c r="E21" i="2" s="1"/>
  <c r="A20" i="2"/>
  <c r="C20" i="2" s="1"/>
  <c r="A19" i="2"/>
  <c r="B19" i="2" s="1"/>
  <c r="A18" i="2"/>
  <c r="E18" i="2" s="1"/>
  <c r="A17" i="2"/>
  <c r="B17" i="2" s="1"/>
  <c r="A16" i="2"/>
  <c r="B16" i="2" s="1"/>
  <c r="A15" i="2"/>
  <c r="C15" i="2" s="1"/>
  <c r="A14" i="2"/>
  <c r="C14" i="2" s="1"/>
  <c r="A13" i="2"/>
  <c r="E13" i="2" s="1"/>
  <c r="A12" i="2"/>
  <c r="E12" i="2" s="1"/>
  <c r="B43" i="5"/>
  <c r="F43" i="5" s="1"/>
  <c r="I31" i="5"/>
  <c r="I27" i="5"/>
  <c r="I22" i="5"/>
  <c r="D58" i="8"/>
  <c r="I18" i="5" s="1"/>
  <c r="I45" i="5"/>
  <c r="I43" i="5"/>
  <c r="I42" i="5"/>
  <c r="I41" i="5"/>
  <c r="I40" i="5"/>
  <c r="I39" i="5"/>
  <c r="I37" i="5"/>
  <c r="I36" i="5"/>
  <c r="I35" i="5"/>
  <c r="I34" i="5"/>
  <c r="I33" i="5"/>
  <c r="I32" i="5"/>
  <c r="I30" i="5"/>
  <c r="I29" i="5"/>
  <c r="I26" i="5"/>
  <c r="I25" i="5"/>
  <c r="I24" i="5"/>
  <c r="I23" i="5"/>
  <c r="I21" i="5"/>
  <c r="I20" i="5"/>
  <c r="I19" i="5"/>
  <c r="D61" i="8"/>
  <c r="D5" i="8"/>
  <c r="I16" i="5" s="1"/>
  <c r="K16" i="5"/>
  <c r="D35" i="8"/>
  <c r="D32" i="8"/>
  <c r="I17" i="5" s="1"/>
  <c r="D8" i="8"/>
  <c r="C1" i="2"/>
  <c r="J1" i="2"/>
  <c r="D43" i="5"/>
  <c r="B24" i="2"/>
  <c r="C24" i="2"/>
  <c r="D24" i="2"/>
  <c r="E24" i="2"/>
  <c r="G24" i="2"/>
  <c r="I24" i="2"/>
  <c r="J24" i="2"/>
  <c r="B28" i="2"/>
  <c r="C28" i="2"/>
  <c r="D28" i="2"/>
  <c r="E28" i="2"/>
  <c r="G28" i="2"/>
  <c r="I28" i="2"/>
  <c r="J28" i="2"/>
  <c r="B32" i="2"/>
  <c r="C32" i="2"/>
  <c r="D32" i="2"/>
  <c r="E32" i="2"/>
  <c r="G32" i="2"/>
  <c r="I32" i="2"/>
  <c r="J32" i="2"/>
  <c r="B36" i="2"/>
  <c r="C36" i="2"/>
  <c r="D36" i="2"/>
  <c r="E36" i="2"/>
  <c r="G36" i="2"/>
  <c r="I36" i="2"/>
  <c r="J36" i="2"/>
  <c r="B40" i="2"/>
  <c r="C40" i="2"/>
  <c r="D40" i="2"/>
  <c r="E40" i="2"/>
  <c r="G40" i="2"/>
  <c r="I40" i="2"/>
  <c r="J40" i="2"/>
  <c r="K22" i="5"/>
  <c r="L22" i="5"/>
  <c r="H15" i="5"/>
  <c r="L16" i="5"/>
  <c r="K17" i="5"/>
  <c r="L17" i="5"/>
  <c r="K18" i="5"/>
  <c r="L18" i="5"/>
  <c r="K19" i="5"/>
  <c r="L19" i="5"/>
  <c r="K20" i="5"/>
  <c r="L20" i="5"/>
  <c r="K21" i="5"/>
  <c r="L21" i="5"/>
  <c r="K23" i="5"/>
  <c r="L23" i="5"/>
  <c r="K24" i="5"/>
  <c r="L24" i="5"/>
  <c r="K25" i="5"/>
  <c r="L25" i="5"/>
  <c r="K26" i="5"/>
  <c r="L26" i="5"/>
  <c r="K27" i="5"/>
  <c r="L27" i="5"/>
  <c r="I28" i="5"/>
  <c r="K28" i="5"/>
  <c r="L28" i="5"/>
  <c r="K29" i="5"/>
  <c r="L29" i="5"/>
  <c r="K30" i="5"/>
  <c r="L30" i="5"/>
  <c r="K31" i="5"/>
  <c r="L31" i="5"/>
  <c r="K32" i="5"/>
  <c r="L32" i="5"/>
  <c r="K33" i="5"/>
  <c r="L33" i="5"/>
  <c r="K34" i="5"/>
  <c r="L34" i="5"/>
  <c r="K35" i="5"/>
  <c r="L35" i="5"/>
  <c r="K36" i="5"/>
  <c r="L36" i="5"/>
  <c r="K37" i="5"/>
  <c r="L37" i="5"/>
  <c r="I38" i="5"/>
  <c r="K38" i="5"/>
  <c r="L38" i="5"/>
  <c r="K39" i="5"/>
  <c r="L39" i="5"/>
  <c r="K40" i="5"/>
  <c r="L40" i="5"/>
  <c r="K41" i="5"/>
  <c r="L41" i="5"/>
  <c r="K42" i="5"/>
  <c r="L42" i="5"/>
  <c r="K43" i="5"/>
  <c r="L43" i="5"/>
  <c r="I44" i="5"/>
  <c r="K44" i="5"/>
  <c r="L44" i="5"/>
  <c r="K45" i="5"/>
  <c r="L45" i="5"/>
  <c r="G26" i="2" l="1"/>
  <c r="E39" i="2"/>
  <c r="B35" i="2"/>
  <c r="C38" i="2"/>
  <c r="B38" i="2"/>
  <c r="B34" i="2"/>
  <c r="I30" i="2"/>
  <c r="I26" i="2"/>
  <c r="I38" i="2"/>
  <c r="G34" i="2"/>
  <c r="C26" i="2"/>
  <c r="G38" i="2"/>
  <c r="E34" i="2"/>
  <c r="B26" i="2"/>
  <c r="I22" i="2"/>
  <c r="E38" i="2"/>
  <c r="J34" i="2"/>
  <c r="E26" i="2"/>
  <c r="E22" i="2"/>
  <c r="I33" i="2"/>
  <c r="D34" i="2"/>
  <c r="E30" i="2"/>
  <c r="J38" i="2"/>
  <c r="I34" i="2"/>
  <c r="C30" i="2"/>
  <c r="J26" i="2"/>
  <c r="C22" i="2"/>
  <c r="J16" i="2"/>
  <c r="G35" i="2"/>
  <c r="C31" i="2"/>
  <c r="C35" i="5" s="1"/>
  <c r="J30" i="2"/>
  <c r="G30" i="2"/>
  <c r="D30" i="2"/>
  <c r="J22" i="2"/>
  <c r="G22" i="2"/>
  <c r="D22" i="2"/>
  <c r="B20" i="2"/>
  <c r="I31" i="2"/>
  <c r="B33" i="5"/>
  <c r="E27" i="2"/>
  <c r="I23" i="2"/>
  <c r="C23" i="2"/>
  <c r="G20" i="2"/>
  <c r="I41" i="2"/>
  <c r="I39" i="2"/>
  <c r="C39" i="2"/>
  <c r="C37" i="2"/>
  <c r="J35" i="2"/>
  <c r="D35" i="2"/>
  <c r="E31" i="2"/>
  <c r="I27" i="2"/>
  <c r="C27" i="2"/>
  <c r="C31" i="5" s="1"/>
  <c r="E23" i="2"/>
  <c r="B27" i="5"/>
  <c r="C27" i="5" s="1"/>
  <c r="B39" i="5"/>
  <c r="C39" i="5" s="1"/>
  <c r="J39" i="2"/>
  <c r="G39" i="2"/>
  <c r="D39" i="2"/>
  <c r="I37" i="2"/>
  <c r="I35" i="2"/>
  <c r="E35" i="2"/>
  <c r="C33" i="2"/>
  <c r="J31" i="2"/>
  <c r="G31" i="2"/>
  <c r="D31" i="2"/>
  <c r="B31" i="2"/>
  <c r="C29" i="2"/>
  <c r="J27" i="2"/>
  <c r="G27" i="2"/>
  <c r="D27" i="2"/>
  <c r="B27" i="2"/>
  <c r="C25" i="2"/>
  <c r="J23" i="2"/>
  <c r="G23" i="2"/>
  <c r="D23" i="2"/>
  <c r="I21" i="2"/>
  <c r="D15" i="2"/>
  <c r="B41" i="5"/>
  <c r="F41" i="5" s="1"/>
  <c r="J20" i="2"/>
  <c r="D20" i="2"/>
  <c r="I20" i="2"/>
  <c r="E20" i="2"/>
  <c r="I25" i="2"/>
  <c r="C21" i="2"/>
  <c r="B25" i="5"/>
  <c r="J19" i="2"/>
  <c r="D19" i="2"/>
  <c r="E19" i="2"/>
  <c r="I19" i="2"/>
  <c r="C19" i="2"/>
  <c r="B23" i="5"/>
  <c r="G19" i="2"/>
  <c r="G18" i="2"/>
  <c r="C18" i="2"/>
  <c r="J18" i="2"/>
  <c r="D18" i="2"/>
  <c r="I18" i="2"/>
  <c r="B18" i="2"/>
  <c r="G17" i="2"/>
  <c r="E16" i="2"/>
  <c r="D16" i="2"/>
  <c r="I16" i="2"/>
  <c r="C16" i="2"/>
  <c r="G16" i="2"/>
  <c r="G15" i="2"/>
  <c r="B19" i="5"/>
  <c r="C19" i="5" s="1"/>
  <c r="B15" i="2"/>
  <c r="J15" i="2"/>
  <c r="E15" i="2"/>
  <c r="I15" i="2"/>
  <c r="J14" i="2"/>
  <c r="D14" i="2"/>
  <c r="G14" i="2"/>
  <c r="B14" i="2"/>
  <c r="E14" i="2"/>
  <c r="I14" i="2"/>
  <c r="B17" i="5"/>
  <c r="B13" i="2"/>
  <c r="G13" i="2"/>
  <c r="I12" i="2"/>
  <c r="B12" i="2"/>
  <c r="G12" i="2"/>
  <c r="J12" i="2"/>
  <c r="D12" i="2"/>
  <c r="C12" i="2"/>
  <c r="H17" i="2"/>
  <c r="G21" i="5" s="1"/>
  <c r="H29" i="2"/>
  <c r="G33" i="5" s="1"/>
  <c r="H41" i="2"/>
  <c r="G45" i="5" s="1"/>
  <c r="G41" i="2"/>
  <c r="B41" i="2"/>
  <c r="G37" i="2"/>
  <c r="B37" i="2"/>
  <c r="G33" i="2"/>
  <c r="G29" i="2"/>
  <c r="B29" i="2"/>
  <c r="G25" i="2"/>
  <c r="G21" i="2"/>
  <c r="B21" i="2"/>
  <c r="E17" i="2"/>
  <c r="E43" i="5"/>
  <c r="C43" i="5"/>
  <c r="H14" i="2"/>
  <c r="G18" i="5" s="1"/>
  <c r="B18" i="5"/>
  <c r="H18" i="2"/>
  <c r="G22" i="5" s="1"/>
  <c r="B22" i="5"/>
  <c r="H22" i="2"/>
  <c r="G26" i="5" s="1"/>
  <c r="B26" i="5"/>
  <c r="H26" i="2"/>
  <c r="G30" i="5" s="1"/>
  <c r="B30" i="5"/>
  <c r="H30" i="2"/>
  <c r="G34" i="5" s="1"/>
  <c r="B34" i="5"/>
  <c r="H34" i="2"/>
  <c r="G38" i="5" s="1"/>
  <c r="B38" i="5"/>
  <c r="H38" i="2"/>
  <c r="G42" i="5" s="1"/>
  <c r="B42" i="5"/>
  <c r="H13" i="2"/>
  <c r="G17" i="5" s="1"/>
  <c r="H25" i="2"/>
  <c r="G29" i="5" s="1"/>
  <c r="H33" i="2"/>
  <c r="G37" i="5" s="1"/>
  <c r="E33" i="2"/>
  <c r="E29" i="2"/>
  <c r="E25" i="2"/>
  <c r="J17" i="2"/>
  <c r="D17" i="2"/>
  <c r="J13" i="2"/>
  <c r="D13" i="2"/>
  <c r="B21" i="5"/>
  <c r="B29" i="5"/>
  <c r="B37" i="5"/>
  <c r="B45" i="5"/>
  <c r="H15" i="2"/>
  <c r="F15" i="2" s="1"/>
  <c r="H17" i="10" s="1"/>
  <c r="H19" i="2"/>
  <c r="F19" i="2" s="1"/>
  <c r="H21" i="10" s="1"/>
  <c r="H23" i="2"/>
  <c r="H27" i="2"/>
  <c r="F27" i="2" s="1"/>
  <c r="H29" i="10" s="1"/>
  <c r="H31" i="2"/>
  <c r="F31" i="2" s="1"/>
  <c r="H33" i="10" s="1"/>
  <c r="H35" i="2"/>
  <c r="F35" i="2" s="1"/>
  <c r="H37" i="10" s="1"/>
  <c r="H39" i="2"/>
  <c r="F39" i="2" s="1"/>
  <c r="H41" i="10" s="1"/>
  <c r="H21" i="2"/>
  <c r="G25" i="5" s="1"/>
  <c r="H37" i="2"/>
  <c r="G41" i="5" s="1"/>
  <c r="E41" i="2"/>
  <c r="J41" i="2"/>
  <c r="D41" i="2"/>
  <c r="J37" i="2"/>
  <c r="D37" i="2"/>
  <c r="J33" i="2"/>
  <c r="D33" i="2"/>
  <c r="J29" i="2"/>
  <c r="D29" i="2"/>
  <c r="J25" i="2"/>
  <c r="D25" i="2"/>
  <c r="J21" i="2"/>
  <c r="D21" i="2"/>
  <c r="I17" i="2"/>
  <c r="C17" i="2"/>
  <c r="I13" i="2"/>
  <c r="C13" i="2"/>
  <c r="H12" i="2"/>
  <c r="G16" i="5" s="1"/>
  <c r="B16" i="5"/>
  <c r="H16" i="2"/>
  <c r="G20" i="5" s="1"/>
  <c r="B20" i="5"/>
  <c r="H20" i="2"/>
  <c r="G24" i="5" s="1"/>
  <c r="B24" i="5"/>
  <c r="H24" i="2"/>
  <c r="G28" i="5" s="1"/>
  <c r="B28" i="5"/>
  <c r="H28" i="2"/>
  <c r="G32" i="5" s="1"/>
  <c r="B32" i="5"/>
  <c r="H32" i="2"/>
  <c r="G36" i="5" s="1"/>
  <c r="B36" i="5"/>
  <c r="H36" i="2"/>
  <c r="G40" i="5" s="1"/>
  <c r="B40" i="5"/>
  <c r="H40" i="2"/>
  <c r="G44" i="5" s="1"/>
  <c r="B44" i="5"/>
  <c r="D41" i="5" l="1"/>
  <c r="C41" i="5"/>
  <c r="E27" i="5"/>
  <c r="E31" i="5"/>
  <c r="E41" i="5"/>
  <c r="C33" i="5"/>
  <c r="F33" i="2"/>
  <c r="H35" i="10" s="1"/>
  <c r="F36" i="2"/>
  <c r="H38" i="10" s="1"/>
  <c r="F25" i="5"/>
  <c r="E35" i="5"/>
  <c r="E33" i="5"/>
  <c r="F33" i="5"/>
  <c r="F25" i="2"/>
  <c r="H27" i="10" s="1"/>
  <c r="F23" i="2"/>
  <c r="H25" i="10" s="1"/>
  <c r="C25" i="5"/>
  <c r="D39" i="5"/>
  <c r="F39" i="5"/>
  <c r="E39" i="5"/>
  <c r="E25" i="5"/>
  <c r="F34" i="2"/>
  <c r="H36" i="10" s="1"/>
  <c r="F28" i="2"/>
  <c r="H30" i="10" s="1"/>
  <c r="M33" i="5"/>
  <c r="C17" i="5"/>
  <c r="F29" i="2"/>
  <c r="H31" i="10" s="1"/>
  <c r="F20" i="2"/>
  <c r="H22" i="10" s="1"/>
  <c r="F30" i="2"/>
  <c r="H32" i="10" s="1"/>
  <c r="F26" i="2"/>
  <c r="H28" i="10" s="1"/>
  <c r="E23" i="5"/>
  <c r="C23" i="5"/>
  <c r="F18" i="2"/>
  <c r="H20" i="10" s="1"/>
  <c r="E19" i="5"/>
  <c r="F14" i="2"/>
  <c r="H16" i="10" s="1"/>
  <c r="E17" i="5"/>
  <c r="M17" i="5"/>
  <c r="F13" i="2"/>
  <c r="H15" i="10" s="1"/>
  <c r="F17" i="5"/>
  <c r="F12" i="2"/>
  <c r="H14" i="10" s="1"/>
  <c r="C44" i="5"/>
  <c r="E44" i="5"/>
  <c r="M44" i="5"/>
  <c r="D44" i="5"/>
  <c r="F44" i="5"/>
  <c r="M34" i="5"/>
  <c r="F34" i="5"/>
  <c r="E34" i="5"/>
  <c r="C34" i="5"/>
  <c r="F40" i="2"/>
  <c r="H42" i="10" s="1"/>
  <c r="C32" i="5"/>
  <c r="E32" i="5"/>
  <c r="F32" i="5"/>
  <c r="M32" i="5"/>
  <c r="F24" i="2"/>
  <c r="H26" i="10" s="1"/>
  <c r="C16" i="5"/>
  <c r="E16" i="5"/>
  <c r="H17" i="5"/>
  <c r="D17" i="5" s="1"/>
  <c r="H19" i="5"/>
  <c r="D19" i="5" s="1"/>
  <c r="H21" i="5"/>
  <c r="D21" i="5" s="1"/>
  <c r="H24" i="5"/>
  <c r="D24" i="5" s="1"/>
  <c r="H26" i="5"/>
  <c r="H28" i="5"/>
  <c r="H29" i="5"/>
  <c r="D29" i="5" s="1"/>
  <c r="H31" i="5"/>
  <c r="D31" i="5" s="1"/>
  <c r="H33" i="5"/>
  <c r="D33" i="5" s="1"/>
  <c r="H35" i="5"/>
  <c r="D35" i="5" s="1"/>
  <c r="H37" i="5"/>
  <c r="H38" i="5"/>
  <c r="H40" i="5"/>
  <c r="H42" i="5"/>
  <c r="H45" i="5"/>
  <c r="M16" i="5"/>
  <c r="F16" i="5"/>
  <c r="H18" i="5"/>
  <c r="D18" i="5" s="1"/>
  <c r="H20" i="5"/>
  <c r="D20" i="5" s="1"/>
  <c r="H23" i="5"/>
  <c r="D23" i="5" s="1"/>
  <c r="H25" i="5"/>
  <c r="D25" i="5" s="1"/>
  <c r="H27" i="5"/>
  <c r="D27" i="5" s="1"/>
  <c r="H30" i="5"/>
  <c r="D30" i="5" s="1"/>
  <c r="H32" i="5"/>
  <c r="D32" i="5" s="1"/>
  <c r="H34" i="5"/>
  <c r="D34" i="5" s="1"/>
  <c r="H36" i="5"/>
  <c r="H39" i="5"/>
  <c r="H41" i="5"/>
  <c r="H43" i="5"/>
  <c r="H44" i="5"/>
  <c r="H22" i="5"/>
  <c r="D22" i="5" s="1"/>
  <c r="H16" i="5"/>
  <c r="D16" i="5" s="1"/>
  <c r="F21" i="2"/>
  <c r="H23" i="10" s="1"/>
  <c r="G43" i="5"/>
  <c r="M43" i="5"/>
  <c r="G35" i="5"/>
  <c r="F35" i="5" s="1"/>
  <c r="M35" i="5"/>
  <c r="G27" i="5"/>
  <c r="F27" i="5" s="1"/>
  <c r="M27" i="5"/>
  <c r="M19" i="5"/>
  <c r="G19" i="5"/>
  <c r="F19" i="5" s="1"/>
  <c r="E21" i="5"/>
  <c r="C21" i="5"/>
  <c r="M21" i="5"/>
  <c r="F21" i="5"/>
  <c r="M38" i="5"/>
  <c r="F38" i="5"/>
  <c r="E38" i="5"/>
  <c r="C38" i="5"/>
  <c r="D38" i="5"/>
  <c r="M22" i="5"/>
  <c r="F22" i="5"/>
  <c r="E22" i="5"/>
  <c r="C22" i="5"/>
  <c r="E45" i="5"/>
  <c r="C45" i="5"/>
  <c r="D45" i="5"/>
  <c r="M45" i="5"/>
  <c r="F45" i="5"/>
  <c r="M42" i="5"/>
  <c r="F42" i="5"/>
  <c r="E42" i="5"/>
  <c r="C42" i="5"/>
  <c r="D42" i="5"/>
  <c r="M26" i="5"/>
  <c r="F26" i="5"/>
  <c r="E26" i="5"/>
  <c r="C26" i="5"/>
  <c r="D26" i="5"/>
  <c r="C28" i="5"/>
  <c r="E28" i="5"/>
  <c r="M28" i="5"/>
  <c r="F28" i="5"/>
  <c r="D28" i="5"/>
  <c r="E29" i="5"/>
  <c r="C29" i="5"/>
  <c r="M29" i="5"/>
  <c r="F29" i="5"/>
  <c r="M18" i="5"/>
  <c r="F18" i="5"/>
  <c r="E18" i="5"/>
  <c r="C18" i="5"/>
  <c r="C36" i="5"/>
  <c r="E36" i="5"/>
  <c r="F36" i="5"/>
  <c r="D36" i="5"/>
  <c r="M36" i="5"/>
  <c r="C20" i="5"/>
  <c r="E20" i="5"/>
  <c r="F20" i="5"/>
  <c r="M20" i="5"/>
  <c r="C40" i="5"/>
  <c r="E40" i="5"/>
  <c r="M40" i="5"/>
  <c r="D40" i="5"/>
  <c r="F40" i="5"/>
  <c r="F32" i="2"/>
  <c r="H34" i="10" s="1"/>
  <c r="C24" i="5"/>
  <c r="E24" i="5"/>
  <c r="M24" i="5"/>
  <c r="F24" i="5"/>
  <c r="F16" i="2"/>
  <c r="H18" i="10" s="1"/>
  <c r="F37" i="2"/>
  <c r="H39" i="10" s="1"/>
  <c r="M39" i="5"/>
  <c r="G39" i="5"/>
  <c r="G31" i="5"/>
  <c r="F31" i="5" s="1"/>
  <c r="M31" i="5"/>
  <c r="M23" i="5"/>
  <c r="G23" i="5"/>
  <c r="F23" i="5" s="1"/>
  <c r="E37" i="5"/>
  <c r="C37" i="5"/>
  <c r="F37" i="5"/>
  <c r="D37" i="5"/>
  <c r="M37" i="5"/>
  <c r="F38" i="2"/>
  <c r="H40" i="10" s="1"/>
  <c r="M30" i="5"/>
  <c r="F30" i="5"/>
  <c r="E30" i="5"/>
  <c r="C30" i="5"/>
  <c r="F22" i="2"/>
  <c r="H24" i="10" s="1"/>
  <c r="M41" i="5"/>
  <c r="F41" i="2"/>
  <c r="H43" i="10" s="1"/>
  <c r="F17" i="2"/>
  <c r="H19" i="10" s="1"/>
  <c r="M25" i="5"/>
  <c r="F12" i="10" l="1"/>
  <c r="F13"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F15" i="10" l="1"/>
  <c r="E15" i="10"/>
  <c r="I6" i="2"/>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<sst xmlns="http://schemas.openxmlformats.org/spreadsheetml/2006/main" count="453" uniqueCount="244">
  <si>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</si>
  <si>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</si>
  <si>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</si>
  <si>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</si>
  <si>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</si>
  <si>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</si>
  <si>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</si>
  <si>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</si>
  <si>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</si>
  <si>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</si>
  <si>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</si>
  <si>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</si>
  <si>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</si>
  <si>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</si>
  <si>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</si>
  <si>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</si>
  <si>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</si>
  <si>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</si>
  <si>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</si>
  <si>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</si>
  <si>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</si>
  <si>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</si>
  <si>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</si>
  <si>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</si>
  <si>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</si>
  <si>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</si>
  <si>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</si>
  <si>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</si>
  <si>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</si>
  <si>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</si>
  <si>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</si>
  <si>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</si>
  <si>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</si>
  <si>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</si>
  <si>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</si>
  <si>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</si>
  <si>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</si>
  <si>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</si>
  <si>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</si>
  <si>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</si>
  <si>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</si>
  <si>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</si>
  <si>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</si>
  <si>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</si>
  <si>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</si>
  <si>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</si>
  <si>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family val="2"/>
      </rPr>
      <t xml:space="preserve"> - No es muy probable que ocurra (20-40% de Probabilidad). </t>
    </r>
  </si>
  <si>
    <r>
      <t>Muy baja</t>
    </r>
    <r>
      <rPr>
        <sz val="10"/>
        <rFont val="Arial"/>
        <family val="2"/>
      </rPr>
      <t xml:space="preserve">  - Es muy improbable que ocurra (menos del  20% de probabilidad).</t>
    </r>
  </si>
  <si>
    <r>
      <t>Media</t>
    </r>
    <r>
      <rPr>
        <sz val="10"/>
        <rFont val="Arial"/>
        <family val="2"/>
      </rPr>
      <t xml:space="preserve"> - Es probable que ocurra (41-60% de probabilidad).</t>
    </r>
  </si>
  <si>
    <r>
      <t>Alta</t>
    </r>
    <r>
      <rPr>
        <sz val="10"/>
        <rFont val="Arial"/>
        <family val="2"/>
      </rPr>
      <t xml:space="preserve"> - Alta probabilidad de que ocurra (61-70% de probabilidad). </t>
    </r>
  </si>
  <si>
    <t>Impacto:</t>
  </si>
  <si>
    <t>Estado:</t>
  </si>
  <si>
    <r>
      <t>Mitigar</t>
    </r>
    <r>
      <rPr>
        <sz val="10"/>
        <rFont val="Arial"/>
        <family val="2"/>
      </rPr>
      <t>- Los pasos para la mitigación del riesgo han sido tomados.</t>
    </r>
  </si>
  <si>
    <r>
      <t>&lt;1 mes</t>
    </r>
    <r>
      <rPr>
        <sz val="10"/>
        <rFont val="Arial"/>
        <family val="2"/>
      </rPr>
      <t xml:space="preserve"> - El riesgo se convertirá  en un problema en menos de 1 mes después  de la fecha establecida en el informe.</t>
    </r>
  </si>
  <si>
    <r>
      <t>1 - 3 meses</t>
    </r>
    <r>
      <rPr>
        <sz val="10"/>
        <rFont val="Arial"/>
        <family val="2"/>
      </rPr>
      <t xml:space="preserve"> - El riesgo se convertirá  en un problema entre 1 y 3 meses después de la fecha establecida en el informe.</t>
    </r>
  </si>
  <si>
    <r>
      <t>&gt; 3 meses</t>
    </r>
    <r>
      <rPr>
        <sz val="10"/>
        <rFont val="Arial"/>
        <family val="2"/>
      </rPr>
      <t xml:space="preserve"> -El riesgo se convertirá  en un problema en más de  3 meses después de la fecha establecida en el informe.</t>
    </r>
  </si>
  <si>
    <t>Fuente:</t>
  </si>
  <si>
    <t>Marco de tiempo:</t>
  </si>
  <si>
    <r>
      <t>Proceso (Proc)</t>
    </r>
    <r>
      <rPr>
        <sz val="10"/>
        <rFont val="Arial"/>
        <family val="2"/>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</si>
  <si>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</si>
  <si>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</si>
  <si>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</si>
  <si>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</si>
  <si>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</si>
  <si>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</si>
  <si>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family val="2"/>
      </rPr>
      <t>- La exposición de este riesgo no ha sufrido cambios desde la última vez que fue revisado.</t>
    </r>
  </si>
  <si>
    <r>
      <t>Nuevo</t>
    </r>
    <r>
      <rPr>
        <sz val="10"/>
        <rFont val="Arial"/>
        <family val="2"/>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</si>
  <si>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</si>
  <si>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</si>
  <si>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</si>
  <si>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</si>
  <si>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</si>
  <si>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</si>
  <si>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</si>
  <si>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family val="2"/>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</si>
  <si>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</si>
  <si>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</si>
  <si>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</si>
  <si>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</si>
  <si>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</si>
  <si>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</si>
  <si>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</si>
  <si>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</si>
  <si>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</si>
  <si>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</si>
  <si>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</si>
  <si>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&lt;Fecha&gt;</t>
  </si>
  <si>
    <t>Condición:</t>
  </si>
  <si>
    <t>Consecuencias:</t>
  </si>
  <si>
    <t>Categoria:</t>
  </si>
  <si>
    <t>Ver</t>
  </si>
  <si>
    <t>Tendencia▼</t>
  </si>
  <si>
    <r>
      <t>Mejorado</t>
    </r>
    <r>
      <rPr>
        <sz val="10"/>
        <rFont val="Arial"/>
        <family val="2"/>
      </rPr>
      <t xml:space="preserve"> - La exposición del riesgo ha sido mejorada desde la última vez que fue revisado(Por ejemplo, de rojo a amarillo, de amarillo a verde.)</t>
    </r>
  </si>
  <si>
    <r>
      <t>Empeorado</t>
    </r>
    <r>
      <rPr>
        <sz val="10"/>
        <rFont val="Arial"/>
        <family val="2"/>
      </rPr>
      <t>- La exposición de este riesgo  ha disminuido desde la última vez que fue revisada (Por ejemplo., de verde a amarillo, de amarillo a rojo.)</t>
    </r>
  </si>
  <si>
    <t>Nuevo</t>
  </si>
  <si>
    <r>
      <t>Requerimientos (Req)</t>
    </r>
    <r>
      <rPr>
        <sz val="10"/>
        <rFont val="Arial"/>
        <family val="2"/>
      </rPr>
      <t xml:space="preserve"> - Riesgos impuestos por el nivel de incertidumbre y exhaustividad en los requerimientos del proyecto. </t>
    </r>
  </si>
  <si>
    <t>Asignado a:</t>
  </si>
  <si>
    <t>ID del riesgo:</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</si>
  <si>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</si>
  <si>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</si>
  <si>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</si>
  <si>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</si>
  <si>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</si>
  <si>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</si>
  <si>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</si>
  <si>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</si>
  <si>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</si>
  <si>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</si>
  <si>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</si>
  <si>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</si>
  <si>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</si>
  <si>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</si>
  <si>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</si>
  <si>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</si>
  <si>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</si>
  <si>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</si>
  <si>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</si>
  <si>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family val="2"/>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</si>
  <si>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</si>
  <si>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family val="2"/>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</si>
  <si>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</si>
  <si>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</si>
  <si>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</si>
  <si>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</si>
  <si>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family val="2"/>
      </rPr>
      <t xml:space="preserve"> - Riesgos impuestos fuera de la organización de desarrollo (por ejemplo, software, documentos, hardware, etc.</t>
    </r>
    <r>
      <rPr>
        <sz val="10"/>
        <rFont val="Arial"/>
        <family val="2"/>
      </rPr>
      <t xml:space="preserve"> requeridos por </t>
    </r>
    <r>
      <rPr>
        <sz val="10"/>
        <rFont val="Arial"/>
        <family val="2"/>
      </rPr>
      <t xml:space="preserve"> otras organizaciones; </t>
    </r>
    <r>
      <rPr>
        <sz val="10"/>
        <rFont val="Arial"/>
        <family val="2"/>
      </rPr>
      <t xml:space="preserve">Proceso presupuestario del Congreso; opinión publica). </t>
    </r>
  </si>
  <si>
    <r>
      <t>Costo (Costo)</t>
    </r>
    <r>
      <rPr>
        <sz val="10"/>
        <rFont val="Arial"/>
        <family val="2"/>
      </rPr>
      <t xml:space="preserve"> - Riesgos impuestos por la impredecibilidad de los costos, por estimaciones inexactas, o por alternativas que implican costos adicionales. </t>
    </r>
  </si>
  <si>
    <r>
      <t xml:space="preserve">Calendarización (Cal) </t>
    </r>
    <r>
      <rPr>
        <sz val="10"/>
        <rFont val="Arial"/>
        <family val="2"/>
      </rPr>
      <t>- Riesgos originados por la dificultad  de predecir cuánto tiempo tomará realizar una tarea o las tareas a cargo.</t>
    </r>
  </si>
  <si>
    <r>
      <t>Recursos (Rec)</t>
    </r>
    <r>
      <rPr>
        <sz val="10"/>
        <rFont val="Arial"/>
        <family val="2"/>
      </rPr>
      <t xml:space="preserve"> - Riesgos impuestos por la probabilidad de que un recurso no esté cuando es necesitado.</t>
    </r>
  </si>
  <si>
    <t>Clasifica los riesgos de acuerdo a si son de administración del proyecto o técnicos. Selecciona la más aplicable  de la lista desplegable.</t>
  </si>
  <si>
    <r>
      <t xml:space="preserve">Administración (Admón) </t>
    </r>
    <r>
      <rPr>
        <sz val="10"/>
        <rFont val="Arial"/>
        <family val="2"/>
      </rPr>
      <t>- Riesgos asociados con cuestiones de administración.</t>
    </r>
  </si>
  <si>
    <r>
      <t>Tecnicos (Tec)</t>
    </r>
    <r>
      <rPr>
        <sz val="10"/>
        <rFont val="Arial"/>
        <family val="2"/>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</si>
  <si>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</si>
  <si>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family val="2"/>
      </rPr>
      <t>-El riesgo ha sido manejado dentro del proyecto</t>
    </r>
  </si>
  <si>
    <r>
      <t>Externo</t>
    </r>
    <r>
      <rPr>
        <sz val="10"/>
        <rFont val="Arial"/>
        <family val="2"/>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</si>
  <si>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</si>
  <si>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</si>
  <si>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</si>
  <si>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</si>
  <si>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</si>
  <si>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</si>
  <si>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</si>
  <si>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</si>
  <si>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</si>
  <si>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</si>
  <si>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</si>
  <si>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</si>
  <si>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</si>
  <si>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</si>
  <si>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</si>
  <si>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</si>
  <si>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</si>
  <si>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</si>
  <si>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</si>
  <si>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</si>
  <si>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</si>
  <si>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</si>
  <si>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</si>
  <si>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</si>
  <si>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</si>
  <si>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</si>
  <si>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</si>
  <si>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</si>
  <si>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</si>
  <si>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</si>
  <si>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</si>
  <si>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</si>
  <si>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</si>
  <si>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</si>
  <si>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</si>
  <si>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</si>
  <si>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family val="2"/>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</si>
  <si>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family val="2"/>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</si>
  <si>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</si>
  <si>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family val="2"/>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</si>
  <si>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</si>
  <si>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</si>
  <si>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</si>
  <si>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</si>
  <si>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family val="2"/>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</si>
  <si>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</si>
  <si>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</si>
  <si>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</si>
  <si>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</si>
  <si>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</si>
  <si>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</si>
  <si>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</si>
  <si>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</si>
  <si>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</si>
  <si>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</si>
  <si>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</si>
  <si>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</si>
  <si>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</si>
  <si>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</si>
  <si>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</si>
  <si>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</si>
  <si>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</si>
  <si>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</si>
  <si>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</si>
  <si>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</si>
  <si>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</si>
  <si>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</si>
  <si>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Fecha de Reporte:</t>
  </si>
  <si>
    <t>Versión</t>
  </si>
  <si>
    <t>Proyecto</t>
  </si>
  <si>
    <t>Mejora de Procesos</t>
  </si>
  <si>
    <t>Fecha</t>
  </si>
  <si>
    <t>Elaborado por</t>
  </si>
  <si>
    <t>TWG PP</t>
  </si>
  <si>
    <t>Localización del Documento</t>
  </si>
  <si>
    <t>$CMMI/Areas de proceso - Nivel 2/06 - PP/Documentos y plantillas</t>
  </si>
  <si>
    <t>Documento base</t>
  </si>
  <si>
    <t>Autorizaciones</t>
  </si>
  <si>
    <t>Nombre</t>
  </si>
  <si>
    <t>Fecha Autorización</t>
  </si>
  <si>
    <t>Distribución</t>
  </si>
  <si>
    <t>Fecha Recepción</t>
  </si>
  <si>
    <t>Control de Cambios</t>
  </si>
  <si>
    <t>Participante</t>
  </si>
  <si>
    <t>Descripción del Cambio</t>
  </si>
  <si>
    <t>Herramienta de administracion de riesgos</t>
  </si>
  <si>
    <t>Riesgos Cerrados, Mitigados y Aceptados por magnitud.</t>
  </si>
  <si>
    <t>Cerrado</t>
  </si>
  <si>
    <t>En Mitigación</t>
  </si>
  <si>
    <t>Aceptado</t>
  </si>
  <si>
    <t>Concatenacion de Magnitud y estado</t>
  </si>
  <si>
    <t>[Logotipo]</t>
  </si>
  <si>
    <t>Ninguno</t>
  </si>
  <si>
    <t>Líder</t>
  </si>
  <si>
    <t>CM</t>
  </si>
  <si>
    <t>Proyecto:  SW-B-001</t>
  </si>
  <si>
    <t>Sin cambios</t>
  </si>
  <si>
    <t>Problemas entre el equipo de trabajo</t>
  </si>
  <si>
    <t>Media</t>
  </si>
  <si>
    <t>SBH</t>
  </si>
  <si>
    <t xml:space="preserve">Instalaciones inadecuadas </t>
  </si>
  <si>
    <t>Alta</t>
  </si>
  <si>
    <t>Personal insuficiente</t>
  </si>
  <si>
    <t>Día/Mes/Año</t>
  </si>
  <si>
    <t>[Año/Dia/Año]</t>
  </si>
  <si>
    <t>Mes/Día/ Año -</t>
  </si>
  <si>
    <t xml:space="preserve"> Probabilidad:</t>
  </si>
  <si>
    <t>ID del Riesgo:</t>
  </si>
  <si>
    <t>Muy baja</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</si>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</sst>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21" x14ac:knownFonts="1">
    <font>
      <sz val="10"/>
      <name val="Arial"/>
    </font>
    <font>
      <sz val="10"/>
      <name val="Arial"/>
      <family val="2"/>
    </font>
    <font>
      <sz val="10"/>
      <name val="Arial"/>
      <family val="2"/>
    </font>
    <font>
      <b/>
      <sz val="10"/>
      <name val="Arial"/>
      <family val="2"/>
    </font>
    <font>
      <sz val="10"/>
      <name val="MS Sans Serif"/>
    </font>
    <font>
      <sz val="8"/>
      <name val="MS Sans Serif"/>
    </font>
    <font>
      <sz val="8"/>
      <name val="Arial"/>
      <family val="2"/>
    </font>
    <font>
      <sz val="8"/>
      <name val="Arial"/>
      <family val="2"/>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s>
  <fills count="13">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
      <patternFill patternType="solid">
        <fgColor theme="0"/>
        <bgColor indexed="64"/>
      </patternFill>
    </fill>
  </fills>
  <borders count="29">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cellStyleXfs>
  <cellXfs count="217">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0" fontId="2" fillId="0" borderId="0" xfId="0" applyFont="1" applyBorder="1" applyAlignment="1">
      <alignment horizontal="center"/>
    </xf>
    <xf numFmtId="0" fontId="2" fillId="0" borderId="2" xfId="0"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0" fillId="0" borderId="3" xfId="0" applyBorder="1" applyAlignment="1">
      <alignment horizontal="center" vertical="top"/>
    </xf>
    <xf numFmtId="0" fontId="0" fillId="0" borderId="4" xfId="0" applyFill="1" applyBorder="1" applyAlignment="1">
      <alignment horizontal="center" vertical="top"/>
    </xf>
    <xf numFmtId="164" fontId="0" fillId="0" borderId="25" xfId="0" applyNumberFormat="1" applyBorder="1" applyAlignment="1">
      <alignment horizontal="center" vertical="top"/>
    </xf>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0" fontId="3" fillId="8" borderId="26" xfId="0" applyFont="1" applyFill="1"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1" fontId="0" fillId="0" borderId="17" xfId="0" applyNumberFormat="1" applyFont="1" applyBorder="1" applyAlignment="1">
      <alignment horizontal="center" vertical="top"/>
    </xf>
    <xf numFmtId="1" fontId="1" fillId="0" borderId="17" xfId="0" applyNumberFormat="1" applyFont="1" applyBorder="1" applyAlignment="1">
      <alignment horizontal="center" vertical="top"/>
    </xf>
    <xf numFmtId="164" fontId="1" fillId="0" borderId="0" xfId="0" applyNumberFormat="1" applyFont="1" applyBorder="1" applyAlignment="1">
      <alignment horizontal="center"/>
    </xf>
    <xf numFmtId="0" fontId="1" fillId="0" borderId="0" xfId="0" applyNumberFormat="1" applyFont="1" applyBorder="1" applyAlignment="1">
      <alignment horizontal="center"/>
    </xf>
    <xf numFmtId="0" fontId="1" fillId="0" borderId="0" xfId="0" applyFont="1" applyBorder="1" applyAlignment="1">
      <alignment wrapText="1"/>
    </xf>
    <xf numFmtId="164" fontId="1" fillId="0" borderId="2" xfId="0" applyNumberFormat="1" applyFont="1" applyBorder="1" applyAlignment="1">
      <alignment horizontal="center"/>
    </xf>
    <xf numFmtId="164" fontId="1" fillId="0" borderId="0" xfId="0" applyNumberFormat="1" applyFont="1" applyBorder="1" applyAlignment="1">
      <alignment horizontal="center" vertical="top"/>
    </xf>
    <xf numFmtId="0" fontId="1" fillId="0" borderId="1" xfId="0" applyFont="1" applyBorder="1" applyAlignment="1">
      <alignment horizontal="center" vertical="top"/>
    </xf>
    <xf numFmtId="0" fontId="1" fillId="0" borderId="0" xfId="0" applyFont="1" applyBorder="1" applyAlignment="1">
      <alignment horizontal="center"/>
    </xf>
    <xf numFmtId="0" fontId="3" fillId="12" borderId="0" xfId="0" applyFont="1" applyFill="1" applyBorder="1" applyAlignment="1">
      <alignment horizontal="right"/>
    </xf>
    <xf numFmtId="164" fontId="1" fillId="0" borderId="2" xfId="0" applyNumberFormat="1" applyFont="1" applyFill="1" applyBorder="1" applyAlignment="1">
      <alignment horizontal="center"/>
    </xf>
    <xf numFmtId="49" fontId="0" fillId="0" borderId="0" xfId="0" applyNumberFormat="1" applyFont="1" applyFill="1" applyBorder="1" applyAlignment="1">
      <alignment horizontal="center" vertical="top"/>
    </xf>
    <xf numFmtId="0" fontId="3" fillId="0" borderId="0" xfId="0" applyFont="1" applyFill="1" applyBorder="1" applyAlignment="1">
      <alignment horizontal="right" vertical="top"/>
    </xf>
    <xf numFmtId="0" fontId="0" fillId="0" borderId="0" xfId="0" applyFill="1" applyBorder="1" applyAlignment="1">
      <alignment horizontal="center" vertical="top"/>
    </xf>
    <xf numFmtId="0" fontId="3" fillId="0" borderId="17" xfId="0" applyFont="1" applyFill="1" applyBorder="1" applyAlignment="1">
      <alignment horizontal="right" vertical="top"/>
    </xf>
    <xf numFmtId="164" fontId="0" fillId="0" borderId="0" xfId="0" applyNumberFormat="1" applyFill="1" applyBorder="1" applyAlignment="1">
      <alignment horizontal="center" vertical="top"/>
    </xf>
    <xf numFmtId="0" fontId="19" fillId="11" borderId="27" xfId="0" applyFont="1" applyFill="1" applyBorder="1" applyAlignment="1">
      <alignment horizontal="center" vertical="top" wrapText="1"/>
    </xf>
    <xf numFmtId="0" fontId="19" fillId="11" borderId="26" xfId="0" applyFont="1" applyFill="1" applyBorder="1" applyAlignment="1">
      <alignment horizontal="center" vertical="top" wrapText="1"/>
    </xf>
    <xf numFmtId="0" fontId="19" fillId="11" borderId="28" xfId="0" applyFont="1" applyFill="1" applyBorder="1" applyAlignment="1">
      <alignment horizontal="center" vertical="top" wrapText="1"/>
    </xf>
    <xf numFmtId="0" fontId="3" fillId="12" borderId="0" xfId="0" applyFont="1" applyFill="1" applyBorder="1" applyAlignment="1">
      <alignment horizontal="center"/>
    </xf>
  </cellXfs>
  <cellStyles count="2">
    <cellStyle name="Normal" xfId="0" builtinId="0"/>
    <cellStyle name="Normal_RM_Risks" xfId="1"/>
  </cellStyles>
  <dxfs count="39">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2"/>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6"/>
          <c:y val="7.2936685902314891E-2"/>
          <c:w val="0.82890466296994592"/>
          <c:h val="0.78694845315655548"/>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0</c:v>
                </c:pt>
                <c:pt idx="1">
                  <c:v>0</c:v>
                </c:pt>
                <c:pt idx="2">
                  <c:v>0</c:v>
                </c:pt>
                <c:pt idx="3">
                  <c:v>0</c:v>
                </c:pt>
              </c:numCache>
            </c:numRef>
          </c:val>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0</c:v>
                </c:pt>
                <c:pt idx="1">
                  <c:v>0</c:v>
                </c:pt>
                <c:pt idx="2">
                  <c:v>0</c:v>
                </c:pt>
                <c:pt idx="3">
                  <c:v>0</c:v>
                </c:pt>
              </c:numCache>
            </c:numRef>
          </c:val>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0</c:v>
                </c:pt>
                <c:pt idx="1">
                  <c:v>0</c:v>
                </c:pt>
                <c:pt idx="2">
                  <c:v>0</c:v>
                </c:pt>
                <c:pt idx="3">
                  <c:v>0</c:v>
                </c:pt>
              </c:numCache>
            </c:numRef>
          </c:val>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0</c:v>
                </c:pt>
                <c:pt idx="1">
                  <c:v>0</c:v>
                </c:pt>
                <c:pt idx="2">
                  <c:v>0</c:v>
                </c:pt>
                <c:pt idx="3">
                  <c:v>0</c:v>
                </c:pt>
              </c:numCache>
            </c:numRef>
          </c:val>
        </c:ser>
        <c:dLbls>
          <c:showLegendKey val="0"/>
          <c:showVal val="1"/>
          <c:showCatName val="0"/>
          <c:showSerName val="0"/>
          <c:showPercent val="0"/>
          <c:showBubbleSize val="0"/>
        </c:dLbls>
        <c:gapWidth val="150"/>
        <c:shape val="box"/>
        <c:axId val="704712656"/>
        <c:axId val="704710480"/>
        <c:axId val="830717248"/>
      </c:bar3DChart>
      <c:catAx>
        <c:axId val="704712656"/>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704710480"/>
        <c:crosses val="autoZero"/>
        <c:auto val="1"/>
        <c:lblAlgn val="ctr"/>
        <c:lblOffset val="100"/>
        <c:tickLblSkip val="1"/>
        <c:tickMarkSkip val="1"/>
        <c:noMultiLvlLbl val="1"/>
      </c:catAx>
      <c:valAx>
        <c:axId val="704710480"/>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704712656"/>
        <c:crosses val="max"/>
        <c:crossBetween val="between"/>
        <c:minorUnit val="1"/>
      </c:valAx>
      <c:serAx>
        <c:axId val="83071724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704710480"/>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45</xdr:row>
      <xdr:rowOff>318144</xdr:rowOff>
    </xdr:from>
    <xdr:to>
      <xdr:col>1</xdr:col>
      <xdr:colOff>6251171</xdr:colOff>
      <xdr:row>46</xdr:row>
      <xdr:rowOff>3780689</xdr:rowOff>
    </xdr:to>
    <xdr:pic>
      <xdr:nvPicPr>
        <xdr:cNvPr id="5127" name="Picture 7"/>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91262" y="10312067"/>
          <a:ext cx="6168044" cy="4107314"/>
        </a:xfrm>
        <a:prstGeom prst="rect">
          <a:avLst/>
        </a:prstGeom>
        <a:noFill/>
        <a:ln w="1">
          <a:noFill/>
          <a:miter lim="800000"/>
          <a:headEnd/>
          <a:tailEn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xdr:cNvGrpSpPr>
          <a:grpSpLocks/>
        </xdr:cNvGrpSpPr>
      </xdr:nvGrpSpPr>
      <xdr:grpSpPr bwMode="auto">
        <a:xfrm>
          <a:off x="2154901" y="182880"/>
          <a:ext cx="4185459" cy="1709478"/>
          <a:chOff x="181" y="29"/>
          <a:chExt cx="439" cy="171"/>
        </a:xfrm>
      </xdr:grpSpPr>
      <xdr:sp macro="" textlink="">
        <xdr:nvSpPr>
          <xdr:cNvPr id="2049" name="Text Box 1"/>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xdr:cNvGrpSpPr>
            <a:grpSpLocks/>
          </xdr:cNvGrpSpPr>
        </xdr:nvGrpSpPr>
        <xdr:grpSpPr bwMode="auto">
          <a:xfrm>
            <a:off x="231" y="82"/>
            <a:ext cx="389" cy="91"/>
            <a:chOff x="231" y="197"/>
            <a:chExt cx="317" cy="94"/>
          </a:xfrm>
        </xdr:grpSpPr>
        <xdr:grpSp>
          <xdr:nvGrpSpPr>
            <xdr:cNvPr id="2095" name="Group 47"/>
            <xdr:cNvGrpSpPr>
              <a:grpSpLocks/>
            </xdr:cNvGrpSpPr>
          </xdr:nvGrpSpPr>
          <xdr:grpSpPr bwMode="auto">
            <a:xfrm>
              <a:off x="231" y="197"/>
              <a:ext cx="63" cy="94"/>
              <a:chOff x="231" y="198"/>
              <a:chExt cx="63" cy="94"/>
            </a:xfrm>
          </xdr:grpSpPr>
          <xdr:sp macro="" textlink="Exposure!L4">
            <xdr:nvSpPr>
              <xdr:cNvPr id="2086" name="Text Box 38"/>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xdr:cNvGrpSpPr>
              <a:grpSpLocks/>
            </xdr:cNvGrpSpPr>
          </xdr:nvGrpSpPr>
          <xdr:grpSpPr bwMode="auto">
            <a:xfrm>
              <a:off x="294" y="197"/>
              <a:ext cx="63" cy="94"/>
              <a:chOff x="231" y="198"/>
              <a:chExt cx="63" cy="94"/>
            </a:xfrm>
          </xdr:grpSpPr>
          <xdr:sp macro="" textlink="Exposure!M4">
            <xdr:nvSpPr>
              <xdr:cNvPr id="2097" name="Text Box 49"/>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7">
            <xdr:nvSpPr>
              <xdr:cNvPr id="2100" name="Text Box 52"/>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8">
            <xdr:nvSpPr>
              <xdr:cNvPr id="2101" name="Text Box 53"/>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xdr:cNvGrpSpPr>
              <a:grpSpLocks/>
            </xdr:cNvGrpSpPr>
          </xdr:nvGrpSpPr>
          <xdr:grpSpPr bwMode="auto">
            <a:xfrm>
              <a:off x="358" y="197"/>
              <a:ext cx="63" cy="94"/>
              <a:chOff x="231" y="198"/>
              <a:chExt cx="63" cy="94"/>
            </a:xfrm>
          </xdr:grpSpPr>
          <xdr:sp macro="" textlink="Exposure!N4">
            <xdr:nvSpPr>
              <xdr:cNvPr id="2103" name="Text Box 55"/>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6">
            <xdr:nvSpPr>
              <xdr:cNvPr id="2105" name="Text Box 57"/>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7">
            <xdr:nvSpPr>
              <xdr:cNvPr id="2106" name="Text Box 58"/>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8">
            <xdr:nvSpPr>
              <xdr:cNvPr id="2107" name="Text Box 59"/>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8" name="Group 60"/>
            <xdr:cNvGrpSpPr>
              <a:grpSpLocks/>
            </xdr:cNvGrpSpPr>
          </xdr:nvGrpSpPr>
          <xdr:grpSpPr bwMode="auto">
            <a:xfrm>
              <a:off x="421" y="197"/>
              <a:ext cx="63" cy="94"/>
              <a:chOff x="231" y="198"/>
              <a:chExt cx="63" cy="94"/>
            </a:xfrm>
          </xdr:grpSpPr>
          <xdr:sp macro="" textlink="Exposure!O4">
            <xdr:nvSpPr>
              <xdr:cNvPr id="2109" name="Text Box 61"/>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6">
            <xdr:nvSpPr>
              <xdr:cNvPr id="2111" name="Text Box 63"/>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7">
            <xdr:nvSpPr>
              <xdr:cNvPr id="2112" name="Text Box 64"/>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8">
            <xdr:nvSpPr>
              <xdr:cNvPr id="2113" name="Text Box 65"/>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xdr:cNvGrpSpPr>
              <a:grpSpLocks/>
            </xdr:cNvGrpSpPr>
          </xdr:nvGrpSpPr>
          <xdr:grpSpPr bwMode="auto">
            <a:xfrm>
              <a:off x="485" y="197"/>
              <a:ext cx="63" cy="94"/>
              <a:chOff x="231" y="198"/>
              <a:chExt cx="63" cy="94"/>
            </a:xfrm>
          </xdr:grpSpPr>
          <xdr:sp macro="" textlink="Exposure!P4">
            <xdr:nvSpPr>
              <xdr:cNvPr id="2115" name="Text Box 67"/>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5">
            <xdr:nvSpPr>
              <xdr:cNvPr id="2116" name="Text Box 68"/>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6">
            <xdr:nvSpPr>
              <xdr:cNvPr id="2117" name="Text Box 69"/>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7">
            <xdr:nvSpPr>
              <xdr:cNvPr id="2118" name="Text Box 70"/>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8">
            <xdr:nvSpPr>
              <xdr:cNvPr id="2119" name="Text Box 71"/>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xdr:cNvGrpSpPr>
            <a:grpSpLocks/>
          </xdr:cNvGrpSpPr>
        </xdr:nvGrpSpPr>
        <xdr:grpSpPr bwMode="auto">
          <a:xfrm>
            <a:off x="195" y="80"/>
            <a:ext cx="29" cy="93"/>
            <a:chOff x="203" y="214"/>
            <a:chExt cx="24" cy="96"/>
          </a:xfrm>
        </xdr:grpSpPr>
        <xdr:sp macro="" textlink="">
          <xdr:nvSpPr>
            <xdr:cNvPr id="2121" name="Text Box 73"/>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xdr:cNvGrpSpPr>
            <a:grpSpLocks/>
          </xdr:cNvGrpSpPr>
        </xdr:nvGrpSpPr>
        <xdr:grpSpPr bwMode="auto">
          <a:xfrm>
            <a:off x="258" y="63"/>
            <a:ext cx="334" cy="20"/>
            <a:chOff x="258" y="63"/>
            <a:chExt cx="334" cy="20"/>
          </a:xfrm>
        </xdr:grpSpPr>
        <xdr:sp macro="" textlink="">
          <xdr:nvSpPr>
            <xdr:cNvPr id="2130" name="Text Box 82"/>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2"/>
  <sheetViews>
    <sheetView tabSelected="1" topLeftCell="A8" workbookViewId="0">
      <selection activeCell="A30" sqref="A30"/>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3" spans="1:5" x14ac:dyDescent="0.2">
      <c r="A3" s="10" t="s">
        <v>225</v>
      </c>
    </row>
    <row r="7" spans="1:5" ht="20.25" x14ac:dyDescent="0.3">
      <c r="A7" s="183" t="s">
        <v>219</v>
      </c>
    </row>
    <row r="8" spans="1:5" x14ac:dyDescent="0.2">
      <c r="A8" s="184"/>
    </row>
    <row r="9" spans="1:5" x14ac:dyDescent="0.2">
      <c r="A9" s="185" t="s">
        <v>202</v>
      </c>
      <c r="B9" s="186" t="s">
        <v>243</v>
      </c>
      <c r="C9" s="186"/>
      <c r="D9" s="186"/>
    </row>
    <row r="10" spans="1:5" x14ac:dyDescent="0.2">
      <c r="A10" s="185" t="s">
        <v>203</v>
      </c>
      <c r="B10" s="186" t="s">
        <v>204</v>
      </c>
      <c r="C10" s="186"/>
      <c r="D10" s="186"/>
    </row>
    <row r="11" spans="1:5" x14ac:dyDescent="0.2">
      <c r="A11" s="185" t="s">
        <v>205</v>
      </c>
      <c r="B11" s="187" t="s">
        <v>237</v>
      </c>
      <c r="C11" s="186"/>
      <c r="D11" s="186"/>
    </row>
    <row r="12" spans="1:5" x14ac:dyDescent="0.2">
      <c r="A12" s="185" t="s">
        <v>206</v>
      </c>
      <c r="B12" s="186" t="s">
        <v>207</v>
      </c>
      <c r="C12" s="186"/>
      <c r="D12" s="186"/>
    </row>
    <row r="13" spans="1:5" ht="25.5" x14ac:dyDescent="0.2">
      <c r="A13" s="185" t="s">
        <v>208</v>
      </c>
      <c r="B13" s="186" t="s">
        <v>209</v>
      </c>
      <c r="C13" s="186"/>
      <c r="D13" s="186"/>
    </row>
    <row r="14" spans="1:5" x14ac:dyDescent="0.2">
      <c r="A14" s="185" t="s">
        <v>210</v>
      </c>
      <c r="B14" s="186" t="s">
        <v>226</v>
      </c>
      <c r="C14" s="186"/>
      <c r="D14" s="186"/>
    </row>
    <row r="15" spans="1:5" x14ac:dyDescent="0.2">
      <c r="A15" s="186"/>
      <c r="B15" s="186"/>
      <c r="C15" s="186"/>
      <c r="D15" s="186"/>
    </row>
    <row r="16" spans="1:5" ht="15.75" customHeight="1" x14ac:dyDescent="0.2">
      <c r="A16" s="213" t="s">
        <v>211</v>
      </c>
      <c r="B16" s="214"/>
      <c r="C16" s="188"/>
      <c r="D16" s="188"/>
      <c r="E16" s="189"/>
    </row>
    <row r="17" spans="1:4" x14ac:dyDescent="0.2">
      <c r="A17" s="185" t="s">
        <v>212</v>
      </c>
      <c r="B17" s="185" t="s">
        <v>213</v>
      </c>
      <c r="C17" s="186"/>
      <c r="D17" s="186"/>
    </row>
    <row r="18" spans="1:4" x14ac:dyDescent="0.2">
      <c r="A18" s="190" t="s">
        <v>227</v>
      </c>
      <c r="B18" s="190" t="s">
        <v>237</v>
      </c>
      <c r="C18" s="186"/>
      <c r="D18" s="186"/>
    </row>
    <row r="19" spans="1:4" x14ac:dyDescent="0.2">
      <c r="A19" s="190" t="s">
        <v>228</v>
      </c>
      <c r="B19" s="190"/>
      <c r="C19" s="186"/>
      <c r="D19" s="186"/>
    </row>
    <row r="20" spans="1:4" x14ac:dyDescent="0.2">
      <c r="A20" s="190"/>
      <c r="B20" s="190"/>
      <c r="C20" s="186"/>
      <c r="D20" s="186"/>
    </row>
    <row r="21" spans="1:4" x14ac:dyDescent="0.2">
      <c r="A21" s="186"/>
      <c r="B21" s="186"/>
      <c r="C21" s="186"/>
      <c r="D21" s="186"/>
    </row>
    <row r="22" spans="1:4" ht="15.75" customHeight="1" x14ac:dyDescent="0.2">
      <c r="A22" s="213" t="s">
        <v>214</v>
      </c>
      <c r="B22" s="214"/>
      <c r="C22" s="186"/>
      <c r="D22" s="186"/>
    </row>
    <row r="23" spans="1:4" x14ac:dyDescent="0.2">
      <c r="A23" s="185" t="s">
        <v>212</v>
      </c>
      <c r="B23" s="185" t="s">
        <v>215</v>
      </c>
      <c r="C23" s="186"/>
      <c r="D23" s="186"/>
    </row>
    <row r="24" spans="1:4" x14ac:dyDescent="0.2">
      <c r="A24" s="190" t="s">
        <v>227</v>
      </c>
      <c r="B24" s="190" t="s">
        <v>237</v>
      </c>
      <c r="C24" s="186"/>
      <c r="D24" s="186"/>
    </row>
    <row r="25" spans="1:4" x14ac:dyDescent="0.2">
      <c r="A25" s="190"/>
      <c r="B25" s="190"/>
      <c r="C25" s="186"/>
      <c r="D25" s="186"/>
    </row>
    <row r="26" spans="1:4" x14ac:dyDescent="0.2">
      <c r="A26" s="190"/>
      <c r="B26" s="190"/>
      <c r="C26" s="186"/>
      <c r="D26" s="186"/>
    </row>
    <row r="27" spans="1:4" x14ac:dyDescent="0.2">
      <c r="A27" s="186"/>
      <c r="B27" s="186"/>
      <c r="C27" s="186"/>
      <c r="D27" s="186"/>
    </row>
    <row r="28" spans="1:4" ht="15.75" customHeight="1" x14ac:dyDescent="0.2">
      <c r="A28" s="213" t="s">
        <v>216</v>
      </c>
      <c r="B28" s="215"/>
      <c r="C28" s="215"/>
      <c r="D28" s="214"/>
    </row>
    <row r="29" spans="1:4" x14ac:dyDescent="0.2">
      <c r="A29" s="185" t="s">
        <v>202</v>
      </c>
      <c r="B29" s="191" t="s">
        <v>205</v>
      </c>
      <c r="C29" s="191" t="s">
        <v>217</v>
      </c>
      <c r="D29" s="191" t="s">
        <v>218</v>
      </c>
    </row>
    <row r="30" spans="1:4" x14ac:dyDescent="0.2">
      <c r="A30" s="190"/>
      <c r="B30" s="192" t="s">
        <v>237</v>
      </c>
      <c r="C30" s="186"/>
      <c r="D30" s="190"/>
    </row>
    <row r="31" spans="1:4" s="190" customFormat="1" x14ac:dyDescent="0.2"/>
    <row r="32" spans="1:4" s="190" customFormat="1" x14ac:dyDescent="0.2"/>
  </sheetData>
  <mergeCells count="3">
    <mergeCell ref="A16:B16"/>
    <mergeCell ref="A22:B22"/>
    <mergeCell ref="A28:D28"/>
  </mergeCells>
  <phoneticPr fontId="6" type="noConversion"/>
  <pageMargins left="0.75" right="0.75" top="1" bottom="1" header="0" footer="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topLeftCell="A68" zoomScale="130" zoomScaleNormal="130" workbookViewId="0">
      <selection activeCell="B72" sqref="B72"/>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4"/>
    </row>
    <row r="2" spans="1:11" ht="20.25" x14ac:dyDescent="0.2">
      <c r="B2" s="63" t="s">
        <v>111</v>
      </c>
    </row>
    <row r="3" spans="1:11" ht="38.25" x14ac:dyDescent="0.2">
      <c r="B3" s="64" t="s">
        <v>182</v>
      </c>
    </row>
    <row r="4" spans="1:11" x14ac:dyDescent="0.2">
      <c r="B4" s="64" t="s">
        <v>183</v>
      </c>
    </row>
    <row r="5" spans="1:11" x14ac:dyDescent="0.2">
      <c r="B5" s="73" t="s">
        <v>30</v>
      </c>
    </row>
    <row r="6" spans="1:11" x14ac:dyDescent="0.2">
      <c r="B6" s="73" t="s">
        <v>184</v>
      </c>
    </row>
    <row r="7" spans="1:11" x14ac:dyDescent="0.2">
      <c r="B7" s="65"/>
    </row>
    <row r="8" spans="1:11" ht="18" x14ac:dyDescent="0.2">
      <c r="A8" s="66">
        <v>1</v>
      </c>
      <c r="B8" s="67" t="s">
        <v>34</v>
      </c>
    </row>
    <row r="9" spans="1:11" x14ac:dyDescent="0.2">
      <c r="B9" s="64" t="s">
        <v>72</v>
      </c>
    </row>
    <row r="10" spans="1:11" x14ac:dyDescent="0.2">
      <c r="B10" s="133" t="s">
        <v>31</v>
      </c>
    </row>
    <row r="11" spans="1:11" x14ac:dyDescent="0.2">
      <c r="B11" s="65" t="s">
        <v>185</v>
      </c>
    </row>
    <row r="12" spans="1:11" x14ac:dyDescent="0.2">
      <c r="B12" s="65" t="s">
        <v>186</v>
      </c>
    </row>
    <row r="13" spans="1:11" x14ac:dyDescent="0.2">
      <c r="B13" s="133" t="s">
        <v>32</v>
      </c>
    </row>
    <row r="14" spans="1:11" ht="38.25" x14ac:dyDescent="0.2">
      <c r="B14" s="64" t="s">
        <v>187</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188</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189</v>
      </c>
      <c r="G22" s="78"/>
      <c r="H22" s="78"/>
      <c r="I22" s="78"/>
      <c r="J22" s="78"/>
      <c r="K22" s="78"/>
    </row>
    <row r="24" spans="1:11" ht="15.75" x14ac:dyDescent="0.2">
      <c r="A24" s="68"/>
      <c r="B24" s="69" t="s">
        <v>38</v>
      </c>
      <c r="G24" s="78"/>
      <c r="H24" s="78"/>
      <c r="I24" s="78"/>
      <c r="J24" s="78"/>
      <c r="K24" s="78"/>
    </row>
    <row r="25" spans="1:11" ht="38.25" x14ac:dyDescent="0.2">
      <c r="A25" s="68"/>
      <c r="B25" s="65" t="s">
        <v>190</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191</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192</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193</v>
      </c>
    </row>
    <row r="47" spans="2:2" ht="335.25" customHeight="1" x14ac:dyDescent="0.2">
      <c r="B47" s="70"/>
    </row>
    <row r="48" spans="2:2" x14ac:dyDescent="0.2">
      <c r="B48" s="70"/>
    </row>
    <row r="49" spans="2:11" ht="15.75" x14ac:dyDescent="0.2">
      <c r="B49" s="69" t="s">
        <v>57</v>
      </c>
    </row>
    <row r="50" spans="2:11" ht="25.5" x14ac:dyDescent="0.2">
      <c r="B50" s="64" t="s">
        <v>114</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115</v>
      </c>
    </row>
    <row r="56" spans="2:11" ht="51" x14ac:dyDescent="0.2">
      <c r="B56" s="70" t="s">
        <v>116</v>
      </c>
    </row>
    <row r="57" spans="2:11" ht="173.25" customHeight="1" x14ac:dyDescent="0.2">
      <c r="B57" s="70"/>
    </row>
    <row r="58" spans="2:11" ht="15.75" x14ac:dyDescent="0.2">
      <c r="B58" s="69" t="s">
        <v>51</v>
      </c>
      <c r="G58" s="78"/>
      <c r="H58" s="78"/>
      <c r="I58" s="78"/>
      <c r="J58" s="78"/>
      <c r="K58" s="78"/>
    </row>
    <row r="59" spans="2:11" ht="25.5" x14ac:dyDescent="0.2">
      <c r="B59" s="64" t="s">
        <v>194</v>
      </c>
      <c r="G59" s="78"/>
      <c r="H59" s="78"/>
      <c r="I59" s="78"/>
      <c r="J59" s="78"/>
      <c r="K59" s="78"/>
    </row>
    <row r="60" spans="2:11" ht="25.5" x14ac:dyDescent="0.2">
      <c r="B60" s="71" t="s">
        <v>74</v>
      </c>
      <c r="G60" s="78"/>
      <c r="H60" s="78"/>
      <c r="I60" s="78"/>
      <c r="J60" s="78"/>
      <c r="K60" s="78"/>
    </row>
    <row r="61" spans="2:11" x14ac:dyDescent="0.2">
      <c r="B61" s="71" t="s">
        <v>117</v>
      </c>
      <c r="G61" s="78"/>
      <c r="H61" s="78"/>
      <c r="I61" s="78"/>
      <c r="J61" s="78"/>
      <c r="K61" s="78"/>
    </row>
    <row r="62" spans="2:11" ht="38.25" x14ac:dyDescent="0.2">
      <c r="B62" s="71" t="s">
        <v>118</v>
      </c>
      <c r="G62" s="78"/>
      <c r="H62" s="78"/>
      <c r="I62" s="78"/>
      <c r="J62" s="78"/>
      <c r="K62" s="78"/>
    </row>
    <row r="63" spans="2:11" x14ac:dyDescent="0.2">
      <c r="B63" s="71" t="s">
        <v>52</v>
      </c>
      <c r="G63" s="78"/>
      <c r="H63" s="78"/>
      <c r="I63" s="78"/>
      <c r="J63" s="78"/>
      <c r="K63" s="78"/>
    </row>
    <row r="64" spans="2:11" x14ac:dyDescent="0.2">
      <c r="B64" s="71" t="s">
        <v>119</v>
      </c>
      <c r="G64" s="78"/>
      <c r="H64" s="78"/>
      <c r="I64" s="78"/>
      <c r="J64" s="78"/>
      <c r="K64" s="78"/>
    </row>
    <row r="65" spans="2:11" x14ac:dyDescent="0.2">
      <c r="G65" s="78"/>
      <c r="H65" s="78"/>
      <c r="I65" s="78"/>
      <c r="J65" s="78"/>
      <c r="K65" s="78"/>
    </row>
    <row r="66" spans="2:11" ht="15.75" x14ac:dyDescent="0.2">
      <c r="B66" s="69" t="s">
        <v>121</v>
      </c>
    </row>
    <row r="67" spans="2:11" ht="38.25" x14ac:dyDescent="0.2">
      <c r="B67" s="167" t="s">
        <v>120</v>
      </c>
    </row>
    <row r="68" spans="2:11" x14ac:dyDescent="0.2">
      <c r="G68" s="78"/>
      <c r="H68" s="78"/>
      <c r="I68" s="78"/>
      <c r="J68" s="78"/>
      <c r="K68" s="78"/>
    </row>
    <row r="69" spans="2:11" ht="15.75" x14ac:dyDescent="0.2">
      <c r="B69" s="69" t="s">
        <v>56</v>
      </c>
    </row>
    <row r="70" spans="2:11" ht="25.5" x14ac:dyDescent="0.2">
      <c r="B70" s="70" t="s">
        <v>122</v>
      </c>
      <c r="C70" s="166"/>
      <c r="D70"/>
    </row>
    <row r="71" spans="2:11" ht="25.5" x14ac:dyDescent="0.2">
      <c r="B71" s="71" t="s">
        <v>123</v>
      </c>
      <c r="D71"/>
    </row>
    <row r="72" spans="2:11" ht="38.25" x14ac:dyDescent="0.2">
      <c r="B72" s="71" t="s">
        <v>124</v>
      </c>
      <c r="D72"/>
    </row>
    <row r="73" spans="2:11" ht="25.5" x14ac:dyDescent="0.2">
      <c r="B73" s="71" t="s">
        <v>125</v>
      </c>
      <c r="D73"/>
    </row>
    <row r="74" spans="2:11" ht="25.5" x14ac:dyDescent="0.2">
      <c r="B74" s="71" t="s">
        <v>126</v>
      </c>
      <c r="D74"/>
    </row>
    <row r="75" spans="2:11" ht="25.5" x14ac:dyDescent="0.2">
      <c r="B75" s="71" t="s">
        <v>95</v>
      </c>
      <c r="D75"/>
    </row>
    <row r="76" spans="2:11" ht="25.5" x14ac:dyDescent="0.2">
      <c r="B76" s="71" t="s">
        <v>58</v>
      </c>
      <c r="D76"/>
    </row>
    <row r="77" spans="2:11" x14ac:dyDescent="0.2">
      <c r="B77" s="71" t="s">
        <v>127</v>
      </c>
      <c r="D77"/>
    </row>
    <row r="78" spans="2:11" x14ac:dyDescent="0.2">
      <c r="B78" s="72"/>
    </row>
    <row r="79" spans="2:11" ht="15.75" x14ac:dyDescent="0.2">
      <c r="B79" s="69" t="s">
        <v>59</v>
      </c>
    </row>
    <row r="80" spans="2:11" ht="25.5" x14ac:dyDescent="0.2">
      <c r="B80" s="64" t="s">
        <v>128</v>
      </c>
    </row>
    <row r="81" spans="2:11" x14ac:dyDescent="0.2">
      <c r="B81" s="71" t="s">
        <v>129</v>
      </c>
    </row>
    <row r="82" spans="2:11" x14ac:dyDescent="0.2">
      <c r="B82" s="71" t="s">
        <v>130</v>
      </c>
    </row>
    <row r="84" spans="2:11" ht="15.75" x14ac:dyDescent="0.2">
      <c r="B84" s="69" t="s">
        <v>60</v>
      </c>
    </row>
    <row r="85" spans="2:11" ht="51" x14ac:dyDescent="0.2">
      <c r="B85" s="70" t="s">
        <v>131</v>
      </c>
    </row>
    <row r="86" spans="2:11" x14ac:dyDescent="0.2">
      <c r="B86" s="71" t="s">
        <v>132</v>
      </c>
    </row>
    <row r="87" spans="2:11" x14ac:dyDescent="0.2">
      <c r="B87" s="71" t="s">
        <v>133</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38.25" x14ac:dyDescent="0.2">
      <c r="B96" s="64" t="s">
        <v>199</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93</v>
      </c>
      <c r="G99" s="78"/>
      <c r="H99" s="78"/>
      <c r="I99" s="78"/>
      <c r="J99" s="78"/>
      <c r="K99" s="78"/>
    </row>
    <row r="100" spans="2:11" ht="25.5" x14ac:dyDescent="0.2">
      <c r="B100" s="71" t="s">
        <v>92</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163</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164</v>
      </c>
    </row>
    <row r="115" spans="1:11" ht="15.75" x14ac:dyDescent="0.2">
      <c r="B115" s="69" t="s">
        <v>162</v>
      </c>
      <c r="G115" s="78"/>
      <c r="H115" s="78"/>
      <c r="I115" s="78"/>
      <c r="J115" s="78"/>
      <c r="K115" s="78"/>
    </row>
    <row r="116" spans="1:11" ht="38.25" x14ac:dyDescent="0.2">
      <c r="B116" s="168" t="s">
        <v>165</v>
      </c>
    </row>
    <row r="118" spans="1:11" ht="15.75" x14ac:dyDescent="0.2">
      <c r="B118" s="69" t="s">
        <v>166</v>
      </c>
    </row>
    <row r="119" spans="1:11" ht="51" x14ac:dyDescent="0.2">
      <c r="B119" s="70" t="s">
        <v>167</v>
      </c>
    </row>
    <row r="120" spans="1:11" ht="63.75" x14ac:dyDescent="0.2">
      <c r="B120" s="70" t="s">
        <v>168</v>
      </c>
    </row>
    <row r="122" spans="1:11" ht="18" x14ac:dyDescent="0.2">
      <c r="A122" s="66">
        <v>3</v>
      </c>
      <c r="B122" s="67" t="s">
        <v>77</v>
      </c>
      <c r="G122" s="78"/>
      <c r="H122" s="78"/>
      <c r="I122" s="78"/>
      <c r="J122" s="78"/>
      <c r="K122" s="78"/>
    </row>
    <row r="123" spans="1:11" ht="15" x14ac:dyDescent="0.2">
      <c r="B123" s="134" t="s">
        <v>76</v>
      </c>
    </row>
    <row r="124" spans="1:11" ht="38.25" x14ac:dyDescent="0.2">
      <c r="B124" s="64" t="s">
        <v>169</v>
      </c>
    </row>
    <row r="125" spans="1:11" ht="25.5" x14ac:dyDescent="0.2">
      <c r="B125" s="64" t="s">
        <v>170</v>
      </c>
    </row>
    <row r="126" spans="1:11" ht="25.5" x14ac:dyDescent="0.2">
      <c r="B126" s="98" t="s">
        <v>171</v>
      </c>
    </row>
    <row r="127" spans="1:11" x14ac:dyDescent="0.2">
      <c r="B127" s="64" t="s">
        <v>78</v>
      </c>
    </row>
    <row r="128" spans="1:11" x14ac:dyDescent="0.2">
      <c r="B128" s="168" t="s">
        <v>172</v>
      </c>
    </row>
    <row r="129" spans="2:2" x14ac:dyDescent="0.2">
      <c r="B129" s="64" t="s">
        <v>82</v>
      </c>
    </row>
    <row r="130" spans="2:2" ht="38.25" x14ac:dyDescent="0.2">
      <c r="B130" s="64" t="s">
        <v>173</v>
      </c>
    </row>
    <row r="131" spans="2:2" ht="15" x14ac:dyDescent="0.2">
      <c r="B131" s="134" t="s">
        <v>2</v>
      </c>
    </row>
    <row r="132" spans="2:2" x14ac:dyDescent="0.2">
      <c r="B132" s="64" t="s">
        <v>0</v>
      </c>
    </row>
    <row r="133" spans="2:2" ht="51" x14ac:dyDescent="0.2">
      <c r="B133" s="142" t="s">
        <v>174</v>
      </c>
    </row>
    <row r="135" spans="2:2" ht="25.5" x14ac:dyDescent="0.2">
      <c r="B135" s="64" t="s">
        <v>175</v>
      </c>
    </row>
    <row r="137" spans="2:2" x14ac:dyDescent="0.2">
      <c r="B137" s="64" t="s">
        <v>176</v>
      </c>
    </row>
    <row r="138" spans="2:2" x14ac:dyDescent="0.2">
      <c r="B138" s="64" t="s">
        <v>79</v>
      </c>
    </row>
    <row r="139" spans="2:2" x14ac:dyDescent="0.2">
      <c r="B139" s="64" t="s">
        <v>1</v>
      </c>
    </row>
    <row r="140" spans="2:2" x14ac:dyDescent="0.2">
      <c r="B140" s="72" t="s">
        <v>177</v>
      </c>
    </row>
    <row r="141" spans="2:2" x14ac:dyDescent="0.2">
      <c r="B141" s="74" t="s">
        <v>178</v>
      </c>
    </row>
    <row r="142" spans="2:2" x14ac:dyDescent="0.2">
      <c r="B142" s="75" t="s">
        <v>179</v>
      </c>
    </row>
    <row r="143" spans="2:2" x14ac:dyDescent="0.2">
      <c r="B143" s="169" t="s">
        <v>180</v>
      </c>
    </row>
    <row r="144" spans="2:2" x14ac:dyDescent="0.2">
      <c r="B144" s="74" t="s">
        <v>80</v>
      </c>
    </row>
    <row r="145" spans="2:2" x14ac:dyDescent="0.2">
      <c r="B145" s="74" t="s">
        <v>181</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B787"/>
  <sheetViews>
    <sheetView zoomScaleNormal="100" workbookViewId="0">
      <selection activeCell="D8" sqref="D8"/>
    </sheetView>
  </sheetViews>
  <sheetFormatPr baseColWidth="10" defaultColWidth="8.85546875" defaultRowHeight="12.75" x14ac:dyDescent="0.2"/>
  <cols>
    <col min="1" max="1" width="8.42578125" customWidth="1"/>
    <col min="2" max="2" width="14.42578125" customWidth="1"/>
    <col min="3" max="3" width="13.42578125" style="11" customWidth="1"/>
    <col min="4" max="4" width="56.42578125" customWidth="1"/>
    <col min="5" max="5" width="14.5703125" customWidth="1"/>
    <col min="6" max="6" width="12.28515625"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1" spans="2:28" x14ac:dyDescent="0.2">
      <c r="I1" s="1" t="s">
        <v>83</v>
      </c>
    </row>
    <row r="2" spans="2:28" s="100" customFormat="1" ht="27.95" customHeight="1" thickBot="1" x14ac:dyDescent="0.3">
      <c r="B2" s="178"/>
      <c r="C2" s="99"/>
      <c r="D2" s="102" t="s">
        <v>229</v>
      </c>
      <c r="E2" s="175" t="s">
        <v>81</v>
      </c>
      <c r="F2" s="103" t="s">
        <v>238</v>
      </c>
      <c r="I2" s="135" t="s">
        <v>90</v>
      </c>
      <c r="AB2" s="101" t="s">
        <v>27</v>
      </c>
    </row>
    <row r="3" spans="2:28" ht="13.5" thickBot="1" x14ac:dyDescent="0.25">
      <c r="B3" s="161" t="s">
        <v>241</v>
      </c>
      <c r="C3" s="198"/>
      <c r="D3" s="163" t="s">
        <v>234</v>
      </c>
      <c r="E3" s="164" t="s">
        <v>51</v>
      </c>
      <c r="F3" s="165"/>
      <c r="I3" s="135" t="s">
        <v>90</v>
      </c>
      <c r="AB3">
        <v>1</v>
      </c>
    </row>
    <row r="4" spans="2:28" x14ac:dyDescent="0.2">
      <c r="B4" s="179" t="s">
        <v>200</v>
      </c>
      <c r="C4" s="208"/>
      <c r="D4" s="181"/>
      <c r="E4" s="21"/>
      <c r="F4" s="182"/>
      <c r="I4" s="135"/>
    </row>
    <row r="5" spans="2:28" x14ac:dyDescent="0.2">
      <c r="B5" s="13" t="s">
        <v>39</v>
      </c>
      <c r="C5" s="205" t="s">
        <v>237</v>
      </c>
      <c r="D5" s="216" t="str">
        <f>IF(OR(C8="",C9=""),"",VLOOKUP(CONCATENATE(C8," - ",C9),Exposure,2))</f>
        <v/>
      </c>
      <c r="E5" s="16" t="s">
        <v>121</v>
      </c>
      <c r="F5" s="113"/>
      <c r="I5" s="135" t="s">
        <v>90</v>
      </c>
      <c r="AB5">
        <v>2</v>
      </c>
    </row>
    <row r="6" spans="2:28" x14ac:dyDescent="0.2">
      <c r="B6" s="13" t="s">
        <v>84</v>
      </c>
      <c r="C6" s="199"/>
      <c r="D6" s="15" t="s">
        <v>112</v>
      </c>
      <c r="E6" s="16" t="s">
        <v>56</v>
      </c>
      <c r="F6" s="132"/>
      <c r="I6" s="135" t="s">
        <v>90</v>
      </c>
      <c r="AB6">
        <v>3</v>
      </c>
    </row>
    <row r="7" spans="2:28" x14ac:dyDescent="0.2">
      <c r="B7" s="13" t="s">
        <v>85</v>
      </c>
      <c r="C7" s="200"/>
      <c r="D7" s="18"/>
      <c r="E7" s="16" t="s">
        <v>89</v>
      </c>
      <c r="F7" s="132"/>
      <c r="I7" s="135" t="s">
        <v>90</v>
      </c>
      <c r="AB7">
        <v>4</v>
      </c>
    </row>
    <row r="8" spans="2:28" x14ac:dyDescent="0.2">
      <c r="B8" s="13" t="s">
        <v>240</v>
      </c>
      <c r="C8" s="131" t="s">
        <v>232</v>
      </c>
      <c r="D8" s="49" t="str">
        <f>IF(C8="","WARNING - Please enter a Probability.","")</f>
        <v/>
      </c>
      <c r="E8" s="206" t="s">
        <v>60</v>
      </c>
      <c r="F8" s="132"/>
      <c r="I8" s="135" t="s">
        <v>90</v>
      </c>
      <c r="AB8">
        <v>5</v>
      </c>
    </row>
    <row r="9" spans="2:28" x14ac:dyDescent="0.2">
      <c r="B9" s="13" t="s">
        <v>50</v>
      </c>
      <c r="C9" s="131"/>
      <c r="D9" s="15" t="s">
        <v>91</v>
      </c>
      <c r="E9" s="16" t="s">
        <v>61</v>
      </c>
      <c r="F9" s="207"/>
      <c r="I9" s="135" t="s">
        <v>90</v>
      </c>
      <c r="AB9">
        <v>6</v>
      </c>
    </row>
    <row r="10" spans="2:28" ht="25.5" x14ac:dyDescent="0.2">
      <c r="B10" s="176" t="s">
        <v>57</v>
      </c>
      <c r="C10" s="131"/>
      <c r="D10" s="15" t="s">
        <v>230</v>
      </c>
      <c r="E10" s="16" t="s">
        <v>62</v>
      </c>
      <c r="F10" s="207"/>
      <c r="I10" s="135" t="s">
        <v>90</v>
      </c>
      <c r="AB10">
        <v>7</v>
      </c>
    </row>
    <row r="11" spans="2:28" x14ac:dyDescent="0.2">
      <c r="B11" s="13"/>
      <c r="C11" s="15"/>
      <c r="D11" s="15"/>
      <c r="E11" s="18"/>
      <c r="F11" s="19"/>
      <c r="I11" s="135" t="s">
        <v>90</v>
      </c>
      <c r="AB11">
        <v>8</v>
      </c>
    </row>
    <row r="12" spans="2:28" x14ac:dyDescent="0.2">
      <c r="B12" s="20"/>
      <c r="C12" s="21" t="s">
        <v>87</v>
      </c>
      <c r="D12" s="201"/>
      <c r="E12" s="18"/>
      <c r="F12" s="19"/>
      <c r="I12" s="135" t="s">
        <v>90</v>
      </c>
      <c r="AB12">
        <v>9</v>
      </c>
    </row>
    <row r="13" spans="2:28" ht="6" customHeight="1" x14ac:dyDescent="0.2">
      <c r="B13" s="20"/>
      <c r="C13" s="21"/>
      <c r="D13" s="22"/>
      <c r="E13" s="18"/>
      <c r="F13" s="19"/>
      <c r="I13" s="135" t="s">
        <v>90</v>
      </c>
      <c r="AB13">
        <v>10</v>
      </c>
    </row>
    <row r="14" spans="2:28" ht="20.25" customHeight="1" x14ac:dyDescent="0.2">
      <c r="B14" s="20"/>
      <c r="C14" s="21" t="s">
        <v>88</v>
      </c>
      <c r="D14" s="170"/>
      <c r="E14" s="18"/>
      <c r="F14" s="19"/>
      <c r="I14" s="135" t="s">
        <v>90</v>
      </c>
      <c r="AB14">
        <v>11</v>
      </c>
    </row>
    <row r="15" spans="2:28" ht="6" customHeight="1" x14ac:dyDescent="0.2">
      <c r="B15" s="20"/>
      <c r="C15" s="21"/>
      <c r="D15" s="22"/>
      <c r="E15" s="18"/>
      <c r="F15" s="19"/>
      <c r="I15" s="135" t="s">
        <v>90</v>
      </c>
      <c r="AB15">
        <v>12</v>
      </c>
    </row>
    <row r="16" spans="2:28" x14ac:dyDescent="0.2">
      <c r="B16" s="20"/>
      <c r="C16" s="209" t="s">
        <v>3</v>
      </c>
      <c r="D16" s="170"/>
      <c r="E16" s="18"/>
      <c r="F16" s="19"/>
      <c r="I16" s="135" t="s">
        <v>90</v>
      </c>
      <c r="AB16">
        <v>13</v>
      </c>
    </row>
    <row r="17" spans="2:28" ht="6" customHeight="1" x14ac:dyDescent="0.2">
      <c r="B17" s="20"/>
      <c r="C17" s="21"/>
      <c r="D17" s="22"/>
      <c r="E17" s="18"/>
      <c r="F17" s="19"/>
      <c r="I17" s="135" t="s">
        <v>90</v>
      </c>
      <c r="AB17">
        <v>14</v>
      </c>
    </row>
    <row r="18" spans="2:28" x14ac:dyDescent="0.2">
      <c r="B18" s="20"/>
      <c r="C18" s="21" t="s">
        <v>162</v>
      </c>
      <c r="D18" s="22"/>
      <c r="E18" s="18"/>
      <c r="F18" s="19"/>
      <c r="I18" s="135" t="s">
        <v>90</v>
      </c>
      <c r="AB18">
        <v>15</v>
      </c>
    </row>
    <row r="19" spans="2:28" x14ac:dyDescent="0.2">
      <c r="B19" s="20"/>
      <c r="C19" s="21"/>
      <c r="D19" s="170" t="s">
        <v>239</v>
      </c>
      <c r="E19" s="18"/>
      <c r="F19" s="19"/>
      <c r="I19" s="135" t="s">
        <v>90</v>
      </c>
      <c r="AB19">
        <v>15</v>
      </c>
    </row>
    <row r="20" spans="2:28" x14ac:dyDescent="0.2">
      <c r="B20" s="20"/>
      <c r="C20" s="21"/>
      <c r="D20" s="22"/>
      <c r="E20" s="18"/>
      <c r="F20" s="19"/>
      <c r="I20" s="135" t="s">
        <v>90</v>
      </c>
      <c r="AB20">
        <v>15</v>
      </c>
    </row>
    <row r="21" spans="2:28" x14ac:dyDescent="0.2">
      <c r="B21" s="20"/>
      <c r="C21" s="23"/>
      <c r="D21" s="47"/>
      <c r="E21" s="18"/>
      <c r="F21" s="19"/>
      <c r="I21" s="135" t="s">
        <v>90</v>
      </c>
      <c r="AB21">
        <v>16</v>
      </c>
    </row>
    <row r="22" spans="2:28" x14ac:dyDescent="0.2">
      <c r="B22" s="24" t="s">
        <v>96</v>
      </c>
      <c r="C22" s="16" t="s">
        <v>159</v>
      </c>
      <c r="D22" s="48" t="s">
        <v>161</v>
      </c>
      <c r="E22" s="15" t="s">
        <v>160</v>
      </c>
      <c r="F22" s="17" t="s">
        <v>23</v>
      </c>
      <c r="I22" s="135" t="s">
        <v>90</v>
      </c>
      <c r="AB22">
        <v>17</v>
      </c>
    </row>
    <row r="23" spans="2:28" x14ac:dyDescent="0.2">
      <c r="B23" s="204" t="s">
        <v>233</v>
      </c>
      <c r="C23" s="26">
        <v>1</v>
      </c>
      <c r="D23" s="170"/>
      <c r="E23" s="203"/>
      <c r="F23" s="28"/>
      <c r="I23" s="135" t="s">
        <v>90</v>
      </c>
      <c r="AB23">
        <v>18</v>
      </c>
    </row>
    <row r="24" spans="2:28" x14ac:dyDescent="0.2">
      <c r="B24" s="204" t="s">
        <v>233</v>
      </c>
      <c r="C24" s="26">
        <v>2</v>
      </c>
      <c r="D24" s="170"/>
      <c r="E24" s="203"/>
      <c r="F24" s="28"/>
      <c r="I24" s="135" t="s">
        <v>90</v>
      </c>
      <c r="AB24">
        <v>19</v>
      </c>
    </row>
    <row r="25" spans="2:28" x14ac:dyDescent="0.2">
      <c r="B25" s="204"/>
      <c r="C25" s="26"/>
      <c r="D25" s="22"/>
      <c r="E25" s="203"/>
      <c r="F25" s="28"/>
      <c r="I25" s="135" t="s">
        <v>90</v>
      </c>
      <c r="AB25">
        <v>20</v>
      </c>
    </row>
    <row r="26" spans="2:28" x14ac:dyDescent="0.2">
      <c r="B26" s="25"/>
      <c r="C26" s="26"/>
      <c r="D26" s="22"/>
      <c r="E26" s="27"/>
      <c r="F26" s="28"/>
      <c r="I26" s="135" t="s">
        <v>90</v>
      </c>
      <c r="AB26">
        <v>21</v>
      </c>
    </row>
    <row r="27" spans="2:28" x14ac:dyDescent="0.2">
      <c r="B27" s="25"/>
      <c r="C27" s="26"/>
      <c r="D27" s="22"/>
      <c r="E27" s="27"/>
      <c r="F27" s="28"/>
      <c r="I27" s="135" t="s">
        <v>90</v>
      </c>
      <c r="AB27">
        <v>22</v>
      </c>
    </row>
    <row r="28" spans="2:28" ht="13.5" thickBot="1" x14ac:dyDescent="0.25">
      <c r="B28" s="29"/>
      <c r="C28" s="30"/>
      <c r="D28" s="31"/>
      <c r="E28" s="32"/>
      <c r="F28" s="33"/>
      <c r="I28" s="135" t="s">
        <v>90</v>
      </c>
      <c r="AB28">
        <v>23</v>
      </c>
    </row>
    <row r="29" spans="2:28" ht="6" customHeight="1" thickBot="1" x14ac:dyDescent="0.25">
      <c r="B29" s="12"/>
      <c r="I29" s="135" t="s">
        <v>90</v>
      </c>
      <c r="AB29">
        <v>24</v>
      </c>
    </row>
    <row r="30" spans="2:28" ht="13.5" thickBot="1" x14ac:dyDescent="0.25">
      <c r="B30" s="161" t="s">
        <v>97</v>
      </c>
      <c r="C30" s="197"/>
      <c r="D30" s="163" t="s">
        <v>231</v>
      </c>
      <c r="E30" s="164" t="s">
        <v>51</v>
      </c>
      <c r="F30" s="165"/>
      <c r="I30" s="135" t="s">
        <v>90</v>
      </c>
      <c r="AB30">
        <v>1</v>
      </c>
    </row>
    <row r="31" spans="2:28" x14ac:dyDescent="0.2">
      <c r="B31" s="179" t="s">
        <v>200</v>
      </c>
      <c r="C31" s="180"/>
      <c r="D31" s="181"/>
      <c r="E31" s="21"/>
      <c r="F31" s="182"/>
      <c r="I31" s="135"/>
    </row>
    <row r="32" spans="2:28" x14ac:dyDescent="0.2">
      <c r="B32" s="13" t="s">
        <v>39</v>
      </c>
      <c r="C32" s="199"/>
      <c r="D32" s="15" t="str">
        <f>IF(OR(C35="",C36=""),"",VLOOKUP(CONCATENATE(C35," - ",C36),Exposure,2))</f>
        <v/>
      </c>
      <c r="E32" s="16" t="s">
        <v>121</v>
      </c>
      <c r="F32" s="113"/>
      <c r="I32" s="135" t="s">
        <v>90</v>
      </c>
      <c r="AB32">
        <v>2</v>
      </c>
    </row>
    <row r="33" spans="2:28" x14ac:dyDescent="0.2">
      <c r="B33" s="13" t="s">
        <v>84</v>
      </c>
      <c r="C33" s="199"/>
      <c r="D33" s="15" t="s">
        <v>112</v>
      </c>
      <c r="E33" s="16" t="s">
        <v>56</v>
      </c>
      <c r="F33" s="132"/>
      <c r="I33" s="135" t="s">
        <v>90</v>
      </c>
      <c r="AB33">
        <v>3</v>
      </c>
    </row>
    <row r="34" spans="2:28" x14ac:dyDescent="0.2">
      <c r="B34" s="13" t="s">
        <v>85</v>
      </c>
      <c r="C34" s="200"/>
      <c r="D34" s="18"/>
      <c r="E34" s="16" t="s">
        <v>89</v>
      </c>
      <c r="F34" s="132"/>
      <c r="I34" s="135" t="s">
        <v>90</v>
      </c>
      <c r="L34" s="14"/>
      <c r="M34" s="14"/>
      <c r="N34" s="14"/>
      <c r="O34" s="14"/>
      <c r="P34" s="14"/>
      <c r="Q34" s="14"/>
      <c r="R34" s="14"/>
      <c r="S34" s="14"/>
      <c r="T34" s="14"/>
      <c r="U34" s="14"/>
      <c r="V34" s="14"/>
      <c r="W34" s="14"/>
      <c r="X34" s="14"/>
      <c r="AB34">
        <v>4</v>
      </c>
    </row>
    <row r="35" spans="2:28" x14ac:dyDescent="0.2">
      <c r="B35" s="13" t="s">
        <v>44</v>
      </c>
      <c r="C35" s="131" t="s">
        <v>242</v>
      </c>
      <c r="D35" s="49" t="str">
        <f>IF(C35="","WARNING - Please enter a Probability.","")</f>
        <v/>
      </c>
      <c r="E35" s="16" t="s">
        <v>60</v>
      </c>
      <c r="F35" s="132"/>
      <c r="I35" s="135" t="s">
        <v>90</v>
      </c>
      <c r="AB35">
        <v>5</v>
      </c>
    </row>
    <row r="36" spans="2:28" x14ac:dyDescent="0.2">
      <c r="B36" s="13" t="s">
        <v>50</v>
      </c>
      <c r="C36" s="131"/>
      <c r="D36" s="15" t="s">
        <v>91</v>
      </c>
      <c r="E36" s="16" t="s">
        <v>61</v>
      </c>
      <c r="F36" s="202"/>
      <c r="I36" s="135" t="s">
        <v>90</v>
      </c>
      <c r="AB36">
        <v>6</v>
      </c>
    </row>
    <row r="37" spans="2:28" ht="25.5" x14ac:dyDescent="0.2">
      <c r="B37" s="176" t="s">
        <v>57</v>
      </c>
      <c r="C37" s="205"/>
      <c r="D37" s="15" t="s">
        <v>230</v>
      </c>
      <c r="E37" s="16" t="s">
        <v>62</v>
      </c>
      <c r="F37" s="207"/>
      <c r="I37" s="135" t="s">
        <v>90</v>
      </c>
      <c r="AB37">
        <v>7</v>
      </c>
    </row>
    <row r="38" spans="2:28" x14ac:dyDescent="0.2">
      <c r="B38" s="13"/>
      <c r="C38" s="15"/>
      <c r="D38" s="15"/>
      <c r="E38" s="18"/>
      <c r="F38" s="19"/>
      <c r="I38" s="135" t="s">
        <v>90</v>
      </c>
      <c r="AB38">
        <v>8</v>
      </c>
    </row>
    <row r="39" spans="2:28" x14ac:dyDescent="0.2">
      <c r="B39" s="20"/>
      <c r="C39" s="209" t="s">
        <v>87</v>
      </c>
      <c r="D39" s="201"/>
      <c r="E39" s="18"/>
      <c r="F39" s="19"/>
      <c r="I39" s="135" t="s">
        <v>90</v>
      </c>
      <c r="AB39">
        <v>9</v>
      </c>
    </row>
    <row r="40" spans="2:28" ht="6" customHeight="1" x14ac:dyDescent="0.2">
      <c r="B40" s="20"/>
      <c r="C40" s="21"/>
      <c r="D40" s="22"/>
      <c r="E40" s="18"/>
      <c r="F40" s="19"/>
      <c r="I40" s="135" t="s">
        <v>90</v>
      </c>
      <c r="AB40">
        <v>10</v>
      </c>
    </row>
    <row r="41" spans="2:28" x14ac:dyDescent="0.2">
      <c r="B41" s="20"/>
      <c r="C41" s="21" t="s">
        <v>88</v>
      </c>
      <c r="D41" s="22"/>
      <c r="E41" s="18"/>
      <c r="F41" s="19"/>
      <c r="I41" s="135" t="s">
        <v>90</v>
      </c>
      <c r="AB41">
        <v>11</v>
      </c>
    </row>
    <row r="42" spans="2:28" ht="6" customHeight="1" x14ac:dyDescent="0.2">
      <c r="B42" s="20"/>
      <c r="C42" s="21"/>
      <c r="D42" s="22"/>
      <c r="E42" s="18"/>
      <c r="F42" s="19"/>
      <c r="I42" s="135" t="s">
        <v>90</v>
      </c>
      <c r="AB42">
        <v>12</v>
      </c>
    </row>
    <row r="43" spans="2:28" x14ac:dyDescent="0.2">
      <c r="B43" s="20"/>
      <c r="C43" s="21" t="s">
        <v>3</v>
      </c>
      <c r="D43" s="22"/>
      <c r="E43" s="18"/>
      <c r="F43" s="19"/>
      <c r="I43" s="135" t="s">
        <v>90</v>
      </c>
      <c r="AB43">
        <v>13</v>
      </c>
    </row>
    <row r="44" spans="2:28" ht="6" customHeight="1" x14ac:dyDescent="0.2">
      <c r="B44" s="20"/>
      <c r="C44" s="21"/>
      <c r="D44" s="22"/>
      <c r="E44" s="18"/>
      <c r="F44" s="19"/>
      <c r="I44" s="135" t="s">
        <v>90</v>
      </c>
      <c r="AB44">
        <v>14</v>
      </c>
    </row>
    <row r="45" spans="2:28" x14ac:dyDescent="0.2">
      <c r="B45" s="20"/>
      <c r="C45" s="21" t="s">
        <v>162</v>
      </c>
      <c r="E45" s="18"/>
      <c r="F45" s="19"/>
      <c r="I45" s="135" t="s">
        <v>90</v>
      </c>
      <c r="AB45">
        <v>15</v>
      </c>
    </row>
    <row r="46" spans="2:28" x14ac:dyDescent="0.2">
      <c r="B46" s="20"/>
      <c r="C46" s="21"/>
      <c r="D46" s="22"/>
      <c r="E46" s="18"/>
      <c r="F46" s="19"/>
      <c r="I46" s="135" t="s">
        <v>90</v>
      </c>
      <c r="AB46">
        <v>16</v>
      </c>
    </row>
    <row r="47" spans="2:28" x14ac:dyDescent="0.2">
      <c r="B47" s="20"/>
      <c r="C47" s="21"/>
      <c r="D47" s="22"/>
      <c r="E47" s="18"/>
      <c r="F47" s="19"/>
      <c r="I47" s="135" t="s">
        <v>90</v>
      </c>
      <c r="AB47">
        <v>17</v>
      </c>
    </row>
    <row r="48" spans="2:28" x14ac:dyDescent="0.2">
      <c r="B48" s="20"/>
      <c r="C48" s="23"/>
      <c r="D48" s="47"/>
      <c r="E48" s="18"/>
      <c r="F48" s="19"/>
      <c r="I48" s="135" t="s">
        <v>90</v>
      </c>
      <c r="AB48">
        <v>18</v>
      </c>
    </row>
    <row r="49" spans="1:28" x14ac:dyDescent="0.2">
      <c r="B49" s="24" t="s">
        <v>96</v>
      </c>
      <c r="C49" s="16" t="s">
        <v>98</v>
      </c>
      <c r="D49" s="48" t="s">
        <v>161</v>
      </c>
      <c r="E49" s="15" t="s">
        <v>160</v>
      </c>
      <c r="F49" s="17" t="s">
        <v>23</v>
      </c>
      <c r="I49" s="135" t="s">
        <v>90</v>
      </c>
      <c r="AB49">
        <v>19</v>
      </c>
    </row>
    <row r="50" spans="1:28" x14ac:dyDescent="0.2">
      <c r="B50" s="25"/>
      <c r="C50" s="210"/>
      <c r="D50" s="22"/>
      <c r="E50" s="27"/>
      <c r="F50" s="28" t="s">
        <v>86</v>
      </c>
      <c r="I50" s="135" t="s">
        <v>90</v>
      </c>
      <c r="AB50">
        <v>20</v>
      </c>
    </row>
    <row r="51" spans="1:28" x14ac:dyDescent="0.2">
      <c r="B51" s="25"/>
      <c r="C51" s="210"/>
      <c r="D51" s="22"/>
      <c r="E51" s="27"/>
      <c r="F51" s="28" t="s">
        <v>86</v>
      </c>
      <c r="I51" s="135" t="s">
        <v>90</v>
      </c>
      <c r="AB51">
        <v>21</v>
      </c>
    </row>
    <row r="52" spans="1:28" x14ac:dyDescent="0.2">
      <c r="B52" s="25"/>
      <c r="C52" s="26"/>
      <c r="D52" s="22"/>
      <c r="E52" s="27"/>
      <c r="F52" s="28"/>
      <c r="I52" s="135" t="s">
        <v>90</v>
      </c>
      <c r="AB52">
        <v>22</v>
      </c>
    </row>
    <row r="53" spans="1:28" x14ac:dyDescent="0.2">
      <c r="B53" s="25"/>
      <c r="C53" s="26"/>
      <c r="D53" s="22"/>
      <c r="E53" s="27"/>
      <c r="F53" s="28"/>
      <c r="I53" s="135" t="s">
        <v>90</v>
      </c>
      <c r="AB53">
        <v>23</v>
      </c>
    </row>
    <row r="54" spans="1:28" ht="13.5" thickBot="1" x14ac:dyDescent="0.25">
      <c r="B54" s="171"/>
      <c r="C54" s="30"/>
      <c r="D54" s="31"/>
      <c r="E54" s="32"/>
      <c r="F54" s="33"/>
      <c r="I54" s="135" t="s">
        <v>90</v>
      </c>
      <c r="AB54">
        <v>24</v>
      </c>
    </row>
    <row r="55" spans="1:28" ht="6" customHeight="1" thickBot="1" x14ac:dyDescent="0.25">
      <c r="A55" s="18"/>
      <c r="B55" s="172"/>
      <c r="C55" s="30"/>
      <c r="D55" s="31"/>
      <c r="E55" s="32"/>
      <c r="F55" s="173"/>
      <c r="G55" s="18"/>
      <c r="I55" s="135" t="s">
        <v>90</v>
      </c>
      <c r="L55" s="18"/>
      <c r="M55" s="18"/>
      <c r="N55" s="18"/>
      <c r="O55" s="18"/>
      <c r="P55" s="18"/>
      <c r="Q55" s="18"/>
      <c r="R55" s="18"/>
      <c r="S55" s="18"/>
      <c r="T55" s="18"/>
      <c r="U55" s="18"/>
      <c r="V55" s="18"/>
      <c r="W55" s="18"/>
      <c r="X55" s="18"/>
      <c r="AB55">
        <v>25</v>
      </c>
    </row>
    <row r="56" spans="1:28" ht="13.5" thickBot="1" x14ac:dyDescent="0.25">
      <c r="A56" s="19"/>
      <c r="B56" s="161" t="s">
        <v>97</v>
      </c>
      <c r="C56" s="162"/>
      <c r="D56" s="163" t="s">
        <v>236</v>
      </c>
      <c r="E56" s="211" t="s">
        <v>51</v>
      </c>
      <c r="F56" s="165"/>
      <c r="I56" s="135" t="s">
        <v>90</v>
      </c>
      <c r="L56" s="15"/>
      <c r="M56" s="15"/>
      <c r="N56" s="15"/>
      <c r="O56" s="15"/>
      <c r="P56" s="15"/>
      <c r="Q56" s="15"/>
      <c r="R56" s="15"/>
      <c r="S56" s="15"/>
      <c r="T56" s="15"/>
      <c r="U56" s="15"/>
      <c r="V56" s="15"/>
      <c r="W56" s="15"/>
      <c r="X56" s="15"/>
      <c r="AB56">
        <v>1</v>
      </c>
    </row>
    <row r="57" spans="1:28" x14ac:dyDescent="0.2">
      <c r="B57" s="179" t="s">
        <v>200</v>
      </c>
      <c r="C57" s="180"/>
      <c r="D57" s="181"/>
      <c r="E57" s="21"/>
      <c r="F57" s="182"/>
      <c r="I57" s="135"/>
    </row>
    <row r="58" spans="1:28" x14ac:dyDescent="0.2">
      <c r="B58" s="13" t="s">
        <v>39</v>
      </c>
      <c r="C58" s="199"/>
      <c r="D58" s="15" t="str">
        <f>IF(OR(C61="",C62=""),"",VLOOKUP(CONCATENATE(C61," - ",C62),Exposure,2))</f>
        <v/>
      </c>
      <c r="E58" s="16" t="s">
        <v>121</v>
      </c>
      <c r="F58" s="113"/>
      <c r="I58" s="135" t="s">
        <v>90</v>
      </c>
      <c r="AB58">
        <v>2</v>
      </c>
    </row>
    <row r="59" spans="1:28" x14ac:dyDescent="0.2">
      <c r="B59" s="13" t="s">
        <v>84</v>
      </c>
      <c r="C59" s="199"/>
      <c r="D59" s="15" t="s">
        <v>112</v>
      </c>
      <c r="E59" s="16" t="s">
        <v>56</v>
      </c>
      <c r="F59" s="132"/>
      <c r="I59" s="135" t="s">
        <v>90</v>
      </c>
      <c r="AB59">
        <v>3</v>
      </c>
    </row>
    <row r="60" spans="1:28" x14ac:dyDescent="0.2">
      <c r="B60" s="13" t="s">
        <v>85</v>
      </c>
      <c r="C60" s="200"/>
      <c r="D60" s="18"/>
      <c r="E60" s="16" t="s">
        <v>89</v>
      </c>
      <c r="F60" s="132"/>
      <c r="I60" s="135" t="s">
        <v>90</v>
      </c>
      <c r="AB60">
        <v>4</v>
      </c>
    </row>
    <row r="61" spans="1:28" x14ac:dyDescent="0.2">
      <c r="B61" s="13" t="s">
        <v>44</v>
      </c>
      <c r="C61" s="131" t="s">
        <v>235</v>
      </c>
      <c r="D61" s="49" t="str">
        <f>IF(C61="","WARNING - Please enter a Probability.","")</f>
        <v/>
      </c>
      <c r="E61" s="16" t="s">
        <v>60</v>
      </c>
      <c r="F61" s="132"/>
      <c r="I61" s="135" t="s">
        <v>90</v>
      </c>
      <c r="AB61">
        <v>5</v>
      </c>
    </row>
    <row r="62" spans="1:28" x14ac:dyDescent="0.2">
      <c r="B62" s="13" t="s">
        <v>50</v>
      </c>
      <c r="C62" s="131"/>
      <c r="D62" s="15" t="s">
        <v>91</v>
      </c>
      <c r="E62" s="16" t="s">
        <v>61</v>
      </c>
      <c r="F62" s="202"/>
      <c r="I62" s="135" t="s">
        <v>90</v>
      </c>
      <c r="AB62">
        <v>6</v>
      </c>
    </row>
    <row r="63" spans="1:28" ht="25.5" x14ac:dyDescent="0.2">
      <c r="B63" s="176" t="s">
        <v>57</v>
      </c>
      <c r="C63" s="131"/>
      <c r="D63" s="15" t="s">
        <v>230</v>
      </c>
      <c r="E63" s="16" t="s">
        <v>62</v>
      </c>
      <c r="F63" s="207"/>
      <c r="I63" s="135" t="s">
        <v>90</v>
      </c>
      <c r="AB63">
        <v>7</v>
      </c>
    </row>
    <row r="64" spans="1:28" x14ac:dyDescent="0.2">
      <c r="B64" s="13"/>
      <c r="C64" s="15"/>
      <c r="D64" s="15"/>
      <c r="E64" s="18"/>
      <c r="F64" s="19"/>
      <c r="I64" s="135" t="s">
        <v>90</v>
      </c>
      <c r="AB64">
        <v>8</v>
      </c>
    </row>
    <row r="65" spans="2:28" x14ac:dyDescent="0.2">
      <c r="B65" s="20"/>
      <c r="C65" s="21" t="s">
        <v>87</v>
      </c>
      <c r="D65" s="201"/>
      <c r="E65" s="18"/>
      <c r="F65" s="19"/>
      <c r="I65" s="135" t="s">
        <v>90</v>
      </c>
      <c r="AB65">
        <v>9</v>
      </c>
    </row>
    <row r="66" spans="2:28" ht="6" customHeight="1" x14ac:dyDescent="0.2">
      <c r="B66" s="20"/>
      <c r="C66" s="21"/>
      <c r="D66" s="22"/>
      <c r="E66" s="18"/>
      <c r="F66" s="19"/>
      <c r="I66" s="135" t="s">
        <v>90</v>
      </c>
      <c r="AB66">
        <v>10</v>
      </c>
    </row>
    <row r="67" spans="2:28" x14ac:dyDescent="0.2">
      <c r="B67" s="20"/>
      <c r="C67" s="21" t="s">
        <v>88</v>
      </c>
      <c r="D67" s="22"/>
      <c r="E67" s="18"/>
      <c r="F67" s="19"/>
      <c r="I67" s="135" t="s">
        <v>90</v>
      </c>
      <c r="AB67">
        <v>11</v>
      </c>
    </row>
    <row r="68" spans="2:28" ht="6" customHeight="1" x14ac:dyDescent="0.2">
      <c r="B68" s="20"/>
      <c r="C68" s="21"/>
      <c r="D68" s="22"/>
      <c r="E68" s="18"/>
      <c r="F68" s="19"/>
      <c r="I68" s="135" t="s">
        <v>90</v>
      </c>
      <c r="AB68">
        <v>12</v>
      </c>
    </row>
    <row r="69" spans="2:28" x14ac:dyDescent="0.2">
      <c r="B69" s="20"/>
      <c r="C69" s="21" t="s">
        <v>3</v>
      </c>
      <c r="D69" s="22"/>
      <c r="E69" s="18"/>
      <c r="F69" s="19"/>
      <c r="I69" s="135" t="s">
        <v>90</v>
      </c>
      <c r="AB69">
        <v>13</v>
      </c>
    </row>
    <row r="70" spans="2:28" ht="6" customHeight="1" x14ac:dyDescent="0.2">
      <c r="B70" s="20"/>
      <c r="C70" s="21"/>
      <c r="D70" s="22"/>
      <c r="E70" s="18"/>
      <c r="F70" s="19"/>
      <c r="I70" s="135" t="s">
        <v>90</v>
      </c>
      <c r="AB70">
        <v>14</v>
      </c>
    </row>
    <row r="71" spans="2:28" x14ac:dyDescent="0.2">
      <c r="B71" s="20"/>
      <c r="C71" s="21" t="s">
        <v>162</v>
      </c>
      <c r="D71" s="22"/>
      <c r="E71" s="18"/>
      <c r="F71" s="19"/>
      <c r="I71" s="135" t="s">
        <v>90</v>
      </c>
      <c r="AB71">
        <v>15</v>
      </c>
    </row>
    <row r="72" spans="2:28" x14ac:dyDescent="0.2">
      <c r="B72" s="20"/>
      <c r="C72" s="21"/>
      <c r="D72" s="170"/>
      <c r="E72" s="18"/>
      <c r="F72" s="19"/>
      <c r="I72" s="135" t="s">
        <v>90</v>
      </c>
      <c r="AB72">
        <v>16</v>
      </c>
    </row>
    <row r="73" spans="2:28" x14ac:dyDescent="0.2">
      <c r="B73" s="20"/>
      <c r="C73" s="21"/>
      <c r="D73" s="22"/>
      <c r="E73" s="18"/>
      <c r="F73" s="19"/>
      <c r="I73" s="135" t="s">
        <v>90</v>
      </c>
      <c r="AB73">
        <v>17</v>
      </c>
    </row>
    <row r="74" spans="2:28" x14ac:dyDescent="0.2">
      <c r="B74" s="20"/>
      <c r="C74" s="23"/>
      <c r="D74" s="47"/>
      <c r="E74" s="18"/>
      <c r="F74" s="19"/>
      <c r="I74" s="135" t="s">
        <v>90</v>
      </c>
      <c r="AB74">
        <v>18</v>
      </c>
    </row>
    <row r="75" spans="2:28" x14ac:dyDescent="0.2">
      <c r="B75" s="24" t="s">
        <v>96</v>
      </c>
      <c r="C75" s="16" t="s">
        <v>98</v>
      </c>
      <c r="D75" s="48" t="s">
        <v>161</v>
      </c>
      <c r="E75" s="15" t="s">
        <v>160</v>
      </c>
      <c r="F75" s="17" t="s">
        <v>23</v>
      </c>
      <c r="I75" s="135" t="s">
        <v>90</v>
      </c>
      <c r="AB75">
        <v>19</v>
      </c>
    </row>
    <row r="76" spans="2:28" x14ac:dyDescent="0.2">
      <c r="B76" s="25"/>
      <c r="C76" s="26"/>
      <c r="D76" s="22"/>
      <c r="E76" s="212" t="s">
        <v>86</v>
      </c>
      <c r="F76" s="28" t="s">
        <v>86</v>
      </c>
      <c r="I76" s="135" t="s">
        <v>90</v>
      </c>
      <c r="AB76">
        <v>20</v>
      </c>
    </row>
    <row r="77" spans="2:28" x14ac:dyDescent="0.2">
      <c r="B77" s="25"/>
      <c r="C77" s="26"/>
      <c r="D77" s="22"/>
      <c r="E77" s="212" t="s">
        <v>86</v>
      </c>
      <c r="F77" s="28" t="s">
        <v>86</v>
      </c>
      <c r="I77" s="135" t="s">
        <v>90</v>
      </c>
      <c r="AB77">
        <v>21</v>
      </c>
    </row>
    <row r="78" spans="2:28" x14ac:dyDescent="0.2">
      <c r="B78" s="25"/>
      <c r="C78" s="26"/>
      <c r="D78" s="22"/>
      <c r="E78" s="27"/>
      <c r="F78" s="28"/>
      <c r="I78" s="135" t="s">
        <v>90</v>
      </c>
      <c r="AB78">
        <v>22</v>
      </c>
    </row>
    <row r="79" spans="2:28" x14ac:dyDescent="0.2">
      <c r="B79" s="25"/>
      <c r="C79" s="26"/>
      <c r="D79" s="22"/>
      <c r="E79" s="27"/>
      <c r="F79" s="28"/>
      <c r="I79" s="135" t="s">
        <v>90</v>
      </c>
      <c r="AB79">
        <v>23</v>
      </c>
    </row>
    <row r="80" spans="2:28" ht="13.5" thickBot="1" x14ac:dyDescent="0.25">
      <c r="B80" s="171"/>
      <c r="C80" s="30"/>
      <c r="D80" s="31"/>
      <c r="E80" s="32"/>
      <c r="F80" s="33"/>
      <c r="I80" s="135" t="s">
        <v>90</v>
      </c>
      <c r="AB80">
        <v>24</v>
      </c>
    </row>
    <row r="81" spans="2:28" ht="6" customHeight="1" thickBot="1" x14ac:dyDescent="0.25">
      <c r="B81" s="29"/>
      <c r="C81" s="30"/>
      <c r="D81" s="31"/>
      <c r="E81" s="32"/>
      <c r="F81" s="173"/>
      <c r="I81" s="135" t="s">
        <v>90</v>
      </c>
      <c r="AB81">
        <v>25</v>
      </c>
    </row>
    <row r="82" spans="2:28" x14ac:dyDescent="0.2">
      <c r="C82"/>
      <c r="D82" s="135"/>
      <c r="W82">
        <v>1</v>
      </c>
    </row>
    <row r="83" spans="2:28" x14ac:dyDescent="0.2">
      <c r="C83"/>
      <c r="D83" s="135"/>
    </row>
    <row r="84" spans="2:28" x14ac:dyDescent="0.2">
      <c r="C84"/>
      <c r="D84" s="135"/>
      <c r="W84">
        <v>2</v>
      </c>
    </row>
    <row r="85" spans="2:28" x14ac:dyDescent="0.2">
      <c r="C85"/>
      <c r="D85" s="135"/>
      <c r="W85">
        <v>3</v>
      </c>
    </row>
    <row r="86" spans="2:28" x14ac:dyDescent="0.2">
      <c r="C86"/>
      <c r="D86" s="135"/>
      <c r="W86">
        <v>4</v>
      </c>
    </row>
    <row r="87" spans="2:28" x14ac:dyDescent="0.2">
      <c r="C87"/>
      <c r="D87" s="135"/>
      <c r="W87">
        <v>5</v>
      </c>
    </row>
    <row r="88" spans="2:28" x14ac:dyDescent="0.2">
      <c r="C88"/>
      <c r="D88" s="135"/>
      <c r="W88">
        <v>6</v>
      </c>
    </row>
    <row r="89" spans="2:28" x14ac:dyDescent="0.2">
      <c r="C89"/>
      <c r="D89" s="135"/>
      <c r="W89">
        <v>7</v>
      </c>
    </row>
    <row r="90" spans="2:28" x14ac:dyDescent="0.2">
      <c r="C90"/>
      <c r="D90" s="135"/>
      <c r="W90">
        <v>8</v>
      </c>
    </row>
    <row r="91" spans="2:28" x14ac:dyDescent="0.2">
      <c r="C91"/>
      <c r="D91" s="135"/>
      <c r="W91">
        <v>9</v>
      </c>
    </row>
    <row r="92" spans="2:28" ht="6" customHeight="1" x14ac:dyDescent="0.2">
      <c r="C92"/>
      <c r="D92" s="135"/>
      <c r="W92">
        <v>10</v>
      </c>
    </row>
    <row r="93" spans="2:28" x14ac:dyDescent="0.2">
      <c r="C93"/>
      <c r="D93" s="135"/>
      <c r="W93">
        <v>11</v>
      </c>
    </row>
    <row r="94" spans="2:28" ht="6" customHeight="1" x14ac:dyDescent="0.2">
      <c r="C94"/>
      <c r="D94" s="135"/>
      <c r="W94">
        <v>12</v>
      </c>
    </row>
    <row r="95" spans="2:28" x14ac:dyDescent="0.2">
      <c r="C95"/>
      <c r="D95" s="135"/>
      <c r="W95">
        <v>13</v>
      </c>
    </row>
    <row r="96" spans="2:28" ht="6" customHeight="1" x14ac:dyDescent="0.2">
      <c r="C96"/>
      <c r="D96" s="135"/>
      <c r="W96">
        <v>14</v>
      </c>
    </row>
    <row r="97" spans="3:23" x14ac:dyDescent="0.2">
      <c r="C97"/>
      <c r="D97" s="135"/>
      <c r="W97">
        <v>15</v>
      </c>
    </row>
    <row r="98" spans="3:23" x14ac:dyDescent="0.2">
      <c r="C98"/>
      <c r="D98" s="135"/>
      <c r="W98">
        <v>16</v>
      </c>
    </row>
    <row r="99" spans="3:23" x14ac:dyDescent="0.2">
      <c r="C99"/>
      <c r="D99" s="135"/>
      <c r="W99">
        <v>17</v>
      </c>
    </row>
    <row r="100" spans="3:23" x14ac:dyDescent="0.2">
      <c r="C100"/>
      <c r="D100" s="135"/>
      <c r="W100">
        <v>18</v>
      </c>
    </row>
    <row r="101" spans="3:23" x14ac:dyDescent="0.2">
      <c r="C101"/>
      <c r="D101" s="135"/>
      <c r="W101">
        <v>19</v>
      </c>
    </row>
    <row r="102" spans="3:23" x14ac:dyDescent="0.2">
      <c r="C102"/>
      <c r="D102" s="135"/>
      <c r="W102">
        <v>20</v>
      </c>
    </row>
    <row r="103" spans="3:23" x14ac:dyDescent="0.2">
      <c r="C103"/>
      <c r="D103" s="135"/>
      <c r="W103">
        <v>21</v>
      </c>
    </row>
    <row r="104" spans="3:23" x14ac:dyDescent="0.2">
      <c r="C104"/>
      <c r="D104" s="135"/>
      <c r="W104">
        <v>22</v>
      </c>
    </row>
    <row r="105" spans="3:23" x14ac:dyDescent="0.2">
      <c r="C105"/>
      <c r="D105" s="135"/>
      <c r="W105">
        <v>23</v>
      </c>
    </row>
    <row r="106" spans="3:23" x14ac:dyDescent="0.2">
      <c r="C106"/>
      <c r="D106" s="135"/>
      <c r="W106">
        <v>24</v>
      </c>
    </row>
    <row r="107" spans="3:23" ht="6" customHeight="1" x14ac:dyDescent="0.2">
      <c r="C107"/>
      <c r="D107" s="135"/>
      <c r="W107">
        <v>25</v>
      </c>
    </row>
    <row r="108" spans="3:23" x14ac:dyDescent="0.2">
      <c r="C108"/>
      <c r="D108" s="135"/>
      <c r="W108">
        <v>1</v>
      </c>
    </row>
    <row r="109" spans="3:23" x14ac:dyDescent="0.2">
      <c r="C109"/>
      <c r="D109" s="135"/>
    </row>
    <row r="110" spans="3:23" x14ac:dyDescent="0.2">
      <c r="C110"/>
      <c r="D110" s="135"/>
      <c r="W110">
        <v>2</v>
      </c>
    </row>
    <row r="111" spans="3:23" x14ac:dyDescent="0.2">
      <c r="C111"/>
      <c r="D111" s="135"/>
      <c r="W111">
        <v>3</v>
      </c>
    </row>
    <row r="112" spans="3:23" x14ac:dyDescent="0.2">
      <c r="C112"/>
      <c r="D112" s="135"/>
      <c r="W112">
        <v>4</v>
      </c>
    </row>
    <row r="113" spans="3:23" x14ac:dyDescent="0.2">
      <c r="C113"/>
      <c r="D113" s="135"/>
      <c r="W113">
        <v>5</v>
      </c>
    </row>
    <row r="114" spans="3:23" x14ac:dyDescent="0.2">
      <c r="C114"/>
      <c r="N114">
        <v>6</v>
      </c>
    </row>
    <row r="115" spans="3:23" x14ac:dyDescent="0.2">
      <c r="C115"/>
      <c r="P115">
        <v>7</v>
      </c>
    </row>
    <row r="116" spans="3:23" x14ac:dyDescent="0.2">
      <c r="C116"/>
      <c r="P116">
        <v>8</v>
      </c>
    </row>
    <row r="117" spans="3:23" x14ac:dyDescent="0.2">
      <c r="C117"/>
      <c r="P117">
        <v>9</v>
      </c>
    </row>
    <row r="118" spans="3:23" ht="6" customHeight="1" x14ac:dyDescent="0.2">
      <c r="C118"/>
      <c r="P118">
        <v>10</v>
      </c>
    </row>
    <row r="119" spans="3:23" x14ac:dyDescent="0.2">
      <c r="C119"/>
      <c r="P119">
        <v>11</v>
      </c>
    </row>
    <row r="120" spans="3:23" ht="6" customHeight="1" x14ac:dyDescent="0.2">
      <c r="C120"/>
      <c r="P120">
        <v>12</v>
      </c>
    </row>
    <row r="121" spans="3:23" x14ac:dyDescent="0.2">
      <c r="C121"/>
      <c r="P121">
        <v>13</v>
      </c>
    </row>
    <row r="122" spans="3:23" ht="6" customHeight="1" x14ac:dyDescent="0.2">
      <c r="C122"/>
      <c r="P122">
        <v>14</v>
      </c>
    </row>
    <row r="123" spans="3:23" x14ac:dyDescent="0.2">
      <c r="C123"/>
      <c r="P123">
        <v>15</v>
      </c>
    </row>
    <row r="124" spans="3:23" x14ac:dyDescent="0.2">
      <c r="C124"/>
      <c r="P124">
        <v>16</v>
      </c>
    </row>
    <row r="125" spans="3:23" x14ac:dyDescent="0.2">
      <c r="C125"/>
      <c r="P125">
        <v>17</v>
      </c>
    </row>
    <row r="126" spans="3:23" x14ac:dyDescent="0.2">
      <c r="C126"/>
      <c r="S126">
        <v>18</v>
      </c>
    </row>
    <row r="127" spans="3:23" x14ac:dyDescent="0.2">
      <c r="C127"/>
      <c r="S127">
        <v>19</v>
      </c>
    </row>
    <row r="128" spans="3:23" x14ac:dyDescent="0.2">
      <c r="C128"/>
      <c r="I128">
        <v>20</v>
      </c>
    </row>
    <row r="129" spans="3:18" x14ac:dyDescent="0.2">
      <c r="C129"/>
      <c r="R129">
        <v>21</v>
      </c>
    </row>
    <row r="130" spans="3:18" x14ac:dyDescent="0.2">
      <c r="C130"/>
      <c r="R130">
        <v>22</v>
      </c>
    </row>
    <row r="131" spans="3:18" x14ac:dyDescent="0.2">
      <c r="C131"/>
      <c r="R131">
        <v>23</v>
      </c>
    </row>
    <row r="132" spans="3:18" x14ac:dyDescent="0.2">
      <c r="C132"/>
      <c r="R132">
        <v>24</v>
      </c>
    </row>
    <row r="133" spans="3:18" ht="6" customHeight="1" x14ac:dyDescent="0.2">
      <c r="C133"/>
      <c r="R133">
        <v>25</v>
      </c>
    </row>
    <row r="134" spans="3:18" x14ac:dyDescent="0.2">
      <c r="C134"/>
      <c r="R134">
        <v>1</v>
      </c>
    </row>
    <row r="135" spans="3:18" x14ac:dyDescent="0.2">
      <c r="C135"/>
    </row>
    <row r="136" spans="3:18" x14ac:dyDescent="0.2">
      <c r="C136"/>
      <c r="R136">
        <v>2</v>
      </c>
    </row>
    <row r="137" spans="3:18" x14ac:dyDescent="0.2">
      <c r="C137"/>
      <c r="R137">
        <v>3</v>
      </c>
    </row>
    <row r="138" spans="3:18" x14ac:dyDescent="0.2">
      <c r="C138"/>
      <c r="R138">
        <v>4</v>
      </c>
    </row>
    <row r="139" spans="3:18" x14ac:dyDescent="0.2">
      <c r="C139"/>
      <c r="R139">
        <v>5</v>
      </c>
    </row>
    <row r="140" spans="3:18" x14ac:dyDescent="0.2">
      <c r="C140"/>
      <c r="R140">
        <v>6</v>
      </c>
    </row>
    <row r="141" spans="3:18" x14ac:dyDescent="0.2">
      <c r="C141"/>
      <c r="R141">
        <v>7</v>
      </c>
    </row>
    <row r="142" spans="3:18" x14ac:dyDescent="0.2">
      <c r="C142"/>
      <c r="R142">
        <v>8</v>
      </c>
    </row>
    <row r="143" spans="3:18" x14ac:dyDescent="0.2">
      <c r="C143"/>
      <c r="R143">
        <v>9</v>
      </c>
    </row>
    <row r="144" spans="3:18" ht="6" customHeight="1" x14ac:dyDescent="0.2">
      <c r="C144"/>
      <c r="R144">
        <v>10</v>
      </c>
    </row>
    <row r="145" spans="3:18" x14ac:dyDescent="0.2">
      <c r="C145"/>
      <c r="R145">
        <v>11</v>
      </c>
    </row>
    <row r="146" spans="3:18" ht="6" customHeight="1" x14ac:dyDescent="0.2">
      <c r="C146"/>
      <c r="R146">
        <v>12</v>
      </c>
    </row>
    <row r="147" spans="3:18" x14ac:dyDescent="0.2">
      <c r="C147"/>
      <c r="R147">
        <v>13</v>
      </c>
    </row>
    <row r="148" spans="3:18" ht="6" customHeight="1" x14ac:dyDescent="0.2">
      <c r="C148"/>
      <c r="R148">
        <v>14</v>
      </c>
    </row>
    <row r="149" spans="3:18" x14ac:dyDescent="0.2">
      <c r="C149"/>
      <c r="R149">
        <v>15</v>
      </c>
    </row>
    <row r="150" spans="3:18" x14ac:dyDescent="0.2">
      <c r="C150"/>
      <c r="R150">
        <v>16</v>
      </c>
    </row>
    <row r="151" spans="3:18" x14ac:dyDescent="0.2">
      <c r="C151"/>
      <c r="R151">
        <v>17</v>
      </c>
    </row>
    <row r="152" spans="3:18" x14ac:dyDescent="0.2">
      <c r="C152"/>
      <c r="R152">
        <v>18</v>
      </c>
    </row>
    <row r="153" spans="3:18" x14ac:dyDescent="0.2">
      <c r="C153"/>
      <c r="R153">
        <v>19</v>
      </c>
    </row>
    <row r="154" spans="3:18" x14ac:dyDescent="0.2">
      <c r="C154"/>
      <c r="R154">
        <v>20</v>
      </c>
    </row>
    <row r="155" spans="3:18" x14ac:dyDescent="0.2">
      <c r="C155"/>
      <c r="R155">
        <v>21</v>
      </c>
    </row>
    <row r="156" spans="3:18" x14ac:dyDescent="0.2">
      <c r="C156"/>
      <c r="R156">
        <v>22</v>
      </c>
    </row>
    <row r="157" spans="3:18" x14ac:dyDescent="0.2">
      <c r="C157"/>
      <c r="R157">
        <v>23</v>
      </c>
    </row>
    <row r="158" spans="3:18" x14ac:dyDescent="0.2">
      <c r="C158"/>
      <c r="R158">
        <v>24</v>
      </c>
    </row>
    <row r="159" spans="3:18" ht="6" customHeight="1" x14ac:dyDescent="0.2">
      <c r="C159"/>
      <c r="R159">
        <v>25</v>
      </c>
    </row>
    <row r="160" spans="3:18" x14ac:dyDescent="0.2">
      <c r="C160"/>
      <c r="R160">
        <v>1</v>
      </c>
    </row>
    <row r="161" spans="3:18" x14ac:dyDescent="0.2">
      <c r="C161"/>
    </row>
    <row r="162" spans="3:18" x14ac:dyDescent="0.2">
      <c r="C162"/>
      <c r="R162">
        <v>2</v>
      </c>
    </row>
    <row r="163" spans="3:18" x14ac:dyDescent="0.2">
      <c r="C163"/>
      <c r="R163">
        <v>3</v>
      </c>
    </row>
    <row r="164" spans="3:18" x14ac:dyDescent="0.2">
      <c r="C164"/>
      <c r="R164">
        <v>4</v>
      </c>
    </row>
    <row r="165" spans="3:18" x14ac:dyDescent="0.2">
      <c r="C165"/>
      <c r="R165">
        <v>5</v>
      </c>
    </row>
    <row r="166" spans="3:18" x14ac:dyDescent="0.2">
      <c r="C166"/>
      <c r="R166">
        <v>6</v>
      </c>
    </row>
    <row r="167" spans="3:18" x14ac:dyDescent="0.2">
      <c r="C167"/>
      <c r="R167">
        <v>7</v>
      </c>
    </row>
    <row r="168" spans="3:18" x14ac:dyDescent="0.2">
      <c r="C168"/>
      <c r="R168">
        <v>8</v>
      </c>
    </row>
    <row r="169" spans="3:18" x14ac:dyDescent="0.2">
      <c r="C169"/>
      <c r="R169">
        <v>9</v>
      </c>
    </row>
    <row r="170" spans="3:18" ht="6" customHeight="1" x14ac:dyDescent="0.2">
      <c r="C170"/>
      <c r="R170">
        <v>10</v>
      </c>
    </row>
    <row r="171" spans="3:18" x14ac:dyDescent="0.2">
      <c r="C171"/>
      <c r="R171">
        <v>11</v>
      </c>
    </row>
    <row r="172" spans="3:18" ht="6" customHeight="1" x14ac:dyDescent="0.2">
      <c r="C172"/>
      <c r="R172">
        <v>12</v>
      </c>
    </row>
    <row r="173" spans="3:18" x14ac:dyDescent="0.2">
      <c r="C173"/>
      <c r="R173">
        <v>13</v>
      </c>
    </row>
    <row r="174" spans="3:18" ht="6" customHeight="1" x14ac:dyDescent="0.2">
      <c r="C174"/>
      <c r="R174">
        <v>14</v>
      </c>
    </row>
    <row r="175" spans="3:18" x14ac:dyDescent="0.2">
      <c r="C175"/>
      <c r="R175">
        <v>15</v>
      </c>
    </row>
    <row r="176" spans="3:18" x14ac:dyDescent="0.2">
      <c r="C176"/>
      <c r="R176">
        <v>16</v>
      </c>
    </row>
    <row r="177" spans="3:18" x14ac:dyDescent="0.2">
      <c r="C177"/>
      <c r="R177">
        <v>17</v>
      </c>
    </row>
    <row r="178" spans="3:18" x14ac:dyDescent="0.2">
      <c r="C178"/>
      <c r="R178">
        <v>18</v>
      </c>
    </row>
    <row r="179" spans="3:18" x14ac:dyDescent="0.2">
      <c r="C179"/>
      <c r="R179">
        <v>19</v>
      </c>
    </row>
    <row r="180" spans="3:18" x14ac:dyDescent="0.2">
      <c r="C180"/>
      <c r="R180">
        <v>20</v>
      </c>
    </row>
    <row r="181" spans="3:18" x14ac:dyDescent="0.2">
      <c r="C181"/>
      <c r="R181">
        <v>21</v>
      </c>
    </row>
    <row r="182" spans="3:18" x14ac:dyDescent="0.2">
      <c r="C182"/>
      <c r="R182">
        <v>22</v>
      </c>
    </row>
    <row r="183" spans="3:18" x14ac:dyDescent="0.2">
      <c r="C183"/>
      <c r="R183">
        <v>23</v>
      </c>
    </row>
    <row r="184" spans="3:18" x14ac:dyDescent="0.2">
      <c r="C184"/>
      <c r="R184">
        <v>24</v>
      </c>
    </row>
    <row r="185" spans="3:18" ht="6" customHeight="1" x14ac:dyDescent="0.2">
      <c r="C185"/>
      <c r="R185">
        <v>25</v>
      </c>
    </row>
    <row r="186" spans="3:18" x14ac:dyDescent="0.2">
      <c r="C186"/>
      <c r="R186">
        <v>1</v>
      </c>
    </row>
    <row r="187" spans="3:18" x14ac:dyDescent="0.2">
      <c r="C187"/>
    </row>
    <row r="188" spans="3:18" x14ac:dyDescent="0.2">
      <c r="C188"/>
      <c r="R188">
        <v>2</v>
      </c>
    </row>
    <row r="189" spans="3:18" x14ac:dyDescent="0.2">
      <c r="C189"/>
      <c r="R189">
        <v>3</v>
      </c>
    </row>
    <row r="190" spans="3:18" x14ac:dyDescent="0.2">
      <c r="C190"/>
      <c r="R190">
        <v>4</v>
      </c>
    </row>
    <row r="191" spans="3:18" x14ac:dyDescent="0.2">
      <c r="C191"/>
      <c r="R191">
        <v>5</v>
      </c>
    </row>
    <row r="192" spans="3:18" x14ac:dyDescent="0.2">
      <c r="C192"/>
      <c r="R192">
        <v>6</v>
      </c>
    </row>
    <row r="193" spans="3:18" x14ac:dyDescent="0.2">
      <c r="C193"/>
      <c r="R193">
        <v>7</v>
      </c>
    </row>
    <row r="194" spans="3:18" x14ac:dyDescent="0.2">
      <c r="C194"/>
      <c r="R194">
        <v>8</v>
      </c>
    </row>
    <row r="195" spans="3:18" x14ac:dyDescent="0.2">
      <c r="C195"/>
      <c r="R195">
        <v>9</v>
      </c>
    </row>
    <row r="196" spans="3:18" ht="6" customHeight="1" x14ac:dyDescent="0.2">
      <c r="C196"/>
      <c r="R196">
        <v>10</v>
      </c>
    </row>
    <row r="197" spans="3:18" x14ac:dyDescent="0.2">
      <c r="C197"/>
      <c r="R197">
        <v>11</v>
      </c>
    </row>
    <row r="198" spans="3:18" ht="6" customHeight="1" x14ac:dyDescent="0.2">
      <c r="C198"/>
      <c r="R198">
        <v>12</v>
      </c>
    </row>
    <row r="199" spans="3:18" x14ac:dyDescent="0.2">
      <c r="C199"/>
      <c r="R199">
        <v>13</v>
      </c>
    </row>
    <row r="200" spans="3:18" ht="6" customHeight="1" x14ac:dyDescent="0.2">
      <c r="C200"/>
      <c r="R200">
        <v>14</v>
      </c>
    </row>
    <row r="201" spans="3:18" x14ac:dyDescent="0.2">
      <c r="C201"/>
      <c r="R201">
        <v>15</v>
      </c>
    </row>
    <row r="202" spans="3:18" x14ac:dyDescent="0.2">
      <c r="C202"/>
      <c r="R202">
        <v>16</v>
      </c>
    </row>
    <row r="203" spans="3:18" x14ac:dyDescent="0.2">
      <c r="C203"/>
      <c r="R203">
        <v>17</v>
      </c>
    </row>
    <row r="204" spans="3:18" x14ac:dyDescent="0.2">
      <c r="C204"/>
      <c r="R204">
        <v>18</v>
      </c>
    </row>
    <row r="205" spans="3:18" x14ac:dyDescent="0.2">
      <c r="C205"/>
      <c r="R205">
        <v>19</v>
      </c>
    </row>
    <row r="206" spans="3:18" x14ac:dyDescent="0.2">
      <c r="C206"/>
      <c r="R206">
        <v>20</v>
      </c>
    </row>
    <row r="207" spans="3:18" x14ac:dyDescent="0.2">
      <c r="C207"/>
      <c r="R207">
        <v>21</v>
      </c>
    </row>
    <row r="208" spans="3:18" x14ac:dyDescent="0.2">
      <c r="C208"/>
      <c r="R208">
        <v>22</v>
      </c>
    </row>
    <row r="209" spans="3:18" x14ac:dyDescent="0.2">
      <c r="C209"/>
      <c r="R209">
        <v>23</v>
      </c>
    </row>
    <row r="210" spans="3:18" x14ac:dyDescent="0.2">
      <c r="C210"/>
      <c r="R210">
        <v>24</v>
      </c>
    </row>
    <row r="211" spans="3:18" ht="6" customHeight="1" x14ac:dyDescent="0.2">
      <c r="C211"/>
      <c r="R211">
        <v>25</v>
      </c>
    </row>
    <row r="212" spans="3:18" x14ac:dyDescent="0.2">
      <c r="C212"/>
      <c r="R212">
        <v>1</v>
      </c>
    </row>
    <row r="213" spans="3:18" x14ac:dyDescent="0.2">
      <c r="C213"/>
    </row>
    <row r="214" spans="3:18" x14ac:dyDescent="0.2">
      <c r="C214"/>
      <c r="R214">
        <v>2</v>
      </c>
    </row>
    <row r="215" spans="3:18" x14ac:dyDescent="0.2">
      <c r="C215"/>
      <c r="R215">
        <v>3</v>
      </c>
    </row>
    <row r="216" spans="3:18" x14ac:dyDescent="0.2">
      <c r="C216"/>
      <c r="R216">
        <v>4</v>
      </c>
    </row>
    <row r="217" spans="3:18" x14ac:dyDescent="0.2">
      <c r="C217"/>
      <c r="R217">
        <v>5</v>
      </c>
    </row>
    <row r="218" spans="3:18" x14ac:dyDescent="0.2">
      <c r="C218"/>
      <c r="R218">
        <v>6</v>
      </c>
    </row>
    <row r="219" spans="3:18" x14ac:dyDescent="0.2">
      <c r="C219"/>
      <c r="R219">
        <v>7</v>
      </c>
    </row>
    <row r="220" spans="3:18" x14ac:dyDescent="0.2">
      <c r="C220"/>
      <c r="R220">
        <v>8</v>
      </c>
    </row>
    <row r="221" spans="3:18" x14ac:dyDescent="0.2">
      <c r="C221"/>
      <c r="R221">
        <v>9</v>
      </c>
    </row>
    <row r="222" spans="3:18" ht="6" customHeight="1" x14ac:dyDescent="0.2">
      <c r="C222"/>
      <c r="R222">
        <v>10</v>
      </c>
    </row>
    <row r="223" spans="3:18" x14ac:dyDescent="0.2">
      <c r="C223"/>
      <c r="R223">
        <v>11</v>
      </c>
    </row>
    <row r="224" spans="3:18" ht="6" customHeight="1" x14ac:dyDescent="0.2">
      <c r="C224"/>
      <c r="R224">
        <v>12</v>
      </c>
    </row>
    <row r="225" spans="3:18" x14ac:dyDescent="0.2">
      <c r="C225"/>
      <c r="R225">
        <v>13</v>
      </c>
    </row>
    <row r="226" spans="3:18" ht="6" customHeight="1" x14ac:dyDescent="0.2">
      <c r="C226"/>
      <c r="R226">
        <v>14</v>
      </c>
    </row>
    <row r="227" spans="3:18" x14ac:dyDescent="0.2">
      <c r="C227"/>
      <c r="R227">
        <v>15</v>
      </c>
    </row>
    <row r="228" spans="3:18" x14ac:dyDescent="0.2">
      <c r="C228"/>
      <c r="R228">
        <v>16</v>
      </c>
    </row>
    <row r="229" spans="3:18" x14ac:dyDescent="0.2">
      <c r="C229"/>
      <c r="R229">
        <v>17</v>
      </c>
    </row>
    <row r="230" spans="3:18" x14ac:dyDescent="0.2">
      <c r="C230"/>
      <c r="R230">
        <v>18</v>
      </c>
    </row>
    <row r="231" spans="3:18" x14ac:dyDescent="0.2">
      <c r="C231"/>
      <c r="R231">
        <v>19</v>
      </c>
    </row>
    <row r="232" spans="3:18" x14ac:dyDescent="0.2">
      <c r="C232"/>
      <c r="R232">
        <v>20</v>
      </c>
    </row>
    <row r="233" spans="3:18" x14ac:dyDescent="0.2">
      <c r="C233"/>
      <c r="R233">
        <v>21</v>
      </c>
    </row>
    <row r="234" spans="3:18" x14ac:dyDescent="0.2">
      <c r="C234"/>
      <c r="R234">
        <v>22</v>
      </c>
    </row>
    <row r="235" spans="3:18" x14ac:dyDescent="0.2">
      <c r="C235"/>
      <c r="R235">
        <v>23</v>
      </c>
    </row>
    <row r="236" spans="3:18" x14ac:dyDescent="0.2">
      <c r="C236"/>
      <c r="R236">
        <v>24</v>
      </c>
    </row>
    <row r="237" spans="3:18" ht="6" customHeight="1" x14ac:dyDescent="0.2">
      <c r="C237"/>
      <c r="R237">
        <v>25</v>
      </c>
    </row>
    <row r="238" spans="3:18" x14ac:dyDescent="0.2">
      <c r="C238"/>
      <c r="R238">
        <v>1</v>
      </c>
    </row>
    <row r="239" spans="3:18" x14ac:dyDescent="0.2">
      <c r="C239"/>
    </row>
    <row r="240" spans="3:18" x14ac:dyDescent="0.2">
      <c r="C240"/>
      <c r="R240">
        <v>2</v>
      </c>
    </row>
    <row r="241" spans="3:18" x14ac:dyDescent="0.2">
      <c r="C241"/>
      <c r="R241">
        <v>3</v>
      </c>
    </row>
    <row r="242" spans="3:18" x14ac:dyDescent="0.2">
      <c r="C242"/>
      <c r="R242">
        <v>4</v>
      </c>
    </row>
    <row r="243" spans="3:18" x14ac:dyDescent="0.2">
      <c r="C243"/>
      <c r="R243">
        <v>5</v>
      </c>
    </row>
    <row r="244" spans="3:18" x14ac:dyDescent="0.2">
      <c r="C244"/>
      <c r="R244">
        <v>6</v>
      </c>
    </row>
    <row r="245" spans="3:18" x14ac:dyDescent="0.2">
      <c r="C245"/>
      <c r="R245">
        <v>7</v>
      </c>
    </row>
    <row r="246" spans="3:18" x14ac:dyDescent="0.2">
      <c r="C246"/>
      <c r="R246">
        <v>8</v>
      </c>
    </row>
    <row r="247" spans="3:18" x14ac:dyDescent="0.2">
      <c r="C247"/>
      <c r="R247">
        <v>9</v>
      </c>
    </row>
    <row r="248" spans="3:18" ht="6" customHeight="1" x14ac:dyDescent="0.2">
      <c r="C248"/>
      <c r="R248">
        <v>10</v>
      </c>
    </row>
    <row r="249" spans="3:18" x14ac:dyDescent="0.2">
      <c r="C249"/>
      <c r="R249">
        <v>11</v>
      </c>
    </row>
    <row r="250" spans="3:18" ht="6" customHeight="1" x14ac:dyDescent="0.2">
      <c r="C250"/>
      <c r="R250">
        <v>12</v>
      </c>
    </row>
    <row r="251" spans="3:18" x14ac:dyDescent="0.2">
      <c r="C251"/>
      <c r="R251">
        <v>13</v>
      </c>
    </row>
    <row r="252" spans="3:18" ht="6" customHeight="1" x14ac:dyDescent="0.2">
      <c r="C252"/>
      <c r="R252">
        <v>14</v>
      </c>
    </row>
    <row r="253" spans="3:18" x14ac:dyDescent="0.2">
      <c r="C253"/>
      <c r="R253">
        <v>15</v>
      </c>
    </row>
    <row r="254" spans="3:18" x14ac:dyDescent="0.2">
      <c r="C254"/>
      <c r="R254">
        <v>16</v>
      </c>
    </row>
    <row r="255" spans="3:18" x14ac:dyDescent="0.2">
      <c r="C255"/>
      <c r="R255">
        <v>17</v>
      </c>
    </row>
    <row r="256" spans="3:18" x14ac:dyDescent="0.2">
      <c r="C256"/>
      <c r="R256">
        <v>18</v>
      </c>
    </row>
    <row r="257" spans="3:18" x14ac:dyDescent="0.2">
      <c r="C257"/>
      <c r="R257">
        <v>19</v>
      </c>
    </row>
    <row r="258" spans="3:18" x14ac:dyDescent="0.2">
      <c r="C258"/>
      <c r="R258">
        <v>20</v>
      </c>
    </row>
    <row r="259" spans="3:18" x14ac:dyDescent="0.2">
      <c r="C259"/>
      <c r="R259">
        <v>21</v>
      </c>
    </row>
    <row r="260" spans="3:18" x14ac:dyDescent="0.2">
      <c r="C260"/>
      <c r="R260">
        <v>22</v>
      </c>
    </row>
    <row r="261" spans="3:18" x14ac:dyDescent="0.2">
      <c r="C261"/>
      <c r="R261">
        <v>23</v>
      </c>
    </row>
    <row r="262" spans="3:18" x14ac:dyDescent="0.2">
      <c r="C262"/>
      <c r="R262">
        <v>24</v>
      </c>
    </row>
    <row r="263" spans="3:18" ht="6" customHeight="1" x14ac:dyDescent="0.2">
      <c r="C263"/>
      <c r="R263">
        <v>25</v>
      </c>
    </row>
    <row r="264" spans="3:18" x14ac:dyDescent="0.2">
      <c r="C264"/>
      <c r="R264">
        <v>1</v>
      </c>
    </row>
    <row r="265" spans="3:18" x14ac:dyDescent="0.2">
      <c r="C265"/>
    </row>
    <row r="266" spans="3:18" x14ac:dyDescent="0.2">
      <c r="C266"/>
      <c r="R266">
        <v>2</v>
      </c>
    </row>
    <row r="267" spans="3:18" x14ac:dyDescent="0.2">
      <c r="C267"/>
      <c r="R267">
        <v>3</v>
      </c>
    </row>
    <row r="268" spans="3:18" x14ac:dyDescent="0.2">
      <c r="C268"/>
      <c r="R268">
        <v>4</v>
      </c>
    </row>
    <row r="269" spans="3:18" x14ac:dyDescent="0.2">
      <c r="C269"/>
      <c r="R269">
        <v>5</v>
      </c>
    </row>
    <row r="270" spans="3:18" x14ac:dyDescent="0.2">
      <c r="C270"/>
      <c r="R270">
        <v>6</v>
      </c>
    </row>
    <row r="271" spans="3:18" x14ac:dyDescent="0.2">
      <c r="C271"/>
      <c r="R271">
        <v>7</v>
      </c>
    </row>
    <row r="272" spans="3:18" x14ac:dyDescent="0.2">
      <c r="C272"/>
      <c r="R272">
        <v>8</v>
      </c>
    </row>
    <row r="273" spans="3:18" x14ac:dyDescent="0.2">
      <c r="C273"/>
      <c r="R273">
        <v>9</v>
      </c>
    </row>
    <row r="274" spans="3:18" ht="6" customHeight="1" x14ac:dyDescent="0.2">
      <c r="C274"/>
      <c r="R274">
        <v>10</v>
      </c>
    </row>
    <row r="275" spans="3:18" x14ac:dyDescent="0.2">
      <c r="C275"/>
      <c r="R275">
        <v>11</v>
      </c>
    </row>
    <row r="276" spans="3:18" ht="6" customHeight="1" x14ac:dyDescent="0.2">
      <c r="C276"/>
      <c r="R276">
        <v>12</v>
      </c>
    </row>
    <row r="277" spans="3:18" x14ac:dyDescent="0.2">
      <c r="C277"/>
      <c r="R277">
        <v>13</v>
      </c>
    </row>
    <row r="278" spans="3:18" ht="6" customHeight="1" x14ac:dyDescent="0.2">
      <c r="C278"/>
      <c r="R278">
        <v>14</v>
      </c>
    </row>
    <row r="279" spans="3:18" x14ac:dyDescent="0.2">
      <c r="C279"/>
      <c r="R279">
        <v>15</v>
      </c>
    </row>
    <row r="280" spans="3:18" x14ac:dyDescent="0.2">
      <c r="C280"/>
      <c r="R280">
        <v>16</v>
      </c>
    </row>
    <row r="281" spans="3:18" x14ac:dyDescent="0.2">
      <c r="C281"/>
      <c r="R281">
        <v>17</v>
      </c>
    </row>
    <row r="282" spans="3:18" x14ac:dyDescent="0.2">
      <c r="C282"/>
      <c r="R282">
        <v>18</v>
      </c>
    </row>
    <row r="283" spans="3:18" x14ac:dyDescent="0.2">
      <c r="C283"/>
      <c r="R283">
        <v>19</v>
      </c>
    </row>
    <row r="284" spans="3:18" x14ac:dyDescent="0.2">
      <c r="C284"/>
      <c r="R284">
        <v>20</v>
      </c>
    </row>
    <row r="285" spans="3:18" x14ac:dyDescent="0.2">
      <c r="C285"/>
      <c r="R285">
        <v>21</v>
      </c>
    </row>
    <row r="286" spans="3:18" x14ac:dyDescent="0.2">
      <c r="C286"/>
      <c r="R286">
        <v>22</v>
      </c>
    </row>
    <row r="287" spans="3:18" x14ac:dyDescent="0.2">
      <c r="C287"/>
      <c r="R287">
        <v>23</v>
      </c>
    </row>
    <row r="288" spans="3:18" x14ac:dyDescent="0.2">
      <c r="C288"/>
      <c r="R288">
        <v>24</v>
      </c>
    </row>
    <row r="289" spans="3:18" ht="6" customHeight="1" x14ac:dyDescent="0.2">
      <c r="C289"/>
      <c r="R289">
        <v>25</v>
      </c>
    </row>
    <row r="290" spans="3:18" x14ac:dyDescent="0.2">
      <c r="C290"/>
      <c r="R290">
        <v>1</v>
      </c>
    </row>
    <row r="291" spans="3:18" x14ac:dyDescent="0.2">
      <c r="C291"/>
    </row>
    <row r="292" spans="3:18" x14ac:dyDescent="0.2">
      <c r="C292"/>
      <c r="R292">
        <v>2</v>
      </c>
    </row>
    <row r="293" spans="3:18" x14ac:dyDescent="0.2">
      <c r="C293"/>
      <c r="R293">
        <v>3</v>
      </c>
    </row>
    <row r="294" spans="3:18" x14ac:dyDescent="0.2">
      <c r="C294"/>
      <c r="R294">
        <v>4</v>
      </c>
    </row>
    <row r="295" spans="3:18" x14ac:dyDescent="0.2">
      <c r="C295"/>
      <c r="R295">
        <v>5</v>
      </c>
    </row>
    <row r="296" spans="3:18" x14ac:dyDescent="0.2">
      <c r="C296"/>
      <c r="R296">
        <v>6</v>
      </c>
    </row>
    <row r="297" spans="3:18" x14ac:dyDescent="0.2">
      <c r="C297"/>
      <c r="R297">
        <v>7</v>
      </c>
    </row>
    <row r="298" spans="3:18" x14ac:dyDescent="0.2">
      <c r="C298"/>
      <c r="R298">
        <v>8</v>
      </c>
    </row>
    <row r="299" spans="3:18" x14ac:dyDescent="0.2">
      <c r="C299"/>
      <c r="R299">
        <v>9</v>
      </c>
    </row>
    <row r="300" spans="3:18" ht="6" customHeight="1" x14ac:dyDescent="0.2">
      <c r="C300"/>
      <c r="R300">
        <v>10</v>
      </c>
    </row>
    <row r="301" spans="3:18" x14ac:dyDescent="0.2">
      <c r="C301"/>
      <c r="R301">
        <v>11</v>
      </c>
    </row>
    <row r="302" spans="3:18" ht="6" customHeight="1" x14ac:dyDescent="0.2">
      <c r="C302"/>
      <c r="R302">
        <v>12</v>
      </c>
    </row>
    <row r="303" spans="3:18" x14ac:dyDescent="0.2">
      <c r="C303"/>
      <c r="R303">
        <v>13</v>
      </c>
    </row>
    <row r="304" spans="3:18" ht="6" customHeight="1" x14ac:dyDescent="0.2">
      <c r="C304"/>
      <c r="R304">
        <v>14</v>
      </c>
    </row>
    <row r="305" spans="3:18" x14ac:dyDescent="0.2">
      <c r="C305"/>
      <c r="R305">
        <v>15</v>
      </c>
    </row>
    <row r="306" spans="3:18" x14ac:dyDescent="0.2">
      <c r="C306"/>
      <c r="R306">
        <v>16</v>
      </c>
    </row>
    <row r="307" spans="3:18" x14ac:dyDescent="0.2">
      <c r="C307"/>
      <c r="R307">
        <v>17</v>
      </c>
    </row>
    <row r="308" spans="3:18" x14ac:dyDescent="0.2">
      <c r="C308"/>
      <c r="R308">
        <v>18</v>
      </c>
    </row>
    <row r="309" spans="3:18" x14ac:dyDescent="0.2">
      <c r="C309"/>
      <c r="R309">
        <v>19</v>
      </c>
    </row>
    <row r="310" spans="3:18" x14ac:dyDescent="0.2">
      <c r="C310"/>
      <c r="R310">
        <v>20</v>
      </c>
    </row>
    <row r="311" spans="3:18" x14ac:dyDescent="0.2">
      <c r="C311"/>
      <c r="R311">
        <v>21</v>
      </c>
    </row>
    <row r="312" spans="3:18" x14ac:dyDescent="0.2">
      <c r="C312"/>
      <c r="R312">
        <v>22</v>
      </c>
    </row>
    <row r="313" spans="3:18" x14ac:dyDescent="0.2">
      <c r="C313"/>
      <c r="R313">
        <v>23</v>
      </c>
    </row>
    <row r="314" spans="3:18" x14ac:dyDescent="0.2">
      <c r="C314"/>
      <c r="R314">
        <v>24</v>
      </c>
    </row>
    <row r="315" spans="3:18" ht="6" customHeight="1" x14ac:dyDescent="0.2">
      <c r="C315"/>
      <c r="R315">
        <v>25</v>
      </c>
    </row>
    <row r="316" spans="3:18" x14ac:dyDescent="0.2">
      <c r="C316"/>
      <c r="R316">
        <v>1</v>
      </c>
    </row>
    <row r="317" spans="3:18" x14ac:dyDescent="0.2">
      <c r="C317"/>
    </row>
    <row r="318" spans="3:18" x14ac:dyDescent="0.2">
      <c r="C318"/>
      <c r="R318">
        <v>2</v>
      </c>
    </row>
    <row r="319" spans="3:18" x14ac:dyDescent="0.2">
      <c r="C319"/>
      <c r="R319">
        <v>3</v>
      </c>
    </row>
    <row r="320" spans="3:18" x14ac:dyDescent="0.2">
      <c r="C320"/>
      <c r="R320">
        <v>4</v>
      </c>
    </row>
    <row r="321" spans="3:18" x14ac:dyDescent="0.2">
      <c r="C321"/>
      <c r="R321">
        <v>5</v>
      </c>
    </row>
    <row r="322" spans="3:18" x14ac:dyDescent="0.2">
      <c r="C322"/>
      <c r="R322">
        <v>6</v>
      </c>
    </row>
    <row r="323" spans="3:18" x14ac:dyDescent="0.2">
      <c r="C323"/>
      <c r="R323">
        <v>7</v>
      </c>
    </row>
    <row r="324" spans="3:18" ht="6.75" customHeight="1" x14ac:dyDescent="0.2">
      <c r="C324"/>
      <c r="R324">
        <v>8</v>
      </c>
    </row>
    <row r="325" spans="3:18" ht="24.75" customHeight="1" x14ac:dyDescent="0.2">
      <c r="C325"/>
      <c r="R325">
        <v>9</v>
      </c>
    </row>
    <row r="326" spans="3:18" ht="10.5" customHeight="1" x14ac:dyDescent="0.2">
      <c r="C326"/>
      <c r="R326">
        <v>10</v>
      </c>
    </row>
    <row r="327" spans="3:18" x14ac:dyDescent="0.2">
      <c r="C327"/>
      <c r="R327">
        <v>11</v>
      </c>
    </row>
    <row r="328" spans="3:18" ht="6" customHeight="1" x14ac:dyDescent="0.2">
      <c r="C328"/>
      <c r="R328">
        <v>12</v>
      </c>
    </row>
    <row r="329" spans="3:18" x14ac:dyDescent="0.2">
      <c r="C329"/>
      <c r="R329">
        <v>13</v>
      </c>
    </row>
    <row r="330" spans="3:18" ht="6" customHeight="1" x14ac:dyDescent="0.2">
      <c r="C330"/>
      <c r="R330">
        <v>14</v>
      </c>
    </row>
    <row r="331" spans="3:18" x14ac:dyDescent="0.2">
      <c r="C331"/>
      <c r="R331">
        <v>15</v>
      </c>
    </row>
    <row r="332" spans="3:18" x14ac:dyDescent="0.2">
      <c r="C332"/>
      <c r="R332">
        <v>16</v>
      </c>
    </row>
    <row r="333" spans="3:18" x14ac:dyDescent="0.2">
      <c r="C333"/>
      <c r="R333">
        <v>17</v>
      </c>
    </row>
    <row r="334" spans="3:18" x14ac:dyDescent="0.2">
      <c r="C334"/>
      <c r="R334">
        <v>18</v>
      </c>
    </row>
    <row r="335" spans="3:18" x14ac:dyDescent="0.2">
      <c r="C335"/>
      <c r="R335">
        <v>19</v>
      </c>
    </row>
    <row r="336" spans="3:18" x14ac:dyDescent="0.2">
      <c r="C336"/>
      <c r="R336">
        <v>20</v>
      </c>
    </row>
    <row r="337" spans="3:18" x14ac:dyDescent="0.2">
      <c r="C337"/>
      <c r="R337">
        <v>21</v>
      </c>
    </row>
    <row r="338" spans="3:18" x14ac:dyDescent="0.2">
      <c r="C338"/>
      <c r="R338">
        <v>22</v>
      </c>
    </row>
    <row r="339" spans="3:18" x14ac:dyDescent="0.2">
      <c r="C339"/>
      <c r="R339">
        <v>23</v>
      </c>
    </row>
    <row r="340" spans="3:18" x14ac:dyDescent="0.2">
      <c r="C340"/>
      <c r="R340">
        <v>24</v>
      </c>
    </row>
    <row r="341" spans="3:18" ht="6" customHeight="1" x14ac:dyDescent="0.2">
      <c r="C341"/>
      <c r="R341">
        <v>25</v>
      </c>
    </row>
    <row r="342" spans="3:18" x14ac:dyDescent="0.2">
      <c r="C342"/>
      <c r="R342">
        <v>1</v>
      </c>
    </row>
    <row r="343" spans="3:18" x14ac:dyDescent="0.2">
      <c r="C343"/>
    </row>
    <row r="344" spans="3:18" x14ac:dyDescent="0.2">
      <c r="C344"/>
      <c r="R344">
        <v>2</v>
      </c>
    </row>
    <row r="345" spans="3:18" x14ac:dyDescent="0.2">
      <c r="C345"/>
      <c r="R345">
        <v>3</v>
      </c>
    </row>
    <row r="346" spans="3:18" x14ac:dyDescent="0.2">
      <c r="C346"/>
      <c r="R346">
        <v>4</v>
      </c>
    </row>
    <row r="347" spans="3:18" x14ac:dyDescent="0.2">
      <c r="C347"/>
      <c r="R347">
        <v>5</v>
      </c>
    </row>
    <row r="348" spans="3:18" x14ac:dyDescent="0.2">
      <c r="C348"/>
      <c r="R348">
        <v>6</v>
      </c>
    </row>
    <row r="349" spans="3:18" x14ac:dyDescent="0.2">
      <c r="C349"/>
      <c r="R349">
        <v>7</v>
      </c>
    </row>
    <row r="350" spans="3:18" x14ac:dyDescent="0.2">
      <c r="C350"/>
      <c r="R350">
        <v>8</v>
      </c>
    </row>
    <row r="351" spans="3:18" x14ac:dyDescent="0.2">
      <c r="C351"/>
      <c r="R351">
        <v>9</v>
      </c>
    </row>
    <row r="352" spans="3:18" ht="6" customHeight="1" x14ac:dyDescent="0.2">
      <c r="C352"/>
      <c r="R352">
        <v>10</v>
      </c>
    </row>
    <row r="353" spans="3:18" x14ac:dyDescent="0.2">
      <c r="C353"/>
      <c r="R353">
        <v>11</v>
      </c>
    </row>
    <row r="354" spans="3:18" ht="6" customHeight="1" x14ac:dyDescent="0.2">
      <c r="C354"/>
      <c r="R354">
        <v>12</v>
      </c>
    </row>
    <row r="355" spans="3:18" x14ac:dyDescent="0.2">
      <c r="C355"/>
      <c r="R355">
        <v>13</v>
      </c>
    </row>
    <row r="356" spans="3:18" ht="6" customHeight="1" x14ac:dyDescent="0.2">
      <c r="C356"/>
      <c r="R356">
        <v>14</v>
      </c>
    </row>
    <row r="357" spans="3:18" x14ac:dyDescent="0.2">
      <c r="C357"/>
      <c r="R357">
        <v>15</v>
      </c>
    </row>
    <row r="358" spans="3:18" x14ac:dyDescent="0.2">
      <c r="C358"/>
      <c r="R358">
        <v>16</v>
      </c>
    </row>
    <row r="359" spans="3:18" x14ac:dyDescent="0.2">
      <c r="C359"/>
      <c r="R359">
        <v>17</v>
      </c>
    </row>
    <row r="360" spans="3:18" x14ac:dyDescent="0.2">
      <c r="C360"/>
      <c r="R360">
        <v>18</v>
      </c>
    </row>
    <row r="361" spans="3:18" x14ac:dyDescent="0.2">
      <c r="C361"/>
      <c r="R361">
        <v>19</v>
      </c>
    </row>
    <row r="362" spans="3:18" x14ac:dyDescent="0.2">
      <c r="C362"/>
      <c r="R362">
        <v>20</v>
      </c>
    </row>
    <row r="363" spans="3:18" x14ac:dyDescent="0.2">
      <c r="C363"/>
      <c r="R363">
        <v>21</v>
      </c>
    </row>
    <row r="364" spans="3:18" x14ac:dyDescent="0.2">
      <c r="C364"/>
      <c r="R364">
        <v>22</v>
      </c>
    </row>
    <row r="365" spans="3:18" x14ac:dyDescent="0.2">
      <c r="C365"/>
      <c r="R365">
        <v>23</v>
      </c>
    </row>
    <row r="366" spans="3:18" x14ac:dyDescent="0.2">
      <c r="C366"/>
      <c r="R366">
        <v>24</v>
      </c>
    </row>
    <row r="367" spans="3:18" ht="6" customHeight="1" x14ac:dyDescent="0.2">
      <c r="C367"/>
      <c r="R367">
        <v>25</v>
      </c>
    </row>
    <row r="368" spans="3:18" x14ac:dyDescent="0.2">
      <c r="C368"/>
      <c r="R368">
        <v>1</v>
      </c>
    </row>
    <row r="369" spans="3:18" x14ac:dyDescent="0.2">
      <c r="C369"/>
    </row>
    <row r="370" spans="3:18" x14ac:dyDescent="0.2">
      <c r="C370"/>
      <c r="R370">
        <v>2</v>
      </c>
    </row>
    <row r="371" spans="3:18" x14ac:dyDescent="0.2">
      <c r="C371"/>
      <c r="R371">
        <v>3</v>
      </c>
    </row>
    <row r="372" spans="3:18" x14ac:dyDescent="0.2">
      <c r="C372"/>
      <c r="R372">
        <v>4</v>
      </c>
    </row>
    <row r="373" spans="3:18" x14ac:dyDescent="0.2">
      <c r="C373"/>
      <c r="R373">
        <v>5</v>
      </c>
    </row>
    <row r="374" spans="3:18" x14ac:dyDescent="0.2">
      <c r="C374"/>
      <c r="R374">
        <v>6</v>
      </c>
    </row>
    <row r="375" spans="3:18" x14ac:dyDescent="0.2">
      <c r="C375"/>
      <c r="R375">
        <v>7</v>
      </c>
    </row>
    <row r="376" spans="3:18" x14ac:dyDescent="0.2">
      <c r="C376"/>
      <c r="R376">
        <v>8</v>
      </c>
    </row>
    <row r="377" spans="3:18" x14ac:dyDescent="0.2">
      <c r="C377"/>
      <c r="R377">
        <v>9</v>
      </c>
    </row>
    <row r="378" spans="3:18" ht="6" customHeight="1" x14ac:dyDescent="0.2">
      <c r="C378"/>
      <c r="R378">
        <v>10</v>
      </c>
    </row>
    <row r="379" spans="3:18" x14ac:dyDescent="0.2">
      <c r="C379"/>
      <c r="R379">
        <v>11</v>
      </c>
    </row>
    <row r="380" spans="3:18" ht="6" customHeight="1" x14ac:dyDescent="0.2">
      <c r="C380"/>
      <c r="R380">
        <v>12</v>
      </c>
    </row>
    <row r="381" spans="3:18" x14ac:dyDescent="0.2">
      <c r="C381"/>
      <c r="R381">
        <v>13</v>
      </c>
    </row>
    <row r="382" spans="3:18" ht="6" customHeight="1" x14ac:dyDescent="0.2">
      <c r="C382"/>
      <c r="R382">
        <v>14</v>
      </c>
    </row>
    <row r="383" spans="3:18" x14ac:dyDescent="0.2">
      <c r="C383"/>
      <c r="R383">
        <v>15</v>
      </c>
    </row>
    <row r="384" spans="3:18" x14ac:dyDescent="0.2">
      <c r="C384"/>
      <c r="R384">
        <v>16</v>
      </c>
    </row>
    <row r="385" spans="3:18" x14ac:dyDescent="0.2">
      <c r="C385"/>
      <c r="R385">
        <v>17</v>
      </c>
    </row>
    <row r="386" spans="3:18" x14ac:dyDescent="0.2">
      <c r="C386"/>
      <c r="R386">
        <v>18</v>
      </c>
    </row>
    <row r="387" spans="3:18" x14ac:dyDescent="0.2">
      <c r="C387"/>
      <c r="R387">
        <v>19</v>
      </c>
    </row>
    <row r="388" spans="3:18" x14ac:dyDescent="0.2">
      <c r="C388"/>
      <c r="R388">
        <v>20</v>
      </c>
    </row>
    <row r="389" spans="3:18" x14ac:dyDescent="0.2">
      <c r="C389"/>
      <c r="R389">
        <v>21</v>
      </c>
    </row>
    <row r="390" spans="3:18" x14ac:dyDescent="0.2">
      <c r="C390"/>
      <c r="R390">
        <v>22</v>
      </c>
    </row>
    <row r="391" spans="3:18" x14ac:dyDescent="0.2">
      <c r="C391"/>
      <c r="R391">
        <v>23</v>
      </c>
    </row>
    <row r="392" spans="3:18" x14ac:dyDescent="0.2">
      <c r="C392"/>
      <c r="R392">
        <v>24</v>
      </c>
    </row>
    <row r="393" spans="3:18" ht="6" customHeight="1" x14ac:dyDescent="0.2">
      <c r="C393"/>
      <c r="R393">
        <v>25</v>
      </c>
    </row>
    <row r="394" spans="3:18" x14ac:dyDescent="0.2">
      <c r="C394"/>
      <c r="R394">
        <v>1</v>
      </c>
    </row>
    <row r="395" spans="3:18" x14ac:dyDescent="0.2">
      <c r="C395"/>
    </row>
    <row r="396" spans="3:18" x14ac:dyDescent="0.2">
      <c r="C396"/>
      <c r="R396">
        <v>2</v>
      </c>
    </row>
    <row r="397" spans="3:18" x14ac:dyDescent="0.2">
      <c r="C397"/>
      <c r="R397">
        <v>3</v>
      </c>
    </row>
    <row r="398" spans="3:18" x14ac:dyDescent="0.2">
      <c r="C398"/>
      <c r="R398">
        <v>4</v>
      </c>
    </row>
    <row r="399" spans="3:18" x14ac:dyDescent="0.2">
      <c r="C399"/>
      <c r="R399">
        <v>5</v>
      </c>
    </row>
    <row r="400" spans="3:18" x14ac:dyDescent="0.2">
      <c r="C400"/>
      <c r="R400">
        <v>6</v>
      </c>
    </row>
    <row r="401" spans="3:18" x14ac:dyDescent="0.2">
      <c r="C401"/>
      <c r="R401">
        <v>7</v>
      </c>
    </row>
    <row r="402" spans="3:18" x14ac:dyDescent="0.2">
      <c r="C402"/>
      <c r="R402">
        <v>8</v>
      </c>
    </row>
    <row r="403" spans="3:18" x14ac:dyDescent="0.2">
      <c r="C403"/>
      <c r="R403">
        <v>9</v>
      </c>
    </row>
    <row r="404" spans="3:18" ht="6" customHeight="1" x14ac:dyDescent="0.2">
      <c r="C404"/>
      <c r="R404">
        <v>10</v>
      </c>
    </row>
    <row r="405" spans="3:18" x14ac:dyDescent="0.2">
      <c r="C405"/>
      <c r="R405">
        <v>11</v>
      </c>
    </row>
    <row r="406" spans="3:18" ht="6" customHeight="1" x14ac:dyDescent="0.2">
      <c r="C406"/>
      <c r="R406">
        <v>12</v>
      </c>
    </row>
    <row r="407" spans="3:18" x14ac:dyDescent="0.2">
      <c r="C407"/>
      <c r="R407">
        <v>13</v>
      </c>
    </row>
    <row r="408" spans="3:18" ht="6" customHeight="1" x14ac:dyDescent="0.2">
      <c r="C408"/>
      <c r="R408">
        <v>14</v>
      </c>
    </row>
    <row r="409" spans="3:18" x14ac:dyDescent="0.2">
      <c r="C409"/>
      <c r="R409">
        <v>15</v>
      </c>
    </row>
    <row r="410" spans="3:18" x14ac:dyDescent="0.2">
      <c r="C410"/>
      <c r="R410">
        <v>16</v>
      </c>
    </row>
    <row r="411" spans="3:18" x14ac:dyDescent="0.2">
      <c r="C411"/>
      <c r="R411">
        <v>17</v>
      </c>
    </row>
    <row r="412" spans="3:18" x14ac:dyDescent="0.2">
      <c r="C412"/>
      <c r="R412">
        <v>18</v>
      </c>
    </row>
    <row r="413" spans="3:18" x14ac:dyDescent="0.2">
      <c r="C413"/>
      <c r="R413">
        <v>19</v>
      </c>
    </row>
    <row r="414" spans="3:18" x14ac:dyDescent="0.2">
      <c r="C414"/>
      <c r="R414">
        <v>20</v>
      </c>
    </row>
    <row r="415" spans="3:18" x14ac:dyDescent="0.2">
      <c r="C415"/>
      <c r="R415">
        <v>21</v>
      </c>
    </row>
    <row r="416" spans="3:18" x14ac:dyDescent="0.2">
      <c r="C416"/>
      <c r="R416">
        <v>22</v>
      </c>
    </row>
    <row r="417" spans="3:18" x14ac:dyDescent="0.2">
      <c r="C417"/>
      <c r="R417">
        <v>23</v>
      </c>
    </row>
    <row r="418" spans="3:18" x14ac:dyDescent="0.2">
      <c r="C418"/>
      <c r="R418">
        <v>24</v>
      </c>
    </row>
    <row r="419" spans="3:18" ht="6" customHeight="1" x14ac:dyDescent="0.2">
      <c r="C419"/>
      <c r="R419">
        <v>25</v>
      </c>
    </row>
    <row r="420" spans="3:18" x14ac:dyDescent="0.2">
      <c r="C420"/>
      <c r="R420">
        <v>1</v>
      </c>
    </row>
    <row r="421" spans="3:18" x14ac:dyDescent="0.2">
      <c r="C421"/>
    </row>
    <row r="422" spans="3:18" x14ac:dyDescent="0.2">
      <c r="C422"/>
      <c r="R422">
        <v>2</v>
      </c>
    </row>
    <row r="423" spans="3:18" x14ac:dyDescent="0.2">
      <c r="C423"/>
      <c r="R423">
        <v>3</v>
      </c>
    </row>
    <row r="424" spans="3:18" x14ac:dyDescent="0.2">
      <c r="C424"/>
      <c r="R424">
        <v>4</v>
      </c>
    </row>
    <row r="425" spans="3:18" x14ac:dyDescent="0.2">
      <c r="C425"/>
      <c r="R425">
        <v>5</v>
      </c>
    </row>
    <row r="426" spans="3:18" x14ac:dyDescent="0.2">
      <c r="C426"/>
      <c r="R426">
        <v>6</v>
      </c>
    </row>
    <row r="427" spans="3:18" x14ac:dyDescent="0.2">
      <c r="C427"/>
      <c r="R427">
        <v>7</v>
      </c>
    </row>
    <row r="428" spans="3:18" x14ac:dyDescent="0.2">
      <c r="C428"/>
      <c r="R428">
        <v>8</v>
      </c>
    </row>
    <row r="429" spans="3:18" x14ac:dyDescent="0.2">
      <c r="C429"/>
      <c r="R429">
        <v>9</v>
      </c>
    </row>
    <row r="430" spans="3:18" ht="6" customHeight="1" x14ac:dyDescent="0.2">
      <c r="C430"/>
      <c r="R430">
        <v>10</v>
      </c>
    </row>
    <row r="431" spans="3:18" x14ac:dyDescent="0.2">
      <c r="C431"/>
      <c r="R431">
        <v>11</v>
      </c>
    </row>
    <row r="432" spans="3:18" ht="6" customHeight="1" x14ac:dyDescent="0.2">
      <c r="C432"/>
      <c r="R432">
        <v>12</v>
      </c>
    </row>
    <row r="433" spans="3:18" x14ac:dyDescent="0.2">
      <c r="C433"/>
      <c r="R433">
        <v>13</v>
      </c>
    </row>
    <row r="434" spans="3:18" ht="6" customHeight="1" x14ac:dyDescent="0.2">
      <c r="C434"/>
      <c r="R434">
        <v>14</v>
      </c>
    </row>
    <row r="435" spans="3:18" x14ac:dyDescent="0.2">
      <c r="C435"/>
      <c r="R435">
        <v>15</v>
      </c>
    </row>
    <row r="436" spans="3:18" x14ac:dyDescent="0.2">
      <c r="C436"/>
      <c r="R436">
        <v>16</v>
      </c>
    </row>
    <row r="437" spans="3:18" x14ac:dyDescent="0.2">
      <c r="C437"/>
      <c r="R437">
        <v>17</v>
      </c>
    </row>
    <row r="438" spans="3:18" x14ac:dyDescent="0.2">
      <c r="C438"/>
      <c r="R438">
        <v>18</v>
      </c>
    </row>
    <row r="439" spans="3:18" x14ac:dyDescent="0.2">
      <c r="C439"/>
      <c r="R439">
        <v>19</v>
      </c>
    </row>
    <row r="440" spans="3:18" x14ac:dyDescent="0.2">
      <c r="C440"/>
      <c r="R440">
        <v>20</v>
      </c>
    </row>
    <row r="441" spans="3:18" x14ac:dyDescent="0.2">
      <c r="C441"/>
      <c r="R441">
        <v>21</v>
      </c>
    </row>
    <row r="442" spans="3:18" x14ac:dyDescent="0.2">
      <c r="C442"/>
      <c r="R442">
        <v>22</v>
      </c>
    </row>
    <row r="443" spans="3:18" x14ac:dyDescent="0.2">
      <c r="C443"/>
      <c r="R443">
        <v>23</v>
      </c>
    </row>
    <row r="444" spans="3:18" x14ac:dyDescent="0.2">
      <c r="C444"/>
      <c r="R444">
        <v>24</v>
      </c>
    </row>
    <row r="445" spans="3:18" ht="6" customHeight="1" x14ac:dyDescent="0.2">
      <c r="C445"/>
      <c r="R445">
        <v>25</v>
      </c>
    </row>
    <row r="446" spans="3:18" x14ac:dyDescent="0.2">
      <c r="C446"/>
      <c r="R446">
        <v>1</v>
      </c>
    </row>
    <row r="447" spans="3:18" x14ac:dyDescent="0.2">
      <c r="C447"/>
    </row>
    <row r="448" spans="3:18" x14ac:dyDescent="0.2">
      <c r="C448"/>
      <c r="R448">
        <v>2</v>
      </c>
    </row>
    <row r="449" spans="3:18" x14ac:dyDescent="0.2">
      <c r="C449"/>
      <c r="R449">
        <v>3</v>
      </c>
    </row>
    <row r="450" spans="3:18" x14ac:dyDescent="0.2">
      <c r="C450"/>
      <c r="R450">
        <v>4</v>
      </c>
    </row>
    <row r="451" spans="3:18" x14ac:dyDescent="0.2">
      <c r="C451"/>
      <c r="R451">
        <v>5</v>
      </c>
    </row>
    <row r="452" spans="3:18" x14ac:dyDescent="0.2">
      <c r="C452"/>
      <c r="R452">
        <v>6</v>
      </c>
    </row>
    <row r="453" spans="3:18" x14ac:dyDescent="0.2">
      <c r="C453"/>
      <c r="R453">
        <v>7</v>
      </c>
    </row>
    <row r="454" spans="3:18" x14ac:dyDescent="0.2">
      <c r="C454"/>
      <c r="R454">
        <v>8</v>
      </c>
    </row>
    <row r="455" spans="3:18" x14ac:dyDescent="0.2">
      <c r="C455"/>
      <c r="R455">
        <v>9</v>
      </c>
    </row>
    <row r="456" spans="3:18" ht="6" customHeight="1" x14ac:dyDescent="0.2">
      <c r="C456"/>
      <c r="R456">
        <v>10</v>
      </c>
    </row>
    <row r="457" spans="3:18" x14ac:dyDescent="0.2">
      <c r="C457"/>
      <c r="R457">
        <v>11</v>
      </c>
    </row>
    <row r="458" spans="3:18" ht="6" customHeight="1" x14ac:dyDescent="0.2">
      <c r="C458"/>
      <c r="R458">
        <v>12</v>
      </c>
    </row>
    <row r="459" spans="3:18" x14ac:dyDescent="0.2">
      <c r="C459"/>
      <c r="R459">
        <v>13</v>
      </c>
    </row>
    <row r="460" spans="3:18" ht="11.25" customHeight="1" x14ac:dyDescent="0.2">
      <c r="C460"/>
      <c r="R460">
        <v>14</v>
      </c>
    </row>
    <row r="461" spans="3:18" x14ac:dyDescent="0.2">
      <c r="C461"/>
      <c r="R461">
        <v>15</v>
      </c>
    </row>
    <row r="462" spans="3:18" x14ac:dyDescent="0.2">
      <c r="C462"/>
      <c r="R462">
        <v>16</v>
      </c>
    </row>
    <row r="463" spans="3:18" x14ac:dyDescent="0.2">
      <c r="C463"/>
      <c r="R463">
        <v>17</v>
      </c>
    </row>
    <row r="464" spans="3:18" x14ac:dyDescent="0.2">
      <c r="C464"/>
      <c r="R464">
        <v>18</v>
      </c>
    </row>
    <row r="465" spans="3:18" x14ac:dyDescent="0.2">
      <c r="C465"/>
      <c r="R465">
        <v>19</v>
      </c>
    </row>
    <row r="466" spans="3:18" x14ac:dyDescent="0.2">
      <c r="C466"/>
      <c r="R466">
        <v>20</v>
      </c>
    </row>
    <row r="467" spans="3:18" x14ac:dyDescent="0.2">
      <c r="C467"/>
      <c r="R467">
        <v>21</v>
      </c>
    </row>
    <row r="468" spans="3:18" x14ac:dyDescent="0.2">
      <c r="C468"/>
      <c r="R468">
        <v>22</v>
      </c>
    </row>
    <row r="469" spans="3:18" x14ac:dyDescent="0.2">
      <c r="C469"/>
      <c r="R469">
        <v>23</v>
      </c>
    </row>
    <row r="470" spans="3:18" x14ac:dyDescent="0.2">
      <c r="C470"/>
      <c r="R470">
        <v>24</v>
      </c>
    </row>
    <row r="471" spans="3:18" ht="15" customHeight="1" x14ac:dyDescent="0.2">
      <c r="C471"/>
      <c r="R471">
        <v>25</v>
      </c>
    </row>
    <row r="472" spans="3:18" x14ac:dyDescent="0.2">
      <c r="C472"/>
      <c r="R472">
        <v>1</v>
      </c>
    </row>
    <row r="473" spans="3:18" x14ac:dyDescent="0.2">
      <c r="C473"/>
    </row>
    <row r="474" spans="3:18" x14ac:dyDescent="0.2">
      <c r="C474"/>
      <c r="R474">
        <v>2</v>
      </c>
    </row>
    <row r="475" spans="3:18" x14ac:dyDescent="0.2">
      <c r="C475"/>
      <c r="R475">
        <v>3</v>
      </c>
    </row>
    <row r="476" spans="3:18" x14ac:dyDescent="0.2">
      <c r="C476"/>
      <c r="R476">
        <v>4</v>
      </c>
    </row>
    <row r="477" spans="3:18" x14ac:dyDescent="0.2">
      <c r="C477"/>
      <c r="R477">
        <v>5</v>
      </c>
    </row>
    <row r="478" spans="3:18" x14ac:dyDescent="0.2">
      <c r="C478"/>
      <c r="R478">
        <v>6</v>
      </c>
    </row>
    <row r="479" spans="3:18" x14ac:dyDescent="0.2">
      <c r="C479"/>
      <c r="R479">
        <v>7</v>
      </c>
    </row>
    <row r="480" spans="3:18" x14ac:dyDescent="0.2">
      <c r="C480"/>
      <c r="R480">
        <v>8</v>
      </c>
    </row>
    <row r="481" spans="3:18" x14ac:dyDescent="0.2">
      <c r="C481"/>
      <c r="R481">
        <v>9</v>
      </c>
    </row>
    <row r="482" spans="3:18" ht="12.75" customHeight="1" x14ac:dyDescent="0.2">
      <c r="C482"/>
      <c r="R482">
        <v>10</v>
      </c>
    </row>
    <row r="483" spans="3:18" x14ac:dyDescent="0.2">
      <c r="C483"/>
      <c r="R483">
        <v>11</v>
      </c>
    </row>
    <row r="484" spans="3:18" ht="12.75" customHeight="1" x14ac:dyDescent="0.2">
      <c r="C484"/>
      <c r="R484">
        <v>12</v>
      </c>
    </row>
    <row r="485" spans="3:18" x14ac:dyDescent="0.2">
      <c r="C485"/>
      <c r="R485">
        <v>13</v>
      </c>
    </row>
    <row r="486" spans="3:18" ht="12" customHeight="1" x14ac:dyDescent="0.2">
      <c r="C486"/>
      <c r="R486">
        <v>14</v>
      </c>
    </row>
    <row r="487" spans="3:18" x14ac:dyDescent="0.2">
      <c r="C487"/>
      <c r="R487">
        <v>15</v>
      </c>
    </row>
    <row r="488" spans="3:18" x14ac:dyDescent="0.2">
      <c r="C488"/>
      <c r="R488">
        <v>16</v>
      </c>
    </row>
    <row r="489" spans="3:18" x14ac:dyDescent="0.2">
      <c r="C489"/>
      <c r="R489">
        <v>17</v>
      </c>
    </row>
    <row r="490" spans="3:18" x14ac:dyDescent="0.2">
      <c r="C490"/>
      <c r="R490">
        <v>18</v>
      </c>
    </row>
    <row r="491" spans="3:18" x14ac:dyDescent="0.2">
      <c r="C491"/>
      <c r="R491">
        <v>19</v>
      </c>
    </row>
    <row r="492" spans="3:18" x14ac:dyDescent="0.2">
      <c r="C492"/>
      <c r="R492">
        <v>20</v>
      </c>
    </row>
    <row r="493" spans="3:18" x14ac:dyDescent="0.2">
      <c r="C493"/>
      <c r="R493">
        <v>21</v>
      </c>
    </row>
    <row r="494" spans="3:18" x14ac:dyDescent="0.2">
      <c r="C494"/>
      <c r="R494">
        <v>22</v>
      </c>
    </row>
    <row r="495" spans="3:18" x14ac:dyDescent="0.2">
      <c r="C495"/>
      <c r="R495">
        <v>23</v>
      </c>
    </row>
    <row r="496" spans="3:18" x14ac:dyDescent="0.2">
      <c r="C496"/>
      <c r="R496">
        <v>24</v>
      </c>
    </row>
    <row r="497" spans="3:18" ht="6" customHeight="1" x14ac:dyDescent="0.2">
      <c r="C497"/>
      <c r="R497">
        <v>25</v>
      </c>
    </row>
    <row r="498" spans="3:18" x14ac:dyDescent="0.2">
      <c r="C498"/>
      <c r="R498">
        <v>1</v>
      </c>
    </row>
    <row r="499" spans="3:18" x14ac:dyDescent="0.2">
      <c r="C499"/>
    </row>
    <row r="500" spans="3:18" x14ac:dyDescent="0.2">
      <c r="C500"/>
      <c r="R500">
        <v>2</v>
      </c>
    </row>
    <row r="501" spans="3:18" x14ac:dyDescent="0.2">
      <c r="C501"/>
      <c r="R501">
        <v>3</v>
      </c>
    </row>
    <row r="502" spans="3:18" x14ac:dyDescent="0.2">
      <c r="C502"/>
      <c r="R502">
        <v>4</v>
      </c>
    </row>
    <row r="503" spans="3:18" x14ac:dyDescent="0.2">
      <c r="C503"/>
      <c r="R503">
        <v>5</v>
      </c>
    </row>
    <row r="504" spans="3:18" x14ac:dyDescent="0.2">
      <c r="C504"/>
      <c r="R504">
        <v>6</v>
      </c>
    </row>
    <row r="505" spans="3:18" x14ac:dyDescent="0.2">
      <c r="C505"/>
      <c r="R505">
        <v>7</v>
      </c>
    </row>
    <row r="506" spans="3:18" x14ac:dyDescent="0.2">
      <c r="C506"/>
      <c r="R506">
        <v>8</v>
      </c>
    </row>
    <row r="507" spans="3:18" x14ac:dyDescent="0.2">
      <c r="C507"/>
      <c r="R507">
        <v>9</v>
      </c>
    </row>
    <row r="508" spans="3:18" ht="6" customHeight="1" x14ac:dyDescent="0.2">
      <c r="C508"/>
      <c r="R508">
        <v>10</v>
      </c>
    </row>
    <row r="509" spans="3:18" x14ac:dyDescent="0.2">
      <c r="C509"/>
      <c r="R509">
        <v>11</v>
      </c>
    </row>
    <row r="510" spans="3:18" ht="6" customHeight="1" x14ac:dyDescent="0.2">
      <c r="C510"/>
      <c r="R510">
        <v>12</v>
      </c>
    </row>
    <row r="511" spans="3:18" x14ac:dyDescent="0.2">
      <c r="C511"/>
      <c r="R511">
        <v>13</v>
      </c>
    </row>
    <row r="512" spans="3:18" ht="6" customHeight="1" x14ac:dyDescent="0.2">
      <c r="C512"/>
      <c r="R512">
        <v>14</v>
      </c>
    </row>
    <row r="513" spans="3:18" x14ac:dyDescent="0.2">
      <c r="C513"/>
      <c r="R513">
        <v>15</v>
      </c>
    </row>
    <row r="514" spans="3:18" x14ac:dyDescent="0.2">
      <c r="C514"/>
      <c r="R514">
        <v>16</v>
      </c>
    </row>
    <row r="515" spans="3:18" x14ac:dyDescent="0.2">
      <c r="C515"/>
      <c r="R515">
        <v>17</v>
      </c>
    </row>
    <row r="516" spans="3:18" x14ac:dyDescent="0.2">
      <c r="C516"/>
      <c r="R516">
        <v>18</v>
      </c>
    </row>
    <row r="517" spans="3:18" x14ac:dyDescent="0.2">
      <c r="C517"/>
      <c r="R517">
        <v>19</v>
      </c>
    </row>
    <row r="518" spans="3:18" x14ac:dyDescent="0.2">
      <c r="C518"/>
      <c r="R518">
        <v>20</v>
      </c>
    </row>
    <row r="519" spans="3:18" x14ac:dyDescent="0.2">
      <c r="C519"/>
      <c r="R519">
        <v>21</v>
      </c>
    </row>
    <row r="520" spans="3:18" x14ac:dyDescent="0.2">
      <c r="C520"/>
      <c r="R520">
        <v>22</v>
      </c>
    </row>
    <row r="521" spans="3:18" x14ac:dyDescent="0.2">
      <c r="C521"/>
      <c r="R521">
        <v>23</v>
      </c>
    </row>
    <row r="522" spans="3:18" x14ac:dyDescent="0.2">
      <c r="C522"/>
      <c r="R522">
        <v>24</v>
      </c>
    </row>
    <row r="523" spans="3:18" ht="6" customHeight="1" x14ac:dyDescent="0.2">
      <c r="C523"/>
      <c r="R523">
        <v>25</v>
      </c>
    </row>
    <row r="524" spans="3:18" x14ac:dyDescent="0.2">
      <c r="C524"/>
      <c r="R524">
        <v>1</v>
      </c>
    </row>
    <row r="525" spans="3:18" x14ac:dyDescent="0.2">
      <c r="C525"/>
    </row>
    <row r="526" spans="3:18" x14ac:dyDescent="0.2">
      <c r="C526"/>
      <c r="R526">
        <v>2</v>
      </c>
    </row>
    <row r="527" spans="3:18" x14ac:dyDescent="0.2">
      <c r="C527"/>
      <c r="R527">
        <v>3</v>
      </c>
    </row>
    <row r="528" spans="3:18" x14ac:dyDescent="0.2">
      <c r="C528"/>
      <c r="R528">
        <v>4</v>
      </c>
    </row>
    <row r="529" spans="3:18" x14ac:dyDescent="0.2">
      <c r="C529"/>
      <c r="R529">
        <v>5</v>
      </c>
    </row>
    <row r="530" spans="3:18" x14ac:dyDescent="0.2">
      <c r="C530"/>
      <c r="R530">
        <v>6</v>
      </c>
    </row>
    <row r="531" spans="3:18" x14ac:dyDescent="0.2">
      <c r="C531"/>
      <c r="R531">
        <v>7</v>
      </c>
    </row>
    <row r="532" spans="3:18" x14ac:dyDescent="0.2">
      <c r="C532"/>
      <c r="R532">
        <v>8</v>
      </c>
    </row>
    <row r="533" spans="3:18" x14ac:dyDescent="0.2">
      <c r="C533"/>
      <c r="R533">
        <v>9</v>
      </c>
    </row>
    <row r="534" spans="3:18" ht="6" customHeight="1" x14ac:dyDescent="0.2">
      <c r="C534"/>
      <c r="R534">
        <v>10</v>
      </c>
    </row>
    <row r="535" spans="3:18" x14ac:dyDescent="0.2">
      <c r="C535"/>
      <c r="R535">
        <v>11</v>
      </c>
    </row>
    <row r="536" spans="3:18" ht="6" customHeight="1" x14ac:dyDescent="0.2">
      <c r="C536"/>
      <c r="R536">
        <v>12</v>
      </c>
    </row>
    <row r="537" spans="3:18" x14ac:dyDescent="0.2">
      <c r="C537"/>
      <c r="R537">
        <v>13</v>
      </c>
    </row>
    <row r="538" spans="3:18" ht="6" customHeight="1" x14ac:dyDescent="0.2">
      <c r="C538"/>
      <c r="R538">
        <v>14</v>
      </c>
    </row>
    <row r="539" spans="3:18" x14ac:dyDescent="0.2">
      <c r="C539"/>
      <c r="R539">
        <v>15</v>
      </c>
    </row>
    <row r="540" spans="3:18" x14ac:dyDescent="0.2">
      <c r="C540"/>
      <c r="R540">
        <v>16</v>
      </c>
    </row>
    <row r="541" spans="3:18" x14ac:dyDescent="0.2">
      <c r="C541"/>
      <c r="R541">
        <v>17</v>
      </c>
    </row>
    <row r="542" spans="3:18" x14ac:dyDescent="0.2">
      <c r="C542"/>
      <c r="R542">
        <v>18</v>
      </c>
    </row>
    <row r="543" spans="3:18" x14ac:dyDescent="0.2">
      <c r="C543"/>
      <c r="R543">
        <v>19</v>
      </c>
    </row>
    <row r="544" spans="3:18" x14ac:dyDescent="0.2">
      <c r="C544"/>
      <c r="R544">
        <v>20</v>
      </c>
    </row>
    <row r="545" spans="3:18" x14ac:dyDescent="0.2">
      <c r="C545"/>
      <c r="R545">
        <v>21</v>
      </c>
    </row>
    <row r="546" spans="3:18" x14ac:dyDescent="0.2">
      <c r="C546"/>
      <c r="R546">
        <v>22</v>
      </c>
    </row>
    <row r="547" spans="3:18" x14ac:dyDescent="0.2">
      <c r="C547"/>
      <c r="R547">
        <v>23</v>
      </c>
    </row>
    <row r="548" spans="3:18" x14ac:dyDescent="0.2">
      <c r="C548"/>
      <c r="R548">
        <v>24</v>
      </c>
    </row>
    <row r="549" spans="3:18" ht="6" customHeight="1" x14ac:dyDescent="0.2">
      <c r="C549"/>
      <c r="R549">
        <v>25</v>
      </c>
    </row>
    <row r="550" spans="3:18" x14ac:dyDescent="0.2">
      <c r="C550"/>
      <c r="R550">
        <v>1</v>
      </c>
    </row>
    <row r="551" spans="3:18" x14ac:dyDescent="0.2">
      <c r="C551"/>
    </row>
    <row r="552" spans="3:18" x14ac:dyDescent="0.2">
      <c r="C552"/>
      <c r="R552">
        <v>2</v>
      </c>
    </row>
    <row r="553" spans="3:18" x14ac:dyDescent="0.2">
      <c r="C553"/>
      <c r="R553">
        <v>3</v>
      </c>
    </row>
    <row r="554" spans="3:18" x14ac:dyDescent="0.2">
      <c r="C554"/>
      <c r="R554">
        <v>4</v>
      </c>
    </row>
    <row r="555" spans="3:18" x14ac:dyDescent="0.2">
      <c r="C555"/>
      <c r="R555">
        <v>5</v>
      </c>
    </row>
    <row r="556" spans="3:18" x14ac:dyDescent="0.2">
      <c r="C556"/>
      <c r="R556">
        <v>6</v>
      </c>
    </row>
    <row r="557" spans="3:18" x14ac:dyDescent="0.2">
      <c r="C557"/>
      <c r="R557">
        <v>7</v>
      </c>
    </row>
    <row r="558" spans="3:18" x14ac:dyDescent="0.2">
      <c r="C558"/>
      <c r="R558">
        <v>8</v>
      </c>
    </row>
    <row r="559" spans="3:18" x14ac:dyDescent="0.2">
      <c r="C559"/>
      <c r="R559">
        <v>9</v>
      </c>
    </row>
    <row r="560" spans="3:18" ht="6" customHeight="1" x14ac:dyDescent="0.2">
      <c r="C560"/>
      <c r="R560">
        <v>10</v>
      </c>
    </row>
    <row r="561" spans="3:18" x14ac:dyDescent="0.2">
      <c r="C561"/>
      <c r="R561">
        <v>11</v>
      </c>
    </row>
    <row r="562" spans="3:18" ht="6" customHeight="1" x14ac:dyDescent="0.2">
      <c r="C562"/>
      <c r="R562">
        <v>12</v>
      </c>
    </row>
    <row r="563" spans="3:18" x14ac:dyDescent="0.2">
      <c r="C563"/>
      <c r="R563">
        <v>13</v>
      </c>
    </row>
    <row r="564" spans="3:18" ht="6" customHeight="1" x14ac:dyDescent="0.2">
      <c r="C564"/>
      <c r="R564">
        <v>14</v>
      </c>
    </row>
    <row r="565" spans="3:18" x14ac:dyDescent="0.2">
      <c r="C565"/>
      <c r="R565">
        <v>15</v>
      </c>
    </row>
    <row r="566" spans="3:18" x14ac:dyDescent="0.2">
      <c r="C566"/>
      <c r="R566">
        <v>16</v>
      </c>
    </row>
    <row r="567" spans="3:18" x14ac:dyDescent="0.2">
      <c r="C567"/>
      <c r="R567">
        <v>17</v>
      </c>
    </row>
    <row r="568" spans="3:18" x14ac:dyDescent="0.2">
      <c r="C568"/>
      <c r="R568">
        <v>18</v>
      </c>
    </row>
    <row r="569" spans="3:18" x14ac:dyDescent="0.2">
      <c r="C569"/>
      <c r="R569">
        <v>19</v>
      </c>
    </row>
    <row r="570" spans="3:18" x14ac:dyDescent="0.2">
      <c r="C570"/>
      <c r="R570">
        <v>20</v>
      </c>
    </row>
    <row r="571" spans="3:18" x14ac:dyDescent="0.2">
      <c r="C571"/>
      <c r="R571">
        <v>21</v>
      </c>
    </row>
    <row r="572" spans="3:18" x14ac:dyDescent="0.2">
      <c r="C572"/>
      <c r="R572">
        <v>22</v>
      </c>
    </row>
    <row r="573" spans="3:18" x14ac:dyDescent="0.2">
      <c r="C573"/>
      <c r="R573">
        <v>23</v>
      </c>
    </row>
    <row r="574" spans="3:18" x14ac:dyDescent="0.2">
      <c r="C574"/>
      <c r="R574">
        <v>24</v>
      </c>
    </row>
    <row r="575" spans="3:18" ht="6" customHeight="1" x14ac:dyDescent="0.2">
      <c r="C575"/>
      <c r="R575">
        <v>25</v>
      </c>
    </row>
    <row r="576" spans="3:18" x14ac:dyDescent="0.2">
      <c r="C576"/>
      <c r="R576">
        <v>1</v>
      </c>
    </row>
    <row r="577" spans="3:18" x14ac:dyDescent="0.2">
      <c r="C577"/>
    </row>
    <row r="578" spans="3:18" x14ac:dyDescent="0.2">
      <c r="C578"/>
      <c r="R578">
        <v>2</v>
      </c>
    </row>
    <row r="579" spans="3:18" x14ac:dyDescent="0.2">
      <c r="C579"/>
      <c r="R579">
        <v>3</v>
      </c>
    </row>
    <row r="580" spans="3:18" x14ac:dyDescent="0.2">
      <c r="C580"/>
      <c r="R580">
        <v>4</v>
      </c>
    </row>
    <row r="581" spans="3:18" x14ac:dyDescent="0.2">
      <c r="C581"/>
      <c r="R581">
        <v>5</v>
      </c>
    </row>
    <row r="582" spans="3:18" x14ac:dyDescent="0.2">
      <c r="C582"/>
      <c r="R582">
        <v>6</v>
      </c>
    </row>
    <row r="583" spans="3:18" x14ac:dyDescent="0.2">
      <c r="C583"/>
      <c r="R583">
        <v>7</v>
      </c>
    </row>
    <row r="584" spans="3:18" x14ac:dyDescent="0.2">
      <c r="C584"/>
      <c r="R584">
        <v>8</v>
      </c>
    </row>
    <row r="585" spans="3:18" x14ac:dyDescent="0.2">
      <c r="C585"/>
      <c r="R585">
        <v>9</v>
      </c>
    </row>
    <row r="586" spans="3:18" ht="6" customHeight="1" x14ac:dyDescent="0.2">
      <c r="C586"/>
      <c r="R586">
        <v>10</v>
      </c>
    </row>
    <row r="587" spans="3:18" x14ac:dyDescent="0.2">
      <c r="C587"/>
      <c r="R587">
        <v>11</v>
      </c>
    </row>
    <row r="588" spans="3:18" ht="6" customHeight="1" x14ac:dyDescent="0.2">
      <c r="C588"/>
      <c r="R588">
        <v>12</v>
      </c>
    </row>
    <row r="589" spans="3:18" x14ac:dyDescent="0.2">
      <c r="C589"/>
      <c r="R589">
        <v>13</v>
      </c>
    </row>
    <row r="590" spans="3:18" ht="6" customHeight="1" x14ac:dyDescent="0.2">
      <c r="C590"/>
      <c r="R590">
        <v>14</v>
      </c>
    </row>
    <row r="591" spans="3:18" x14ac:dyDescent="0.2">
      <c r="C591"/>
      <c r="R591">
        <v>15</v>
      </c>
    </row>
    <row r="592" spans="3:18" x14ac:dyDescent="0.2">
      <c r="C592"/>
      <c r="R592">
        <v>16</v>
      </c>
    </row>
    <row r="593" spans="3:18" x14ac:dyDescent="0.2">
      <c r="C593"/>
      <c r="R593">
        <v>17</v>
      </c>
    </row>
    <row r="594" spans="3:18" x14ac:dyDescent="0.2">
      <c r="C594"/>
      <c r="R594">
        <v>18</v>
      </c>
    </row>
    <row r="595" spans="3:18" x14ac:dyDescent="0.2">
      <c r="C595"/>
      <c r="R595">
        <v>19</v>
      </c>
    </row>
    <row r="596" spans="3:18" x14ac:dyDescent="0.2">
      <c r="C596"/>
      <c r="R596">
        <v>20</v>
      </c>
    </row>
    <row r="597" spans="3:18" x14ac:dyDescent="0.2">
      <c r="C597"/>
      <c r="R597">
        <v>21</v>
      </c>
    </row>
    <row r="598" spans="3:18" x14ac:dyDescent="0.2">
      <c r="C598"/>
      <c r="R598">
        <v>22</v>
      </c>
    </row>
    <row r="599" spans="3:18" x14ac:dyDescent="0.2">
      <c r="C599"/>
      <c r="R599">
        <v>23</v>
      </c>
    </row>
    <row r="600" spans="3:18" x14ac:dyDescent="0.2">
      <c r="C600"/>
      <c r="R600">
        <v>24</v>
      </c>
    </row>
    <row r="601" spans="3:18" ht="6" customHeight="1" x14ac:dyDescent="0.2">
      <c r="C601"/>
      <c r="R601">
        <v>25</v>
      </c>
    </row>
    <row r="602" spans="3:18" x14ac:dyDescent="0.2">
      <c r="C602"/>
      <c r="R602">
        <v>1</v>
      </c>
    </row>
    <row r="603" spans="3:18" x14ac:dyDescent="0.2">
      <c r="C603"/>
    </row>
    <row r="604" spans="3:18" x14ac:dyDescent="0.2">
      <c r="C604"/>
      <c r="R604">
        <v>2</v>
      </c>
    </row>
    <row r="605" spans="3:18" x14ac:dyDescent="0.2">
      <c r="C605"/>
      <c r="R605">
        <v>3</v>
      </c>
    </row>
    <row r="606" spans="3:18" x14ac:dyDescent="0.2">
      <c r="C606"/>
      <c r="R606">
        <v>4</v>
      </c>
    </row>
    <row r="607" spans="3:18" x14ac:dyDescent="0.2">
      <c r="C607"/>
      <c r="R607">
        <v>5</v>
      </c>
    </row>
    <row r="608" spans="3:18" x14ac:dyDescent="0.2">
      <c r="C608"/>
      <c r="R608">
        <v>6</v>
      </c>
    </row>
    <row r="609" spans="3:18" x14ac:dyDescent="0.2">
      <c r="C609"/>
      <c r="R609">
        <v>7</v>
      </c>
    </row>
    <row r="610" spans="3:18" x14ac:dyDescent="0.2">
      <c r="C610"/>
      <c r="R610">
        <v>8</v>
      </c>
    </row>
    <row r="611" spans="3:18" x14ac:dyDescent="0.2">
      <c r="C611"/>
      <c r="R611">
        <v>9</v>
      </c>
    </row>
    <row r="612" spans="3:18" ht="6" customHeight="1" x14ac:dyDescent="0.2">
      <c r="C612"/>
      <c r="R612">
        <v>10</v>
      </c>
    </row>
    <row r="613" spans="3:18" x14ac:dyDescent="0.2">
      <c r="C613"/>
      <c r="R613">
        <v>11</v>
      </c>
    </row>
    <row r="614" spans="3:18" ht="6" customHeight="1" x14ac:dyDescent="0.2">
      <c r="C614"/>
      <c r="R614">
        <v>12</v>
      </c>
    </row>
    <row r="615" spans="3:18" x14ac:dyDescent="0.2">
      <c r="C615"/>
      <c r="R615">
        <v>13</v>
      </c>
    </row>
    <row r="616" spans="3:18" ht="6" customHeight="1" x14ac:dyDescent="0.2">
      <c r="C616"/>
      <c r="R616">
        <v>14</v>
      </c>
    </row>
    <row r="617" spans="3:18" x14ac:dyDescent="0.2">
      <c r="C617"/>
      <c r="R617">
        <v>15</v>
      </c>
    </row>
    <row r="618" spans="3:18" x14ac:dyDescent="0.2">
      <c r="C618"/>
      <c r="R618">
        <v>16</v>
      </c>
    </row>
    <row r="619" spans="3:18" x14ac:dyDescent="0.2">
      <c r="C619"/>
      <c r="R619">
        <v>17</v>
      </c>
    </row>
    <row r="620" spans="3:18" x14ac:dyDescent="0.2">
      <c r="C620"/>
      <c r="R620">
        <v>18</v>
      </c>
    </row>
    <row r="621" spans="3:18" x14ac:dyDescent="0.2">
      <c r="C621"/>
      <c r="R621">
        <v>19</v>
      </c>
    </row>
    <row r="622" spans="3:18" x14ac:dyDescent="0.2">
      <c r="C622"/>
      <c r="R622">
        <v>20</v>
      </c>
    </row>
    <row r="623" spans="3:18" x14ac:dyDescent="0.2">
      <c r="C623"/>
      <c r="R623">
        <v>21</v>
      </c>
    </row>
    <row r="624" spans="3:18" x14ac:dyDescent="0.2">
      <c r="C624"/>
      <c r="R624">
        <v>22</v>
      </c>
    </row>
    <row r="625" spans="3:18" x14ac:dyDescent="0.2">
      <c r="C625"/>
      <c r="R625">
        <v>23</v>
      </c>
    </row>
    <row r="626" spans="3:18" x14ac:dyDescent="0.2">
      <c r="C626"/>
      <c r="R626">
        <v>24</v>
      </c>
    </row>
    <row r="627" spans="3:18" ht="6" customHeight="1" x14ac:dyDescent="0.2">
      <c r="C627"/>
      <c r="R627">
        <v>25</v>
      </c>
    </row>
    <row r="628" spans="3:18" x14ac:dyDescent="0.2">
      <c r="C628"/>
      <c r="R628">
        <v>1</v>
      </c>
    </row>
    <row r="629" spans="3:18" x14ac:dyDescent="0.2">
      <c r="C629"/>
    </row>
    <row r="630" spans="3:18" x14ac:dyDescent="0.2">
      <c r="C630"/>
      <c r="R630">
        <v>2</v>
      </c>
    </row>
    <row r="631" spans="3:18" x14ac:dyDescent="0.2">
      <c r="C631"/>
      <c r="R631">
        <v>3</v>
      </c>
    </row>
    <row r="632" spans="3:18" x14ac:dyDescent="0.2">
      <c r="C632"/>
      <c r="R632">
        <v>4</v>
      </c>
    </row>
    <row r="633" spans="3:18" x14ac:dyDescent="0.2">
      <c r="C633"/>
      <c r="R633">
        <v>5</v>
      </c>
    </row>
    <row r="634" spans="3:18" x14ac:dyDescent="0.2">
      <c r="C634"/>
      <c r="R634">
        <v>6</v>
      </c>
    </row>
    <row r="635" spans="3:18" x14ac:dyDescent="0.2">
      <c r="C635"/>
      <c r="R635">
        <v>7</v>
      </c>
    </row>
    <row r="636" spans="3:18" x14ac:dyDescent="0.2">
      <c r="C636"/>
      <c r="R636">
        <v>8</v>
      </c>
    </row>
    <row r="637" spans="3:18" x14ac:dyDescent="0.2">
      <c r="C637"/>
      <c r="R637">
        <v>9</v>
      </c>
    </row>
    <row r="638" spans="3:18" ht="6" customHeight="1" x14ac:dyDescent="0.2">
      <c r="C638"/>
      <c r="R638">
        <v>10</v>
      </c>
    </row>
    <row r="639" spans="3:18" x14ac:dyDescent="0.2">
      <c r="C639"/>
      <c r="R639">
        <v>11</v>
      </c>
    </row>
    <row r="640" spans="3:18" ht="6" customHeight="1" x14ac:dyDescent="0.2">
      <c r="C640"/>
      <c r="R640">
        <v>12</v>
      </c>
    </row>
    <row r="641" spans="3:18" x14ac:dyDescent="0.2">
      <c r="C641"/>
      <c r="R641">
        <v>13</v>
      </c>
    </row>
    <row r="642" spans="3:18" ht="6" customHeight="1" x14ac:dyDescent="0.2">
      <c r="C642"/>
      <c r="R642">
        <v>14</v>
      </c>
    </row>
    <row r="643" spans="3:18" x14ac:dyDescent="0.2">
      <c r="C643"/>
      <c r="R643">
        <v>15</v>
      </c>
    </row>
    <row r="644" spans="3:18" x14ac:dyDescent="0.2">
      <c r="C644"/>
      <c r="R644">
        <v>16</v>
      </c>
    </row>
    <row r="645" spans="3:18" x14ac:dyDescent="0.2">
      <c r="C645"/>
      <c r="R645">
        <v>17</v>
      </c>
    </row>
    <row r="646" spans="3:18" x14ac:dyDescent="0.2">
      <c r="C646"/>
      <c r="R646">
        <v>18</v>
      </c>
    </row>
    <row r="647" spans="3:18" x14ac:dyDescent="0.2">
      <c r="C647"/>
      <c r="R647">
        <v>19</v>
      </c>
    </row>
    <row r="648" spans="3:18" x14ac:dyDescent="0.2">
      <c r="C648"/>
      <c r="R648">
        <v>20</v>
      </c>
    </row>
    <row r="649" spans="3:18" x14ac:dyDescent="0.2">
      <c r="C649"/>
      <c r="R649">
        <v>21</v>
      </c>
    </row>
    <row r="650" spans="3:18" x14ac:dyDescent="0.2">
      <c r="C650"/>
      <c r="R650">
        <v>22</v>
      </c>
    </row>
    <row r="651" spans="3:18" x14ac:dyDescent="0.2">
      <c r="C651"/>
      <c r="R651">
        <v>23</v>
      </c>
    </row>
    <row r="652" spans="3:18" x14ac:dyDescent="0.2">
      <c r="C652"/>
      <c r="R652">
        <v>24</v>
      </c>
    </row>
    <row r="653" spans="3:18" ht="6" customHeight="1" x14ac:dyDescent="0.2">
      <c r="C653"/>
      <c r="R653">
        <v>25</v>
      </c>
    </row>
    <row r="654" spans="3:18" x14ac:dyDescent="0.2">
      <c r="C654"/>
      <c r="R654">
        <v>1</v>
      </c>
    </row>
    <row r="655" spans="3:18" x14ac:dyDescent="0.2">
      <c r="C655"/>
    </row>
    <row r="656" spans="3:18" x14ac:dyDescent="0.2">
      <c r="C656"/>
      <c r="R656">
        <v>2</v>
      </c>
    </row>
    <row r="657" spans="3:18" x14ac:dyDescent="0.2">
      <c r="C657"/>
      <c r="R657">
        <v>3</v>
      </c>
    </row>
    <row r="658" spans="3:18" x14ac:dyDescent="0.2">
      <c r="C658"/>
      <c r="R658">
        <v>4</v>
      </c>
    </row>
    <row r="659" spans="3:18" x14ac:dyDescent="0.2">
      <c r="C659"/>
      <c r="R659">
        <v>5</v>
      </c>
    </row>
    <row r="660" spans="3:18" x14ac:dyDescent="0.2">
      <c r="C660"/>
      <c r="R660">
        <v>6</v>
      </c>
    </row>
    <row r="661" spans="3:18" x14ac:dyDescent="0.2">
      <c r="C661"/>
      <c r="R661">
        <v>7</v>
      </c>
    </row>
    <row r="662" spans="3:18" x14ac:dyDescent="0.2">
      <c r="C662"/>
      <c r="R662">
        <v>8</v>
      </c>
    </row>
    <row r="663" spans="3:18" x14ac:dyDescent="0.2">
      <c r="C663"/>
      <c r="R663">
        <v>9</v>
      </c>
    </row>
    <row r="664" spans="3:18" ht="6" customHeight="1" x14ac:dyDescent="0.2">
      <c r="C664"/>
      <c r="R664">
        <v>10</v>
      </c>
    </row>
    <row r="665" spans="3:18" x14ac:dyDescent="0.2">
      <c r="C665"/>
      <c r="R665">
        <v>11</v>
      </c>
    </row>
    <row r="666" spans="3:18" ht="6" customHeight="1" x14ac:dyDescent="0.2">
      <c r="C666"/>
      <c r="R666">
        <v>12</v>
      </c>
    </row>
    <row r="667" spans="3:18" x14ac:dyDescent="0.2">
      <c r="C667"/>
      <c r="R667">
        <v>13</v>
      </c>
    </row>
    <row r="668" spans="3:18" ht="6" customHeight="1" x14ac:dyDescent="0.2">
      <c r="C668"/>
      <c r="R668">
        <v>14</v>
      </c>
    </row>
    <row r="669" spans="3:18" x14ac:dyDescent="0.2">
      <c r="C669"/>
      <c r="R669">
        <v>15</v>
      </c>
    </row>
    <row r="670" spans="3:18" x14ac:dyDescent="0.2">
      <c r="C670"/>
      <c r="R670">
        <v>16</v>
      </c>
    </row>
    <row r="671" spans="3:18" x14ac:dyDescent="0.2">
      <c r="C671"/>
      <c r="R671">
        <v>17</v>
      </c>
    </row>
    <row r="672" spans="3:18" x14ac:dyDescent="0.2">
      <c r="C672"/>
      <c r="R672">
        <v>18</v>
      </c>
    </row>
    <row r="673" spans="3:18" x14ac:dyDescent="0.2">
      <c r="C673"/>
      <c r="R673">
        <v>19</v>
      </c>
    </row>
    <row r="674" spans="3:18" x14ac:dyDescent="0.2">
      <c r="C674"/>
      <c r="R674">
        <v>20</v>
      </c>
    </row>
    <row r="675" spans="3:18" x14ac:dyDescent="0.2">
      <c r="C675"/>
      <c r="R675">
        <v>21</v>
      </c>
    </row>
    <row r="676" spans="3:18" x14ac:dyDescent="0.2">
      <c r="C676"/>
      <c r="R676">
        <v>22</v>
      </c>
    </row>
    <row r="677" spans="3:18" x14ac:dyDescent="0.2">
      <c r="C677"/>
      <c r="R677">
        <v>23</v>
      </c>
    </row>
    <row r="678" spans="3:18" x14ac:dyDescent="0.2">
      <c r="C678"/>
      <c r="R678">
        <v>24</v>
      </c>
    </row>
    <row r="679" spans="3:18" ht="6" customHeight="1" x14ac:dyDescent="0.2">
      <c r="C679"/>
      <c r="R679">
        <v>25</v>
      </c>
    </row>
    <row r="680" spans="3:18" x14ac:dyDescent="0.2">
      <c r="C680"/>
      <c r="R680">
        <v>1</v>
      </c>
    </row>
    <row r="681" spans="3:18" x14ac:dyDescent="0.2">
      <c r="C681"/>
    </row>
    <row r="682" spans="3:18" x14ac:dyDescent="0.2">
      <c r="C682"/>
      <c r="R682">
        <v>2</v>
      </c>
    </row>
    <row r="683" spans="3:18" x14ac:dyDescent="0.2">
      <c r="C683"/>
      <c r="R683">
        <v>3</v>
      </c>
    </row>
    <row r="684" spans="3:18" x14ac:dyDescent="0.2">
      <c r="C684"/>
      <c r="R684">
        <v>4</v>
      </c>
    </row>
    <row r="685" spans="3:18" x14ac:dyDescent="0.2">
      <c r="C685"/>
      <c r="R685">
        <v>5</v>
      </c>
    </row>
    <row r="686" spans="3:18" x14ac:dyDescent="0.2">
      <c r="C686"/>
      <c r="R686">
        <v>6</v>
      </c>
    </row>
    <row r="687" spans="3:18" x14ac:dyDescent="0.2">
      <c r="C687"/>
      <c r="R687">
        <v>7</v>
      </c>
    </row>
    <row r="688" spans="3:18" x14ac:dyDescent="0.2">
      <c r="C688"/>
      <c r="R688">
        <v>8</v>
      </c>
    </row>
    <row r="689" spans="3:18" x14ac:dyDescent="0.2">
      <c r="C689"/>
      <c r="R689">
        <v>9</v>
      </c>
    </row>
    <row r="690" spans="3:18" ht="6" customHeight="1" x14ac:dyDescent="0.2">
      <c r="C690"/>
      <c r="R690">
        <v>10</v>
      </c>
    </row>
    <row r="691" spans="3:18" x14ac:dyDescent="0.2">
      <c r="C691"/>
      <c r="R691">
        <v>11</v>
      </c>
    </row>
    <row r="692" spans="3:18" ht="6" customHeight="1" x14ac:dyDescent="0.2">
      <c r="C692"/>
      <c r="R692">
        <v>12</v>
      </c>
    </row>
    <row r="693" spans="3:18" x14ac:dyDescent="0.2">
      <c r="C693"/>
      <c r="R693">
        <v>13</v>
      </c>
    </row>
    <row r="694" spans="3:18" ht="6" customHeight="1" x14ac:dyDescent="0.2">
      <c r="C694"/>
      <c r="R694">
        <v>14</v>
      </c>
    </row>
    <row r="695" spans="3:18" x14ac:dyDescent="0.2">
      <c r="C695"/>
      <c r="R695">
        <v>15</v>
      </c>
    </row>
    <row r="696" spans="3:18" x14ac:dyDescent="0.2">
      <c r="C696"/>
      <c r="R696">
        <v>16</v>
      </c>
    </row>
    <row r="697" spans="3:18" x14ac:dyDescent="0.2">
      <c r="C697"/>
      <c r="R697">
        <v>17</v>
      </c>
    </row>
    <row r="698" spans="3:18" x14ac:dyDescent="0.2">
      <c r="C698"/>
      <c r="R698">
        <v>18</v>
      </c>
    </row>
    <row r="699" spans="3:18" x14ac:dyDescent="0.2">
      <c r="C699"/>
      <c r="R699">
        <v>19</v>
      </c>
    </row>
    <row r="700" spans="3:18" x14ac:dyDescent="0.2">
      <c r="C700"/>
      <c r="R700">
        <v>20</v>
      </c>
    </row>
    <row r="701" spans="3:18" x14ac:dyDescent="0.2">
      <c r="C701"/>
      <c r="R701">
        <v>21</v>
      </c>
    </row>
    <row r="702" spans="3:18" x14ac:dyDescent="0.2">
      <c r="C702"/>
      <c r="R702">
        <v>22</v>
      </c>
    </row>
    <row r="703" spans="3:18" x14ac:dyDescent="0.2">
      <c r="C703"/>
      <c r="R703">
        <v>23</v>
      </c>
    </row>
    <row r="704" spans="3:18" x14ac:dyDescent="0.2">
      <c r="C704"/>
      <c r="R704">
        <v>24</v>
      </c>
    </row>
    <row r="705" spans="3:18" ht="6" customHeight="1" x14ac:dyDescent="0.2">
      <c r="C705"/>
      <c r="R705">
        <v>25</v>
      </c>
    </row>
    <row r="706" spans="3:18" x14ac:dyDescent="0.2">
      <c r="C706"/>
      <c r="R706">
        <v>1</v>
      </c>
    </row>
    <row r="707" spans="3:18" x14ac:dyDescent="0.2">
      <c r="C707"/>
    </row>
    <row r="708" spans="3:18" x14ac:dyDescent="0.2">
      <c r="C708"/>
      <c r="R708">
        <v>2</v>
      </c>
    </row>
    <row r="709" spans="3:18" x14ac:dyDescent="0.2">
      <c r="C709"/>
      <c r="R709">
        <v>3</v>
      </c>
    </row>
    <row r="710" spans="3:18" x14ac:dyDescent="0.2">
      <c r="C710"/>
      <c r="R710">
        <v>4</v>
      </c>
    </row>
    <row r="711" spans="3:18" x14ac:dyDescent="0.2">
      <c r="C711"/>
      <c r="R711">
        <v>5</v>
      </c>
    </row>
    <row r="712" spans="3:18" x14ac:dyDescent="0.2">
      <c r="C712"/>
      <c r="R712">
        <v>6</v>
      </c>
    </row>
    <row r="713" spans="3:18" x14ac:dyDescent="0.2">
      <c r="C713"/>
      <c r="R713">
        <v>7</v>
      </c>
    </row>
    <row r="714" spans="3:18" x14ac:dyDescent="0.2">
      <c r="C714"/>
      <c r="R714">
        <v>8</v>
      </c>
    </row>
    <row r="715" spans="3:18" x14ac:dyDescent="0.2">
      <c r="C715"/>
      <c r="R715">
        <v>9</v>
      </c>
    </row>
    <row r="716" spans="3:18" ht="6" customHeight="1" x14ac:dyDescent="0.2">
      <c r="C716"/>
      <c r="R716">
        <v>10</v>
      </c>
    </row>
    <row r="717" spans="3:18" x14ac:dyDescent="0.2">
      <c r="C717"/>
      <c r="R717">
        <v>11</v>
      </c>
    </row>
    <row r="718" spans="3:18" ht="6" customHeight="1" x14ac:dyDescent="0.2">
      <c r="C718"/>
      <c r="R718">
        <v>12</v>
      </c>
    </row>
    <row r="719" spans="3:18" x14ac:dyDescent="0.2">
      <c r="C719"/>
      <c r="R719">
        <v>13</v>
      </c>
    </row>
    <row r="720" spans="3:18" ht="6" customHeight="1" x14ac:dyDescent="0.2">
      <c r="C720"/>
      <c r="R720">
        <v>14</v>
      </c>
    </row>
    <row r="721" spans="3:18" x14ac:dyDescent="0.2">
      <c r="C721"/>
      <c r="R721">
        <v>15</v>
      </c>
    </row>
    <row r="722" spans="3:18" x14ac:dyDescent="0.2">
      <c r="C722"/>
      <c r="R722">
        <v>16</v>
      </c>
    </row>
    <row r="723" spans="3:18" x14ac:dyDescent="0.2">
      <c r="C723"/>
      <c r="R723">
        <v>17</v>
      </c>
    </row>
    <row r="724" spans="3:18" x14ac:dyDescent="0.2">
      <c r="C724"/>
      <c r="R724">
        <v>18</v>
      </c>
    </row>
    <row r="725" spans="3:18" x14ac:dyDescent="0.2">
      <c r="C725"/>
      <c r="R725">
        <v>19</v>
      </c>
    </row>
    <row r="726" spans="3:18" x14ac:dyDescent="0.2">
      <c r="C726"/>
      <c r="R726">
        <v>20</v>
      </c>
    </row>
    <row r="727" spans="3:18" x14ac:dyDescent="0.2">
      <c r="C727"/>
      <c r="R727">
        <v>21</v>
      </c>
    </row>
    <row r="728" spans="3:18" x14ac:dyDescent="0.2">
      <c r="C728"/>
      <c r="R728">
        <v>22</v>
      </c>
    </row>
    <row r="729" spans="3:18" x14ac:dyDescent="0.2">
      <c r="C729"/>
      <c r="R729">
        <v>23</v>
      </c>
    </row>
    <row r="730" spans="3:18" x14ac:dyDescent="0.2">
      <c r="C730"/>
      <c r="R730">
        <v>24</v>
      </c>
    </row>
    <row r="731" spans="3:18" ht="6" customHeight="1" x14ac:dyDescent="0.2">
      <c r="C731"/>
      <c r="R731">
        <v>25</v>
      </c>
    </row>
    <row r="732" spans="3:18" x14ac:dyDescent="0.2">
      <c r="C732"/>
      <c r="R732">
        <v>1</v>
      </c>
    </row>
    <row r="733" spans="3:18" x14ac:dyDescent="0.2">
      <c r="C733"/>
    </row>
    <row r="734" spans="3:18" x14ac:dyDescent="0.2">
      <c r="C734"/>
      <c r="R734">
        <v>2</v>
      </c>
    </row>
    <row r="735" spans="3:18" x14ac:dyDescent="0.2">
      <c r="C735"/>
      <c r="R735">
        <v>3</v>
      </c>
    </row>
    <row r="736" spans="3:18" x14ac:dyDescent="0.2">
      <c r="C736"/>
      <c r="R736">
        <v>4</v>
      </c>
    </row>
    <row r="737" spans="3:18" x14ac:dyDescent="0.2">
      <c r="C737"/>
      <c r="R737">
        <v>5</v>
      </c>
    </row>
    <row r="738" spans="3:18" x14ac:dyDescent="0.2">
      <c r="C738"/>
      <c r="R738">
        <v>6</v>
      </c>
    </row>
    <row r="739" spans="3:18" x14ac:dyDescent="0.2">
      <c r="C739"/>
      <c r="R739">
        <v>7</v>
      </c>
    </row>
    <row r="740" spans="3:18" x14ac:dyDescent="0.2">
      <c r="C740"/>
      <c r="R740">
        <v>8</v>
      </c>
    </row>
    <row r="741" spans="3:18" x14ac:dyDescent="0.2">
      <c r="C741"/>
      <c r="R741">
        <v>9</v>
      </c>
    </row>
    <row r="742" spans="3:18" ht="6" customHeight="1" x14ac:dyDescent="0.2">
      <c r="C742"/>
      <c r="R742">
        <v>10</v>
      </c>
    </row>
    <row r="743" spans="3:18" x14ac:dyDescent="0.2">
      <c r="C743"/>
      <c r="R743">
        <v>11</v>
      </c>
    </row>
    <row r="744" spans="3:18" ht="6" customHeight="1" x14ac:dyDescent="0.2">
      <c r="C744"/>
      <c r="R744">
        <v>12</v>
      </c>
    </row>
    <row r="745" spans="3:18" x14ac:dyDescent="0.2">
      <c r="C745"/>
      <c r="R745">
        <v>13</v>
      </c>
    </row>
    <row r="746" spans="3:18" ht="6" customHeight="1" x14ac:dyDescent="0.2">
      <c r="C746"/>
      <c r="R746">
        <v>14</v>
      </c>
    </row>
    <row r="747" spans="3:18" x14ac:dyDescent="0.2">
      <c r="C747"/>
      <c r="R747">
        <v>15</v>
      </c>
    </row>
    <row r="748" spans="3:18" x14ac:dyDescent="0.2">
      <c r="C748"/>
      <c r="R748">
        <v>16</v>
      </c>
    </row>
    <row r="749" spans="3:18" x14ac:dyDescent="0.2">
      <c r="C749"/>
      <c r="R749">
        <v>17</v>
      </c>
    </row>
    <row r="750" spans="3:18" x14ac:dyDescent="0.2">
      <c r="C750"/>
      <c r="R750">
        <v>18</v>
      </c>
    </row>
    <row r="751" spans="3:18" x14ac:dyDescent="0.2">
      <c r="C751"/>
      <c r="R751">
        <v>19</v>
      </c>
    </row>
    <row r="752" spans="3:18" x14ac:dyDescent="0.2">
      <c r="C752"/>
      <c r="R752">
        <v>20</v>
      </c>
    </row>
    <row r="753" spans="3:18" x14ac:dyDescent="0.2">
      <c r="C753"/>
      <c r="R753">
        <v>21</v>
      </c>
    </row>
    <row r="754" spans="3:18" x14ac:dyDescent="0.2">
      <c r="C754"/>
      <c r="R754">
        <v>22</v>
      </c>
    </row>
    <row r="755" spans="3:18" x14ac:dyDescent="0.2">
      <c r="C755"/>
      <c r="R755">
        <v>23</v>
      </c>
    </row>
    <row r="756" spans="3:18" x14ac:dyDescent="0.2">
      <c r="C756"/>
      <c r="R756">
        <v>24</v>
      </c>
    </row>
    <row r="757" spans="3:18" ht="6" customHeight="1" x14ac:dyDescent="0.2">
      <c r="C757"/>
      <c r="R757">
        <v>25</v>
      </c>
    </row>
    <row r="758" spans="3:18" x14ac:dyDescent="0.2">
      <c r="C758"/>
      <c r="R758">
        <v>1</v>
      </c>
    </row>
    <row r="759" spans="3:18" x14ac:dyDescent="0.2">
      <c r="C759"/>
    </row>
    <row r="760" spans="3:18" x14ac:dyDescent="0.2">
      <c r="C760"/>
      <c r="R760">
        <v>2</v>
      </c>
    </row>
    <row r="761" spans="3:18" x14ac:dyDescent="0.2">
      <c r="C761"/>
      <c r="R761">
        <v>3</v>
      </c>
    </row>
    <row r="762" spans="3:18" x14ac:dyDescent="0.2">
      <c r="C762"/>
      <c r="R762">
        <v>4</v>
      </c>
    </row>
    <row r="763" spans="3:18" x14ac:dyDescent="0.2">
      <c r="C763"/>
      <c r="R763">
        <v>5</v>
      </c>
    </row>
    <row r="764" spans="3:18" x14ac:dyDescent="0.2">
      <c r="C764"/>
      <c r="R764">
        <v>6</v>
      </c>
    </row>
    <row r="765" spans="3:18" x14ac:dyDescent="0.2">
      <c r="C765"/>
      <c r="R765">
        <v>7</v>
      </c>
    </row>
    <row r="766" spans="3:18" x14ac:dyDescent="0.2">
      <c r="C766"/>
      <c r="R766">
        <v>8</v>
      </c>
    </row>
    <row r="767" spans="3:18" x14ac:dyDescent="0.2">
      <c r="C767"/>
      <c r="R767">
        <v>9</v>
      </c>
    </row>
    <row r="768" spans="3:18" ht="6" customHeight="1" x14ac:dyDescent="0.2">
      <c r="C768"/>
      <c r="R768">
        <v>10</v>
      </c>
    </row>
    <row r="769" spans="3:18" x14ac:dyDescent="0.2">
      <c r="C769"/>
      <c r="R769">
        <v>11</v>
      </c>
    </row>
    <row r="770" spans="3:18" ht="6" customHeight="1" x14ac:dyDescent="0.2">
      <c r="C770"/>
      <c r="R770">
        <v>12</v>
      </c>
    </row>
    <row r="771" spans="3:18" x14ac:dyDescent="0.2">
      <c r="C771"/>
      <c r="R771">
        <v>13</v>
      </c>
    </row>
    <row r="772" spans="3:18" ht="6" customHeight="1" x14ac:dyDescent="0.2">
      <c r="C772"/>
      <c r="R772">
        <v>14</v>
      </c>
    </row>
    <row r="773" spans="3:18" x14ac:dyDescent="0.2">
      <c r="C773"/>
      <c r="R773">
        <v>15</v>
      </c>
    </row>
    <row r="774" spans="3:18" x14ac:dyDescent="0.2">
      <c r="C774"/>
      <c r="R774">
        <v>16</v>
      </c>
    </row>
    <row r="775" spans="3:18" x14ac:dyDescent="0.2">
      <c r="C775"/>
      <c r="R775">
        <v>17</v>
      </c>
    </row>
    <row r="776" spans="3:18" x14ac:dyDescent="0.2">
      <c r="C776"/>
      <c r="R776">
        <v>18</v>
      </c>
    </row>
    <row r="777" spans="3:18" x14ac:dyDescent="0.2">
      <c r="C777"/>
      <c r="R777">
        <v>19</v>
      </c>
    </row>
    <row r="778" spans="3:18" x14ac:dyDescent="0.2">
      <c r="C778"/>
      <c r="R778">
        <v>20</v>
      </c>
    </row>
    <row r="779" spans="3:18" x14ac:dyDescent="0.2">
      <c r="C779"/>
      <c r="R779">
        <v>21</v>
      </c>
    </row>
    <row r="780" spans="3:18" x14ac:dyDescent="0.2">
      <c r="C780"/>
      <c r="R780">
        <v>22</v>
      </c>
    </row>
    <row r="781" spans="3:18" x14ac:dyDescent="0.2">
      <c r="C781"/>
      <c r="R781">
        <v>23</v>
      </c>
    </row>
    <row r="782" spans="3:18" x14ac:dyDescent="0.2">
      <c r="C782"/>
      <c r="R782">
        <v>24</v>
      </c>
    </row>
    <row r="783" spans="3:18" x14ac:dyDescent="0.2">
      <c r="C783"/>
      <c r="R783">
        <v>25</v>
      </c>
    </row>
    <row r="784" spans="3:18" x14ac:dyDescent="0.2">
      <c r="C784"/>
    </row>
    <row r="785" spans="3:3" x14ac:dyDescent="0.2">
      <c r="C785"/>
    </row>
    <row r="786" spans="3:3" x14ac:dyDescent="0.2">
      <c r="C786"/>
    </row>
    <row r="787" spans="3:3" x14ac:dyDescent="0.2">
      <c r="C787"/>
    </row>
  </sheetData>
  <autoFilter ref="I1:I782"/>
  <phoneticPr fontId="7" type="noConversion"/>
  <conditionalFormatting sqref="D32 D58">
    <cfRule type="cellIs" dxfId="38" priority="24" stopIfTrue="1" operator="equal">
      <formula>"R"</formula>
    </cfRule>
    <cfRule type="cellIs" dxfId="37" priority="25" stopIfTrue="1" operator="equal">
      <formula>"G"</formula>
    </cfRule>
    <cfRule type="cellIs" dxfId="36" priority="26" stopIfTrue="1" operator="equal">
      <formula>"Y"</formula>
    </cfRule>
  </conditionalFormatting>
  <conditionalFormatting sqref="D37 D63">
    <cfRule type="cellIs" dxfId="35" priority="27" stopIfTrue="1" operator="equal">
      <formula>"Worsening"</formula>
    </cfRule>
    <cfRule type="cellIs" dxfId="34" priority="28" stopIfTrue="1" operator="equal">
      <formula>"Improving"</formula>
    </cfRule>
  </conditionalFormatting>
  <conditionalFormatting sqref="F36 F62">
    <cfRule type="cellIs" dxfId="33" priority="29" stopIfTrue="1" operator="lessThan">
      <formula>C32</formula>
    </cfRule>
  </conditionalFormatting>
  <conditionalFormatting sqref="F37 F63">
    <cfRule type="cellIs" dxfId="32" priority="31" stopIfTrue="1" operator="lessThan">
      <formula>C32</formula>
    </cfRule>
  </conditionalFormatting>
  <dataValidations count="8">
    <dataValidation type="list" allowBlank="1" showInputMessage="1" showErrorMessage="1" error="Please enter Very High, High, Medium, Low, Very Low" sqref="C8:C9 C35:C36 C61:C62">
      <formula1>"Muy alta, Alta, Media, Baja, Muy baja"</formula1>
    </dataValidation>
    <dataValidation type="list" allowBlank="1" showInputMessage="1" showErrorMessage="1" sqref="C10 C37 C63">
      <formula1>"&gt; 3 meses, 1-3 meses, &lt;1 mes"</formula1>
    </dataValidation>
    <dataValidation type="list" allowBlank="1" showInputMessage="1" showErrorMessage="1" sqref="D10 D37 D63">
      <formula1>"Mejorado, Empeorado, Sin cambios, Nuevo"</formula1>
    </dataValidation>
    <dataValidation type="list" allowBlank="1" showInputMessage="1" showErrorMessage="1" error="Please enter either Mgmt or Technical" sqref="F7 F34 F60">
      <formula1>"Admón, Tec"</formula1>
    </dataValidation>
    <dataValidation type="list" allowBlank="1" showInputMessage="1" showErrorMessage="1" error="Please enter either Internal or External" sqref="F8 F35 F61">
      <formula1>"Interna, Externa"</formula1>
    </dataValidation>
    <dataValidation type="list" allowBlank="1" showInputMessage="1" showErrorMessage="1" error="Please enter Research, Accept, Watch, Mitigate, or Retired." sqref="F3:F4 F30:F31 F56:F57">
      <formula1>"Investigar, Aceptar, Prevenir,Mitigar,Retirar"</formula1>
    </dataValidation>
    <dataValidation type="list" errorStyle="warning" allowBlank="1" showInputMessage="1" showErrorMessage="1" error="Please select the source from the drop-down menu." sqref="F6 F33 F59">
      <formula1>"Tec,Ext, Costo, Cal, Req, Proc, Rec"</formula1>
    </dataValidation>
    <dataValidation type="list" allowBlank="1" showInputMessage="1" showErrorMessage="1" sqref="I2:I81 D82:D113">
      <formula1>"Ver, Ocultar"</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 manualBreakCount="1">
    <brk id="55" min="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41"/>
  <sheetViews>
    <sheetView showGridLines="0" topLeftCell="A10" workbookViewId="0">
      <selection activeCell="F1" sqref="F1"/>
    </sheetView>
  </sheetViews>
  <sheetFormatPr baseColWidth="10" defaultColWidth="9.140625" defaultRowHeight="12.75" x14ac:dyDescent="0.2"/>
  <cols>
    <col min="1" max="1" width="9.140625" style="139" customWidth="1"/>
    <col min="2" max="2" width="8" style="139" customWidth="1"/>
    <col min="3" max="3" width="7.5703125" style="139" customWidth="1"/>
    <col min="4" max="4" width="65.140625" style="139" customWidth="1"/>
    <col min="5" max="5" width="13.5703125" style="139" customWidth="1"/>
    <col min="6" max="6" width="11.42578125" style="139" customWidth="1"/>
    <col min="7" max="7" width="12.42578125" style="139" customWidth="1"/>
    <col min="8" max="8" width="10" style="139" customWidth="1"/>
    <col min="9" max="9" width="11.140625" style="140" customWidth="1"/>
    <col min="10" max="10" width="11.42578125" style="140" customWidth="1"/>
    <col min="11" max="11" width="2.42578125" style="139" customWidth="1"/>
    <col min="12" max="16384" width="9.140625" style="139"/>
  </cols>
  <sheetData>
    <row r="1" spans="1:10" s="153" customFormat="1" ht="21.75" customHeight="1" x14ac:dyDescent="0.2">
      <c r="A1" s="149"/>
      <c r="B1" s="149"/>
      <c r="C1" s="150" t="str">
        <f>'Detalle del Riesgo'!D2</f>
        <v>Proyecto:  SW-B-001</v>
      </c>
      <c r="D1" s="150"/>
      <c r="E1" s="149"/>
      <c r="F1" s="149"/>
      <c r="G1" s="149"/>
      <c r="H1" s="149"/>
      <c r="I1" s="151" t="s">
        <v>201</v>
      </c>
      <c r="J1" s="152" t="str">
        <f>'Detalle del Riesgo'!F2</f>
        <v>[Año/Dia/Año]</v>
      </c>
    </row>
    <row r="2" spans="1:10" x14ac:dyDescent="0.2">
      <c r="A2" s="127"/>
      <c r="B2" s="128"/>
      <c r="C2" s="84"/>
      <c r="D2" s="84"/>
      <c r="E2" s="84"/>
      <c r="F2" s="84"/>
      <c r="G2" s="84"/>
      <c r="H2" s="84"/>
      <c r="I2" s="129"/>
      <c r="J2" s="130"/>
    </row>
    <row r="3" spans="1:10" x14ac:dyDescent="0.2">
      <c r="A3" s="84"/>
      <c r="B3" s="84"/>
      <c r="C3" s="84"/>
      <c r="D3" s="84"/>
      <c r="E3" s="84"/>
      <c r="F3" s="84"/>
      <c r="G3" s="84"/>
      <c r="H3" s="84"/>
      <c r="I3" s="85"/>
      <c r="J3" s="85"/>
    </row>
    <row r="4" spans="1:10" ht="13.5" thickBot="1" x14ac:dyDescent="0.25">
      <c r="A4" s="84"/>
      <c r="B4" s="84"/>
      <c r="C4" s="84"/>
      <c r="D4" s="143"/>
      <c r="E4" s="84"/>
      <c r="F4" s="84"/>
      <c r="G4" s="84"/>
      <c r="H4" s="84"/>
      <c r="I4" s="85"/>
      <c r="J4" s="85"/>
    </row>
    <row r="5" spans="1:10" ht="13.5" thickBot="1" x14ac:dyDescent="0.25">
      <c r="A5" s="84"/>
      <c r="B5" s="86" t="s">
        <v>99</v>
      </c>
      <c r="C5" s="87"/>
      <c r="D5" s="144"/>
      <c r="E5" s="84"/>
      <c r="F5" s="174" t="s">
        <v>113</v>
      </c>
      <c r="G5" s="122" t="s">
        <v>94</v>
      </c>
      <c r="H5" s="122" t="s">
        <v>103</v>
      </c>
      <c r="I5" s="126" t="s">
        <v>104</v>
      </c>
      <c r="J5" s="88" t="s">
        <v>105</v>
      </c>
    </row>
    <row r="6" spans="1:10" x14ac:dyDescent="0.2">
      <c r="A6" s="84"/>
      <c r="B6" s="89" t="s">
        <v>107</v>
      </c>
      <c r="C6" s="90"/>
      <c r="D6" s="144"/>
      <c r="E6" s="84"/>
      <c r="F6" s="120" t="s">
        <v>18</v>
      </c>
      <c r="G6" s="123">
        <f>Exposure!C5</f>
        <v>0</v>
      </c>
      <c r="H6" s="123">
        <f>Exposure!D5</f>
        <v>0</v>
      </c>
      <c r="I6" s="123">
        <f>Exposure!E5</f>
        <v>0</v>
      </c>
      <c r="J6" s="91">
        <f>Exposure!F5</f>
        <v>0</v>
      </c>
    </row>
    <row r="7" spans="1:10" x14ac:dyDescent="0.2">
      <c r="A7" s="84"/>
      <c r="B7" s="92" t="s">
        <v>108</v>
      </c>
      <c r="C7" s="93"/>
      <c r="D7" s="144"/>
      <c r="E7" s="84"/>
      <c r="F7" s="120" t="s">
        <v>19</v>
      </c>
      <c r="G7" s="124">
        <f>Exposure!C7</f>
        <v>0</v>
      </c>
      <c r="H7" s="124">
        <f>Exposure!D7</f>
        <v>0</v>
      </c>
      <c r="I7" s="124">
        <f>Exposure!E7</f>
        <v>0</v>
      </c>
      <c r="J7" s="94">
        <f>Exposure!F7</f>
        <v>0</v>
      </c>
    </row>
    <row r="8" spans="1:10" ht="13.5" thickBot="1" x14ac:dyDescent="0.25">
      <c r="A8" s="84"/>
      <c r="B8" s="92" t="s">
        <v>109</v>
      </c>
      <c r="C8" s="93"/>
      <c r="D8" s="144"/>
      <c r="E8" s="84"/>
      <c r="F8" s="120" t="s">
        <v>20</v>
      </c>
      <c r="G8" s="125">
        <f>Exposure!C9</f>
        <v>0</v>
      </c>
      <c r="H8" s="125">
        <f>Exposure!D9</f>
        <v>0</v>
      </c>
      <c r="I8" s="125">
        <f>Exposure!E9</f>
        <v>0</v>
      </c>
      <c r="J8" s="95">
        <f>Exposure!F9</f>
        <v>0</v>
      </c>
    </row>
    <row r="9" spans="1:10" ht="13.5" thickBot="1" x14ac:dyDescent="0.25">
      <c r="A9" s="84"/>
      <c r="B9" s="96" t="s">
        <v>110</v>
      </c>
      <c r="C9" s="97"/>
      <c r="D9" s="144"/>
      <c r="E9" s="84"/>
      <c r="F9" s="121" t="s">
        <v>106</v>
      </c>
      <c r="G9" s="125">
        <f>SUM(G6:G8)</f>
        <v>0</v>
      </c>
      <c r="H9" s="125">
        <f>SUM(H6:H8)</f>
        <v>0</v>
      </c>
      <c r="I9" s="125">
        <f>SUM(I6:I8)</f>
        <v>0</v>
      </c>
      <c r="J9" s="95">
        <f>SUM(J6:J8)</f>
        <v>0</v>
      </c>
    </row>
    <row r="10" spans="1:10" ht="27" customHeight="1" thickBot="1" x14ac:dyDescent="0.25">
      <c r="A10" s="84"/>
      <c r="B10" s="84"/>
      <c r="C10" s="84"/>
      <c r="D10" s="145"/>
      <c r="E10" s="84"/>
      <c r="F10" s="84"/>
      <c r="G10" s="84"/>
      <c r="H10" s="84"/>
      <c r="I10" s="85"/>
      <c r="J10" s="85"/>
    </row>
    <row r="11" spans="1:10" s="141" customFormat="1" ht="13.5" thickBot="1" x14ac:dyDescent="0.25">
      <c r="A11" s="147" t="s">
        <v>195</v>
      </c>
      <c r="B11" s="147" t="s">
        <v>196</v>
      </c>
      <c r="C11" s="147" t="s">
        <v>99</v>
      </c>
      <c r="D11" s="146" t="s">
        <v>197</v>
      </c>
      <c r="E11" s="147" t="s">
        <v>96</v>
      </c>
      <c r="F11" s="147" t="s">
        <v>113</v>
      </c>
      <c r="G11" s="147" t="s">
        <v>100</v>
      </c>
      <c r="H11" s="147" t="s">
        <v>101</v>
      </c>
      <c r="I11" s="148" t="s">
        <v>198</v>
      </c>
      <c r="J11" s="148" t="s">
        <v>102</v>
      </c>
    </row>
    <row r="12" spans="1:10" x14ac:dyDescent="0.2">
      <c r="A12" s="154">
        <f>IF(LEFT('Detalle del Riesgo'!D3)="&lt;","",'Detalle del Riesgo'!C3)</f>
        <v>0</v>
      </c>
      <c r="B12" s="155">
        <f>IF($A12="","",'Detalle del Riesgo'!F5)</f>
        <v>0</v>
      </c>
      <c r="C12" s="156" t="str">
        <f>IF($A12="","",LEFT('Detalle del Riesgo'!D10,1))</f>
        <v>S</v>
      </c>
      <c r="D12" s="157" t="str">
        <f>IF($A12="","",'Detalle del Riesgo'!D3)</f>
        <v xml:space="preserve">Instalaciones inadecuadas </v>
      </c>
      <c r="E12" s="158">
        <f>IF($A12="","",'Detalle del Riesgo'!C7)</f>
        <v>0</v>
      </c>
      <c r="F12" s="156" t="str">
        <f>IF(OR($A12="",$H12="Retirar"),"",'Detalle del Riesgo'!D5)</f>
        <v/>
      </c>
      <c r="G12" s="156">
        <f>IF($A12="","",'Detalle del Riesgo'!C10)</f>
        <v>0</v>
      </c>
      <c r="H12" s="156">
        <f>IF($A12= "","",'Detalle del Riesgo'!F3)</f>
        <v>0</v>
      </c>
      <c r="I12" s="159" t="str">
        <f>IF($A12= "","",'Detalle del Riesgo'!C5)</f>
        <v>Día/Mes/Año</v>
      </c>
      <c r="J12" s="160">
        <f>IF($A12= "","",'Detalle del Riesgo'!F9)</f>
        <v>0</v>
      </c>
    </row>
    <row r="13" spans="1:10" x14ac:dyDescent="0.2">
      <c r="A13" s="154">
        <f>IF(LEFT('Detalle del Riesgo'!D30)="&lt;","",'Detalle del Riesgo'!C30)</f>
        <v>0</v>
      </c>
      <c r="B13" s="155">
        <f>IF($A13="","",'Detalle del Riesgo'!F32)</f>
        <v>0</v>
      </c>
      <c r="C13" s="156" t="str">
        <f>IF($A13="","",LEFT('Detalle del Riesgo'!D37,1))</f>
        <v>S</v>
      </c>
      <c r="D13" s="157" t="str">
        <f>IF($A13="","",'Detalle del Riesgo'!D30)</f>
        <v>Problemas entre el equipo de trabajo</v>
      </c>
      <c r="E13" s="158">
        <f>IF($A13="","",'Detalle del Riesgo'!C34)</f>
        <v>0</v>
      </c>
      <c r="F13" s="156" t="str">
        <f>IF(OR($A13="",$H13="Retired"),"",'Detalle del Riesgo'!D32)</f>
        <v/>
      </c>
      <c r="G13" s="156">
        <f>IF($A13="","",'Detalle del Riesgo'!C37)</f>
        <v>0</v>
      </c>
      <c r="H13" s="156">
        <f>IF($A13= "","",'Detalle del Riesgo'!F30)</f>
        <v>0</v>
      </c>
      <c r="I13" s="159">
        <f>IF($A13= "","",'Detalle del Riesgo'!C32)</f>
        <v>0</v>
      </c>
      <c r="J13" s="160">
        <f>IF($A13= "","",'Detalle del Riesgo'!F36)</f>
        <v>0</v>
      </c>
    </row>
    <row r="14" spans="1:10" x14ac:dyDescent="0.2">
      <c r="A14" s="154">
        <f>IF(LEFT('Detalle del Riesgo'!D56)="&lt;","",'Detalle del Riesgo'!C56)</f>
        <v>0</v>
      </c>
      <c r="B14" s="155">
        <f>IF($A14="","",'Detalle del Riesgo'!F58)</f>
        <v>0</v>
      </c>
      <c r="C14" s="156" t="str">
        <f>IF($A14="","",LEFT('Detalle del Riesgo'!D63,1))</f>
        <v>S</v>
      </c>
      <c r="D14" s="157" t="str">
        <f>IF($A14="","",'Detalle del Riesgo'!D56)</f>
        <v>Personal insuficiente</v>
      </c>
      <c r="E14" s="158">
        <f>IF($A14="","",'Detalle del Riesgo'!C60)</f>
        <v>0</v>
      </c>
      <c r="F14" s="156" t="str">
        <f>IF(OR($A14="",$H14="Retired"),"",'Detalle del Riesgo'!D58)</f>
        <v/>
      </c>
      <c r="G14" s="156">
        <f>IF($A14="","",'Detalle del Riesgo'!C63)</f>
        <v>0</v>
      </c>
      <c r="H14" s="156">
        <f>IF($A14= "","",'Detalle del Riesgo'!F56)</f>
        <v>0</v>
      </c>
      <c r="I14" s="159">
        <f>IF($A14= "","",'Detalle del Riesgo'!C58)</f>
        <v>0</v>
      </c>
      <c r="J14" s="160">
        <f>IF($A14= "","",'Detalle del Riesgo'!F62)</f>
        <v>0</v>
      </c>
    </row>
    <row r="15" spans="1:10" x14ac:dyDescent="0.2">
      <c r="A15" s="154" t="e">
        <f>IF(LEFT('Detalle del Riesgo'!#REF!)="&lt;","",'Detalle del Riesgo'!#REF!)</f>
        <v>#REF!</v>
      </c>
      <c r="B15" s="155" t="e">
        <f>IF($A15="","",'Detalle del Riesgo'!#REF!)</f>
        <v>#REF!</v>
      </c>
      <c r="C15" s="156" t="e">
        <f>IF($A15="","",LEFT('Detalle del Riesgo'!#REF!,1))</f>
        <v>#REF!</v>
      </c>
      <c r="D15" s="157" t="e">
        <f>IF($A15="","",'Detalle del Riesgo'!#REF!)</f>
        <v>#REF!</v>
      </c>
      <c r="E15" s="158" t="e">
        <f>IF($A15="","",'Detalle del Riesgo'!#REF!)</f>
        <v>#REF!</v>
      </c>
      <c r="F15" s="156" t="e">
        <f>IF(OR($A15="",$H15="Retired"),"",'Detalle del Riesgo'!#REF!)</f>
        <v>#REF!</v>
      </c>
      <c r="G15" s="156" t="e">
        <f>IF($A15="","",'Detalle del Riesgo'!#REF!)</f>
        <v>#REF!</v>
      </c>
      <c r="H15" s="156" t="e">
        <f>IF($A15= "","",'Detalle del Riesgo'!#REF!)</f>
        <v>#REF!</v>
      </c>
      <c r="I15" s="159" t="e">
        <f>IF($A15= "","",'Detalle del Riesgo'!#REF!)</f>
        <v>#REF!</v>
      </c>
      <c r="J15" s="160" t="e">
        <f>IF($A15= "","",'Detalle del Riesgo'!#REF!)</f>
        <v>#REF!</v>
      </c>
    </row>
    <row r="16" spans="1:10" x14ac:dyDescent="0.2">
      <c r="A16" s="154" t="e">
        <f>IF(LEFT('Detalle del Riesgo'!#REF!)="&lt;","",'Detalle del Riesgo'!#REF!)</f>
        <v>#REF!</v>
      </c>
      <c r="B16" s="155" t="e">
        <f>IF($A16="","",'Detalle del Riesgo'!#REF!)</f>
        <v>#REF!</v>
      </c>
      <c r="C16" s="156" t="e">
        <f>IF($A16="","",LEFT('Detalle del Riesgo'!#REF!,1))</f>
        <v>#REF!</v>
      </c>
      <c r="D16" s="157" t="e">
        <f>IF($A16="","",'Detalle del Riesgo'!#REF!)</f>
        <v>#REF!</v>
      </c>
      <c r="E16" s="158" t="e">
        <f>IF($A16="","",'Detalle del Riesgo'!#REF!)</f>
        <v>#REF!</v>
      </c>
      <c r="F16" s="156" t="e">
        <f>IF(OR($A16="",$H16="Retired"),"",'Detalle del Riesgo'!#REF!)</f>
        <v>#REF!</v>
      </c>
      <c r="G16" s="156" t="e">
        <f>IF($A16="","",'Detalle del Riesgo'!#REF!)</f>
        <v>#REF!</v>
      </c>
      <c r="H16" s="156" t="e">
        <f>IF($A16= "","",'Detalle del Riesgo'!#REF!)</f>
        <v>#REF!</v>
      </c>
      <c r="I16" s="159" t="e">
        <f>IF($A16= "","",'Detalle del Riesgo'!#REF!)</f>
        <v>#REF!</v>
      </c>
      <c r="J16" s="160" t="e">
        <f>IF($A16= "","",'Detalle del Riesgo'!#REF!)</f>
        <v>#REF!</v>
      </c>
    </row>
    <row r="17" spans="1:10" x14ac:dyDescent="0.2">
      <c r="A17" s="154" t="e">
        <f>IF(LEFT('Detalle del Riesgo'!#REF!)="&lt;","",'Detalle del Riesgo'!#REF!)</f>
        <v>#REF!</v>
      </c>
      <c r="B17" s="155" t="e">
        <f>IF($A17="","",'Detalle del Riesgo'!#REF!)</f>
        <v>#REF!</v>
      </c>
      <c r="C17" s="156" t="e">
        <f>IF($A17="","",LEFT('Detalle del Riesgo'!#REF!,1))</f>
        <v>#REF!</v>
      </c>
      <c r="D17" s="157" t="e">
        <f>IF($A17="","",'Detalle del Riesgo'!#REF!)</f>
        <v>#REF!</v>
      </c>
      <c r="E17" s="158" t="e">
        <f>IF($A17="","",'Detalle del Riesgo'!#REF!)</f>
        <v>#REF!</v>
      </c>
      <c r="F17" s="156" t="e">
        <f>IF(OR($A17="",$H17="Retired"),"",'Detalle del Riesgo'!#REF!)</f>
        <v>#REF!</v>
      </c>
      <c r="G17" s="156" t="e">
        <f>IF($A17="","",'Detalle del Riesgo'!#REF!)</f>
        <v>#REF!</v>
      </c>
      <c r="H17" s="156" t="e">
        <f>IF($A17= "","",'Detalle del Riesgo'!#REF!)</f>
        <v>#REF!</v>
      </c>
      <c r="I17" s="159" t="e">
        <f>IF($A17= "","",'Detalle del Riesgo'!#REF!)</f>
        <v>#REF!</v>
      </c>
      <c r="J17" s="160" t="e">
        <f>IF($A17= "","",'Detalle del Riesgo'!#REF!)</f>
        <v>#REF!</v>
      </c>
    </row>
    <row r="18" spans="1:10" x14ac:dyDescent="0.2">
      <c r="A18" s="154" t="e">
        <f>IF(LEFT('Detalle del Riesgo'!#REF!)="&lt;","",'Detalle del Riesgo'!#REF!)</f>
        <v>#REF!</v>
      </c>
      <c r="B18" s="155" t="e">
        <f>IF($A18="","",'Detalle del Riesgo'!#REF!)</f>
        <v>#REF!</v>
      </c>
      <c r="C18" s="156" t="e">
        <f>IF($A18="","",LEFT('Detalle del Riesgo'!#REF!,1))</f>
        <v>#REF!</v>
      </c>
      <c r="D18" s="157" t="e">
        <f>IF($A18="","",'Detalle del Riesgo'!#REF!)</f>
        <v>#REF!</v>
      </c>
      <c r="E18" s="158" t="e">
        <f>IF($A18="","",'Detalle del Riesgo'!#REF!)</f>
        <v>#REF!</v>
      </c>
      <c r="F18" s="156" t="e">
        <f>IF(OR($A18="",$H18="Retired"),"",'Detalle del Riesgo'!#REF!)</f>
        <v>#REF!</v>
      </c>
      <c r="G18" s="156" t="e">
        <f>IF($A18="","",'Detalle del Riesgo'!#REF!)</f>
        <v>#REF!</v>
      </c>
      <c r="H18" s="156" t="e">
        <f>IF($A18= "","",'Detalle del Riesgo'!#REF!)</f>
        <v>#REF!</v>
      </c>
      <c r="I18" s="159" t="e">
        <f>IF($A18= "","",'Detalle del Riesgo'!#REF!)</f>
        <v>#REF!</v>
      </c>
      <c r="J18" s="160" t="e">
        <f>IF($A18= "","",'Detalle del Riesgo'!#REF!)</f>
        <v>#REF!</v>
      </c>
    </row>
    <row r="19" spans="1:10" x14ac:dyDescent="0.2">
      <c r="A19" s="154" t="e">
        <f>IF(LEFT('Detalle del Riesgo'!#REF!)="&lt;","",'Detalle del Riesgo'!#REF!)</f>
        <v>#REF!</v>
      </c>
      <c r="B19" s="155" t="e">
        <f>IF($A19="","",'Detalle del Riesgo'!#REF!)</f>
        <v>#REF!</v>
      </c>
      <c r="C19" s="156" t="e">
        <f>IF($A19="","",LEFT('Detalle del Riesgo'!#REF!,1))</f>
        <v>#REF!</v>
      </c>
      <c r="D19" s="157" t="e">
        <f>IF($A19="","",'Detalle del Riesgo'!#REF!)</f>
        <v>#REF!</v>
      </c>
      <c r="E19" s="158" t="e">
        <f>IF($A19="","",'Detalle del Riesgo'!#REF!)</f>
        <v>#REF!</v>
      </c>
      <c r="F19" s="156" t="e">
        <f>IF(OR($A19="",$H19="Retired"),"",'Detalle del Riesgo'!#REF!)</f>
        <v>#REF!</v>
      </c>
      <c r="G19" s="156" t="e">
        <f>IF($A19="","",'Detalle del Riesgo'!#REF!)</f>
        <v>#REF!</v>
      </c>
      <c r="H19" s="156" t="e">
        <f>IF($A19= "","",'Detalle del Riesgo'!#REF!)</f>
        <v>#REF!</v>
      </c>
      <c r="I19" s="159" t="e">
        <f>IF($A19= "","",'Detalle del Riesgo'!#REF!)</f>
        <v>#REF!</v>
      </c>
      <c r="J19" s="160" t="e">
        <f>IF($A19= "","",'Detalle del Riesgo'!#REF!)</f>
        <v>#REF!</v>
      </c>
    </row>
    <row r="20" spans="1:10" x14ac:dyDescent="0.2">
      <c r="A20" s="154" t="e">
        <f>IF(LEFT('Detalle del Riesgo'!#REF!)="&lt;","",'Detalle del Riesgo'!#REF!)</f>
        <v>#REF!</v>
      </c>
      <c r="B20" s="155" t="e">
        <f>IF($A20="","",'Detalle del Riesgo'!#REF!)</f>
        <v>#REF!</v>
      </c>
      <c r="C20" s="156" t="e">
        <f>IF($A20="","",LEFT('Detalle del Riesgo'!#REF!,1))</f>
        <v>#REF!</v>
      </c>
      <c r="D20" s="157" t="e">
        <f>IF($A20="","",'Detalle del Riesgo'!#REF!)</f>
        <v>#REF!</v>
      </c>
      <c r="E20" s="158" t="e">
        <f>IF($A20="","",'Detalle del Riesgo'!#REF!)</f>
        <v>#REF!</v>
      </c>
      <c r="F20" s="156" t="e">
        <f>IF(OR($A20="",$H20="Retired"),"",'Detalle del Riesgo'!#REF!)</f>
        <v>#REF!</v>
      </c>
      <c r="G20" s="156" t="e">
        <f>IF($A20="","",'Detalle del Riesgo'!#REF!)</f>
        <v>#REF!</v>
      </c>
      <c r="H20" s="156" t="e">
        <f>IF($A20= "","",'Detalle del Riesgo'!#REF!)</f>
        <v>#REF!</v>
      </c>
      <c r="I20" s="159" t="e">
        <f>IF($A20= "","",'Detalle del Riesgo'!#REF!)</f>
        <v>#REF!</v>
      </c>
      <c r="J20" s="160" t="e">
        <f>IF($A20= "","",'Detalle del Riesgo'!#REF!)</f>
        <v>#REF!</v>
      </c>
    </row>
    <row r="21" spans="1:10" x14ac:dyDescent="0.2">
      <c r="A21" s="154" t="e">
        <f>IF(LEFT('Detalle del Riesgo'!#REF!)="&lt;","",'Detalle del Riesgo'!#REF!)</f>
        <v>#REF!</v>
      </c>
      <c r="B21" s="155" t="e">
        <f>IF($A21="","",'Detalle del Riesgo'!#REF!)</f>
        <v>#REF!</v>
      </c>
      <c r="C21" s="156" t="e">
        <f>IF($A21="","",LEFT('Detalle del Riesgo'!#REF!,1))</f>
        <v>#REF!</v>
      </c>
      <c r="D21" s="157" t="e">
        <f>IF($A21="","",'Detalle del Riesgo'!#REF!)</f>
        <v>#REF!</v>
      </c>
      <c r="E21" s="158" t="e">
        <f>IF($A21="","",'Detalle del Riesgo'!#REF!)</f>
        <v>#REF!</v>
      </c>
      <c r="F21" s="156" t="e">
        <f>IF(OR($A21="",$H21="Retired"),"",'Detalle del Riesgo'!#REF!)</f>
        <v>#REF!</v>
      </c>
      <c r="G21" s="156" t="e">
        <f>IF($A21="","",'Detalle del Riesgo'!#REF!)</f>
        <v>#REF!</v>
      </c>
      <c r="H21" s="156" t="e">
        <f>IF($A21= "","",'Detalle del Riesgo'!#REF!)</f>
        <v>#REF!</v>
      </c>
      <c r="I21" s="159" t="e">
        <f>IF($A21= "","",'Detalle del Riesgo'!#REF!)</f>
        <v>#REF!</v>
      </c>
      <c r="J21" s="160" t="e">
        <f>IF($A21= "","",'Detalle del Riesgo'!#REF!)</f>
        <v>#REF!</v>
      </c>
    </row>
    <row r="22" spans="1:10" x14ac:dyDescent="0.2">
      <c r="A22" s="154" t="e">
        <f>IF(LEFT('Detalle del Riesgo'!#REF!)="&lt;","",'Detalle del Riesgo'!#REF!)</f>
        <v>#REF!</v>
      </c>
      <c r="B22" s="155" t="e">
        <f>IF($A22="","",'Detalle del Riesgo'!#REF!)</f>
        <v>#REF!</v>
      </c>
      <c r="C22" s="156" t="e">
        <f>IF($A22="","",LEFT('Detalle del Riesgo'!#REF!,1))</f>
        <v>#REF!</v>
      </c>
      <c r="D22" s="157" t="e">
        <f>IF($A22="","",'Detalle del Riesgo'!#REF!)</f>
        <v>#REF!</v>
      </c>
      <c r="E22" s="158" t="e">
        <f>IF($A22="","",'Detalle del Riesgo'!#REF!)</f>
        <v>#REF!</v>
      </c>
      <c r="F22" s="156" t="e">
        <f>IF(OR($A22="",$H22="Retired"),"",'Detalle del Riesgo'!#REF!)</f>
        <v>#REF!</v>
      </c>
      <c r="G22" s="156" t="e">
        <f>IF($A22="","",'Detalle del Riesgo'!#REF!)</f>
        <v>#REF!</v>
      </c>
      <c r="H22" s="156" t="e">
        <f>IF($A22= "","",'Detalle del Riesgo'!#REF!)</f>
        <v>#REF!</v>
      </c>
      <c r="I22" s="159" t="e">
        <f>IF($A22= "","",'Detalle del Riesgo'!#REF!)</f>
        <v>#REF!</v>
      </c>
      <c r="J22" s="160" t="e">
        <f>IF($A22= "","",'Detalle del Riesgo'!#REF!)</f>
        <v>#REF!</v>
      </c>
    </row>
    <row r="23" spans="1:10" x14ac:dyDescent="0.2">
      <c r="A23" s="154" t="e">
        <f>IF(LEFT('Detalle del Riesgo'!#REF!)="&lt;","",'Detalle del Riesgo'!#REF!)</f>
        <v>#REF!</v>
      </c>
      <c r="B23" s="155" t="e">
        <f>IF($A23="","",'Detalle del Riesgo'!#REF!)</f>
        <v>#REF!</v>
      </c>
      <c r="C23" s="156" t="e">
        <f>IF($A23="","",LEFT('Detalle del Riesgo'!#REF!,1))</f>
        <v>#REF!</v>
      </c>
      <c r="D23" s="157" t="e">
        <f>IF($A23="","",'Detalle del Riesgo'!#REF!)</f>
        <v>#REF!</v>
      </c>
      <c r="E23" s="158" t="e">
        <f>IF($A23="","",'Detalle del Riesgo'!#REF!)</f>
        <v>#REF!</v>
      </c>
      <c r="F23" s="156" t="e">
        <f>IF(OR($A23="",$H23="Retired"),"",'Detalle del Riesgo'!#REF!)</f>
        <v>#REF!</v>
      </c>
      <c r="G23" s="156" t="e">
        <f>IF($A23="","",'Detalle del Riesgo'!#REF!)</f>
        <v>#REF!</v>
      </c>
      <c r="H23" s="156" t="e">
        <f>IF($A23= "","",'Detalle del Riesgo'!#REF!)</f>
        <v>#REF!</v>
      </c>
      <c r="I23" s="159" t="e">
        <f>IF($A23= "","",'Detalle del Riesgo'!#REF!)</f>
        <v>#REF!</v>
      </c>
      <c r="J23" s="160" t="e">
        <f>IF($A23= "","",'Detalle del Riesgo'!#REF!)</f>
        <v>#REF!</v>
      </c>
    </row>
    <row r="24" spans="1:10" x14ac:dyDescent="0.2">
      <c r="A24" s="154" t="e">
        <f>IF(LEFT('Detalle del Riesgo'!#REF!)="&lt;","",'Detalle del Riesgo'!#REF!)</f>
        <v>#REF!</v>
      </c>
      <c r="B24" s="155" t="e">
        <f>IF($A24="","",'Detalle del Riesgo'!#REF!)</f>
        <v>#REF!</v>
      </c>
      <c r="C24" s="156" t="e">
        <f>IF($A24="","",LEFT('Detalle del Riesgo'!#REF!,1))</f>
        <v>#REF!</v>
      </c>
      <c r="D24" s="157" t="e">
        <f>IF($A24="","",'Detalle del Riesgo'!#REF!)</f>
        <v>#REF!</v>
      </c>
      <c r="E24" s="158" t="e">
        <f>IF($A24="","",'Detalle del Riesgo'!#REF!)</f>
        <v>#REF!</v>
      </c>
      <c r="F24" s="156" t="e">
        <f>IF(OR($A24="",$H24="Retired"),"",'Detalle del Riesgo'!#REF!)</f>
        <v>#REF!</v>
      </c>
      <c r="G24" s="156" t="e">
        <f>IF($A24="","",'Detalle del Riesgo'!#REF!)</f>
        <v>#REF!</v>
      </c>
      <c r="H24" s="156" t="e">
        <f>IF($A24= "","",'Detalle del Riesgo'!#REF!)</f>
        <v>#REF!</v>
      </c>
      <c r="I24" s="159" t="e">
        <f>IF($A24= "","",'Detalle del Riesgo'!#REF!)</f>
        <v>#REF!</v>
      </c>
      <c r="J24" s="160" t="e">
        <f>IF($A24= "","",'Detalle del Riesgo'!#REF!)</f>
        <v>#REF!</v>
      </c>
    </row>
    <row r="25" spans="1:10" x14ac:dyDescent="0.2">
      <c r="A25" s="154" t="e">
        <f>IF(LEFT('Detalle del Riesgo'!#REF!)="&lt;","",'Detalle del Riesgo'!#REF!)</f>
        <v>#REF!</v>
      </c>
      <c r="B25" s="155" t="e">
        <f>IF($A25="","",'Detalle del Riesgo'!#REF!)</f>
        <v>#REF!</v>
      </c>
      <c r="C25" s="156" t="e">
        <f>IF($A25="","",LEFT('Detalle del Riesgo'!#REF!,1))</f>
        <v>#REF!</v>
      </c>
      <c r="D25" s="157" t="e">
        <f>IF($A25="","",'Detalle del Riesgo'!#REF!)</f>
        <v>#REF!</v>
      </c>
      <c r="E25" s="158" t="e">
        <f>IF($A25="","",'Detalle del Riesgo'!#REF!)</f>
        <v>#REF!</v>
      </c>
      <c r="F25" s="156" t="e">
        <f>IF(OR($A25="",$H25="Retired"),"",'Detalle del Riesgo'!#REF!)</f>
        <v>#REF!</v>
      </c>
      <c r="G25" s="156" t="e">
        <f>IF($A25="","",'Detalle del Riesgo'!#REF!)</f>
        <v>#REF!</v>
      </c>
      <c r="H25" s="156" t="e">
        <f>IF($A25= "","",'Detalle del Riesgo'!#REF!)</f>
        <v>#REF!</v>
      </c>
      <c r="I25" s="159" t="e">
        <f>IF($A25= "","",'Detalle del Riesgo'!#REF!)</f>
        <v>#REF!</v>
      </c>
      <c r="J25" s="160" t="e">
        <f>IF($A25= "","",'Detalle del Riesgo'!#REF!)</f>
        <v>#REF!</v>
      </c>
    </row>
    <row r="26" spans="1:10" x14ac:dyDescent="0.2">
      <c r="A26" s="154" t="e">
        <f>IF(LEFT('Detalle del Riesgo'!#REF!)="&lt;","",'Detalle del Riesgo'!#REF!)</f>
        <v>#REF!</v>
      </c>
      <c r="B26" s="155" t="e">
        <f>IF($A26="","",'Detalle del Riesgo'!#REF!)</f>
        <v>#REF!</v>
      </c>
      <c r="C26" s="156" t="e">
        <f>IF($A26="","",LEFT('Detalle del Riesgo'!#REF!,1))</f>
        <v>#REF!</v>
      </c>
      <c r="D26" s="157" t="e">
        <f>IF($A26="","",'Detalle del Riesgo'!#REF!)</f>
        <v>#REF!</v>
      </c>
      <c r="E26" s="158" t="e">
        <f>IF($A26="","",'Detalle del Riesgo'!#REF!)</f>
        <v>#REF!</v>
      </c>
      <c r="F26" s="156" t="e">
        <f>IF(OR($A26="",$H26="Retired"),"",'Detalle del Riesgo'!#REF!)</f>
        <v>#REF!</v>
      </c>
      <c r="G26" s="156" t="e">
        <f>IF($A26="","",'Detalle del Riesgo'!#REF!)</f>
        <v>#REF!</v>
      </c>
      <c r="H26" s="156" t="e">
        <f>IF($A26= "","",'Detalle del Riesgo'!#REF!)</f>
        <v>#REF!</v>
      </c>
      <c r="I26" s="159" t="e">
        <f>IF($A26= "","",'Detalle del Riesgo'!#REF!)</f>
        <v>#REF!</v>
      </c>
      <c r="J26" s="160" t="e">
        <f>IF($A26= "","",'Detalle del Riesgo'!#REF!)</f>
        <v>#REF!</v>
      </c>
    </row>
    <row r="27" spans="1:10" x14ac:dyDescent="0.2">
      <c r="A27" s="154" t="e">
        <f>IF(LEFT('Detalle del Riesgo'!#REF!)="&lt;","",'Detalle del Riesgo'!#REF!)</f>
        <v>#REF!</v>
      </c>
      <c r="B27" s="155" t="e">
        <f>IF($A27="","",'Detalle del Riesgo'!#REF!)</f>
        <v>#REF!</v>
      </c>
      <c r="C27" s="156" t="e">
        <f>IF($A27="","",LEFT('Detalle del Riesgo'!#REF!,1))</f>
        <v>#REF!</v>
      </c>
      <c r="D27" s="157" t="e">
        <f>IF($A27="","",'Detalle del Riesgo'!#REF!)</f>
        <v>#REF!</v>
      </c>
      <c r="E27" s="158" t="e">
        <f>IF($A27="","",'Detalle del Riesgo'!#REF!)</f>
        <v>#REF!</v>
      </c>
      <c r="F27" s="156" t="e">
        <f>IF(OR($A27="",$H27="Retired"),"",'Detalle del Riesgo'!#REF!)</f>
        <v>#REF!</v>
      </c>
      <c r="G27" s="156" t="e">
        <f>IF($A27="","",'Detalle del Riesgo'!#REF!)</f>
        <v>#REF!</v>
      </c>
      <c r="H27" s="156" t="e">
        <f>IF($A27= "","",'Detalle del Riesgo'!#REF!)</f>
        <v>#REF!</v>
      </c>
      <c r="I27" s="159" t="e">
        <f>IF($A27= "","",'Detalle del Riesgo'!#REF!)</f>
        <v>#REF!</v>
      </c>
      <c r="J27" s="160" t="e">
        <f>IF($A27= "","",'Detalle del Riesgo'!#REF!)</f>
        <v>#REF!</v>
      </c>
    </row>
    <row r="28" spans="1:10" x14ac:dyDescent="0.2">
      <c r="A28" s="154" t="e">
        <f>IF(LEFT('Detalle del Riesgo'!#REF!)="&lt;","",'Detalle del Riesgo'!#REF!)</f>
        <v>#REF!</v>
      </c>
      <c r="B28" s="155" t="e">
        <f>IF($A28="","",'Detalle del Riesgo'!#REF!)</f>
        <v>#REF!</v>
      </c>
      <c r="C28" s="156" t="e">
        <f>IF($A28="","",LEFT('Detalle del Riesgo'!#REF!,1))</f>
        <v>#REF!</v>
      </c>
      <c r="D28" s="157" t="e">
        <f>IF($A28="","",'Detalle del Riesgo'!#REF!)</f>
        <v>#REF!</v>
      </c>
      <c r="E28" s="158" t="e">
        <f>IF($A28="","",'Detalle del Riesgo'!#REF!)</f>
        <v>#REF!</v>
      </c>
      <c r="F28" s="156" t="e">
        <f>IF(OR($A28="",$H28="Retired"),"",'Detalle del Riesgo'!#REF!)</f>
        <v>#REF!</v>
      </c>
      <c r="G28" s="156" t="e">
        <f>IF($A28="","",'Detalle del Riesgo'!#REF!)</f>
        <v>#REF!</v>
      </c>
      <c r="H28" s="156" t="e">
        <f>IF($A28= "","",'Detalle del Riesgo'!#REF!)</f>
        <v>#REF!</v>
      </c>
      <c r="I28" s="159" t="e">
        <f>IF($A28= "","",'Detalle del Riesgo'!#REF!)</f>
        <v>#REF!</v>
      </c>
      <c r="J28" s="160" t="e">
        <f>IF($A28= "","",'Detalle del Riesgo'!#REF!)</f>
        <v>#REF!</v>
      </c>
    </row>
    <row r="29" spans="1:10" x14ac:dyDescent="0.2">
      <c r="A29" s="154" t="e">
        <f>IF(LEFT('Detalle del Riesgo'!#REF!)="&lt;","",'Detalle del Riesgo'!#REF!)</f>
        <v>#REF!</v>
      </c>
      <c r="B29" s="155" t="e">
        <f>IF($A29="","",'Detalle del Riesgo'!#REF!)</f>
        <v>#REF!</v>
      </c>
      <c r="C29" s="156" t="e">
        <f>IF($A29="","",LEFT('Detalle del Riesgo'!#REF!,1))</f>
        <v>#REF!</v>
      </c>
      <c r="D29" s="157" t="e">
        <f>IF($A29="","",'Detalle del Riesgo'!#REF!)</f>
        <v>#REF!</v>
      </c>
      <c r="E29" s="158" t="e">
        <f>IF($A29="","",'Detalle del Riesgo'!#REF!)</f>
        <v>#REF!</v>
      </c>
      <c r="F29" s="156" t="e">
        <f>IF(OR($A29="",$H29="Retired"),"",'Detalle del Riesgo'!#REF!)</f>
        <v>#REF!</v>
      </c>
      <c r="G29" s="156" t="e">
        <f>IF($A29="","",'Detalle del Riesgo'!#REF!)</f>
        <v>#REF!</v>
      </c>
      <c r="H29" s="156" t="e">
        <f>IF($A29= "","",'Detalle del Riesgo'!#REF!)</f>
        <v>#REF!</v>
      </c>
      <c r="I29" s="159" t="e">
        <f>IF($A29= "","",'Detalle del Riesgo'!#REF!)</f>
        <v>#REF!</v>
      </c>
      <c r="J29" s="160" t="e">
        <f>IF($A29= "","",'Detalle del Riesgo'!#REF!)</f>
        <v>#REF!</v>
      </c>
    </row>
    <row r="30" spans="1:10" x14ac:dyDescent="0.2">
      <c r="A30" s="154" t="e">
        <f>IF(LEFT('Detalle del Riesgo'!#REF!)="&lt;","",'Detalle del Riesgo'!#REF!)</f>
        <v>#REF!</v>
      </c>
      <c r="B30" s="155" t="e">
        <f>IF($A30="","",'Detalle del Riesgo'!#REF!)</f>
        <v>#REF!</v>
      </c>
      <c r="C30" s="156" t="e">
        <f>IF($A30="","",LEFT('Detalle del Riesgo'!#REF!,1))</f>
        <v>#REF!</v>
      </c>
      <c r="D30" s="157" t="e">
        <f>IF($A30="","",'Detalle del Riesgo'!#REF!)</f>
        <v>#REF!</v>
      </c>
      <c r="E30" s="158" t="e">
        <f>IF($A30="","",'Detalle del Riesgo'!#REF!)</f>
        <v>#REF!</v>
      </c>
      <c r="F30" s="156" t="e">
        <f>IF(OR($A30="",$H30="Retired"),"",'Detalle del Riesgo'!#REF!)</f>
        <v>#REF!</v>
      </c>
      <c r="G30" s="156" t="e">
        <f>IF($A30="","",'Detalle del Riesgo'!#REF!)</f>
        <v>#REF!</v>
      </c>
      <c r="H30" s="156" t="e">
        <f>IF($A30= "","",'Detalle del Riesgo'!#REF!)</f>
        <v>#REF!</v>
      </c>
      <c r="I30" s="159" t="e">
        <f>IF($A30= "","",'Detalle del Riesgo'!#REF!)</f>
        <v>#REF!</v>
      </c>
      <c r="J30" s="160" t="e">
        <f>IF($A30= "","",'Detalle del Riesgo'!#REF!)</f>
        <v>#REF!</v>
      </c>
    </row>
    <row r="31" spans="1:10" x14ac:dyDescent="0.2">
      <c r="A31" s="154" t="e">
        <f>IF(LEFT('Detalle del Riesgo'!#REF!)="&lt;","",'Detalle del Riesgo'!#REF!)</f>
        <v>#REF!</v>
      </c>
      <c r="B31" s="155" t="e">
        <f>IF($A31="","",'Detalle del Riesgo'!#REF!)</f>
        <v>#REF!</v>
      </c>
      <c r="C31" s="156" t="e">
        <f>IF($A31="","",LEFT('Detalle del Riesgo'!#REF!,1))</f>
        <v>#REF!</v>
      </c>
      <c r="D31" s="157" t="e">
        <f>IF($A31="","",'Detalle del Riesgo'!#REF!)</f>
        <v>#REF!</v>
      </c>
      <c r="E31" s="158" t="e">
        <f>IF($A31="","",'Detalle del Riesgo'!#REF!)</f>
        <v>#REF!</v>
      </c>
      <c r="F31" s="156" t="e">
        <f>IF(OR($A31="",$H31="Retired"),"",'Detalle del Riesgo'!#REF!)</f>
        <v>#REF!</v>
      </c>
      <c r="G31" s="156" t="e">
        <f>IF($A31="","",'Detalle del Riesgo'!#REF!)</f>
        <v>#REF!</v>
      </c>
      <c r="H31" s="156" t="e">
        <f>IF($A31= "","",'Detalle del Riesgo'!#REF!)</f>
        <v>#REF!</v>
      </c>
      <c r="I31" s="159" t="e">
        <f>IF($A31= "","",'Detalle del Riesgo'!#REF!)</f>
        <v>#REF!</v>
      </c>
      <c r="J31" s="160" t="e">
        <f>IF($A31= "","",'Detalle del Riesgo'!#REF!)</f>
        <v>#REF!</v>
      </c>
    </row>
    <row r="32" spans="1:10" x14ac:dyDescent="0.2">
      <c r="A32" s="154" t="e">
        <f>IF(LEFT('Detalle del Riesgo'!#REF!)="&lt;","",'Detalle del Riesgo'!#REF!)</f>
        <v>#REF!</v>
      </c>
      <c r="B32" s="155" t="e">
        <f>IF($A32="","",'Detalle del Riesgo'!#REF!)</f>
        <v>#REF!</v>
      </c>
      <c r="C32" s="156" t="e">
        <f>IF($A32="","",LEFT('Detalle del Riesgo'!#REF!,1))</f>
        <v>#REF!</v>
      </c>
      <c r="D32" s="157" t="e">
        <f>IF($A32="","",'Detalle del Riesgo'!#REF!)</f>
        <v>#REF!</v>
      </c>
      <c r="E32" s="158" t="e">
        <f>IF($A32="","",'Detalle del Riesgo'!#REF!)</f>
        <v>#REF!</v>
      </c>
      <c r="F32" s="156" t="e">
        <f>IF(OR($A32="",$H32="Retired"),"",'Detalle del Riesgo'!#REF!)</f>
        <v>#REF!</v>
      </c>
      <c r="G32" s="156" t="e">
        <f>IF($A32="","",'Detalle del Riesgo'!#REF!)</f>
        <v>#REF!</v>
      </c>
      <c r="H32" s="156" t="e">
        <f>IF($A32= "","",'Detalle del Riesgo'!#REF!)</f>
        <v>#REF!</v>
      </c>
      <c r="I32" s="159" t="e">
        <f>IF($A32= "","",'Detalle del Riesgo'!#REF!)</f>
        <v>#REF!</v>
      </c>
      <c r="J32" s="160" t="e">
        <f>IF($A32= "","",'Detalle del Riesgo'!#REF!)</f>
        <v>#REF!</v>
      </c>
    </row>
    <row r="33" spans="1:10" x14ac:dyDescent="0.2">
      <c r="A33" s="154" t="e">
        <f>IF(LEFT('Detalle del Riesgo'!#REF!)="&lt;","",'Detalle del Riesgo'!#REF!)</f>
        <v>#REF!</v>
      </c>
      <c r="B33" s="155" t="e">
        <f>IF($A33="","",'Detalle del Riesgo'!#REF!)</f>
        <v>#REF!</v>
      </c>
      <c r="C33" s="156" t="e">
        <f>IF($A33="","",LEFT('Detalle del Riesgo'!#REF!,1))</f>
        <v>#REF!</v>
      </c>
      <c r="D33" s="157" t="e">
        <f>IF($A33="","",'Detalle del Riesgo'!#REF!)</f>
        <v>#REF!</v>
      </c>
      <c r="E33" s="158" t="e">
        <f>IF($A33="","",'Detalle del Riesgo'!#REF!)</f>
        <v>#REF!</v>
      </c>
      <c r="F33" s="156" t="e">
        <f>IF(OR($A33="",$H33="Retired"),"",'Detalle del Riesgo'!#REF!)</f>
        <v>#REF!</v>
      </c>
      <c r="G33" s="156" t="e">
        <f>IF($A33="","",'Detalle del Riesgo'!#REF!)</f>
        <v>#REF!</v>
      </c>
      <c r="H33" s="156" t="e">
        <f>IF($A33= "","",'Detalle del Riesgo'!#REF!)</f>
        <v>#REF!</v>
      </c>
      <c r="I33" s="159" t="e">
        <f>IF($A33= "","",'Detalle del Riesgo'!#REF!)</f>
        <v>#REF!</v>
      </c>
      <c r="J33" s="160" t="e">
        <f>IF($A33= "","",'Detalle del Riesgo'!#REF!)</f>
        <v>#REF!</v>
      </c>
    </row>
    <row r="34" spans="1:10" x14ac:dyDescent="0.2">
      <c r="A34" s="154" t="e">
        <f>IF(LEFT('Detalle del Riesgo'!#REF!)="&lt;","",'Detalle del Riesgo'!#REF!)</f>
        <v>#REF!</v>
      </c>
      <c r="B34" s="155" t="e">
        <f>IF($A34="","",'Detalle del Riesgo'!#REF!)</f>
        <v>#REF!</v>
      </c>
      <c r="C34" s="156" t="e">
        <f>IF($A34="","",LEFT('Detalle del Riesgo'!#REF!,1))</f>
        <v>#REF!</v>
      </c>
      <c r="D34" s="157" t="e">
        <f>IF($A34="","",'Detalle del Riesgo'!#REF!)</f>
        <v>#REF!</v>
      </c>
      <c r="E34" s="158" t="e">
        <f>IF($A34="","",'Detalle del Riesgo'!#REF!)</f>
        <v>#REF!</v>
      </c>
      <c r="F34" s="156" t="e">
        <f>IF(OR($A34="",$H34="Retired"),"",'Detalle del Riesgo'!#REF!)</f>
        <v>#REF!</v>
      </c>
      <c r="G34" s="156" t="e">
        <f>IF($A34="","",'Detalle del Riesgo'!#REF!)</f>
        <v>#REF!</v>
      </c>
      <c r="H34" s="156" t="e">
        <f>IF($A34= "","",'Detalle del Riesgo'!#REF!)</f>
        <v>#REF!</v>
      </c>
      <c r="I34" s="159" t="e">
        <f>IF($A34= "","",'Detalle del Riesgo'!#REF!)</f>
        <v>#REF!</v>
      </c>
      <c r="J34" s="160" t="e">
        <f>IF($A34= "","",'Detalle del Riesgo'!#REF!)</f>
        <v>#REF!</v>
      </c>
    </row>
    <row r="35" spans="1:10" x14ac:dyDescent="0.2">
      <c r="A35" s="154" t="e">
        <f>IF(LEFT('Detalle del Riesgo'!#REF!)="&lt;","",'Detalle del Riesgo'!#REF!)</f>
        <v>#REF!</v>
      </c>
      <c r="B35" s="155" t="e">
        <f>IF($A35="","",'Detalle del Riesgo'!#REF!)</f>
        <v>#REF!</v>
      </c>
      <c r="C35" s="156" t="e">
        <f>IF($A35="","",LEFT('Detalle del Riesgo'!#REF!,1))</f>
        <v>#REF!</v>
      </c>
      <c r="D35" s="157" t="e">
        <f>IF($A35="","",'Detalle del Riesgo'!#REF!)</f>
        <v>#REF!</v>
      </c>
      <c r="E35" s="158" t="e">
        <f>IF($A35="","",'Detalle del Riesgo'!#REF!)</f>
        <v>#REF!</v>
      </c>
      <c r="F35" s="156" t="e">
        <f>IF(OR($A35="",$H35="Retired"),"",'Detalle del Riesgo'!#REF!)</f>
        <v>#REF!</v>
      </c>
      <c r="G35" s="156" t="e">
        <f>IF($A35="","",'Detalle del Riesgo'!#REF!)</f>
        <v>#REF!</v>
      </c>
      <c r="H35" s="156" t="e">
        <f>IF($A35= "","",'Detalle del Riesgo'!#REF!)</f>
        <v>#REF!</v>
      </c>
      <c r="I35" s="159" t="e">
        <f>IF($A35= "","",'Detalle del Riesgo'!#REF!)</f>
        <v>#REF!</v>
      </c>
      <c r="J35" s="160" t="e">
        <f>IF($A35= "","",'Detalle del Riesgo'!#REF!)</f>
        <v>#REF!</v>
      </c>
    </row>
    <row r="36" spans="1:10" x14ac:dyDescent="0.2">
      <c r="A36" s="154" t="e">
        <f>IF(LEFT('Detalle del Riesgo'!#REF!)="&lt;","",'Detalle del Riesgo'!#REF!)</f>
        <v>#REF!</v>
      </c>
      <c r="B36" s="155" t="e">
        <f>IF($A36="","",'Detalle del Riesgo'!#REF!)</f>
        <v>#REF!</v>
      </c>
      <c r="C36" s="156" t="e">
        <f>IF($A36="","",LEFT('Detalle del Riesgo'!#REF!,1))</f>
        <v>#REF!</v>
      </c>
      <c r="D36" s="157" t="e">
        <f>IF($A36="","",'Detalle del Riesgo'!#REF!)</f>
        <v>#REF!</v>
      </c>
      <c r="E36" s="158" t="e">
        <f>IF($A36="","",'Detalle del Riesgo'!#REF!)</f>
        <v>#REF!</v>
      </c>
      <c r="F36" s="156" t="e">
        <f>IF(OR($A36="",$H36="Retired"),"",'Detalle del Riesgo'!#REF!)</f>
        <v>#REF!</v>
      </c>
      <c r="G36" s="156" t="e">
        <f>IF($A36="","",'Detalle del Riesgo'!#REF!)</f>
        <v>#REF!</v>
      </c>
      <c r="H36" s="156" t="e">
        <f>IF($A36= "","",'Detalle del Riesgo'!#REF!)</f>
        <v>#REF!</v>
      </c>
      <c r="I36" s="159" t="e">
        <f>IF($A36= "","",'Detalle del Riesgo'!#REF!)</f>
        <v>#REF!</v>
      </c>
      <c r="J36" s="160" t="e">
        <f>IF($A36= "","",'Detalle del Riesgo'!#REF!)</f>
        <v>#REF!</v>
      </c>
    </row>
    <row r="37" spans="1:10" x14ac:dyDescent="0.2">
      <c r="A37" s="154" t="e">
        <f>IF(LEFT('Detalle del Riesgo'!#REF!)="&lt;","",'Detalle del Riesgo'!#REF!)</f>
        <v>#REF!</v>
      </c>
      <c r="B37" s="155" t="e">
        <f>IF($A37="","",'Detalle del Riesgo'!#REF!)</f>
        <v>#REF!</v>
      </c>
      <c r="C37" s="156" t="e">
        <f>IF($A37="","",LEFT('Detalle del Riesgo'!#REF!,1))</f>
        <v>#REF!</v>
      </c>
      <c r="D37" s="157" t="e">
        <f>IF($A37="","",'Detalle del Riesgo'!#REF!)</f>
        <v>#REF!</v>
      </c>
      <c r="E37" s="158" t="e">
        <f>IF($A37="","",'Detalle del Riesgo'!#REF!)</f>
        <v>#REF!</v>
      </c>
      <c r="F37" s="156" t="e">
        <f>IF(OR($A37="",$H37="Retired"),"",'Detalle del Riesgo'!#REF!)</f>
        <v>#REF!</v>
      </c>
      <c r="G37" s="156" t="e">
        <f>IF($A37="","",'Detalle del Riesgo'!#REF!)</f>
        <v>#REF!</v>
      </c>
      <c r="H37" s="156" t="e">
        <f>IF($A37= "","",'Detalle del Riesgo'!#REF!)</f>
        <v>#REF!</v>
      </c>
      <c r="I37" s="159" t="e">
        <f>IF($A37= "","",'Detalle del Riesgo'!#REF!)</f>
        <v>#REF!</v>
      </c>
      <c r="J37" s="160" t="e">
        <f>IF($A37= "","",'Detalle del Riesgo'!#REF!)</f>
        <v>#REF!</v>
      </c>
    </row>
    <row r="38" spans="1:10" x14ac:dyDescent="0.2">
      <c r="A38" s="154" t="e">
        <f>IF(LEFT('Detalle del Riesgo'!#REF!)="&lt;","",'Detalle del Riesgo'!#REF!)</f>
        <v>#REF!</v>
      </c>
      <c r="B38" s="155" t="e">
        <f>IF($A38="","",'Detalle del Riesgo'!#REF!)</f>
        <v>#REF!</v>
      </c>
      <c r="C38" s="156" t="e">
        <f>IF($A38="","",LEFT('Detalle del Riesgo'!#REF!,1))</f>
        <v>#REF!</v>
      </c>
      <c r="D38" s="157" t="e">
        <f>IF($A38="","",'Detalle del Riesgo'!#REF!)</f>
        <v>#REF!</v>
      </c>
      <c r="E38" s="158" t="e">
        <f>IF($A38="","",'Detalle del Riesgo'!#REF!)</f>
        <v>#REF!</v>
      </c>
      <c r="F38" s="156" t="e">
        <f>IF(OR($A38="",$H38="Retired"),"",'Detalle del Riesgo'!#REF!)</f>
        <v>#REF!</v>
      </c>
      <c r="G38" s="156" t="e">
        <f>IF($A38="","",'Detalle del Riesgo'!#REF!)</f>
        <v>#REF!</v>
      </c>
      <c r="H38" s="156" t="e">
        <f>IF($A38= "","",'Detalle del Riesgo'!#REF!)</f>
        <v>#REF!</v>
      </c>
      <c r="I38" s="159" t="e">
        <f>IF($A38= "","",'Detalle del Riesgo'!#REF!)</f>
        <v>#REF!</v>
      </c>
      <c r="J38" s="160" t="e">
        <f>IF($A38= "","",'Detalle del Riesgo'!#REF!)</f>
        <v>#REF!</v>
      </c>
    </row>
    <row r="39" spans="1:10" x14ac:dyDescent="0.2">
      <c r="A39" s="154" t="e">
        <f>IF(LEFT('Detalle del Riesgo'!#REF!)="&lt;","",'Detalle del Riesgo'!#REF!)</f>
        <v>#REF!</v>
      </c>
      <c r="B39" s="155" t="e">
        <f>IF($A39="","",'Detalle del Riesgo'!#REF!)</f>
        <v>#REF!</v>
      </c>
      <c r="C39" s="156" t="e">
        <f>IF($A39="","",LEFT('Detalle del Riesgo'!#REF!,1))</f>
        <v>#REF!</v>
      </c>
      <c r="D39" s="157" t="e">
        <f>IF($A39="","",'Detalle del Riesgo'!#REF!)</f>
        <v>#REF!</v>
      </c>
      <c r="E39" s="158" t="e">
        <f>IF($A39="","",'Detalle del Riesgo'!#REF!)</f>
        <v>#REF!</v>
      </c>
      <c r="F39" s="156" t="e">
        <f>IF(OR($A39="",$H39="Retired"),"",'Detalle del Riesgo'!#REF!)</f>
        <v>#REF!</v>
      </c>
      <c r="G39" s="156" t="e">
        <f>IF($A39="","",'Detalle del Riesgo'!#REF!)</f>
        <v>#REF!</v>
      </c>
      <c r="H39" s="156" t="e">
        <f>IF($A39= "","",'Detalle del Riesgo'!#REF!)</f>
        <v>#REF!</v>
      </c>
      <c r="I39" s="159" t="e">
        <f>IF($A39= "","",'Detalle del Riesgo'!#REF!)</f>
        <v>#REF!</v>
      </c>
      <c r="J39" s="160" t="e">
        <f>IF($A39= "","",'Detalle del Riesgo'!#REF!)</f>
        <v>#REF!</v>
      </c>
    </row>
    <row r="40" spans="1:10" x14ac:dyDescent="0.2">
      <c r="A40" s="154" t="e">
        <f>IF(LEFT('Detalle del Riesgo'!#REF!)="&lt;","",'Detalle del Riesgo'!#REF!)</f>
        <v>#REF!</v>
      </c>
      <c r="B40" s="155" t="e">
        <f>IF($A40="","",'Detalle del Riesgo'!#REF!)</f>
        <v>#REF!</v>
      </c>
      <c r="C40" s="156" t="e">
        <f>IF($A40="","",LEFT('Detalle del Riesgo'!#REF!,1))</f>
        <v>#REF!</v>
      </c>
      <c r="D40" s="157" t="e">
        <f>IF($A40="","",'Detalle del Riesgo'!#REF!)</f>
        <v>#REF!</v>
      </c>
      <c r="E40" s="158" t="e">
        <f>IF($A40="","",'Detalle del Riesgo'!#REF!)</f>
        <v>#REF!</v>
      </c>
      <c r="F40" s="156" t="e">
        <f>IF(OR($A40="",$H40="Retired"),"",'Detalle del Riesgo'!#REF!)</f>
        <v>#REF!</v>
      </c>
      <c r="G40" s="156" t="e">
        <f>IF($A40="","",'Detalle del Riesgo'!#REF!)</f>
        <v>#REF!</v>
      </c>
      <c r="H40" s="156" t="e">
        <f>IF($A40= "","",'Detalle del Riesgo'!#REF!)</f>
        <v>#REF!</v>
      </c>
      <c r="I40" s="159" t="e">
        <f>IF($A40= "","",'Detalle del Riesgo'!#REF!)</f>
        <v>#REF!</v>
      </c>
      <c r="J40" s="160" t="e">
        <f>IF($A40= "","",'Detalle del Riesgo'!#REF!)</f>
        <v>#REF!</v>
      </c>
    </row>
    <row r="41" spans="1:10" x14ac:dyDescent="0.2">
      <c r="A41" s="154" t="e">
        <f>IF(LEFT('Detalle del Riesgo'!#REF!)="&lt;","",'Detalle del Riesgo'!#REF!)</f>
        <v>#REF!</v>
      </c>
      <c r="B41" s="155" t="e">
        <f>IF($A41="","",'Detalle del Riesgo'!#REF!)</f>
        <v>#REF!</v>
      </c>
      <c r="C41" s="156" t="e">
        <f>IF($A41="","",LEFT('Detalle del Riesgo'!#REF!,1))</f>
        <v>#REF!</v>
      </c>
      <c r="D41" s="157" t="e">
        <f>IF($A41="","",'Detalle del Riesgo'!#REF!)</f>
        <v>#REF!</v>
      </c>
      <c r="E41" s="158" t="e">
        <f>IF($A41="","",'Detalle del Riesgo'!#REF!)</f>
        <v>#REF!</v>
      </c>
      <c r="F41" s="156" t="e">
        <f>IF(OR($A41="",$H41="Retired"),"",'Detalle del Riesgo'!#REF!)</f>
        <v>#REF!</v>
      </c>
      <c r="G41" s="156" t="e">
        <f>IF($A41="","",'Detalle del Riesgo'!#REF!)</f>
        <v>#REF!</v>
      </c>
      <c r="H41" s="156" t="e">
        <f>IF($A41= "","",'Detalle del Riesgo'!#REF!)</f>
        <v>#REF!</v>
      </c>
      <c r="I41" s="159" t="e">
        <f>IF($A41= "","",'Detalle del Riesgo'!#REF!)</f>
        <v>#REF!</v>
      </c>
      <c r="J41" s="160" t="e">
        <f>IF($A41= "","",'Detalle del Riesgo'!#REF!)</f>
        <v>#REF!</v>
      </c>
    </row>
  </sheetData>
  <sheetProtection sheet="1" objects="1" scenarios="1" formatRows="0" autoFilter="0"/>
  <autoFilter ref="A11:J41"/>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02"/>
  <sheetViews>
    <sheetView topLeftCell="A19" workbookViewId="0">
      <selection activeCell="C3" sqref="C3"/>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3" spans="1:8" x14ac:dyDescent="0.2">
      <c r="A3" t="s">
        <v>225</v>
      </c>
    </row>
    <row r="8" spans="1:8" ht="18" x14ac:dyDescent="0.25">
      <c r="A8" s="193" t="s">
        <v>220</v>
      </c>
    </row>
    <row r="10" spans="1:8" ht="13.5" thickBot="1" x14ac:dyDescent="0.25"/>
    <row r="11" spans="1:8" ht="13.5" thickBot="1" x14ac:dyDescent="0.25">
      <c r="B11" s="174" t="s">
        <v>113</v>
      </c>
      <c r="C11" s="126" t="s">
        <v>106</v>
      </c>
      <c r="D11" s="126" t="s">
        <v>221</v>
      </c>
      <c r="E11" s="122" t="s">
        <v>222</v>
      </c>
      <c r="F11" s="122" t="s">
        <v>223</v>
      </c>
    </row>
    <row r="12" spans="1:8" x14ac:dyDescent="0.2">
      <c r="B12" s="120" t="s">
        <v>18</v>
      </c>
      <c r="C12" s="123">
        <f>Resumen!G6</f>
        <v>0</v>
      </c>
      <c r="D12" s="123">
        <f>Resumen!I6</f>
        <v>0</v>
      </c>
      <c r="E12" s="123">
        <f>COUNTIF($H$14:$H$1002,"RMitigar")</f>
        <v>0</v>
      </c>
      <c r="F12" s="123">
        <f>COUNTIF($H$14:$H$1002,"RAceptar")</f>
        <v>0</v>
      </c>
    </row>
    <row r="13" spans="1:8" x14ac:dyDescent="0.2">
      <c r="B13" s="120" t="s">
        <v>19</v>
      </c>
      <c r="C13" s="124">
        <f>Resumen!G7</f>
        <v>0</v>
      </c>
      <c r="D13" s="124">
        <f>Resumen!I7</f>
        <v>0</v>
      </c>
      <c r="E13" s="124">
        <f>COUNTIF($H$14:$H$1002,"YMitigar")</f>
        <v>0</v>
      </c>
      <c r="F13" s="124">
        <f>COUNTIF($H$14:$H$1002,"YAceptar")</f>
        <v>0</v>
      </c>
      <c r="H13" t="s">
        <v>224</v>
      </c>
    </row>
    <row r="14" spans="1:8" ht="13.5" thickBot="1" x14ac:dyDescent="0.25">
      <c r="B14" s="120" t="s">
        <v>20</v>
      </c>
      <c r="C14" s="125">
        <f>Resumen!G8</f>
        <v>0</v>
      </c>
      <c r="D14" s="125">
        <f>Resumen!I8</f>
        <v>0</v>
      </c>
      <c r="E14" s="125">
        <f>COUNTIF($H$14:$H$1002,"gMitigar")</f>
        <v>0</v>
      </c>
      <c r="F14" s="125">
        <f>COUNTIF($H$14:$H$1002,"GAceptar")</f>
        <v>0</v>
      </c>
      <c r="H14" s="194" t="str">
        <f>CONCATENATE(Resumen!F12,Resumen!H12)</f>
        <v>0</v>
      </c>
    </row>
    <row r="15" spans="1:8" ht="13.5" thickBot="1" x14ac:dyDescent="0.25">
      <c r="B15" s="195" t="s">
        <v>106</v>
      </c>
      <c r="C15" s="196">
        <f>SUM(C12:C14)</f>
        <v>0</v>
      </c>
      <c r="D15" s="196">
        <f>SUM(D12:D14)</f>
        <v>0</v>
      </c>
      <c r="E15" s="196">
        <f>SUM(E12:E14)</f>
        <v>0</v>
      </c>
      <c r="F15" s="196">
        <f>SUM(F12:F14)</f>
        <v>0</v>
      </c>
      <c r="H15" s="194" t="str">
        <f>CONCATENATE(Resumen!F13,Resumen!H13)</f>
        <v>0</v>
      </c>
    </row>
    <row r="16" spans="1:8" x14ac:dyDescent="0.2">
      <c r="H16" s="194" t="str">
        <f>CONCATENATE(Resumen!F14,Resumen!H14)</f>
        <v>0</v>
      </c>
    </row>
    <row r="17" spans="8:8" x14ac:dyDescent="0.2">
      <c r="H17" s="194" t="e">
        <f>CONCATENATE(Resumen!F15,Resumen!H15)</f>
        <v>#REF!</v>
      </c>
    </row>
    <row r="18" spans="8:8" x14ac:dyDescent="0.2">
      <c r="H18" s="194" t="e">
        <f>CONCATENATE(Resumen!F16,Resumen!H16)</f>
        <v>#REF!</v>
      </c>
    </row>
    <row r="19" spans="8:8" x14ac:dyDescent="0.2">
      <c r="H19" s="194" t="e">
        <f>CONCATENATE(Resumen!F17,Resumen!H17)</f>
        <v>#REF!</v>
      </c>
    </row>
    <row r="20" spans="8:8" x14ac:dyDescent="0.2">
      <c r="H20" s="194" t="e">
        <f>CONCATENATE(Resumen!F18,Resumen!H18)</f>
        <v>#REF!</v>
      </c>
    </row>
    <row r="21" spans="8:8" x14ac:dyDescent="0.2">
      <c r="H21" s="194" t="e">
        <f>CONCATENATE(Resumen!F19,Resumen!H19)</f>
        <v>#REF!</v>
      </c>
    </row>
    <row r="22" spans="8:8" x14ac:dyDescent="0.2">
      <c r="H22" s="194" t="e">
        <f>CONCATENATE(Resumen!F20,Resumen!H20)</f>
        <v>#REF!</v>
      </c>
    </row>
    <row r="23" spans="8:8" x14ac:dyDescent="0.2">
      <c r="H23" s="194" t="e">
        <f>CONCATENATE(Resumen!F21,Resumen!H21)</f>
        <v>#REF!</v>
      </c>
    </row>
    <row r="24" spans="8:8" x14ac:dyDescent="0.2">
      <c r="H24" s="194" t="e">
        <f>CONCATENATE(Resumen!F22,Resumen!H22)</f>
        <v>#REF!</v>
      </c>
    </row>
    <row r="25" spans="8:8" x14ac:dyDescent="0.2">
      <c r="H25" s="194" t="e">
        <f>CONCATENATE(Resumen!F23,Resumen!H23)</f>
        <v>#REF!</v>
      </c>
    </row>
    <row r="26" spans="8:8" x14ac:dyDescent="0.2">
      <c r="H26" s="194" t="e">
        <f>CONCATENATE(Resumen!F24,Resumen!H24)</f>
        <v>#REF!</v>
      </c>
    </row>
    <row r="27" spans="8:8" x14ac:dyDescent="0.2">
      <c r="H27" s="194" t="e">
        <f>CONCATENATE(Resumen!F25,Resumen!H25)</f>
        <v>#REF!</v>
      </c>
    </row>
    <row r="28" spans="8:8" x14ac:dyDescent="0.2">
      <c r="H28" s="194" t="e">
        <f>CONCATENATE(Resumen!F26,Resumen!H26)</f>
        <v>#REF!</v>
      </c>
    </row>
    <row r="29" spans="8:8" x14ac:dyDescent="0.2">
      <c r="H29" s="194" t="e">
        <f>CONCATENATE(Resumen!F27,Resumen!H27)</f>
        <v>#REF!</v>
      </c>
    </row>
    <row r="30" spans="8:8" x14ac:dyDescent="0.2">
      <c r="H30" s="194" t="e">
        <f>CONCATENATE(Resumen!F28,Resumen!H28)</f>
        <v>#REF!</v>
      </c>
    </row>
    <row r="31" spans="8:8" x14ac:dyDescent="0.2">
      <c r="H31" s="194" t="e">
        <f>CONCATENATE(Resumen!F29,Resumen!H29)</f>
        <v>#REF!</v>
      </c>
    </row>
    <row r="32" spans="8:8" x14ac:dyDescent="0.2">
      <c r="H32" s="194" t="e">
        <f>CONCATENATE(Resumen!F30,Resumen!H30)</f>
        <v>#REF!</v>
      </c>
    </row>
    <row r="33" spans="8:8" x14ac:dyDescent="0.2">
      <c r="H33" s="194" t="e">
        <f>CONCATENATE(Resumen!F31,Resumen!H31)</f>
        <v>#REF!</v>
      </c>
    </row>
    <row r="34" spans="8:8" x14ac:dyDescent="0.2">
      <c r="H34" s="194" t="e">
        <f>CONCATENATE(Resumen!F32,Resumen!H32)</f>
        <v>#REF!</v>
      </c>
    </row>
    <row r="35" spans="8:8" x14ac:dyDescent="0.2">
      <c r="H35" s="194" t="e">
        <f>CONCATENATE(Resumen!F33,Resumen!H33)</f>
        <v>#REF!</v>
      </c>
    </row>
    <row r="36" spans="8:8" x14ac:dyDescent="0.2">
      <c r="H36" s="194" t="e">
        <f>CONCATENATE(Resumen!F34,Resumen!H34)</f>
        <v>#REF!</v>
      </c>
    </row>
    <row r="37" spans="8:8" x14ac:dyDescent="0.2">
      <c r="H37" s="194" t="e">
        <f>CONCATENATE(Resumen!F35,Resumen!H35)</f>
        <v>#REF!</v>
      </c>
    </row>
    <row r="38" spans="8:8" x14ac:dyDescent="0.2">
      <c r="H38" s="194" t="e">
        <f>CONCATENATE(Resumen!F36,Resumen!H36)</f>
        <v>#REF!</v>
      </c>
    </row>
    <row r="39" spans="8:8" x14ac:dyDescent="0.2">
      <c r="H39" s="194" t="e">
        <f>CONCATENATE(Resumen!F37,Resumen!H37)</f>
        <v>#REF!</v>
      </c>
    </row>
    <row r="40" spans="8:8" x14ac:dyDescent="0.2">
      <c r="H40" s="194" t="e">
        <f>CONCATENATE(Resumen!F38,Resumen!H38)</f>
        <v>#REF!</v>
      </c>
    </row>
    <row r="41" spans="8:8" x14ac:dyDescent="0.2">
      <c r="H41" s="194" t="e">
        <f>CONCATENATE(Resumen!F39,Resumen!H39)</f>
        <v>#REF!</v>
      </c>
    </row>
    <row r="42" spans="8:8" x14ac:dyDescent="0.2">
      <c r="H42" s="194" t="e">
        <f>CONCATENATE(Resumen!F40,Resumen!H40)</f>
        <v>#REF!</v>
      </c>
    </row>
    <row r="43" spans="8:8" x14ac:dyDescent="0.2">
      <c r="H43" s="194" t="e">
        <f>CONCATENATE(Resumen!F41,Resumen!H41)</f>
        <v>#REF!</v>
      </c>
    </row>
    <row r="44" spans="8:8" x14ac:dyDescent="0.2">
      <c r="H44" s="194" t="str">
        <f>CONCATENATE(Resumen!F42,Resumen!H42)</f>
        <v/>
      </c>
    </row>
    <row r="45" spans="8:8" x14ac:dyDescent="0.2">
      <c r="H45" s="194" t="str">
        <f>CONCATENATE(Resumen!F43,Resumen!H43)</f>
        <v/>
      </c>
    </row>
    <row r="46" spans="8:8" x14ac:dyDescent="0.2">
      <c r="H46" s="194" t="str">
        <f>CONCATENATE(Resumen!F44,Resumen!H44)</f>
        <v/>
      </c>
    </row>
    <row r="47" spans="8:8" x14ac:dyDescent="0.2">
      <c r="H47" s="194" t="str">
        <f>CONCATENATE(Resumen!F45,Resumen!H45)</f>
        <v/>
      </c>
    </row>
    <row r="48" spans="8:8" x14ac:dyDescent="0.2">
      <c r="H48" s="194" t="str">
        <f>CONCATENATE(Resumen!F46,Resumen!H46)</f>
        <v/>
      </c>
    </row>
    <row r="49" spans="8:8" x14ac:dyDescent="0.2">
      <c r="H49" s="194" t="str">
        <f>CONCATENATE(Resumen!F47,Resumen!H47)</f>
        <v/>
      </c>
    </row>
    <row r="50" spans="8:8" x14ac:dyDescent="0.2">
      <c r="H50" s="194" t="str">
        <f>CONCATENATE(Resumen!F48,Resumen!H48)</f>
        <v/>
      </c>
    </row>
    <row r="51" spans="8:8" x14ac:dyDescent="0.2">
      <c r="H51" s="194" t="str">
        <f>CONCATENATE(Resumen!F49,Resumen!H49)</f>
        <v/>
      </c>
    </row>
    <row r="52" spans="8:8" x14ac:dyDescent="0.2">
      <c r="H52" s="194" t="str">
        <f>CONCATENATE(Resumen!F50,Resumen!H50)</f>
        <v/>
      </c>
    </row>
    <row r="53" spans="8:8" x14ac:dyDescent="0.2">
      <c r="H53" s="194" t="str">
        <f>CONCATENATE(Resumen!F51,Resumen!H51)</f>
        <v/>
      </c>
    </row>
    <row r="54" spans="8:8" x14ac:dyDescent="0.2">
      <c r="H54" s="194" t="str">
        <f>CONCATENATE(Resumen!F52,Resumen!H52)</f>
        <v/>
      </c>
    </row>
    <row r="55" spans="8:8" x14ac:dyDescent="0.2">
      <c r="H55" s="194" t="str">
        <f>CONCATENATE(Resumen!F53,Resumen!H53)</f>
        <v/>
      </c>
    </row>
    <row r="56" spans="8:8" x14ac:dyDescent="0.2">
      <c r="H56" s="194" t="str">
        <f>CONCATENATE(Resumen!F54,Resumen!H54)</f>
        <v/>
      </c>
    </row>
    <row r="57" spans="8:8" x14ac:dyDescent="0.2">
      <c r="H57" s="194" t="str">
        <f>CONCATENATE(Resumen!F55,Resumen!H55)</f>
        <v/>
      </c>
    </row>
    <row r="58" spans="8:8" x14ac:dyDescent="0.2">
      <c r="H58" s="194" t="str">
        <f>CONCATENATE(Resumen!F56,Resumen!H56)</f>
        <v/>
      </c>
    </row>
    <row r="59" spans="8:8" x14ac:dyDescent="0.2">
      <c r="H59" s="194" t="str">
        <f>CONCATENATE(Resumen!F57,Resumen!H57)</f>
        <v/>
      </c>
    </row>
    <row r="60" spans="8:8" x14ac:dyDescent="0.2">
      <c r="H60" s="194" t="str">
        <f>CONCATENATE(Resumen!F58,Resumen!H58)</f>
        <v/>
      </c>
    </row>
    <row r="61" spans="8:8" x14ac:dyDescent="0.2">
      <c r="H61" s="194" t="str">
        <f>CONCATENATE(Resumen!F59,Resumen!H59)</f>
        <v/>
      </c>
    </row>
    <row r="62" spans="8:8" x14ac:dyDescent="0.2">
      <c r="H62" s="194" t="str">
        <f>CONCATENATE(Resumen!F60,Resumen!H60)</f>
        <v/>
      </c>
    </row>
    <row r="63" spans="8:8" x14ac:dyDescent="0.2">
      <c r="H63" s="194" t="str">
        <f>CONCATENATE(Resumen!F61,Resumen!H61)</f>
        <v/>
      </c>
    </row>
    <row r="64" spans="8:8" x14ac:dyDescent="0.2">
      <c r="H64" s="194" t="str">
        <f>CONCATENATE(Resumen!F62,Resumen!H62)</f>
        <v/>
      </c>
    </row>
    <row r="65" spans="8:8" x14ac:dyDescent="0.2">
      <c r="H65" s="194" t="str">
        <f>CONCATENATE(Resumen!F63,Resumen!H63)</f>
        <v/>
      </c>
    </row>
    <row r="66" spans="8:8" x14ac:dyDescent="0.2">
      <c r="H66" s="194" t="str">
        <f>CONCATENATE(Resumen!F64,Resumen!H64)</f>
        <v/>
      </c>
    </row>
    <row r="67" spans="8:8" x14ac:dyDescent="0.2">
      <c r="H67" s="194" t="str">
        <f>CONCATENATE(Resumen!F65,Resumen!H65)</f>
        <v/>
      </c>
    </row>
    <row r="68" spans="8:8" x14ac:dyDescent="0.2">
      <c r="H68" s="194" t="str">
        <f>CONCATENATE(Resumen!F66,Resumen!H66)</f>
        <v/>
      </c>
    </row>
    <row r="69" spans="8:8" x14ac:dyDescent="0.2">
      <c r="H69" s="194" t="str">
        <f>CONCATENATE(Resumen!F67,Resumen!H67)</f>
        <v/>
      </c>
    </row>
    <row r="70" spans="8:8" x14ac:dyDescent="0.2">
      <c r="H70" s="194" t="str">
        <f>CONCATENATE(Resumen!F68,Resumen!H68)</f>
        <v/>
      </c>
    </row>
    <row r="71" spans="8:8" x14ac:dyDescent="0.2">
      <c r="H71" s="194" t="str">
        <f>CONCATENATE(Resumen!F69,Resumen!H69)</f>
        <v/>
      </c>
    </row>
    <row r="72" spans="8:8" x14ac:dyDescent="0.2">
      <c r="H72" s="194" t="str">
        <f>CONCATENATE(Resumen!F70,Resumen!H70)</f>
        <v/>
      </c>
    </row>
    <row r="73" spans="8:8" x14ac:dyDescent="0.2">
      <c r="H73" s="194" t="str">
        <f>CONCATENATE(Resumen!F71,Resumen!H71)</f>
        <v/>
      </c>
    </row>
    <row r="74" spans="8:8" x14ac:dyDescent="0.2">
      <c r="H74" s="194" t="str">
        <f>CONCATENATE(Resumen!F72,Resumen!H72)</f>
        <v/>
      </c>
    </row>
    <row r="75" spans="8:8" x14ac:dyDescent="0.2">
      <c r="H75" s="194" t="str">
        <f>CONCATENATE(Resumen!F73,Resumen!H73)</f>
        <v/>
      </c>
    </row>
    <row r="76" spans="8:8" x14ac:dyDescent="0.2">
      <c r="H76" s="194" t="str">
        <f>CONCATENATE(Resumen!F74,Resumen!H74)</f>
        <v/>
      </c>
    </row>
    <row r="77" spans="8:8" x14ac:dyDescent="0.2">
      <c r="H77" s="194" t="str">
        <f>CONCATENATE(Resumen!F75,Resumen!H75)</f>
        <v/>
      </c>
    </row>
    <row r="78" spans="8:8" x14ac:dyDescent="0.2">
      <c r="H78" s="194" t="str">
        <f>CONCATENATE(Resumen!F76,Resumen!H76)</f>
        <v/>
      </c>
    </row>
    <row r="79" spans="8:8" x14ac:dyDescent="0.2">
      <c r="H79" s="194" t="str">
        <f>CONCATENATE(Resumen!F77,Resumen!H77)</f>
        <v/>
      </c>
    </row>
    <row r="80" spans="8:8" x14ac:dyDescent="0.2">
      <c r="H80" s="194" t="str">
        <f>CONCATENATE(Resumen!F78,Resumen!H78)</f>
        <v/>
      </c>
    </row>
    <row r="81" spans="8:8" x14ac:dyDescent="0.2">
      <c r="H81" s="194" t="str">
        <f>CONCATENATE(Resumen!F79,Resumen!H79)</f>
        <v/>
      </c>
    </row>
    <row r="82" spans="8:8" x14ac:dyDescent="0.2">
      <c r="H82" s="194" t="str">
        <f>CONCATENATE(Resumen!F80,Resumen!H80)</f>
        <v/>
      </c>
    </row>
    <row r="83" spans="8:8" x14ac:dyDescent="0.2">
      <c r="H83" s="194" t="str">
        <f>CONCATENATE(Resumen!F81,Resumen!H81)</f>
        <v/>
      </c>
    </row>
    <row r="84" spans="8:8" x14ac:dyDescent="0.2">
      <c r="H84" s="194" t="str">
        <f>CONCATENATE(Resumen!F82,Resumen!H82)</f>
        <v/>
      </c>
    </row>
    <row r="85" spans="8:8" x14ac:dyDescent="0.2">
      <c r="H85" s="194" t="str">
        <f>CONCATENATE(Resumen!F83,Resumen!H83)</f>
        <v/>
      </c>
    </row>
    <row r="86" spans="8:8" x14ac:dyDescent="0.2">
      <c r="H86" s="194" t="str">
        <f>CONCATENATE(Resumen!F84,Resumen!H84)</f>
        <v/>
      </c>
    </row>
    <row r="87" spans="8:8" x14ac:dyDescent="0.2">
      <c r="H87" s="194" t="str">
        <f>CONCATENATE(Resumen!F85,Resumen!H85)</f>
        <v/>
      </c>
    </row>
    <row r="88" spans="8:8" x14ac:dyDescent="0.2">
      <c r="H88" s="194" t="str">
        <f>CONCATENATE(Resumen!F86,Resumen!H86)</f>
        <v/>
      </c>
    </row>
    <row r="89" spans="8:8" x14ac:dyDescent="0.2">
      <c r="H89" s="194" t="str">
        <f>CONCATENATE(Resumen!F87,Resumen!H87)</f>
        <v/>
      </c>
    </row>
    <row r="90" spans="8:8" x14ac:dyDescent="0.2">
      <c r="H90" s="194" t="str">
        <f>CONCATENATE(Resumen!F88,Resumen!H88)</f>
        <v/>
      </c>
    </row>
    <row r="91" spans="8:8" x14ac:dyDescent="0.2">
      <c r="H91" s="194" t="str">
        <f>CONCATENATE(Resumen!F89,Resumen!H89)</f>
        <v/>
      </c>
    </row>
    <row r="92" spans="8:8" x14ac:dyDescent="0.2">
      <c r="H92" s="194" t="str">
        <f>CONCATENATE(Resumen!F90,Resumen!H90)</f>
        <v/>
      </c>
    </row>
    <row r="93" spans="8:8" x14ac:dyDescent="0.2">
      <c r="H93" s="194" t="str">
        <f>CONCATENATE(Resumen!F91,Resumen!H91)</f>
        <v/>
      </c>
    </row>
    <row r="94" spans="8:8" x14ac:dyDescent="0.2">
      <c r="H94" s="194" t="str">
        <f>CONCATENATE(Resumen!F92,Resumen!H92)</f>
        <v/>
      </c>
    </row>
    <row r="95" spans="8:8" x14ac:dyDescent="0.2">
      <c r="H95" s="194" t="str">
        <f>CONCATENATE(Resumen!F93,Resumen!H93)</f>
        <v/>
      </c>
    </row>
    <row r="96" spans="8:8" x14ac:dyDescent="0.2">
      <c r="H96" s="194" t="str">
        <f>CONCATENATE(Resumen!F94,Resumen!H94)</f>
        <v/>
      </c>
    </row>
    <row r="97" spans="8:8" x14ac:dyDescent="0.2">
      <c r="H97" s="194" t="str">
        <f>CONCATENATE(Resumen!F95,Resumen!H95)</f>
        <v/>
      </c>
    </row>
    <row r="98" spans="8:8" x14ac:dyDescent="0.2">
      <c r="H98" s="194" t="str">
        <f>CONCATENATE(Resumen!F96,Resumen!H96)</f>
        <v/>
      </c>
    </row>
    <row r="99" spans="8:8" x14ac:dyDescent="0.2">
      <c r="H99" s="194" t="str">
        <f>CONCATENATE(Resumen!F97,Resumen!H97)</f>
        <v/>
      </c>
    </row>
    <row r="100" spans="8:8" x14ac:dyDescent="0.2">
      <c r="H100" s="194" t="str">
        <f>CONCATENATE(Resumen!F98,Resumen!H98)</f>
        <v/>
      </c>
    </row>
    <row r="101" spans="8:8" x14ac:dyDescent="0.2">
      <c r="H101" s="194" t="str">
        <f>CONCATENATE(Resumen!F99,Resumen!H99)</f>
        <v/>
      </c>
    </row>
    <row r="102" spans="8:8" x14ac:dyDescent="0.2">
      <c r="H102" s="194" t="str">
        <f>CONCATENATE(Resumen!F100,Resumen!H100)</f>
        <v/>
      </c>
    </row>
    <row r="103" spans="8:8" x14ac:dyDescent="0.2">
      <c r="H103" s="194" t="str">
        <f>CONCATENATE(Resumen!F101,Resumen!H101)</f>
        <v/>
      </c>
    </row>
    <row r="104" spans="8:8" x14ac:dyDescent="0.2">
      <c r="H104" s="194" t="str">
        <f>CONCATENATE(Resumen!F102,Resumen!H102)</f>
        <v/>
      </c>
    </row>
    <row r="105" spans="8:8" x14ac:dyDescent="0.2">
      <c r="H105" s="194" t="str">
        <f>CONCATENATE(Resumen!F103,Resumen!H103)</f>
        <v/>
      </c>
    </row>
    <row r="106" spans="8:8" x14ac:dyDescent="0.2">
      <c r="H106" s="194" t="str">
        <f>CONCATENATE(Resumen!F104,Resumen!H104)</f>
        <v/>
      </c>
    </row>
    <row r="107" spans="8:8" x14ac:dyDescent="0.2">
      <c r="H107" s="194" t="str">
        <f>CONCATENATE(Resumen!F105,Resumen!H105)</f>
        <v/>
      </c>
    </row>
    <row r="108" spans="8:8" x14ac:dyDescent="0.2">
      <c r="H108" s="194" t="str">
        <f>CONCATENATE(Resumen!F106,Resumen!H106)</f>
        <v/>
      </c>
    </row>
    <row r="109" spans="8:8" x14ac:dyDescent="0.2">
      <c r="H109" s="194" t="str">
        <f>CONCATENATE(Resumen!F107,Resumen!H107)</f>
        <v/>
      </c>
    </row>
    <row r="110" spans="8:8" x14ac:dyDescent="0.2">
      <c r="H110" s="194" t="str">
        <f>CONCATENATE(Resumen!F108,Resumen!H108)</f>
        <v/>
      </c>
    </row>
    <row r="111" spans="8:8" x14ac:dyDescent="0.2">
      <c r="H111" s="194" t="str">
        <f>CONCATENATE(Resumen!F109,Resumen!H109)</f>
        <v/>
      </c>
    </row>
    <row r="112" spans="8:8" x14ac:dyDescent="0.2">
      <c r="H112" s="194" t="str">
        <f>CONCATENATE(Resumen!F110,Resumen!H110)</f>
        <v/>
      </c>
    </row>
    <row r="113" spans="8:8" x14ac:dyDescent="0.2">
      <c r="H113" s="194" t="str">
        <f>CONCATENATE(Resumen!F111,Resumen!H111)</f>
        <v/>
      </c>
    </row>
    <row r="114" spans="8:8" x14ac:dyDescent="0.2">
      <c r="H114" s="194" t="str">
        <f>CONCATENATE(Resumen!F112,Resumen!H112)</f>
        <v/>
      </c>
    </row>
    <row r="115" spans="8:8" x14ac:dyDescent="0.2">
      <c r="H115" s="194" t="str">
        <f>CONCATENATE(Resumen!F113,Resumen!H113)</f>
        <v/>
      </c>
    </row>
    <row r="116" spans="8:8" x14ac:dyDescent="0.2">
      <c r="H116" s="194" t="str">
        <f>CONCATENATE(Resumen!F114,Resumen!H114)</f>
        <v/>
      </c>
    </row>
    <row r="117" spans="8:8" x14ac:dyDescent="0.2">
      <c r="H117" s="194" t="str">
        <f>CONCATENATE(Resumen!F115,Resumen!H115)</f>
        <v/>
      </c>
    </row>
    <row r="118" spans="8:8" x14ac:dyDescent="0.2">
      <c r="H118" s="194" t="str">
        <f>CONCATENATE(Resumen!F116,Resumen!H116)</f>
        <v/>
      </c>
    </row>
    <row r="119" spans="8:8" x14ac:dyDescent="0.2">
      <c r="H119" s="194" t="str">
        <f>CONCATENATE(Resumen!F117,Resumen!H117)</f>
        <v/>
      </c>
    </row>
    <row r="120" spans="8:8" x14ac:dyDescent="0.2">
      <c r="H120" s="194" t="str">
        <f>CONCATENATE(Resumen!F118,Resumen!H118)</f>
        <v/>
      </c>
    </row>
    <row r="121" spans="8:8" x14ac:dyDescent="0.2">
      <c r="H121" s="194" t="str">
        <f>CONCATENATE(Resumen!F119,Resumen!H119)</f>
        <v/>
      </c>
    </row>
    <row r="122" spans="8:8" x14ac:dyDescent="0.2">
      <c r="H122" s="194" t="str">
        <f>CONCATENATE(Resumen!F120,Resumen!H120)</f>
        <v/>
      </c>
    </row>
    <row r="123" spans="8:8" x14ac:dyDescent="0.2">
      <c r="H123" s="194" t="str">
        <f>CONCATENATE(Resumen!F121,Resumen!H121)</f>
        <v/>
      </c>
    </row>
    <row r="124" spans="8:8" x14ac:dyDescent="0.2">
      <c r="H124" s="194" t="str">
        <f>CONCATENATE(Resumen!F122,Resumen!H122)</f>
        <v/>
      </c>
    </row>
    <row r="125" spans="8:8" x14ac:dyDescent="0.2">
      <c r="H125" s="194" t="str">
        <f>CONCATENATE(Resumen!F123,Resumen!H123)</f>
        <v/>
      </c>
    </row>
    <row r="126" spans="8:8" x14ac:dyDescent="0.2">
      <c r="H126" s="194" t="str">
        <f>CONCATENATE(Resumen!F124,Resumen!H124)</f>
        <v/>
      </c>
    </row>
    <row r="127" spans="8:8" x14ac:dyDescent="0.2">
      <c r="H127" s="194" t="str">
        <f>CONCATENATE(Resumen!F125,Resumen!H125)</f>
        <v/>
      </c>
    </row>
    <row r="128" spans="8:8" x14ac:dyDescent="0.2">
      <c r="H128" s="194" t="str">
        <f>CONCATENATE(Resumen!F126,Resumen!H126)</f>
        <v/>
      </c>
    </row>
    <row r="129" spans="8:8" x14ac:dyDescent="0.2">
      <c r="H129" s="194" t="str">
        <f>CONCATENATE(Resumen!F127,Resumen!H127)</f>
        <v/>
      </c>
    </row>
    <row r="130" spans="8:8" x14ac:dyDescent="0.2">
      <c r="H130" s="194" t="str">
        <f>CONCATENATE(Resumen!F128,Resumen!H128)</f>
        <v/>
      </c>
    </row>
    <row r="131" spans="8:8" x14ac:dyDescent="0.2">
      <c r="H131" s="194" t="str">
        <f>CONCATENATE(Resumen!F129,Resumen!H129)</f>
        <v/>
      </c>
    </row>
    <row r="132" spans="8:8" x14ac:dyDescent="0.2">
      <c r="H132" s="194" t="str">
        <f>CONCATENATE(Resumen!F130,Resumen!H130)</f>
        <v/>
      </c>
    </row>
    <row r="133" spans="8:8" x14ac:dyDescent="0.2">
      <c r="H133" s="194" t="str">
        <f>CONCATENATE(Resumen!F131,Resumen!H131)</f>
        <v/>
      </c>
    </row>
    <row r="134" spans="8:8" x14ac:dyDescent="0.2">
      <c r="H134" s="194" t="str">
        <f>CONCATENATE(Resumen!F132,Resumen!H132)</f>
        <v/>
      </c>
    </row>
    <row r="135" spans="8:8" x14ac:dyDescent="0.2">
      <c r="H135" s="194" t="str">
        <f>CONCATENATE(Resumen!F133,Resumen!H133)</f>
        <v/>
      </c>
    </row>
    <row r="136" spans="8:8" x14ac:dyDescent="0.2">
      <c r="H136" s="194" t="str">
        <f>CONCATENATE(Resumen!F134,Resumen!H134)</f>
        <v/>
      </c>
    </row>
    <row r="137" spans="8:8" x14ac:dyDescent="0.2">
      <c r="H137" s="194" t="str">
        <f>CONCATENATE(Resumen!F135,Resumen!H135)</f>
        <v/>
      </c>
    </row>
    <row r="138" spans="8:8" x14ac:dyDescent="0.2">
      <c r="H138" s="194" t="str">
        <f>CONCATENATE(Resumen!F136,Resumen!H136)</f>
        <v/>
      </c>
    </row>
    <row r="139" spans="8:8" x14ac:dyDescent="0.2">
      <c r="H139" s="194" t="str">
        <f>CONCATENATE(Resumen!F137,Resumen!H137)</f>
        <v/>
      </c>
    </row>
    <row r="140" spans="8:8" x14ac:dyDescent="0.2">
      <c r="H140" s="194" t="str">
        <f>CONCATENATE(Resumen!F138,Resumen!H138)</f>
        <v/>
      </c>
    </row>
    <row r="141" spans="8:8" x14ac:dyDescent="0.2">
      <c r="H141" s="194" t="str">
        <f>CONCATENATE(Resumen!F139,Resumen!H139)</f>
        <v/>
      </c>
    </row>
    <row r="142" spans="8:8" x14ac:dyDescent="0.2">
      <c r="H142" s="194" t="str">
        <f>CONCATENATE(Resumen!F140,Resumen!H140)</f>
        <v/>
      </c>
    </row>
    <row r="143" spans="8:8" x14ac:dyDescent="0.2">
      <c r="H143" s="194" t="str">
        <f>CONCATENATE(Resumen!F141,Resumen!H141)</f>
        <v/>
      </c>
    </row>
    <row r="144" spans="8:8" x14ac:dyDescent="0.2">
      <c r="H144" s="194" t="str">
        <f>CONCATENATE(Resumen!F142,Resumen!H142)</f>
        <v/>
      </c>
    </row>
    <row r="145" spans="8:8" x14ac:dyDescent="0.2">
      <c r="H145" s="194" t="str">
        <f>CONCATENATE(Resumen!F143,Resumen!H143)</f>
        <v/>
      </c>
    </row>
    <row r="146" spans="8:8" x14ac:dyDescent="0.2">
      <c r="H146" s="194" t="str">
        <f>CONCATENATE(Resumen!F144,Resumen!H144)</f>
        <v/>
      </c>
    </row>
    <row r="147" spans="8:8" x14ac:dyDescent="0.2">
      <c r="H147" s="194" t="str">
        <f>CONCATENATE(Resumen!F145,Resumen!H145)</f>
        <v/>
      </c>
    </row>
    <row r="148" spans="8:8" x14ac:dyDescent="0.2">
      <c r="H148" s="194" t="str">
        <f>CONCATENATE(Resumen!F146,Resumen!H146)</f>
        <v/>
      </c>
    </row>
    <row r="149" spans="8:8" x14ac:dyDescent="0.2">
      <c r="H149" s="194" t="str">
        <f>CONCATENATE(Resumen!F147,Resumen!H147)</f>
        <v/>
      </c>
    </row>
    <row r="150" spans="8:8" x14ac:dyDescent="0.2">
      <c r="H150" s="194" t="str">
        <f>CONCATENATE(Resumen!F148,Resumen!H148)</f>
        <v/>
      </c>
    </row>
    <row r="151" spans="8:8" x14ac:dyDescent="0.2">
      <c r="H151" s="194" t="str">
        <f>CONCATENATE(Resumen!F149,Resumen!H149)</f>
        <v/>
      </c>
    </row>
    <row r="152" spans="8:8" x14ac:dyDescent="0.2">
      <c r="H152" s="194" t="str">
        <f>CONCATENATE(Resumen!F150,Resumen!H150)</f>
        <v/>
      </c>
    </row>
    <row r="153" spans="8:8" x14ac:dyDescent="0.2">
      <c r="H153" s="194" t="str">
        <f>CONCATENATE(Resumen!F151,Resumen!H151)</f>
        <v/>
      </c>
    </row>
    <row r="154" spans="8:8" x14ac:dyDescent="0.2">
      <c r="H154" s="194" t="str">
        <f>CONCATENATE(Resumen!F152,Resumen!H152)</f>
        <v/>
      </c>
    </row>
    <row r="155" spans="8:8" x14ac:dyDescent="0.2">
      <c r="H155" s="194" t="str">
        <f>CONCATENATE(Resumen!F153,Resumen!H153)</f>
        <v/>
      </c>
    </row>
    <row r="156" spans="8:8" x14ac:dyDescent="0.2">
      <c r="H156" s="194" t="str">
        <f>CONCATENATE(Resumen!F154,Resumen!H154)</f>
        <v/>
      </c>
    </row>
    <row r="157" spans="8:8" x14ac:dyDescent="0.2">
      <c r="H157" s="194" t="str">
        <f>CONCATENATE(Resumen!F155,Resumen!H155)</f>
        <v/>
      </c>
    </row>
    <row r="158" spans="8:8" x14ac:dyDescent="0.2">
      <c r="H158" s="194" t="str">
        <f>CONCATENATE(Resumen!F156,Resumen!H156)</f>
        <v/>
      </c>
    </row>
    <row r="159" spans="8:8" x14ac:dyDescent="0.2">
      <c r="H159" s="194" t="str">
        <f>CONCATENATE(Resumen!F157,Resumen!H157)</f>
        <v/>
      </c>
    </row>
    <row r="160" spans="8:8" x14ac:dyDescent="0.2">
      <c r="H160" s="194" t="str">
        <f>CONCATENATE(Resumen!F158,Resumen!H158)</f>
        <v/>
      </c>
    </row>
    <row r="161" spans="8:8" x14ac:dyDescent="0.2">
      <c r="H161" s="194" t="str">
        <f>CONCATENATE(Resumen!F159,Resumen!H159)</f>
        <v/>
      </c>
    </row>
    <row r="162" spans="8:8" x14ac:dyDescent="0.2">
      <c r="H162" s="194" t="str">
        <f>CONCATENATE(Resumen!F160,Resumen!H160)</f>
        <v/>
      </c>
    </row>
    <row r="163" spans="8:8" x14ac:dyDescent="0.2">
      <c r="H163" s="194" t="str">
        <f>CONCATENATE(Resumen!F161,Resumen!H161)</f>
        <v/>
      </c>
    </row>
    <row r="164" spans="8:8" x14ac:dyDescent="0.2">
      <c r="H164" s="194" t="str">
        <f>CONCATENATE(Resumen!F162,Resumen!H162)</f>
        <v/>
      </c>
    </row>
    <row r="165" spans="8:8" x14ac:dyDescent="0.2">
      <c r="H165" s="194" t="str">
        <f>CONCATENATE(Resumen!F163,Resumen!H163)</f>
        <v/>
      </c>
    </row>
    <row r="166" spans="8:8" x14ac:dyDescent="0.2">
      <c r="H166" s="194" t="str">
        <f>CONCATENATE(Resumen!F164,Resumen!H164)</f>
        <v/>
      </c>
    </row>
    <row r="167" spans="8:8" x14ac:dyDescent="0.2">
      <c r="H167" s="194" t="str">
        <f>CONCATENATE(Resumen!F165,Resumen!H165)</f>
        <v/>
      </c>
    </row>
    <row r="168" spans="8:8" x14ac:dyDescent="0.2">
      <c r="H168" s="194" t="str">
        <f>CONCATENATE(Resumen!F166,Resumen!H166)</f>
        <v/>
      </c>
    </row>
    <row r="169" spans="8:8" x14ac:dyDescent="0.2">
      <c r="H169" s="194" t="str">
        <f>CONCATENATE(Resumen!F167,Resumen!H167)</f>
        <v/>
      </c>
    </row>
    <row r="170" spans="8:8" x14ac:dyDescent="0.2">
      <c r="H170" s="194" t="str">
        <f>CONCATENATE(Resumen!F168,Resumen!H168)</f>
        <v/>
      </c>
    </row>
    <row r="171" spans="8:8" x14ac:dyDescent="0.2">
      <c r="H171" s="194" t="str">
        <f>CONCATENATE(Resumen!F169,Resumen!H169)</f>
        <v/>
      </c>
    </row>
    <row r="172" spans="8:8" x14ac:dyDescent="0.2">
      <c r="H172" s="194" t="str">
        <f>CONCATENATE(Resumen!F170,Resumen!H170)</f>
        <v/>
      </c>
    </row>
    <row r="173" spans="8:8" x14ac:dyDescent="0.2">
      <c r="H173" s="194" t="str">
        <f>CONCATENATE(Resumen!F171,Resumen!H171)</f>
        <v/>
      </c>
    </row>
    <row r="174" spans="8:8" x14ac:dyDescent="0.2">
      <c r="H174" s="194" t="str">
        <f>CONCATENATE(Resumen!F172,Resumen!H172)</f>
        <v/>
      </c>
    </row>
    <row r="175" spans="8:8" x14ac:dyDescent="0.2">
      <c r="H175" s="194" t="str">
        <f>CONCATENATE(Resumen!F173,Resumen!H173)</f>
        <v/>
      </c>
    </row>
    <row r="176" spans="8:8" x14ac:dyDescent="0.2">
      <c r="H176" s="194" t="str">
        <f>CONCATENATE(Resumen!F174,Resumen!H174)</f>
        <v/>
      </c>
    </row>
    <row r="177" spans="8:8" x14ac:dyDescent="0.2">
      <c r="H177" s="194" t="str">
        <f>CONCATENATE(Resumen!F175,Resumen!H175)</f>
        <v/>
      </c>
    </row>
    <row r="178" spans="8:8" x14ac:dyDescent="0.2">
      <c r="H178" s="194" t="str">
        <f>CONCATENATE(Resumen!F176,Resumen!H176)</f>
        <v/>
      </c>
    </row>
    <row r="179" spans="8:8" x14ac:dyDescent="0.2">
      <c r="H179" s="194" t="str">
        <f>CONCATENATE(Resumen!F177,Resumen!H177)</f>
        <v/>
      </c>
    </row>
    <row r="180" spans="8:8" x14ac:dyDescent="0.2">
      <c r="H180" s="194" t="str">
        <f>CONCATENATE(Resumen!F178,Resumen!H178)</f>
        <v/>
      </c>
    </row>
    <row r="181" spans="8:8" x14ac:dyDescent="0.2">
      <c r="H181" s="194" t="str">
        <f>CONCATENATE(Resumen!F179,Resumen!H179)</f>
        <v/>
      </c>
    </row>
    <row r="182" spans="8:8" x14ac:dyDescent="0.2">
      <c r="H182" s="194" t="str">
        <f>CONCATENATE(Resumen!F180,Resumen!H180)</f>
        <v/>
      </c>
    </row>
    <row r="183" spans="8:8" x14ac:dyDescent="0.2">
      <c r="H183" s="194" t="str">
        <f>CONCATENATE(Resumen!F181,Resumen!H181)</f>
        <v/>
      </c>
    </row>
    <row r="184" spans="8:8" x14ac:dyDescent="0.2">
      <c r="H184" s="194" t="str">
        <f>CONCATENATE(Resumen!F182,Resumen!H182)</f>
        <v/>
      </c>
    </row>
    <row r="185" spans="8:8" x14ac:dyDescent="0.2">
      <c r="H185" s="194" t="str">
        <f>CONCATENATE(Resumen!F183,Resumen!H183)</f>
        <v/>
      </c>
    </row>
    <row r="186" spans="8:8" x14ac:dyDescent="0.2">
      <c r="H186" s="194" t="str">
        <f>CONCATENATE(Resumen!F184,Resumen!H184)</f>
        <v/>
      </c>
    </row>
    <row r="187" spans="8:8" x14ac:dyDescent="0.2">
      <c r="H187" s="194" t="str">
        <f>CONCATENATE(Resumen!F185,Resumen!H185)</f>
        <v/>
      </c>
    </row>
    <row r="188" spans="8:8" x14ac:dyDescent="0.2">
      <c r="H188" s="194" t="str">
        <f>CONCATENATE(Resumen!F186,Resumen!H186)</f>
        <v/>
      </c>
    </row>
    <row r="189" spans="8:8" x14ac:dyDescent="0.2">
      <c r="H189" s="194" t="str">
        <f>CONCATENATE(Resumen!F187,Resumen!H187)</f>
        <v/>
      </c>
    </row>
    <row r="190" spans="8:8" x14ac:dyDescent="0.2">
      <c r="H190" s="194" t="str">
        <f>CONCATENATE(Resumen!F188,Resumen!H188)</f>
        <v/>
      </c>
    </row>
    <row r="191" spans="8:8" x14ac:dyDescent="0.2">
      <c r="H191" s="194" t="str">
        <f>CONCATENATE(Resumen!F189,Resumen!H189)</f>
        <v/>
      </c>
    </row>
    <row r="192" spans="8:8" x14ac:dyDescent="0.2">
      <c r="H192" s="194" t="str">
        <f>CONCATENATE(Resumen!F190,Resumen!H190)</f>
        <v/>
      </c>
    </row>
    <row r="193" spans="8:8" x14ac:dyDescent="0.2">
      <c r="H193" s="194" t="str">
        <f>CONCATENATE(Resumen!F191,Resumen!H191)</f>
        <v/>
      </c>
    </row>
    <row r="194" spans="8:8" x14ac:dyDescent="0.2">
      <c r="H194" s="194" t="str">
        <f>CONCATENATE(Resumen!F192,Resumen!H192)</f>
        <v/>
      </c>
    </row>
    <row r="195" spans="8:8" x14ac:dyDescent="0.2">
      <c r="H195" s="194" t="str">
        <f>CONCATENATE(Resumen!F193,Resumen!H193)</f>
        <v/>
      </c>
    </row>
    <row r="196" spans="8:8" x14ac:dyDescent="0.2">
      <c r="H196" s="194" t="str">
        <f>CONCATENATE(Resumen!F194,Resumen!H194)</f>
        <v/>
      </c>
    </row>
    <row r="197" spans="8:8" x14ac:dyDescent="0.2">
      <c r="H197" s="194" t="str">
        <f>CONCATENATE(Resumen!F195,Resumen!H195)</f>
        <v/>
      </c>
    </row>
    <row r="198" spans="8:8" x14ac:dyDescent="0.2">
      <c r="H198" s="194" t="str">
        <f>CONCATENATE(Resumen!F196,Resumen!H196)</f>
        <v/>
      </c>
    </row>
    <row r="199" spans="8:8" x14ac:dyDescent="0.2">
      <c r="H199" s="194" t="str">
        <f>CONCATENATE(Resumen!F197,Resumen!H197)</f>
        <v/>
      </c>
    </row>
    <row r="200" spans="8:8" x14ac:dyDescent="0.2">
      <c r="H200" s="194" t="str">
        <f>CONCATENATE(Resumen!F198,Resumen!H198)</f>
        <v/>
      </c>
    </row>
    <row r="201" spans="8:8" x14ac:dyDescent="0.2">
      <c r="H201" s="194" t="str">
        <f>CONCATENATE(Resumen!F199,Resumen!H199)</f>
        <v/>
      </c>
    </row>
    <row r="202" spans="8:8" x14ac:dyDescent="0.2">
      <c r="H202" s="194" t="str">
        <f>CONCATENATE(Resumen!F200,Resumen!H200)</f>
        <v/>
      </c>
    </row>
    <row r="203" spans="8:8" x14ac:dyDescent="0.2">
      <c r="H203" s="194" t="str">
        <f>CONCATENATE(Resumen!F201,Resumen!H201)</f>
        <v/>
      </c>
    </row>
    <row r="204" spans="8:8" x14ac:dyDescent="0.2">
      <c r="H204" s="194" t="str">
        <f>CONCATENATE(Resumen!F202,Resumen!H202)</f>
        <v/>
      </c>
    </row>
    <row r="205" spans="8:8" x14ac:dyDescent="0.2">
      <c r="H205" s="194" t="str">
        <f>CONCATENATE(Resumen!F203,Resumen!H203)</f>
        <v/>
      </c>
    </row>
    <row r="206" spans="8:8" x14ac:dyDescent="0.2">
      <c r="H206" s="194" t="str">
        <f>CONCATENATE(Resumen!F204,Resumen!H204)</f>
        <v/>
      </c>
    </row>
    <row r="207" spans="8:8" x14ac:dyDescent="0.2">
      <c r="H207" s="194" t="str">
        <f>CONCATENATE(Resumen!F205,Resumen!H205)</f>
        <v/>
      </c>
    </row>
    <row r="208" spans="8:8" x14ac:dyDescent="0.2">
      <c r="H208" s="194" t="str">
        <f>CONCATENATE(Resumen!F206,Resumen!H206)</f>
        <v/>
      </c>
    </row>
    <row r="209" spans="8:8" x14ac:dyDescent="0.2">
      <c r="H209" s="194" t="str">
        <f>CONCATENATE(Resumen!F207,Resumen!H207)</f>
        <v/>
      </c>
    </row>
    <row r="210" spans="8:8" x14ac:dyDescent="0.2">
      <c r="H210" s="194" t="str">
        <f>CONCATENATE(Resumen!F208,Resumen!H208)</f>
        <v/>
      </c>
    </row>
    <row r="211" spans="8:8" x14ac:dyDescent="0.2">
      <c r="H211" s="194" t="str">
        <f>CONCATENATE(Resumen!F209,Resumen!H209)</f>
        <v/>
      </c>
    </row>
    <row r="212" spans="8:8" x14ac:dyDescent="0.2">
      <c r="H212" s="194" t="str">
        <f>CONCATENATE(Resumen!F210,Resumen!H210)</f>
        <v/>
      </c>
    </row>
    <row r="213" spans="8:8" x14ac:dyDescent="0.2">
      <c r="H213" s="194" t="str">
        <f>CONCATENATE(Resumen!F211,Resumen!H211)</f>
        <v/>
      </c>
    </row>
    <row r="214" spans="8:8" x14ac:dyDescent="0.2">
      <c r="H214" s="194" t="str">
        <f>CONCATENATE(Resumen!F212,Resumen!H212)</f>
        <v/>
      </c>
    </row>
    <row r="215" spans="8:8" x14ac:dyDescent="0.2">
      <c r="H215" s="194" t="str">
        <f>CONCATENATE(Resumen!F213,Resumen!H213)</f>
        <v/>
      </c>
    </row>
    <row r="216" spans="8:8" x14ac:dyDescent="0.2">
      <c r="H216" s="194" t="str">
        <f>CONCATENATE(Resumen!F214,Resumen!H214)</f>
        <v/>
      </c>
    </row>
    <row r="217" spans="8:8" x14ac:dyDescent="0.2">
      <c r="H217" s="194" t="str">
        <f>CONCATENATE(Resumen!F215,Resumen!H215)</f>
        <v/>
      </c>
    </row>
    <row r="218" spans="8:8" x14ac:dyDescent="0.2">
      <c r="H218" s="194" t="str">
        <f>CONCATENATE(Resumen!F216,Resumen!H216)</f>
        <v/>
      </c>
    </row>
    <row r="219" spans="8:8" x14ac:dyDescent="0.2">
      <c r="H219" s="194" t="str">
        <f>CONCATENATE(Resumen!F217,Resumen!H217)</f>
        <v/>
      </c>
    </row>
    <row r="220" spans="8:8" x14ac:dyDescent="0.2">
      <c r="H220" s="194" t="str">
        <f>CONCATENATE(Resumen!F218,Resumen!H218)</f>
        <v/>
      </c>
    </row>
    <row r="221" spans="8:8" x14ac:dyDescent="0.2">
      <c r="H221" s="194" t="str">
        <f>CONCATENATE(Resumen!F219,Resumen!H219)</f>
        <v/>
      </c>
    </row>
    <row r="222" spans="8:8" x14ac:dyDescent="0.2">
      <c r="H222" s="194" t="str">
        <f>CONCATENATE(Resumen!F220,Resumen!H220)</f>
        <v/>
      </c>
    </row>
    <row r="223" spans="8:8" x14ac:dyDescent="0.2">
      <c r="H223" s="194" t="str">
        <f>CONCATENATE(Resumen!F221,Resumen!H221)</f>
        <v/>
      </c>
    </row>
    <row r="224" spans="8:8" x14ac:dyDescent="0.2">
      <c r="H224" s="194" t="str">
        <f>CONCATENATE(Resumen!F222,Resumen!H222)</f>
        <v/>
      </c>
    </row>
    <row r="225" spans="8:8" x14ac:dyDescent="0.2">
      <c r="H225" s="194" t="str">
        <f>CONCATENATE(Resumen!F223,Resumen!H223)</f>
        <v/>
      </c>
    </row>
    <row r="226" spans="8:8" x14ac:dyDescent="0.2">
      <c r="H226" s="194" t="str">
        <f>CONCATENATE(Resumen!F224,Resumen!H224)</f>
        <v/>
      </c>
    </row>
    <row r="227" spans="8:8" x14ac:dyDescent="0.2">
      <c r="H227" s="194" t="str">
        <f>CONCATENATE(Resumen!F225,Resumen!H225)</f>
        <v/>
      </c>
    </row>
    <row r="228" spans="8:8" x14ac:dyDescent="0.2">
      <c r="H228" s="194" t="str">
        <f>CONCATENATE(Resumen!F226,Resumen!H226)</f>
        <v/>
      </c>
    </row>
    <row r="229" spans="8:8" x14ac:dyDescent="0.2">
      <c r="H229" s="194" t="str">
        <f>CONCATENATE(Resumen!F227,Resumen!H227)</f>
        <v/>
      </c>
    </row>
    <row r="230" spans="8:8" x14ac:dyDescent="0.2">
      <c r="H230" s="194" t="str">
        <f>CONCATENATE(Resumen!F228,Resumen!H228)</f>
        <v/>
      </c>
    </row>
    <row r="231" spans="8:8" x14ac:dyDescent="0.2">
      <c r="H231" s="194" t="str">
        <f>CONCATENATE(Resumen!F229,Resumen!H229)</f>
        <v/>
      </c>
    </row>
    <row r="232" spans="8:8" x14ac:dyDescent="0.2">
      <c r="H232" s="194" t="str">
        <f>CONCATENATE(Resumen!F230,Resumen!H230)</f>
        <v/>
      </c>
    </row>
    <row r="233" spans="8:8" x14ac:dyDescent="0.2">
      <c r="H233" s="194" t="str">
        <f>CONCATENATE(Resumen!F231,Resumen!H231)</f>
        <v/>
      </c>
    </row>
    <row r="234" spans="8:8" x14ac:dyDescent="0.2">
      <c r="H234" s="194" t="str">
        <f>CONCATENATE(Resumen!F232,Resumen!H232)</f>
        <v/>
      </c>
    </row>
    <row r="235" spans="8:8" x14ac:dyDescent="0.2">
      <c r="H235" s="194" t="str">
        <f>CONCATENATE(Resumen!F233,Resumen!H233)</f>
        <v/>
      </c>
    </row>
    <row r="236" spans="8:8" x14ac:dyDescent="0.2">
      <c r="H236" s="194" t="str">
        <f>CONCATENATE(Resumen!F234,Resumen!H234)</f>
        <v/>
      </c>
    </row>
    <row r="237" spans="8:8" x14ac:dyDescent="0.2">
      <c r="H237" s="194" t="str">
        <f>CONCATENATE(Resumen!F235,Resumen!H235)</f>
        <v/>
      </c>
    </row>
    <row r="238" spans="8:8" x14ac:dyDescent="0.2">
      <c r="H238" s="194" t="str">
        <f>CONCATENATE(Resumen!F236,Resumen!H236)</f>
        <v/>
      </c>
    </row>
    <row r="239" spans="8:8" x14ac:dyDescent="0.2">
      <c r="H239" s="194" t="str">
        <f>CONCATENATE(Resumen!F237,Resumen!H237)</f>
        <v/>
      </c>
    </row>
    <row r="240" spans="8:8" x14ac:dyDescent="0.2">
      <c r="H240" s="194" t="str">
        <f>CONCATENATE(Resumen!F238,Resumen!H238)</f>
        <v/>
      </c>
    </row>
    <row r="241" spans="8:8" x14ac:dyDescent="0.2">
      <c r="H241" s="194" t="str">
        <f>CONCATENATE(Resumen!F239,Resumen!H239)</f>
        <v/>
      </c>
    </row>
    <row r="242" spans="8:8" x14ac:dyDescent="0.2">
      <c r="H242" s="194" t="str">
        <f>CONCATENATE(Resumen!F240,Resumen!H240)</f>
        <v/>
      </c>
    </row>
    <row r="243" spans="8:8" x14ac:dyDescent="0.2">
      <c r="H243" s="194" t="str">
        <f>CONCATENATE(Resumen!F241,Resumen!H241)</f>
        <v/>
      </c>
    </row>
    <row r="244" spans="8:8" x14ac:dyDescent="0.2">
      <c r="H244" s="194" t="str">
        <f>CONCATENATE(Resumen!F242,Resumen!H242)</f>
        <v/>
      </c>
    </row>
    <row r="245" spans="8:8" x14ac:dyDescent="0.2">
      <c r="H245" s="194" t="str">
        <f>CONCATENATE(Resumen!F243,Resumen!H243)</f>
        <v/>
      </c>
    </row>
    <row r="246" spans="8:8" x14ac:dyDescent="0.2">
      <c r="H246" s="194" t="str">
        <f>CONCATENATE(Resumen!F244,Resumen!H244)</f>
        <v/>
      </c>
    </row>
    <row r="247" spans="8:8" x14ac:dyDescent="0.2">
      <c r="H247" s="194" t="str">
        <f>CONCATENATE(Resumen!F245,Resumen!H245)</f>
        <v/>
      </c>
    </row>
    <row r="248" spans="8:8" x14ac:dyDescent="0.2">
      <c r="H248" s="194" t="str">
        <f>CONCATENATE(Resumen!F246,Resumen!H246)</f>
        <v/>
      </c>
    </row>
    <row r="249" spans="8:8" x14ac:dyDescent="0.2">
      <c r="H249" s="194" t="str">
        <f>CONCATENATE(Resumen!F247,Resumen!H247)</f>
        <v/>
      </c>
    </row>
    <row r="250" spans="8:8" x14ac:dyDescent="0.2">
      <c r="H250" s="194" t="str">
        <f>CONCATENATE(Resumen!F248,Resumen!H248)</f>
        <v/>
      </c>
    </row>
    <row r="251" spans="8:8" x14ac:dyDescent="0.2">
      <c r="H251" s="194" t="str">
        <f>CONCATENATE(Resumen!F249,Resumen!H249)</f>
        <v/>
      </c>
    </row>
    <row r="252" spans="8:8" x14ac:dyDescent="0.2">
      <c r="H252" s="194" t="str">
        <f>CONCATENATE(Resumen!F250,Resumen!H250)</f>
        <v/>
      </c>
    </row>
    <row r="253" spans="8:8" x14ac:dyDescent="0.2">
      <c r="H253" s="194" t="str">
        <f>CONCATENATE(Resumen!F251,Resumen!H251)</f>
        <v/>
      </c>
    </row>
    <row r="254" spans="8:8" x14ac:dyDescent="0.2">
      <c r="H254" s="194" t="str">
        <f>CONCATENATE(Resumen!F252,Resumen!H252)</f>
        <v/>
      </c>
    </row>
    <row r="255" spans="8:8" x14ac:dyDescent="0.2">
      <c r="H255" s="194" t="str">
        <f>CONCATENATE(Resumen!F253,Resumen!H253)</f>
        <v/>
      </c>
    </row>
    <row r="256" spans="8:8" x14ac:dyDescent="0.2">
      <c r="H256" s="194" t="str">
        <f>CONCATENATE(Resumen!F254,Resumen!H254)</f>
        <v/>
      </c>
    </row>
    <row r="257" spans="8:8" x14ac:dyDescent="0.2">
      <c r="H257" s="194" t="str">
        <f>CONCATENATE(Resumen!F255,Resumen!H255)</f>
        <v/>
      </c>
    </row>
    <row r="258" spans="8:8" x14ac:dyDescent="0.2">
      <c r="H258" s="194" t="str">
        <f>CONCATENATE(Resumen!F256,Resumen!H256)</f>
        <v/>
      </c>
    </row>
    <row r="259" spans="8:8" x14ac:dyDescent="0.2">
      <c r="H259" s="194" t="str">
        <f>CONCATENATE(Resumen!F257,Resumen!H257)</f>
        <v/>
      </c>
    </row>
    <row r="260" spans="8:8" x14ac:dyDescent="0.2">
      <c r="H260" s="194" t="str">
        <f>CONCATENATE(Resumen!F258,Resumen!H258)</f>
        <v/>
      </c>
    </row>
    <row r="261" spans="8:8" x14ac:dyDescent="0.2">
      <c r="H261" s="194" t="str">
        <f>CONCATENATE(Resumen!F259,Resumen!H259)</f>
        <v/>
      </c>
    </row>
    <row r="262" spans="8:8" x14ac:dyDescent="0.2">
      <c r="H262" s="194" t="str">
        <f>CONCATENATE(Resumen!F260,Resumen!H260)</f>
        <v/>
      </c>
    </row>
    <row r="263" spans="8:8" x14ac:dyDescent="0.2">
      <c r="H263" s="194" t="str">
        <f>CONCATENATE(Resumen!F261,Resumen!H261)</f>
        <v/>
      </c>
    </row>
    <row r="264" spans="8:8" x14ac:dyDescent="0.2">
      <c r="H264" s="194" t="str">
        <f>CONCATENATE(Resumen!F262,Resumen!H262)</f>
        <v/>
      </c>
    </row>
    <row r="265" spans="8:8" x14ac:dyDescent="0.2">
      <c r="H265" s="194" t="str">
        <f>CONCATENATE(Resumen!F263,Resumen!H263)</f>
        <v/>
      </c>
    </row>
    <row r="266" spans="8:8" x14ac:dyDescent="0.2">
      <c r="H266" s="194" t="str">
        <f>CONCATENATE(Resumen!F264,Resumen!H264)</f>
        <v/>
      </c>
    </row>
    <row r="267" spans="8:8" x14ac:dyDescent="0.2">
      <c r="H267" s="194" t="str">
        <f>CONCATENATE(Resumen!F265,Resumen!H265)</f>
        <v/>
      </c>
    </row>
    <row r="268" spans="8:8" x14ac:dyDescent="0.2">
      <c r="H268" s="194" t="str">
        <f>CONCATENATE(Resumen!F266,Resumen!H266)</f>
        <v/>
      </c>
    </row>
    <row r="269" spans="8:8" x14ac:dyDescent="0.2">
      <c r="H269" s="194" t="str">
        <f>CONCATENATE(Resumen!F267,Resumen!H267)</f>
        <v/>
      </c>
    </row>
    <row r="270" spans="8:8" x14ac:dyDescent="0.2">
      <c r="H270" s="194" t="str">
        <f>CONCATENATE(Resumen!F268,Resumen!H268)</f>
        <v/>
      </c>
    </row>
    <row r="271" spans="8:8" x14ac:dyDescent="0.2">
      <c r="H271" s="194" t="str">
        <f>CONCATENATE(Resumen!F269,Resumen!H269)</f>
        <v/>
      </c>
    </row>
    <row r="272" spans="8:8" x14ac:dyDescent="0.2">
      <c r="H272" s="194" t="str">
        <f>CONCATENATE(Resumen!F270,Resumen!H270)</f>
        <v/>
      </c>
    </row>
    <row r="273" spans="8:8" x14ac:dyDescent="0.2">
      <c r="H273" s="194" t="str">
        <f>CONCATENATE(Resumen!F271,Resumen!H271)</f>
        <v/>
      </c>
    </row>
    <row r="274" spans="8:8" x14ac:dyDescent="0.2">
      <c r="H274" s="194" t="str">
        <f>CONCATENATE(Resumen!F272,Resumen!H272)</f>
        <v/>
      </c>
    </row>
    <row r="275" spans="8:8" x14ac:dyDescent="0.2">
      <c r="H275" s="194" t="str">
        <f>CONCATENATE(Resumen!F273,Resumen!H273)</f>
        <v/>
      </c>
    </row>
    <row r="276" spans="8:8" x14ac:dyDescent="0.2">
      <c r="H276" s="194" t="str">
        <f>CONCATENATE(Resumen!F274,Resumen!H274)</f>
        <v/>
      </c>
    </row>
    <row r="277" spans="8:8" x14ac:dyDescent="0.2">
      <c r="H277" s="194" t="str">
        <f>CONCATENATE(Resumen!F275,Resumen!H275)</f>
        <v/>
      </c>
    </row>
    <row r="278" spans="8:8" x14ac:dyDescent="0.2">
      <c r="H278" s="194" t="str">
        <f>CONCATENATE(Resumen!F276,Resumen!H276)</f>
        <v/>
      </c>
    </row>
    <row r="279" spans="8:8" x14ac:dyDescent="0.2">
      <c r="H279" s="194" t="str">
        <f>CONCATENATE(Resumen!F277,Resumen!H277)</f>
        <v/>
      </c>
    </row>
    <row r="280" spans="8:8" x14ac:dyDescent="0.2">
      <c r="H280" s="194" t="str">
        <f>CONCATENATE(Resumen!F278,Resumen!H278)</f>
        <v/>
      </c>
    </row>
    <row r="281" spans="8:8" x14ac:dyDescent="0.2">
      <c r="H281" s="194" t="str">
        <f>CONCATENATE(Resumen!F279,Resumen!H279)</f>
        <v/>
      </c>
    </row>
    <row r="282" spans="8:8" x14ac:dyDescent="0.2">
      <c r="H282" s="194" t="str">
        <f>CONCATENATE(Resumen!F280,Resumen!H280)</f>
        <v/>
      </c>
    </row>
    <row r="283" spans="8:8" x14ac:dyDescent="0.2">
      <c r="H283" s="194" t="str">
        <f>CONCATENATE(Resumen!F281,Resumen!H281)</f>
        <v/>
      </c>
    </row>
    <row r="284" spans="8:8" x14ac:dyDescent="0.2">
      <c r="H284" s="194" t="str">
        <f>CONCATENATE(Resumen!F282,Resumen!H282)</f>
        <v/>
      </c>
    </row>
    <row r="285" spans="8:8" x14ac:dyDescent="0.2">
      <c r="H285" s="194" t="str">
        <f>CONCATENATE(Resumen!F283,Resumen!H283)</f>
        <v/>
      </c>
    </row>
    <row r="286" spans="8:8" x14ac:dyDescent="0.2">
      <c r="H286" s="194" t="str">
        <f>CONCATENATE(Resumen!F284,Resumen!H284)</f>
        <v/>
      </c>
    </row>
    <row r="287" spans="8:8" x14ac:dyDescent="0.2">
      <c r="H287" s="194" t="str">
        <f>CONCATENATE(Resumen!F285,Resumen!H285)</f>
        <v/>
      </c>
    </row>
    <row r="288" spans="8:8" x14ac:dyDescent="0.2">
      <c r="H288" s="194" t="str">
        <f>CONCATENATE(Resumen!F286,Resumen!H286)</f>
        <v/>
      </c>
    </row>
    <row r="289" spans="8:8" x14ac:dyDescent="0.2">
      <c r="H289" s="194" t="str">
        <f>CONCATENATE(Resumen!F287,Resumen!H287)</f>
        <v/>
      </c>
    </row>
    <row r="290" spans="8:8" x14ac:dyDescent="0.2">
      <c r="H290" s="194" t="str">
        <f>CONCATENATE(Resumen!F288,Resumen!H288)</f>
        <v/>
      </c>
    </row>
    <row r="291" spans="8:8" x14ac:dyDescent="0.2">
      <c r="H291" s="194" t="str">
        <f>CONCATENATE(Resumen!F289,Resumen!H289)</f>
        <v/>
      </c>
    </row>
    <row r="292" spans="8:8" x14ac:dyDescent="0.2">
      <c r="H292" s="194" t="str">
        <f>CONCATENATE(Resumen!F290,Resumen!H290)</f>
        <v/>
      </c>
    </row>
    <row r="293" spans="8:8" x14ac:dyDescent="0.2">
      <c r="H293" s="194" t="str">
        <f>CONCATENATE(Resumen!F291,Resumen!H291)</f>
        <v/>
      </c>
    </row>
    <row r="294" spans="8:8" x14ac:dyDescent="0.2">
      <c r="H294" s="194" t="str">
        <f>CONCATENATE(Resumen!F292,Resumen!H292)</f>
        <v/>
      </c>
    </row>
    <row r="295" spans="8:8" x14ac:dyDescent="0.2">
      <c r="H295" s="194" t="str">
        <f>CONCATENATE(Resumen!F293,Resumen!H293)</f>
        <v/>
      </c>
    </row>
    <row r="296" spans="8:8" x14ac:dyDescent="0.2">
      <c r="H296" s="194" t="str">
        <f>CONCATENATE(Resumen!F294,Resumen!H294)</f>
        <v/>
      </c>
    </row>
    <row r="297" spans="8:8" x14ac:dyDescent="0.2">
      <c r="H297" s="194" t="str">
        <f>CONCATENATE(Resumen!F295,Resumen!H295)</f>
        <v/>
      </c>
    </row>
    <row r="298" spans="8:8" x14ac:dyDescent="0.2">
      <c r="H298" s="194" t="str">
        <f>CONCATENATE(Resumen!F296,Resumen!H296)</f>
        <v/>
      </c>
    </row>
    <row r="299" spans="8:8" x14ac:dyDescent="0.2">
      <c r="H299" s="194" t="str">
        <f>CONCATENATE(Resumen!F297,Resumen!H297)</f>
        <v/>
      </c>
    </row>
    <row r="300" spans="8:8" x14ac:dyDescent="0.2">
      <c r="H300" s="194" t="str">
        <f>CONCATENATE(Resumen!F298,Resumen!H298)</f>
        <v/>
      </c>
    </row>
    <row r="301" spans="8:8" x14ac:dyDescent="0.2">
      <c r="H301" s="194" t="str">
        <f>CONCATENATE(Resumen!F299,Resumen!H299)</f>
        <v/>
      </c>
    </row>
    <row r="302" spans="8:8" x14ac:dyDescent="0.2">
      <c r="H302" s="194" t="str">
        <f>CONCATENATE(Resumen!F300,Resumen!H300)</f>
        <v/>
      </c>
    </row>
    <row r="303" spans="8:8" x14ac:dyDescent="0.2">
      <c r="H303" s="194" t="str">
        <f>CONCATENATE(Resumen!F301,Resumen!H301)</f>
        <v/>
      </c>
    </row>
    <row r="304" spans="8:8" x14ac:dyDescent="0.2">
      <c r="H304" s="194" t="str">
        <f>CONCATENATE(Resumen!F302,Resumen!H302)</f>
        <v/>
      </c>
    </row>
    <row r="305" spans="8:8" x14ac:dyDescent="0.2">
      <c r="H305" s="194" t="str">
        <f>CONCATENATE(Resumen!F303,Resumen!H303)</f>
        <v/>
      </c>
    </row>
    <row r="306" spans="8:8" x14ac:dyDescent="0.2">
      <c r="H306" s="194" t="str">
        <f>CONCATENATE(Resumen!F304,Resumen!H304)</f>
        <v/>
      </c>
    </row>
    <row r="307" spans="8:8" x14ac:dyDescent="0.2">
      <c r="H307" s="194" t="str">
        <f>CONCATENATE(Resumen!F305,Resumen!H305)</f>
        <v/>
      </c>
    </row>
    <row r="308" spans="8:8" x14ac:dyDescent="0.2">
      <c r="H308" s="194" t="str">
        <f>CONCATENATE(Resumen!F306,Resumen!H306)</f>
        <v/>
      </c>
    </row>
    <row r="309" spans="8:8" x14ac:dyDescent="0.2">
      <c r="H309" s="194" t="str">
        <f>CONCATENATE(Resumen!F307,Resumen!H307)</f>
        <v/>
      </c>
    </row>
    <row r="310" spans="8:8" x14ac:dyDescent="0.2">
      <c r="H310" s="194" t="str">
        <f>CONCATENATE(Resumen!F308,Resumen!H308)</f>
        <v/>
      </c>
    </row>
    <row r="311" spans="8:8" x14ac:dyDescent="0.2">
      <c r="H311" s="194" t="str">
        <f>CONCATENATE(Resumen!F309,Resumen!H309)</f>
        <v/>
      </c>
    </row>
    <row r="312" spans="8:8" x14ac:dyDescent="0.2">
      <c r="H312" s="194" t="str">
        <f>CONCATENATE(Resumen!F310,Resumen!H310)</f>
        <v/>
      </c>
    </row>
    <row r="313" spans="8:8" x14ac:dyDescent="0.2">
      <c r="H313" s="194" t="str">
        <f>CONCATENATE(Resumen!F311,Resumen!H311)</f>
        <v/>
      </c>
    </row>
    <row r="314" spans="8:8" x14ac:dyDescent="0.2">
      <c r="H314" s="194" t="str">
        <f>CONCATENATE(Resumen!F312,Resumen!H312)</f>
        <v/>
      </c>
    </row>
    <row r="315" spans="8:8" x14ac:dyDescent="0.2">
      <c r="H315" s="194" t="str">
        <f>CONCATENATE(Resumen!F313,Resumen!H313)</f>
        <v/>
      </c>
    </row>
    <row r="316" spans="8:8" x14ac:dyDescent="0.2">
      <c r="H316" s="194" t="str">
        <f>CONCATENATE(Resumen!F314,Resumen!H314)</f>
        <v/>
      </c>
    </row>
    <row r="317" spans="8:8" x14ac:dyDescent="0.2">
      <c r="H317" s="194" t="str">
        <f>CONCATENATE(Resumen!F315,Resumen!H315)</f>
        <v/>
      </c>
    </row>
    <row r="318" spans="8:8" x14ac:dyDescent="0.2">
      <c r="H318" s="194" t="str">
        <f>CONCATENATE(Resumen!F316,Resumen!H316)</f>
        <v/>
      </c>
    </row>
    <row r="319" spans="8:8" x14ac:dyDescent="0.2">
      <c r="H319" s="194" t="str">
        <f>CONCATENATE(Resumen!F317,Resumen!H317)</f>
        <v/>
      </c>
    </row>
    <row r="320" spans="8:8" x14ac:dyDescent="0.2">
      <c r="H320" s="194" t="str">
        <f>CONCATENATE(Resumen!F318,Resumen!H318)</f>
        <v/>
      </c>
    </row>
    <row r="321" spans="8:8" x14ac:dyDescent="0.2">
      <c r="H321" s="194" t="str">
        <f>CONCATENATE(Resumen!F319,Resumen!H319)</f>
        <v/>
      </c>
    </row>
    <row r="322" spans="8:8" x14ac:dyDescent="0.2">
      <c r="H322" s="194" t="str">
        <f>CONCATENATE(Resumen!F320,Resumen!H320)</f>
        <v/>
      </c>
    </row>
    <row r="323" spans="8:8" x14ac:dyDescent="0.2">
      <c r="H323" s="194" t="str">
        <f>CONCATENATE(Resumen!F321,Resumen!H321)</f>
        <v/>
      </c>
    </row>
    <row r="324" spans="8:8" x14ac:dyDescent="0.2">
      <c r="H324" s="194" t="str">
        <f>CONCATENATE(Resumen!F322,Resumen!H322)</f>
        <v/>
      </c>
    </row>
    <row r="325" spans="8:8" x14ac:dyDescent="0.2">
      <c r="H325" s="194" t="str">
        <f>CONCATENATE(Resumen!F323,Resumen!H323)</f>
        <v/>
      </c>
    </row>
    <row r="326" spans="8:8" x14ac:dyDescent="0.2">
      <c r="H326" s="194" t="str">
        <f>CONCATENATE(Resumen!F324,Resumen!H324)</f>
        <v/>
      </c>
    </row>
    <row r="327" spans="8:8" x14ac:dyDescent="0.2">
      <c r="H327" s="194" t="str">
        <f>CONCATENATE(Resumen!F325,Resumen!H325)</f>
        <v/>
      </c>
    </row>
    <row r="328" spans="8:8" x14ac:dyDescent="0.2">
      <c r="H328" s="194" t="str">
        <f>CONCATENATE(Resumen!F326,Resumen!H326)</f>
        <v/>
      </c>
    </row>
    <row r="329" spans="8:8" x14ac:dyDescent="0.2">
      <c r="H329" s="194" t="str">
        <f>CONCATENATE(Resumen!F327,Resumen!H327)</f>
        <v/>
      </c>
    </row>
    <row r="330" spans="8:8" x14ac:dyDescent="0.2">
      <c r="H330" s="194" t="str">
        <f>CONCATENATE(Resumen!F328,Resumen!H328)</f>
        <v/>
      </c>
    </row>
    <row r="331" spans="8:8" x14ac:dyDescent="0.2">
      <c r="H331" s="194" t="str">
        <f>CONCATENATE(Resumen!F329,Resumen!H329)</f>
        <v/>
      </c>
    </row>
    <row r="332" spans="8:8" x14ac:dyDescent="0.2">
      <c r="H332" s="194" t="str">
        <f>CONCATENATE(Resumen!F330,Resumen!H330)</f>
        <v/>
      </c>
    </row>
    <row r="333" spans="8:8" x14ac:dyDescent="0.2">
      <c r="H333" s="194" t="str">
        <f>CONCATENATE(Resumen!F331,Resumen!H331)</f>
        <v/>
      </c>
    </row>
    <row r="334" spans="8:8" x14ac:dyDescent="0.2">
      <c r="H334" s="194" t="str">
        <f>CONCATENATE(Resumen!F332,Resumen!H332)</f>
        <v/>
      </c>
    </row>
    <row r="335" spans="8:8" x14ac:dyDescent="0.2">
      <c r="H335" s="194" t="str">
        <f>CONCATENATE(Resumen!F333,Resumen!H333)</f>
        <v/>
      </c>
    </row>
    <row r="336" spans="8:8" x14ac:dyDescent="0.2">
      <c r="H336" s="194" t="str">
        <f>CONCATENATE(Resumen!F334,Resumen!H334)</f>
        <v/>
      </c>
    </row>
    <row r="337" spans="8:8" x14ac:dyDescent="0.2">
      <c r="H337" s="194" t="str">
        <f>CONCATENATE(Resumen!F335,Resumen!H335)</f>
        <v/>
      </c>
    </row>
    <row r="338" spans="8:8" x14ac:dyDescent="0.2">
      <c r="H338" s="194" t="str">
        <f>CONCATENATE(Resumen!F336,Resumen!H336)</f>
        <v/>
      </c>
    </row>
    <row r="339" spans="8:8" x14ac:dyDescent="0.2">
      <c r="H339" s="194" t="str">
        <f>CONCATENATE(Resumen!F337,Resumen!H337)</f>
        <v/>
      </c>
    </row>
    <row r="340" spans="8:8" x14ac:dyDescent="0.2">
      <c r="H340" s="194" t="str">
        <f>CONCATENATE(Resumen!F338,Resumen!H338)</f>
        <v/>
      </c>
    </row>
    <row r="341" spans="8:8" x14ac:dyDescent="0.2">
      <c r="H341" s="194" t="str">
        <f>CONCATENATE(Resumen!F339,Resumen!H339)</f>
        <v/>
      </c>
    </row>
    <row r="342" spans="8:8" x14ac:dyDescent="0.2">
      <c r="H342" s="194" t="str">
        <f>CONCATENATE(Resumen!F340,Resumen!H340)</f>
        <v/>
      </c>
    </row>
    <row r="343" spans="8:8" x14ac:dyDescent="0.2">
      <c r="H343" s="194" t="str">
        <f>CONCATENATE(Resumen!F341,Resumen!H341)</f>
        <v/>
      </c>
    </row>
    <row r="344" spans="8:8" x14ac:dyDescent="0.2">
      <c r="H344" s="194" t="str">
        <f>CONCATENATE(Resumen!F342,Resumen!H342)</f>
        <v/>
      </c>
    </row>
    <row r="345" spans="8:8" x14ac:dyDescent="0.2">
      <c r="H345" s="194" t="str">
        <f>CONCATENATE(Resumen!F343,Resumen!H343)</f>
        <v/>
      </c>
    </row>
    <row r="346" spans="8:8" x14ac:dyDescent="0.2">
      <c r="H346" s="194" t="str">
        <f>CONCATENATE(Resumen!F344,Resumen!H344)</f>
        <v/>
      </c>
    </row>
    <row r="347" spans="8:8" x14ac:dyDescent="0.2">
      <c r="H347" s="194" t="str">
        <f>CONCATENATE(Resumen!F345,Resumen!H345)</f>
        <v/>
      </c>
    </row>
    <row r="348" spans="8:8" x14ac:dyDescent="0.2">
      <c r="H348" s="194" t="str">
        <f>CONCATENATE(Resumen!F346,Resumen!H346)</f>
        <v/>
      </c>
    </row>
    <row r="349" spans="8:8" x14ac:dyDescent="0.2">
      <c r="H349" s="194" t="str">
        <f>CONCATENATE(Resumen!F347,Resumen!H347)</f>
        <v/>
      </c>
    </row>
    <row r="350" spans="8:8" x14ac:dyDescent="0.2">
      <c r="H350" s="194" t="str">
        <f>CONCATENATE(Resumen!F348,Resumen!H348)</f>
        <v/>
      </c>
    </row>
    <row r="351" spans="8:8" x14ac:dyDescent="0.2">
      <c r="H351" s="194" t="str">
        <f>CONCATENATE(Resumen!F349,Resumen!H349)</f>
        <v/>
      </c>
    </row>
    <row r="352" spans="8:8" x14ac:dyDescent="0.2">
      <c r="H352" s="194" t="str">
        <f>CONCATENATE(Resumen!F350,Resumen!H350)</f>
        <v/>
      </c>
    </row>
    <row r="353" spans="8:8" x14ac:dyDescent="0.2">
      <c r="H353" s="194" t="str">
        <f>CONCATENATE(Resumen!F351,Resumen!H351)</f>
        <v/>
      </c>
    </row>
    <row r="354" spans="8:8" x14ac:dyDescent="0.2">
      <c r="H354" s="194" t="str">
        <f>CONCATENATE(Resumen!F352,Resumen!H352)</f>
        <v/>
      </c>
    </row>
    <row r="355" spans="8:8" x14ac:dyDescent="0.2">
      <c r="H355" s="194" t="str">
        <f>CONCATENATE(Resumen!F353,Resumen!H353)</f>
        <v/>
      </c>
    </row>
    <row r="356" spans="8:8" x14ac:dyDescent="0.2">
      <c r="H356" s="194" t="str">
        <f>CONCATENATE(Resumen!F354,Resumen!H354)</f>
        <v/>
      </c>
    </row>
    <row r="357" spans="8:8" x14ac:dyDescent="0.2">
      <c r="H357" s="194" t="str">
        <f>CONCATENATE(Resumen!F355,Resumen!H355)</f>
        <v/>
      </c>
    </row>
    <row r="358" spans="8:8" x14ac:dyDescent="0.2">
      <c r="H358" s="194" t="str">
        <f>CONCATENATE(Resumen!F356,Resumen!H356)</f>
        <v/>
      </c>
    </row>
    <row r="359" spans="8:8" x14ac:dyDescent="0.2">
      <c r="H359" s="194" t="str">
        <f>CONCATENATE(Resumen!F357,Resumen!H357)</f>
        <v/>
      </c>
    </row>
    <row r="360" spans="8:8" x14ac:dyDescent="0.2">
      <c r="H360" s="194" t="str">
        <f>CONCATENATE(Resumen!F358,Resumen!H358)</f>
        <v/>
      </c>
    </row>
    <row r="361" spans="8:8" x14ac:dyDescent="0.2">
      <c r="H361" s="194" t="str">
        <f>CONCATENATE(Resumen!F359,Resumen!H359)</f>
        <v/>
      </c>
    </row>
    <row r="362" spans="8:8" x14ac:dyDescent="0.2">
      <c r="H362" s="194" t="str">
        <f>CONCATENATE(Resumen!F360,Resumen!H360)</f>
        <v/>
      </c>
    </row>
    <row r="363" spans="8:8" x14ac:dyDescent="0.2">
      <c r="H363" s="194" t="str">
        <f>CONCATENATE(Resumen!F361,Resumen!H361)</f>
        <v/>
      </c>
    </row>
    <row r="364" spans="8:8" x14ac:dyDescent="0.2">
      <c r="H364" s="194" t="str">
        <f>CONCATENATE(Resumen!F362,Resumen!H362)</f>
        <v/>
      </c>
    </row>
    <row r="365" spans="8:8" x14ac:dyDescent="0.2">
      <c r="H365" s="194" t="str">
        <f>CONCATENATE(Resumen!F363,Resumen!H363)</f>
        <v/>
      </c>
    </row>
    <row r="366" spans="8:8" x14ac:dyDescent="0.2">
      <c r="H366" s="194" t="str">
        <f>CONCATENATE(Resumen!F364,Resumen!H364)</f>
        <v/>
      </c>
    </row>
    <row r="367" spans="8:8" x14ac:dyDescent="0.2">
      <c r="H367" s="194" t="str">
        <f>CONCATENATE(Resumen!F365,Resumen!H365)</f>
        <v/>
      </c>
    </row>
    <row r="368" spans="8:8" x14ac:dyDescent="0.2">
      <c r="H368" s="194" t="str">
        <f>CONCATENATE(Resumen!F366,Resumen!H366)</f>
        <v/>
      </c>
    </row>
    <row r="369" spans="8:8" x14ac:dyDescent="0.2">
      <c r="H369" s="194" t="str">
        <f>CONCATENATE(Resumen!F367,Resumen!H367)</f>
        <v/>
      </c>
    </row>
    <row r="370" spans="8:8" x14ac:dyDescent="0.2">
      <c r="H370" s="194" t="str">
        <f>CONCATENATE(Resumen!F368,Resumen!H368)</f>
        <v/>
      </c>
    </row>
    <row r="371" spans="8:8" x14ac:dyDescent="0.2">
      <c r="H371" s="194" t="str">
        <f>CONCATENATE(Resumen!F369,Resumen!H369)</f>
        <v/>
      </c>
    </row>
    <row r="372" spans="8:8" x14ac:dyDescent="0.2">
      <c r="H372" s="194" t="str">
        <f>CONCATENATE(Resumen!F370,Resumen!H370)</f>
        <v/>
      </c>
    </row>
    <row r="373" spans="8:8" x14ac:dyDescent="0.2">
      <c r="H373" s="194" t="str">
        <f>CONCATENATE(Resumen!F371,Resumen!H371)</f>
        <v/>
      </c>
    </row>
    <row r="374" spans="8:8" x14ac:dyDescent="0.2">
      <c r="H374" s="194" t="str">
        <f>CONCATENATE(Resumen!F372,Resumen!H372)</f>
        <v/>
      </c>
    </row>
    <row r="375" spans="8:8" x14ac:dyDescent="0.2">
      <c r="H375" s="194" t="str">
        <f>CONCATENATE(Resumen!F373,Resumen!H373)</f>
        <v/>
      </c>
    </row>
    <row r="376" spans="8:8" x14ac:dyDescent="0.2">
      <c r="H376" s="194" t="str">
        <f>CONCATENATE(Resumen!F374,Resumen!H374)</f>
        <v/>
      </c>
    </row>
    <row r="377" spans="8:8" x14ac:dyDescent="0.2">
      <c r="H377" s="194" t="str">
        <f>CONCATENATE(Resumen!F375,Resumen!H375)</f>
        <v/>
      </c>
    </row>
    <row r="378" spans="8:8" x14ac:dyDescent="0.2">
      <c r="H378" s="194" t="str">
        <f>CONCATENATE(Resumen!F376,Resumen!H376)</f>
        <v/>
      </c>
    </row>
    <row r="379" spans="8:8" x14ac:dyDescent="0.2">
      <c r="H379" s="194" t="str">
        <f>CONCATENATE(Resumen!F377,Resumen!H377)</f>
        <v/>
      </c>
    </row>
    <row r="380" spans="8:8" x14ac:dyDescent="0.2">
      <c r="H380" s="194" t="str">
        <f>CONCATENATE(Resumen!F378,Resumen!H378)</f>
        <v/>
      </c>
    </row>
    <row r="381" spans="8:8" x14ac:dyDescent="0.2">
      <c r="H381" s="194" t="str">
        <f>CONCATENATE(Resumen!F379,Resumen!H379)</f>
        <v/>
      </c>
    </row>
    <row r="382" spans="8:8" x14ac:dyDescent="0.2">
      <c r="H382" s="194" t="str">
        <f>CONCATENATE(Resumen!F380,Resumen!H380)</f>
        <v/>
      </c>
    </row>
    <row r="383" spans="8:8" x14ac:dyDescent="0.2">
      <c r="H383" s="194" t="str">
        <f>CONCATENATE(Resumen!F381,Resumen!H381)</f>
        <v/>
      </c>
    </row>
    <row r="384" spans="8:8" x14ac:dyDescent="0.2">
      <c r="H384" s="194" t="str">
        <f>CONCATENATE(Resumen!F382,Resumen!H382)</f>
        <v/>
      </c>
    </row>
    <row r="385" spans="8:8" x14ac:dyDescent="0.2">
      <c r="H385" s="194" t="str">
        <f>CONCATENATE(Resumen!F383,Resumen!H383)</f>
        <v/>
      </c>
    </row>
    <row r="386" spans="8:8" x14ac:dyDescent="0.2">
      <c r="H386" s="194" t="str">
        <f>CONCATENATE(Resumen!F384,Resumen!H384)</f>
        <v/>
      </c>
    </row>
    <row r="387" spans="8:8" x14ac:dyDescent="0.2">
      <c r="H387" s="194" t="str">
        <f>CONCATENATE(Resumen!F385,Resumen!H385)</f>
        <v/>
      </c>
    </row>
    <row r="388" spans="8:8" x14ac:dyDescent="0.2">
      <c r="H388" s="194" t="str">
        <f>CONCATENATE(Resumen!F386,Resumen!H386)</f>
        <v/>
      </c>
    </row>
    <row r="389" spans="8:8" x14ac:dyDescent="0.2">
      <c r="H389" s="194" t="str">
        <f>CONCATENATE(Resumen!F387,Resumen!H387)</f>
        <v/>
      </c>
    </row>
    <row r="390" spans="8:8" x14ac:dyDescent="0.2">
      <c r="H390" s="194" t="str">
        <f>CONCATENATE(Resumen!F388,Resumen!H388)</f>
        <v/>
      </c>
    </row>
    <row r="391" spans="8:8" x14ac:dyDescent="0.2">
      <c r="H391" s="194" t="str">
        <f>CONCATENATE(Resumen!F389,Resumen!H389)</f>
        <v/>
      </c>
    </row>
    <row r="392" spans="8:8" x14ac:dyDescent="0.2">
      <c r="H392" s="194" t="str">
        <f>CONCATENATE(Resumen!F390,Resumen!H390)</f>
        <v/>
      </c>
    </row>
    <row r="393" spans="8:8" x14ac:dyDescent="0.2">
      <c r="H393" s="194" t="str">
        <f>CONCATENATE(Resumen!F391,Resumen!H391)</f>
        <v/>
      </c>
    </row>
    <row r="394" spans="8:8" x14ac:dyDescent="0.2">
      <c r="H394" s="194" t="str">
        <f>CONCATENATE(Resumen!F392,Resumen!H392)</f>
        <v/>
      </c>
    </row>
    <row r="395" spans="8:8" x14ac:dyDescent="0.2">
      <c r="H395" s="194" t="str">
        <f>CONCATENATE(Resumen!F393,Resumen!H393)</f>
        <v/>
      </c>
    </row>
    <row r="396" spans="8:8" x14ac:dyDescent="0.2">
      <c r="H396" s="194" t="str">
        <f>CONCATENATE(Resumen!F394,Resumen!H394)</f>
        <v/>
      </c>
    </row>
    <row r="397" spans="8:8" x14ac:dyDescent="0.2">
      <c r="H397" s="194" t="str">
        <f>CONCATENATE(Resumen!F395,Resumen!H395)</f>
        <v/>
      </c>
    </row>
    <row r="398" spans="8:8" x14ac:dyDescent="0.2">
      <c r="H398" s="194" t="str">
        <f>CONCATENATE(Resumen!F396,Resumen!H396)</f>
        <v/>
      </c>
    </row>
    <row r="399" spans="8:8" x14ac:dyDescent="0.2">
      <c r="H399" s="194" t="str">
        <f>CONCATENATE(Resumen!F397,Resumen!H397)</f>
        <v/>
      </c>
    </row>
    <row r="400" spans="8:8" x14ac:dyDescent="0.2">
      <c r="H400" s="194" t="str">
        <f>CONCATENATE(Resumen!F398,Resumen!H398)</f>
        <v/>
      </c>
    </row>
    <row r="401" spans="8:8" x14ac:dyDescent="0.2">
      <c r="H401" s="194" t="str">
        <f>CONCATENATE(Resumen!F399,Resumen!H399)</f>
        <v/>
      </c>
    </row>
    <row r="402" spans="8:8" x14ac:dyDescent="0.2">
      <c r="H402" s="194" t="str">
        <f>CONCATENATE(Resumen!F400,Resumen!H400)</f>
        <v/>
      </c>
    </row>
    <row r="403" spans="8:8" x14ac:dyDescent="0.2">
      <c r="H403" s="194" t="str">
        <f>CONCATENATE(Resumen!F401,Resumen!H401)</f>
        <v/>
      </c>
    </row>
    <row r="404" spans="8:8" x14ac:dyDescent="0.2">
      <c r="H404" s="194" t="str">
        <f>CONCATENATE(Resumen!F402,Resumen!H402)</f>
        <v/>
      </c>
    </row>
    <row r="405" spans="8:8" x14ac:dyDescent="0.2">
      <c r="H405" s="194" t="str">
        <f>CONCATENATE(Resumen!F403,Resumen!H403)</f>
        <v/>
      </c>
    </row>
    <row r="406" spans="8:8" x14ac:dyDescent="0.2">
      <c r="H406" s="194" t="str">
        <f>CONCATENATE(Resumen!F404,Resumen!H404)</f>
        <v/>
      </c>
    </row>
    <row r="407" spans="8:8" x14ac:dyDescent="0.2">
      <c r="H407" s="194" t="str">
        <f>CONCATENATE(Resumen!F405,Resumen!H405)</f>
        <v/>
      </c>
    </row>
    <row r="408" spans="8:8" x14ac:dyDescent="0.2">
      <c r="H408" s="194" t="str">
        <f>CONCATENATE(Resumen!F406,Resumen!H406)</f>
        <v/>
      </c>
    </row>
    <row r="409" spans="8:8" x14ac:dyDescent="0.2">
      <c r="H409" s="194" t="str">
        <f>CONCATENATE(Resumen!F407,Resumen!H407)</f>
        <v/>
      </c>
    </row>
    <row r="410" spans="8:8" x14ac:dyDescent="0.2">
      <c r="H410" s="194" t="str">
        <f>CONCATENATE(Resumen!F408,Resumen!H408)</f>
        <v/>
      </c>
    </row>
    <row r="411" spans="8:8" x14ac:dyDescent="0.2">
      <c r="H411" s="194" t="str">
        <f>CONCATENATE(Resumen!F409,Resumen!H409)</f>
        <v/>
      </c>
    </row>
    <row r="412" spans="8:8" x14ac:dyDescent="0.2">
      <c r="H412" s="194" t="str">
        <f>CONCATENATE(Resumen!F410,Resumen!H410)</f>
        <v/>
      </c>
    </row>
    <row r="413" spans="8:8" x14ac:dyDescent="0.2">
      <c r="H413" s="194" t="str">
        <f>CONCATENATE(Resumen!F411,Resumen!H411)</f>
        <v/>
      </c>
    </row>
    <row r="414" spans="8:8" x14ac:dyDescent="0.2">
      <c r="H414" s="194" t="str">
        <f>CONCATENATE(Resumen!F412,Resumen!H412)</f>
        <v/>
      </c>
    </row>
    <row r="415" spans="8:8" x14ac:dyDescent="0.2">
      <c r="H415" s="194" t="str">
        <f>CONCATENATE(Resumen!F413,Resumen!H413)</f>
        <v/>
      </c>
    </row>
    <row r="416" spans="8:8" x14ac:dyDescent="0.2">
      <c r="H416" s="194" t="str">
        <f>CONCATENATE(Resumen!F414,Resumen!H414)</f>
        <v/>
      </c>
    </row>
    <row r="417" spans="8:8" x14ac:dyDescent="0.2">
      <c r="H417" s="194" t="str">
        <f>CONCATENATE(Resumen!F415,Resumen!H415)</f>
        <v/>
      </c>
    </row>
    <row r="418" spans="8:8" x14ac:dyDescent="0.2">
      <c r="H418" s="194" t="str">
        <f>CONCATENATE(Resumen!F416,Resumen!H416)</f>
        <v/>
      </c>
    </row>
    <row r="419" spans="8:8" x14ac:dyDescent="0.2">
      <c r="H419" s="194" t="str">
        <f>CONCATENATE(Resumen!F417,Resumen!H417)</f>
        <v/>
      </c>
    </row>
    <row r="420" spans="8:8" x14ac:dyDescent="0.2">
      <c r="H420" s="194" t="str">
        <f>CONCATENATE(Resumen!F418,Resumen!H418)</f>
        <v/>
      </c>
    </row>
    <row r="421" spans="8:8" x14ac:dyDescent="0.2">
      <c r="H421" s="194" t="str">
        <f>CONCATENATE(Resumen!F419,Resumen!H419)</f>
        <v/>
      </c>
    </row>
    <row r="422" spans="8:8" x14ac:dyDescent="0.2">
      <c r="H422" s="194" t="str">
        <f>CONCATENATE(Resumen!F420,Resumen!H420)</f>
        <v/>
      </c>
    </row>
    <row r="423" spans="8:8" x14ac:dyDescent="0.2">
      <c r="H423" s="194" t="str">
        <f>CONCATENATE(Resumen!F421,Resumen!H421)</f>
        <v/>
      </c>
    </row>
    <row r="424" spans="8:8" x14ac:dyDescent="0.2">
      <c r="H424" s="194" t="str">
        <f>CONCATENATE(Resumen!F422,Resumen!H422)</f>
        <v/>
      </c>
    </row>
    <row r="425" spans="8:8" x14ac:dyDescent="0.2">
      <c r="H425" s="194" t="str">
        <f>CONCATENATE(Resumen!F423,Resumen!H423)</f>
        <v/>
      </c>
    </row>
    <row r="426" spans="8:8" x14ac:dyDescent="0.2">
      <c r="H426" s="194" t="str">
        <f>CONCATENATE(Resumen!F424,Resumen!H424)</f>
        <v/>
      </c>
    </row>
    <row r="427" spans="8:8" x14ac:dyDescent="0.2">
      <c r="H427" s="194" t="str">
        <f>CONCATENATE(Resumen!F425,Resumen!H425)</f>
        <v/>
      </c>
    </row>
    <row r="428" spans="8:8" x14ac:dyDescent="0.2">
      <c r="H428" s="194" t="str">
        <f>CONCATENATE(Resumen!F426,Resumen!H426)</f>
        <v/>
      </c>
    </row>
    <row r="429" spans="8:8" x14ac:dyDescent="0.2">
      <c r="H429" s="194" t="str">
        <f>CONCATENATE(Resumen!F427,Resumen!H427)</f>
        <v/>
      </c>
    </row>
    <row r="430" spans="8:8" x14ac:dyDescent="0.2">
      <c r="H430" s="194" t="str">
        <f>CONCATENATE(Resumen!F428,Resumen!H428)</f>
        <v/>
      </c>
    </row>
    <row r="431" spans="8:8" x14ac:dyDescent="0.2">
      <c r="H431" s="194" t="str">
        <f>CONCATENATE(Resumen!F429,Resumen!H429)</f>
        <v/>
      </c>
    </row>
    <row r="432" spans="8:8" x14ac:dyDescent="0.2">
      <c r="H432" s="194" t="str">
        <f>CONCATENATE(Resumen!F430,Resumen!H430)</f>
        <v/>
      </c>
    </row>
    <row r="433" spans="8:8" x14ac:dyDescent="0.2">
      <c r="H433" s="194" t="str">
        <f>CONCATENATE(Resumen!F431,Resumen!H431)</f>
        <v/>
      </c>
    </row>
    <row r="434" spans="8:8" x14ac:dyDescent="0.2">
      <c r="H434" s="194" t="str">
        <f>CONCATENATE(Resumen!F432,Resumen!H432)</f>
        <v/>
      </c>
    </row>
    <row r="435" spans="8:8" x14ac:dyDescent="0.2">
      <c r="H435" s="194" t="str">
        <f>CONCATENATE(Resumen!F433,Resumen!H433)</f>
        <v/>
      </c>
    </row>
    <row r="436" spans="8:8" x14ac:dyDescent="0.2">
      <c r="H436" s="194" t="str">
        <f>CONCATENATE(Resumen!F434,Resumen!H434)</f>
        <v/>
      </c>
    </row>
    <row r="437" spans="8:8" x14ac:dyDescent="0.2">
      <c r="H437" s="194" t="str">
        <f>CONCATENATE(Resumen!F435,Resumen!H435)</f>
        <v/>
      </c>
    </row>
    <row r="438" spans="8:8" x14ac:dyDescent="0.2">
      <c r="H438" s="194" t="str">
        <f>CONCATENATE(Resumen!F436,Resumen!H436)</f>
        <v/>
      </c>
    </row>
    <row r="439" spans="8:8" x14ac:dyDescent="0.2">
      <c r="H439" s="194" t="str">
        <f>CONCATENATE(Resumen!F437,Resumen!H437)</f>
        <v/>
      </c>
    </row>
    <row r="440" spans="8:8" x14ac:dyDescent="0.2">
      <c r="H440" s="194" t="str">
        <f>CONCATENATE(Resumen!F438,Resumen!H438)</f>
        <v/>
      </c>
    </row>
    <row r="441" spans="8:8" x14ac:dyDescent="0.2">
      <c r="H441" s="194" t="str">
        <f>CONCATENATE(Resumen!F439,Resumen!H439)</f>
        <v/>
      </c>
    </row>
    <row r="442" spans="8:8" x14ac:dyDescent="0.2">
      <c r="H442" s="194" t="str">
        <f>CONCATENATE(Resumen!F440,Resumen!H440)</f>
        <v/>
      </c>
    </row>
    <row r="443" spans="8:8" x14ac:dyDescent="0.2">
      <c r="H443" s="194" t="str">
        <f>CONCATENATE(Resumen!F441,Resumen!H441)</f>
        <v/>
      </c>
    </row>
    <row r="444" spans="8:8" x14ac:dyDescent="0.2">
      <c r="H444" s="194" t="str">
        <f>CONCATENATE(Resumen!F442,Resumen!H442)</f>
        <v/>
      </c>
    </row>
    <row r="445" spans="8:8" x14ac:dyDescent="0.2">
      <c r="H445" s="194" t="str">
        <f>CONCATENATE(Resumen!F443,Resumen!H443)</f>
        <v/>
      </c>
    </row>
    <row r="446" spans="8:8" x14ac:dyDescent="0.2">
      <c r="H446" s="194" t="str">
        <f>CONCATENATE(Resumen!F444,Resumen!H444)</f>
        <v/>
      </c>
    </row>
    <row r="447" spans="8:8" x14ac:dyDescent="0.2">
      <c r="H447" s="194" t="str">
        <f>CONCATENATE(Resumen!F445,Resumen!H445)</f>
        <v/>
      </c>
    </row>
    <row r="448" spans="8:8" x14ac:dyDescent="0.2">
      <c r="H448" s="194" t="str">
        <f>CONCATENATE(Resumen!F446,Resumen!H446)</f>
        <v/>
      </c>
    </row>
    <row r="449" spans="8:8" x14ac:dyDescent="0.2">
      <c r="H449" s="194" t="str">
        <f>CONCATENATE(Resumen!F447,Resumen!H447)</f>
        <v/>
      </c>
    </row>
    <row r="450" spans="8:8" x14ac:dyDescent="0.2">
      <c r="H450" s="194" t="str">
        <f>CONCATENATE(Resumen!F448,Resumen!H448)</f>
        <v/>
      </c>
    </row>
    <row r="451" spans="8:8" x14ac:dyDescent="0.2">
      <c r="H451" s="194" t="str">
        <f>CONCATENATE(Resumen!F449,Resumen!H449)</f>
        <v/>
      </c>
    </row>
    <row r="452" spans="8:8" x14ac:dyDescent="0.2">
      <c r="H452" s="194" t="str">
        <f>CONCATENATE(Resumen!F450,Resumen!H450)</f>
        <v/>
      </c>
    </row>
    <row r="453" spans="8:8" x14ac:dyDescent="0.2">
      <c r="H453" s="194" t="str">
        <f>CONCATENATE(Resumen!F451,Resumen!H451)</f>
        <v/>
      </c>
    </row>
    <row r="454" spans="8:8" x14ac:dyDescent="0.2">
      <c r="H454" s="194" t="str">
        <f>CONCATENATE(Resumen!F452,Resumen!H452)</f>
        <v/>
      </c>
    </row>
    <row r="455" spans="8:8" x14ac:dyDescent="0.2">
      <c r="H455" s="194" t="str">
        <f>CONCATENATE(Resumen!F453,Resumen!H453)</f>
        <v/>
      </c>
    </row>
    <row r="456" spans="8:8" x14ac:dyDescent="0.2">
      <c r="H456" s="194" t="str">
        <f>CONCATENATE(Resumen!F454,Resumen!H454)</f>
        <v/>
      </c>
    </row>
    <row r="457" spans="8:8" x14ac:dyDescent="0.2">
      <c r="H457" s="194" t="str">
        <f>CONCATENATE(Resumen!F455,Resumen!H455)</f>
        <v/>
      </c>
    </row>
    <row r="458" spans="8:8" x14ac:dyDescent="0.2">
      <c r="H458" s="194" t="str">
        <f>CONCATENATE(Resumen!F456,Resumen!H456)</f>
        <v/>
      </c>
    </row>
    <row r="459" spans="8:8" x14ac:dyDescent="0.2">
      <c r="H459" s="194" t="str">
        <f>CONCATENATE(Resumen!F457,Resumen!H457)</f>
        <v/>
      </c>
    </row>
    <row r="460" spans="8:8" x14ac:dyDescent="0.2">
      <c r="H460" s="194" t="str">
        <f>CONCATENATE(Resumen!F458,Resumen!H458)</f>
        <v/>
      </c>
    </row>
    <row r="461" spans="8:8" x14ac:dyDescent="0.2">
      <c r="H461" s="194" t="str">
        <f>CONCATENATE(Resumen!F459,Resumen!H459)</f>
        <v/>
      </c>
    </row>
    <row r="462" spans="8:8" x14ac:dyDescent="0.2">
      <c r="H462" s="194" t="str">
        <f>CONCATENATE(Resumen!F460,Resumen!H460)</f>
        <v/>
      </c>
    </row>
    <row r="463" spans="8:8" x14ac:dyDescent="0.2">
      <c r="H463" s="194" t="str">
        <f>CONCATENATE(Resumen!F461,Resumen!H461)</f>
        <v/>
      </c>
    </row>
    <row r="464" spans="8:8" x14ac:dyDescent="0.2">
      <c r="H464" s="194" t="str">
        <f>CONCATENATE(Resumen!F462,Resumen!H462)</f>
        <v/>
      </c>
    </row>
    <row r="465" spans="8:8" x14ac:dyDescent="0.2">
      <c r="H465" s="194" t="str">
        <f>CONCATENATE(Resumen!F463,Resumen!H463)</f>
        <v/>
      </c>
    </row>
    <row r="466" spans="8:8" x14ac:dyDescent="0.2">
      <c r="H466" s="194" t="str">
        <f>CONCATENATE(Resumen!F464,Resumen!H464)</f>
        <v/>
      </c>
    </row>
    <row r="467" spans="8:8" x14ac:dyDescent="0.2">
      <c r="H467" s="194" t="str">
        <f>CONCATENATE(Resumen!F465,Resumen!H465)</f>
        <v/>
      </c>
    </row>
    <row r="468" spans="8:8" x14ac:dyDescent="0.2">
      <c r="H468" s="194" t="str">
        <f>CONCATENATE(Resumen!F466,Resumen!H466)</f>
        <v/>
      </c>
    </row>
    <row r="469" spans="8:8" x14ac:dyDescent="0.2">
      <c r="H469" s="194" t="str">
        <f>CONCATENATE(Resumen!F467,Resumen!H467)</f>
        <v/>
      </c>
    </row>
    <row r="470" spans="8:8" x14ac:dyDescent="0.2">
      <c r="H470" s="194" t="str">
        <f>CONCATENATE(Resumen!F468,Resumen!H468)</f>
        <v/>
      </c>
    </row>
    <row r="471" spans="8:8" x14ac:dyDescent="0.2">
      <c r="H471" s="194" t="str">
        <f>CONCATENATE(Resumen!F469,Resumen!H469)</f>
        <v/>
      </c>
    </row>
    <row r="472" spans="8:8" x14ac:dyDescent="0.2">
      <c r="H472" s="194" t="str">
        <f>CONCATENATE(Resumen!F470,Resumen!H470)</f>
        <v/>
      </c>
    </row>
    <row r="473" spans="8:8" x14ac:dyDescent="0.2">
      <c r="H473" s="194" t="str">
        <f>CONCATENATE(Resumen!F471,Resumen!H471)</f>
        <v/>
      </c>
    </row>
    <row r="474" spans="8:8" x14ac:dyDescent="0.2">
      <c r="H474" s="194" t="str">
        <f>CONCATENATE(Resumen!F472,Resumen!H472)</f>
        <v/>
      </c>
    </row>
    <row r="475" spans="8:8" x14ac:dyDescent="0.2">
      <c r="H475" s="194" t="str">
        <f>CONCATENATE(Resumen!F473,Resumen!H473)</f>
        <v/>
      </c>
    </row>
    <row r="476" spans="8:8" x14ac:dyDescent="0.2">
      <c r="H476" s="194" t="str">
        <f>CONCATENATE(Resumen!F474,Resumen!H474)</f>
        <v/>
      </c>
    </row>
    <row r="477" spans="8:8" x14ac:dyDescent="0.2">
      <c r="H477" s="194" t="str">
        <f>CONCATENATE(Resumen!F475,Resumen!H475)</f>
        <v/>
      </c>
    </row>
    <row r="478" spans="8:8" x14ac:dyDescent="0.2">
      <c r="H478" s="194" t="str">
        <f>CONCATENATE(Resumen!F476,Resumen!H476)</f>
        <v/>
      </c>
    </row>
    <row r="479" spans="8:8" x14ac:dyDescent="0.2">
      <c r="H479" s="194" t="str">
        <f>CONCATENATE(Resumen!F477,Resumen!H477)</f>
        <v/>
      </c>
    </row>
    <row r="480" spans="8:8" x14ac:dyDescent="0.2">
      <c r="H480" s="194" t="str">
        <f>CONCATENATE(Resumen!F478,Resumen!H478)</f>
        <v/>
      </c>
    </row>
    <row r="481" spans="8:8" x14ac:dyDescent="0.2">
      <c r="H481" s="194" t="str">
        <f>CONCATENATE(Resumen!F479,Resumen!H479)</f>
        <v/>
      </c>
    </row>
    <row r="482" spans="8:8" x14ac:dyDescent="0.2">
      <c r="H482" s="194" t="str">
        <f>CONCATENATE(Resumen!F480,Resumen!H480)</f>
        <v/>
      </c>
    </row>
    <row r="483" spans="8:8" x14ac:dyDescent="0.2">
      <c r="H483" s="194" t="str">
        <f>CONCATENATE(Resumen!F481,Resumen!H481)</f>
        <v/>
      </c>
    </row>
    <row r="484" spans="8:8" x14ac:dyDescent="0.2">
      <c r="H484" s="194" t="str">
        <f>CONCATENATE(Resumen!F482,Resumen!H482)</f>
        <v/>
      </c>
    </row>
    <row r="485" spans="8:8" x14ac:dyDescent="0.2">
      <c r="H485" s="194" t="str">
        <f>CONCATENATE(Resumen!F483,Resumen!H483)</f>
        <v/>
      </c>
    </row>
    <row r="486" spans="8:8" x14ac:dyDescent="0.2">
      <c r="H486" s="194" t="str">
        <f>CONCATENATE(Resumen!F484,Resumen!H484)</f>
        <v/>
      </c>
    </row>
    <row r="487" spans="8:8" x14ac:dyDescent="0.2">
      <c r="H487" s="194" t="str">
        <f>CONCATENATE(Resumen!F485,Resumen!H485)</f>
        <v/>
      </c>
    </row>
    <row r="488" spans="8:8" x14ac:dyDescent="0.2">
      <c r="H488" s="194" t="str">
        <f>CONCATENATE(Resumen!F486,Resumen!H486)</f>
        <v/>
      </c>
    </row>
    <row r="489" spans="8:8" x14ac:dyDescent="0.2">
      <c r="H489" s="194" t="str">
        <f>CONCATENATE(Resumen!F487,Resumen!H487)</f>
        <v/>
      </c>
    </row>
    <row r="490" spans="8:8" x14ac:dyDescent="0.2">
      <c r="H490" s="194" t="str">
        <f>CONCATENATE(Resumen!F488,Resumen!H488)</f>
        <v/>
      </c>
    </row>
    <row r="491" spans="8:8" x14ac:dyDescent="0.2">
      <c r="H491" s="194" t="str">
        <f>CONCATENATE(Resumen!F489,Resumen!H489)</f>
        <v/>
      </c>
    </row>
    <row r="492" spans="8:8" x14ac:dyDescent="0.2">
      <c r="H492" s="194" t="str">
        <f>CONCATENATE(Resumen!F490,Resumen!H490)</f>
        <v/>
      </c>
    </row>
    <row r="493" spans="8:8" x14ac:dyDescent="0.2">
      <c r="H493" s="194" t="str">
        <f>CONCATENATE(Resumen!F491,Resumen!H491)</f>
        <v/>
      </c>
    </row>
    <row r="494" spans="8:8" x14ac:dyDescent="0.2">
      <c r="H494" s="194" t="str">
        <f>CONCATENATE(Resumen!F492,Resumen!H492)</f>
        <v/>
      </c>
    </row>
    <row r="495" spans="8:8" x14ac:dyDescent="0.2">
      <c r="H495" s="194" t="str">
        <f>CONCATENATE(Resumen!F493,Resumen!H493)</f>
        <v/>
      </c>
    </row>
    <row r="496" spans="8:8" x14ac:dyDescent="0.2">
      <c r="H496" s="194" t="str">
        <f>CONCATENATE(Resumen!F494,Resumen!H494)</f>
        <v/>
      </c>
    </row>
    <row r="497" spans="8:8" x14ac:dyDescent="0.2">
      <c r="H497" s="194" t="str">
        <f>CONCATENATE(Resumen!F495,Resumen!H495)</f>
        <v/>
      </c>
    </row>
    <row r="498" spans="8:8" x14ac:dyDescent="0.2">
      <c r="H498" s="194" t="str">
        <f>CONCATENATE(Resumen!F496,Resumen!H496)</f>
        <v/>
      </c>
    </row>
    <row r="499" spans="8:8" x14ac:dyDescent="0.2">
      <c r="H499" s="194" t="str">
        <f>CONCATENATE(Resumen!F497,Resumen!H497)</f>
        <v/>
      </c>
    </row>
    <row r="500" spans="8:8" x14ac:dyDescent="0.2">
      <c r="H500" s="194" t="str">
        <f>CONCATENATE(Resumen!F498,Resumen!H498)</f>
        <v/>
      </c>
    </row>
    <row r="501" spans="8:8" x14ac:dyDescent="0.2">
      <c r="H501" s="194" t="str">
        <f>CONCATENATE(Resumen!F499,Resumen!H499)</f>
        <v/>
      </c>
    </row>
    <row r="502" spans="8:8" x14ac:dyDescent="0.2">
      <c r="H502" s="194" t="str">
        <f>CONCATENATE(Resumen!F500,Resumen!H500)</f>
        <v/>
      </c>
    </row>
    <row r="503" spans="8:8" x14ac:dyDescent="0.2">
      <c r="H503" s="194" t="str">
        <f>CONCATENATE(Resumen!F501,Resumen!H501)</f>
        <v/>
      </c>
    </row>
    <row r="504" spans="8:8" x14ac:dyDescent="0.2">
      <c r="H504" s="194" t="str">
        <f>CONCATENATE(Resumen!F502,Resumen!H502)</f>
        <v/>
      </c>
    </row>
    <row r="505" spans="8:8" x14ac:dyDescent="0.2">
      <c r="H505" s="194" t="str">
        <f>CONCATENATE(Resumen!F503,Resumen!H503)</f>
        <v/>
      </c>
    </row>
    <row r="506" spans="8:8" x14ac:dyDescent="0.2">
      <c r="H506" s="194" t="str">
        <f>CONCATENATE(Resumen!F504,Resumen!H504)</f>
        <v/>
      </c>
    </row>
    <row r="507" spans="8:8" x14ac:dyDescent="0.2">
      <c r="H507" s="194" t="str">
        <f>CONCATENATE(Resumen!F505,Resumen!H505)</f>
        <v/>
      </c>
    </row>
    <row r="508" spans="8:8" x14ac:dyDescent="0.2">
      <c r="H508" s="194" t="str">
        <f>CONCATENATE(Resumen!F506,Resumen!H506)</f>
        <v/>
      </c>
    </row>
    <row r="509" spans="8:8" x14ac:dyDescent="0.2">
      <c r="H509" s="194" t="str">
        <f>CONCATENATE(Resumen!F507,Resumen!H507)</f>
        <v/>
      </c>
    </row>
    <row r="510" spans="8:8" x14ac:dyDescent="0.2">
      <c r="H510" s="194" t="str">
        <f>CONCATENATE(Resumen!F508,Resumen!H508)</f>
        <v/>
      </c>
    </row>
    <row r="511" spans="8:8" x14ac:dyDescent="0.2">
      <c r="H511" s="194" t="str">
        <f>CONCATENATE(Resumen!F509,Resumen!H509)</f>
        <v/>
      </c>
    </row>
    <row r="512" spans="8:8" x14ac:dyDescent="0.2">
      <c r="H512" s="194" t="str">
        <f>CONCATENATE(Resumen!F510,Resumen!H510)</f>
        <v/>
      </c>
    </row>
    <row r="513" spans="8:8" x14ac:dyDescent="0.2">
      <c r="H513" s="194" t="str">
        <f>CONCATENATE(Resumen!F511,Resumen!H511)</f>
        <v/>
      </c>
    </row>
    <row r="514" spans="8:8" x14ac:dyDescent="0.2">
      <c r="H514" s="194" t="str">
        <f>CONCATENATE(Resumen!F512,Resumen!H512)</f>
        <v/>
      </c>
    </row>
    <row r="515" spans="8:8" x14ac:dyDescent="0.2">
      <c r="H515" s="194" t="str">
        <f>CONCATENATE(Resumen!F513,Resumen!H513)</f>
        <v/>
      </c>
    </row>
    <row r="516" spans="8:8" x14ac:dyDescent="0.2">
      <c r="H516" s="194" t="str">
        <f>CONCATENATE(Resumen!F514,Resumen!H514)</f>
        <v/>
      </c>
    </row>
    <row r="517" spans="8:8" x14ac:dyDescent="0.2">
      <c r="H517" s="194" t="str">
        <f>CONCATENATE(Resumen!F515,Resumen!H515)</f>
        <v/>
      </c>
    </row>
    <row r="518" spans="8:8" x14ac:dyDescent="0.2">
      <c r="H518" s="194" t="str">
        <f>CONCATENATE(Resumen!F516,Resumen!H516)</f>
        <v/>
      </c>
    </row>
    <row r="519" spans="8:8" x14ac:dyDescent="0.2">
      <c r="H519" s="194" t="str">
        <f>CONCATENATE(Resumen!F517,Resumen!H517)</f>
        <v/>
      </c>
    </row>
    <row r="520" spans="8:8" x14ac:dyDescent="0.2">
      <c r="H520" s="194" t="str">
        <f>CONCATENATE(Resumen!F518,Resumen!H518)</f>
        <v/>
      </c>
    </row>
    <row r="521" spans="8:8" x14ac:dyDescent="0.2">
      <c r="H521" s="194" t="str">
        <f>CONCATENATE(Resumen!F519,Resumen!H519)</f>
        <v/>
      </c>
    </row>
    <row r="522" spans="8:8" x14ac:dyDescent="0.2">
      <c r="H522" s="194" t="str">
        <f>CONCATENATE(Resumen!F520,Resumen!H520)</f>
        <v/>
      </c>
    </row>
    <row r="523" spans="8:8" x14ac:dyDescent="0.2">
      <c r="H523" s="194" t="str">
        <f>CONCATENATE(Resumen!F521,Resumen!H521)</f>
        <v/>
      </c>
    </row>
    <row r="524" spans="8:8" x14ac:dyDescent="0.2">
      <c r="H524" s="194" t="str">
        <f>CONCATENATE(Resumen!F522,Resumen!H522)</f>
        <v/>
      </c>
    </row>
    <row r="525" spans="8:8" x14ac:dyDescent="0.2">
      <c r="H525" s="194" t="str">
        <f>CONCATENATE(Resumen!F523,Resumen!H523)</f>
        <v/>
      </c>
    </row>
    <row r="526" spans="8:8" x14ac:dyDescent="0.2">
      <c r="H526" s="194" t="str">
        <f>CONCATENATE(Resumen!F524,Resumen!H524)</f>
        <v/>
      </c>
    </row>
    <row r="527" spans="8:8" x14ac:dyDescent="0.2">
      <c r="H527" s="194" t="str">
        <f>CONCATENATE(Resumen!F525,Resumen!H525)</f>
        <v/>
      </c>
    </row>
    <row r="528" spans="8:8" x14ac:dyDescent="0.2">
      <c r="H528" s="194" t="str">
        <f>CONCATENATE(Resumen!F526,Resumen!H526)</f>
        <v/>
      </c>
    </row>
    <row r="529" spans="8:8" x14ac:dyDescent="0.2">
      <c r="H529" s="194" t="str">
        <f>CONCATENATE(Resumen!F527,Resumen!H527)</f>
        <v/>
      </c>
    </row>
    <row r="530" spans="8:8" x14ac:dyDescent="0.2">
      <c r="H530" s="194" t="str">
        <f>CONCATENATE(Resumen!F528,Resumen!H528)</f>
        <v/>
      </c>
    </row>
    <row r="531" spans="8:8" x14ac:dyDescent="0.2">
      <c r="H531" s="194" t="str">
        <f>CONCATENATE(Resumen!F529,Resumen!H529)</f>
        <v/>
      </c>
    </row>
    <row r="532" spans="8:8" x14ac:dyDescent="0.2">
      <c r="H532" s="194" t="str">
        <f>CONCATENATE(Resumen!F530,Resumen!H530)</f>
        <v/>
      </c>
    </row>
    <row r="533" spans="8:8" x14ac:dyDescent="0.2">
      <c r="H533" s="194" t="str">
        <f>CONCATENATE(Resumen!F531,Resumen!H531)</f>
        <v/>
      </c>
    </row>
    <row r="534" spans="8:8" x14ac:dyDescent="0.2">
      <c r="H534" s="194" t="str">
        <f>CONCATENATE(Resumen!F532,Resumen!H532)</f>
        <v/>
      </c>
    </row>
    <row r="535" spans="8:8" x14ac:dyDescent="0.2">
      <c r="H535" s="194" t="str">
        <f>CONCATENATE(Resumen!F533,Resumen!H533)</f>
        <v/>
      </c>
    </row>
    <row r="536" spans="8:8" x14ac:dyDescent="0.2">
      <c r="H536" s="194" t="str">
        <f>CONCATENATE(Resumen!F534,Resumen!H534)</f>
        <v/>
      </c>
    </row>
    <row r="537" spans="8:8" x14ac:dyDescent="0.2">
      <c r="H537" s="194" t="str">
        <f>CONCATENATE(Resumen!F535,Resumen!H535)</f>
        <v/>
      </c>
    </row>
    <row r="538" spans="8:8" x14ac:dyDescent="0.2">
      <c r="H538" s="194" t="str">
        <f>CONCATENATE(Resumen!F536,Resumen!H536)</f>
        <v/>
      </c>
    </row>
    <row r="539" spans="8:8" x14ac:dyDescent="0.2">
      <c r="H539" s="194" t="str">
        <f>CONCATENATE(Resumen!F537,Resumen!H537)</f>
        <v/>
      </c>
    </row>
    <row r="540" spans="8:8" x14ac:dyDescent="0.2">
      <c r="H540" s="194" t="str">
        <f>CONCATENATE(Resumen!F538,Resumen!H538)</f>
        <v/>
      </c>
    </row>
    <row r="541" spans="8:8" x14ac:dyDescent="0.2">
      <c r="H541" s="194" t="str">
        <f>CONCATENATE(Resumen!F539,Resumen!H539)</f>
        <v/>
      </c>
    </row>
    <row r="542" spans="8:8" x14ac:dyDescent="0.2">
      <c r="H542" s="194" t="str">
        <f>CONCATENATE(Resumen!F540,Resumen!H540)</f>
        <v/>
      </c>
    </row>
    <row r="543" spans="8:8" x14ac:dyDescent="0.2">
      <c r="H543" s="194" t="str">
        <f>CONCATENATE(Resumen!F541,Resumen!H541)</f>
        <v/>
      </c>
    </row>
    <row r="544" spans="8:8" x14ac:dyDescent="0.2">
      <c r="H544" s="194" t="str">
        <f>CONCATENATE(Resumen!F542,Resumen!H542)</f>
        <v/>
      </c>
    </row>
    <row r="545" spans="8:8" x14ac:dyDescent="0.2">
      <c r="H545" s="194" t="str">
        <f>CONCATENATE(Resumen!F543,Resumen!H543)</f>
        <v/>
      </c>
    </row>
    <row r="546" spans="8:8" x14ac:dyDescent="0.2">
      <c r="H546" s="194" t="str">
        <f>CONCATENATE(Resumen!F544,Resumen!H544)</f>
        <v/>
      </c>
    </row>
    <row r="547" spans="8:8" x14ac:dyDescent="0.2">
      <c r="H547" s="194" t="str">
        <f>CONCATENATE(Resumen!F545,Resumen!H545)</f>
        <v/>
      </c>
    </row>
    <row r="548" spans="8:8" x14ac:dyDescent="0.2">
      <c r="H548" s="194" t="str">
        <f>CONCATENATE(Resumen!F546,Resumen!H546)</f>
        <v/>
      </c>
    </row>
    <row r="549" spans="8:8" x14ac:dyDescent="0.2">
      <c r="H549" s="194" t="str">
        <f>CONCATENATE(Resumen!F547,Resumen!H547)</f>
        <v/>
      </c>
    </row>
    <row r="550" spans="8:8" x14ac:dyDescent="0.2">
      <c r="H550" s="194" t="str">
        <f>CONCATENATE(Resumen!F548,Resumen!H548)</f>
        <v/>
      </c>
    </row>
    <row r="551" spans="8:8" x14ac:dyDescent="0.2">
      <c r="H551" s="194" t="str">
        <f>CONCATENATE(Resumen!F549,Resumen!H549)</f>
        <v/>
      </c>
    </row>
    <row r="552" spans="8:8" x14ac:dyDescent="0.2">
      <c r="H552" s="194" t="str">
        <f>CONCATENATE(Resumen!F550,Resumen!H550)</f>
        <v/>
      </c>
    </row>
    <row r="553" spans="8:8" x14ac:dyDescent="0.2">
      <c r="H553" s="194" t="str">
        <f>CONCATENATE(Resumen!F551,Resumen!H551)</f>
        <v/>
      </c>
    </row>
    <row r="554" spans="8:8" x14ac:dyDescent="0.2">
      <c r="H554" s="194" t="str">
        <f>CONCATENATE(Resumen!F552,Resumen!H552)</f>
        <v/>
      </c>
    </row>
    <row r="555" spans="8:8" x14ac:dyDescent="0.2">
      <c r="H555" s="194" t="str">
        <f>CONCATENATE(Resumen!F553,Resumen!H553)</f>
        <v/>
      </c>
    </row>
    <row r="556" spans="8:8" x14ac:dyDescent="0.2">
      <c r="H556" s="194" t="str">
        <f>CONCATENATE(Resumen!F554,Resumen!H554)</f>
        <v/>
      </c>
    </row>
    <row r="557" spans="8:8" x14ac:dyDescent="0.2">
      <c r="H557" s="194" t="str">
        <f>CONCATENATE(Resumen!F555,Resumen!H555)</f>
        <v/>
      </c>
    </row>
    <row r="558" spans="8:8" x14ac:dyDescent="0.2">
      <c r="H558" s="194" t="str">
        <f>CONCATENATE(Resumen!F556,Resumen!H556)</f>
        <v/>
      </c>
    </row>
    <row r="559" spans="8:8" x14ac:dyDescent="0.2">
      <c r="H559" s="194" t="str">
        <f>CONCATENATE(Resumen!F557,Resumen!H557)</f>
        <v/>
      </c>
    </row>
    <row r="560" spans="8:8" x14ac:dyDescent="0.2">
      <c r="H560" s="194" t="str">
        <f>CONCATENATE(Resumen!F558,Resumen!H558)</f>
        <v/>
      </c>
    </row>
    <row r="561" spans="8:8" x14ac:dyDescent="0.2">
      <c r="H561" s="194" t="str">
        <f>CONCATENATE(Resumen!F559,Resumen!H559)</f>
        <v/>
      </c>
    </row>
    <row r="562" spans="8:8" x14ac:dyDescent="0.2">
      <c r="H562" s="194" t="str">
        <f>CONCATENATE(Resumen!F560,Resumen!H560)</f>
        <v/>
      </c>
    </row>
    <row r="563" spans="8:8" x14ac:dyDescent="0.2">
      <c r="H563" s="194" t="str">
        <f>CONCATENATE(Resumen!F561,Resumen!H561)</f>
        <v/>
      </c>
    </row>
    <row r="564" spans="8:8" x14ac:dyDescent="0.2">
      <c r="H564" s="194" t="str">
        <f>CONCATENATE(Resumen!F562,Resumen!H562)</f>
        <v/>
      </c>
    </row>
    <row r="565" spans="8:8" x14ac:dyDescent="0.2">
      <c r="H565" s="194" t="str">
        <f>CONCATENATE(Resumen!F563,Resumen!H563)</f>
        <v/>
      </c>
    </row>
    <row r="566" spans="8:8" x14ac:dyDescent="0.2">
      <c r="H566" s="194" t="str">
        <f>CONCATENATE(Resumen!F564,Resumen!H564)</f>
        <v/>
      </c>
    </row>
    <row r="567" spans="8:8" x14ac:dyDescent="0.2">
      <c r="H567" s="194" t="str">
        <f>CONCATENATE(Resumen!F565,Resumen!H565)</f>
        <v/>
      </c>
    </row>
    <row r="568" spans="8:8" x14ac:dyDescent="0.2">
      <c r="H568" s="194" t="str">
        <f>CONCATENATE(Resumen!F566,Resumen!H566)</f>
        <v/>
      </c>
    </row>
    <row r="569" spans="8:8" x14ac:dyDescent="0.2">
      <c r="H569" s="194" t="str">
        <f>CONCATENATE(Resumen!F567,Resumen!H567)</f>
        <v/>
      </c>
    </row>
    <row r="570" spans="8:8" x14ac:dyDescent="0.2">
      <c r="H570" s="194" t="str">
        <f>CONCATENATE(Resumen!F568,Resumen!H568)</f>
        <v/>
      </c>
    </row>
    <row r="571" spans="8:8" x14ac:dyDescent="0.2">
      <c r="H571" s="194" t="str">
        <f>CONCATENATE(Resumen!F569,Resumen!H569)</f>
        <v/>
      </c>
    </row>
    <row r="572" spans="8:8" x14ac:dyDescent="0.2">
      <c r="H572" s="194" t="str">
        <f>CONCATENATE(Resumen!F570,Resumen!H570)</f>
        <v/>
      </c>
    </row>
    <row r="573" spans="8:8" x14ac:dyDescent="0.2">
      <c r="H573" s="194" t="str">
        <f>CONCATENATE(Resumen!F571,Resumen!H571)</f>
        <v/>
      </c>
    </row>
    <row r="574" spans="8:8" x14ac:dyDescent="0.2">
      <c r="H574" s="194" t="str">
        <f>CONCATENATE(Resumen!F572,Resumen!H572)</f>
        <v/>
      </c>
    </row>
    <row r="575" spans="8:8" x14ac:dyDescent="0.2">
      <c r="H575" s="194" t="str">
        <f>CONCATENATE(Resumen!F573,Resumen!H573)</f>
        <v/>
      </c>
    </row>
    <row r="576" spans="8:8" x14ac:dyDescent="0.2">
      <c r="H576" s="194" t="str">
        <f>CONCATENATE(Resumen!F574,Resumen!H574)</f>
        <v/>
      </c>
    </row>
    <row r="577" spans="8:8" x14ac:dyDescent="0.2">
      <c r="H577" s="194" t="str">
        <f>CONCATENATE(Resumen!F575,Resumen!H575)</f>
        <v/>
      </c>
    </row>
    <row r="578" spans="8:8" x14ac:dyDescent="0.2">
      <c r="H578" s="194" t="str">
        <f>CONCATENATE(Resumen!F576,Resumen!H576)</f>
        <v/>
      </c>
    </row>
    <row r="579" spans="8:8" x14ac:dyDescent="0.2">
      <c r="H579" s="194" t="str">
        <f>CONCATENATE(Resumen!F577,Resumen!H577)</f>
        <v/>
      </c>
    </row>
    <row r="580" spans="8:8" x14ac:dyDescent="0.2">
      <c r="H580" s="194" t="str">
        <f>CONCATENATE(Resumen!F578,Resumen!H578)</f>
        <v/>
      </c>
    </row>
    <row r="581" spans="8:8" x14ac:dyDescent="0.2">
      <c r="H581" s="194" t="str">
        <f>CONCATENATE(Resumen!F579,Resumen!H579)</f>
        <v/>
      </c>
    </row>
    <row r="582" spans="8:8" x14ac:dyDescent="0.2">
      <c r="H582" s="194" t="str">
        <f>CONCATENATE(Resumen!F580,Resumen!H580)</f>
        <v/>
      </c>
    </row>
    <row r="583" spans="8:8" x14ac:dyDescent="0.2">
      <c r="H583" s="194" t="str">
        <f>CONCATENATE(Resumen!F581,Resumen!H581)</f>
        <v/>
      </c>
    </row>
    <row r="584" spans="8:8" x14ac:dyDescent="0.2">
      <c r="H584" s="194" t="str">
        <f>CONCATENATE(Resumen!F582,Resumen!H582)</f>
        <v/>
      </c>
    </row>
    <row r="585" spans="8:8" x14ac:dyDescent="0.2">
      <c r="H585" s="194" t="str">
        <f>CONCATENATE(Resumen!F583,Resumen!H583)</f>
        <v/>
      </c>
    </row>
    <row r="586" spans="8:8" x14ac:dyDescent="0.2">
      <c r="H586" s="194" t="str">
        <f>CONCATENATE(Resumen!F584,Resumen!H584)</f>
        <v/>
      </c>
    </row>
    <row r="587" spans="8:8" x14ac:dyDescent="0.2">
      <c r="H587" s="194" t="str">
        <f>CONCATENATE(Resumen!F585,Resumen!H585)</f>
        <v/>
      </c>
    </row>
    <row r="588" spans="8:8" x14ac:dyDescent="0.2">
      <c r="H588" s="194" t="str">
        <f>CONCATENATE(Resumen!F586,Resumen!H586)</f>
        <v/>
      </c>
    </row>
    <row r="589" spans="8:8" x14ac:dyDescent="0.2">
      <c r="H589" s="194" t="str">
        <f>CONCATENATE(Resumen!F587,Resumen!H587)</f>
        <v/>
      </c>
    </row>
    <row r="590" spans="8:8" x14ac:dyDescent="0.2">
      <c r="H590" s="194" t="str">
        <f>CONCATENATE(Resumen!F588,Resumen!H588)</f>
        <v/>
      </c>
    </row>
    <row r="591" spans="8:8" x14ac:dyDescent="0.2">
      <c r="H591" s="194" t="str">
        <f>CONCATENATE(Resumen!F589,Resumen!H589)</f>
        <v/>
      </c>
    </row>
    <row r="592" spans="8:8" x14ac:dyDescent="0.2">
      <c r="H592" s="194" t="str">
        <f>CONCATENATE(Resumen!F590,Resumen!H590)</f>
        <v/>
      </c>
    </row>
    <row r="593" spans="8:8" x14ac:dyDescent="0.2">
      <c r="H593" s="194" t="str">
        <f>CONCATENATE(Resumen!F591,Resumen!H591)</f>
        <v/>
      </c>
    </row>
    <row r="594" spans="8:8" x14ac:dyDescent="0.2">
      <c r="H594" s="194" t="str">
        <f>CONCATENATE(Resumen!F592,Resumen!H592)</f>
        <v/>
      </c>
    </row>
    <row r="595" spans="8:8" x14ac:dyDescent="0.2">
      <c r="H595" s="194" t="str">
        <f>CONCATENATE(Resumen!F593,Resumen!H593)</f>
        <v/>
      </c>
    </row>
    <row r="596" spans="8:8" x14ac:dyDescent="0.2">
      <c r="H596" s="194" t="str">
        <f>CONCATENATE(Resumen!F594,Resumen!H594)</f>
        <v/>
      </c>
    </row>
    <row r="597" spans="8:8" x14ac:dyDescent="0.2">
      <c r="H597" s="194" t="str">
        <f>CONCATENATE(Resumen!F595,Resumen!H595)</f>
        <v/>
      </c>
    </row>
    <row r="598" spans="8:8" x14ac:dyDescent="0.2">
      <c r="H598" s="194" t="str">
        <f>CONCATENATE(Resumen!F596,Resumen!H596)</f>
        <v/>
      </c>
    </row>
    <row r="599" spans="8:8" x14ac:dyDescent="0.2">
      <c r="H599" s="194" t="str">
        <f>CONCATENATE(Resumen!F597,Resumen!H597)</f>
        <v/>
      </c>
    </row>
    <row r="600" spans="8:8" x14ac:dyDescent="0.2">
      <c r="H600" s="194" t="str">
        <f>CONCATENATE(Resumen!F598,Resumen!H598)</f>
        <v/>
      </c>
    </row>
    <row r="601" spans="8:8" x14ac:dyDescent="0.2">
      <c r="H601" s="194" t="str">
        <f>CONCATENATE(Resumen!F599,Resumen!H599)</f>
        <v/>
      </c>
    </row>
    <row r="602" spans="8:8" x14ac:dyDescent="0.2">
      <c r="H602" s="194" t="str">
        <f>CONCATENATE(Resumen!F600,Resumen!H600)</f>
        <v/>
      </c>
    </row>
    <row r="603" spans="8:8" x14ac:dyDescent="0.2">
      <c r="H603" s="194" t="str">
        <f>CONCATENATE(Resumen!F601,Resumen!H601)</f>
        <v/>
      </c>
    </row>
    <row r="604" spans="8:8" x14ac:dyDescent="0.2">
      <c r="H604" s="194" t="str">
        <f>CONCATENATE(Resumen!F602,Resumen!H602)</f>
        <v/>
      </c>
    </row>
    <row r="605" spans="8:8" x14ac:dyDescent="0.2">
      <c r="H605" s="194" t="str">
        <f>CONCATENATE(Resumen!F603,Resumen!H603)</f>
        <v/>
      </c>
    </row>
    <row r="606" spans="8:8" x14ac:dyDescent="0.2">
      <c r="H606" s="194" t="str">
        <f>CONCATENATE(Resumen!F604,Resumen!H604)</f>
        <v/>
      </c>
    </row>
    <row r="607" spans="8:8" x14ac:dyDescent="0.2">
      <c r="H607" s="194" t="str">
        <f>CONCATENATE(Resumen!F605,Resumen!H605)</f>
        <v/>
      </c>
    </row>
    <row r="608" spans="8:8" x14ac:dyDescent="0.2">
      <c r="H608" s="194" t="str">
        <f>CONCATENATE(Resumen!F606,Resumen!H606)</f>
        <v/>
      </c>
    </row>
    <row r="609" spans="8:8" x14ac:dyDescent="0.2">
      <c r="H609" s="194" t="str">
        <f>CONCATENATE(Resumen!F607,Resumen!H607)</f>
        <v/>
      </c>
    </row>
    <row r="610" spans="8:8" x14ac:dyDescent="0.2">
      <c r="H610" s="194" t="str">
        <f>CONCATENATE(Resumen!F608,Resumen!H608)</f>
        <v/>
      </c>
    </row>
    <row r="611" spans="8:8" x14ac:dyDescent="0.2">
      <c r="H611" s="194" t="str">
        <f>CONCATENATE(Resumen!F609,Resumen!H609)</f>
        <v/>
      </c>
    </row>
    <row r="612" spans="8:8" x14ac:dyDescent="0.2">
      <c r="H612" s="194" t="str">
        <f>CONCATENATE(Resumen!F610,Resumen!H610)</f>
        <v/>
      </c>
    </row>
    <row r="613" spans="8:8" x14ac:dyDescent="0.2">
      <c r="H613" s="194" t="str">
        <f>CONCATENATE(Resumen!F611,Resumen!H611)</f>
        <v/>
      </c>
    </row>
    <row r="614" spans="8:8" x14ac:dyDescent="0.2">
      <c r="H614" s="194" t="str">
        <f>CONCATENATE(Resumen!F612,Resumen!H612)</f>
        <v/>
      </c>
    </row>
    <row r="615" spans="8:8" x14ac:dyDescent="0.2">
      <c r="H615" s="194" t="str">
        <f>CONCATENATE(Resumen!F613,Resumen!H613)</f>
        <v/>
      </c>
    </row>
    <row r="616" spans="8:8" x14ac:dyDescent="0.2">
      <c r="H616" s="194" t="str">
        <f>CONCATENATE(Resumen!F614,Resumen!H614)</f>
        <v/>
      </c>
    </row>
    <row r="617" spans="8:8" x14ac:dyDescent="0.2">
      <c r="H617" s="194" t="str">
        <f>CONCATENATE(Resumen!F615,Resumen!H615)</f>
        <v/>
      </c>
    </row>
    <row r="618" spans="8:8" x14ac:dyDescent="0.2">
      <c r="H618" s="194" t="str">
        <f>CONCATENATE(Resumen!F616,Resumen!H616)</f>
        <v/>
      </c>
    </row>
    <row r="619" spans="8:8" x14ac:dyDescent="0.2">
      <c r="H619" s="194" t="str">
        <f>CONCATENATE(Resumen!F617,Resumen!H617)</f>
        <v/>
      </c>
    </row>
    <row r="620" spans="8:8" x14ac:dyDescent="0.2">
      <c r="H620" s="194" t="str">
        <f>CONCATENATE(Resumen!F618,Resumen!H618)</f>
        <v/>
      </c>
    </row>
    <row r="621" spans="8:8" x14ac:dyDescent="0.2">
      <c r="H621" s="194" t="str">
        <f>CONCATENATE(Resumen!F619,Resumen!H619)</f>
        <v/>
      </c>
    </row>
    <row r="622" spans="8:8" x14ac:dyDescent="0.2">
      <c r="H622" s="194" t="str">
        <f>CONCATENATE(Resumen!F620,Resumen!H620)</f>
        <v/>
      </c>
    </row>
    <row r="623" spans="8:8" x14ac:dyDescent="0.2">
      <c r="H623" s="194" t="str">
        <f>CONCATENATE(Resumen!F621,Resumen!H621)</f>
        <v/>
      </c>
    </row>
    <row r="624" spans="8:8" x14ac:dyDescent="0.2">
      <c r="H624" s="194" t="str">
        <f>CONCATENATE(Resumen!F622,Resumen!H622)</f>
        <v/>
      </c>
    </row>
    <row r="625" spans="8:8" x14ac:dyDescent="0.2">
      <c r="H625" s="194" t="str">
        <f>CONCATENATE(Resumen!F623,Resumen!H623)</f>
        <v/>
      </c>
    </row>
    <row r="626" spans="8:8" x14ac:dyDescent="0.2">
      <c r="H626" s="194" t="str">
        <f>CONCATENATE(Resumen!F624,Resumen!H624)</f>
        <v/>
      </c>
    </row>
    <row r="627" spans="8:8" x14ac:dyDescent="0.2">
      <c r="H627" s="194" t="str">
        <f>CONCATENATE(Resumen!F625,Resumen!H625)</f>
        <v/>
      </c>
    </row>
    <row r="628" spans="8:8" x14ac:dyDescent="0.2">
      <c r="H628" s="194" t="str">
        <f>CONCATENATE(Resumen!F626,Resumen!H626)</f>
        <v/>
      </c>
    </row>
    <row r="629" spans="8:8" x14ac:dyDescent="0.2">
      <c r="H629" s="194" t="str">
        <f>CONCATENATE(Resumen!F627,Resumen!H627)</f>
        <v/>
      </c>
    </row>
    <row r="630" spans="8:8" x14ac:dyDescent="0.2">
      <c r="H630" s="194" t="str">
        <f>CONCATENATE(Resumen!F628,Resumen!H628)</f>
        <v/>
      </c>
    </row>
    <row r="631" spans="8:8" x14ac:dyDescent="0.2">
      <c r="H631" s="194" t="str">
        <f>CONCATENATE(Resumen!F629,Resumen!H629)</f>
        <v/>
      </c>
    </row>
    <row r="632" spans="8:8" x14ac:dyDescent="0.2">
      <c r="H632" s="194" t="str">
        <f>CONCATENATE(Resumen!F630,Resumen!H630)</f>
        <v/>
      </c>
    </row>
    <row r="633" spans="8:8" x14ac:dyDescent="0.2">
      <c r="H633" s="194" t="str">
        <f>CONCATENATE(Resumen!F631,Resumen!H631)</f>
        <v/>
      </c>
    </row>
    <row r="634" spans="8:8" x14ac:dyDescent="0.2">
      <c r="H634" s="194" t="str">
        <f>CONCATENATE(Resumen!F632,Resumen!H632)</f>
        <v/>
      </c>
    </row>
    <row r="635" spans="8:8" x14ac:dyDescent="0.2">
      <c r="H635" s="194" t="str">
        <f>CONCATENATE(Resumen!F633,Resumen!H633)</f>
        <v/>
      </c>
    </row>
    <row r="636" spans="8:8" x14ac:dyDescent="0.2">
      <c r="H636" s="194" t="str">
        <f>CONCATENATE(Resumen!F634,Resumen!H634)</f>
        <v/>
      </c>
    </row>
    <row r="637" spans="8:8" x14ac:dyDescent="0.2">
      <c r="H637" s="194" t="str">
        <f>CONCATENATE(Resumen!F635,Resumen!H635)</f>
        <v/>
      </c>
    </row>
    <row r="638" spans="8:8" x14ac:dyDescent="0.2">
      <c r="H638" s="194" t="str">
        <f>CONCATENATE(Resumen!F636,Resumen!H636)</f>
        <v/>
      </c>
    </row>
    <row r="639" spans="8:8" x14ac:dyDescent="0.2">
      <c r="H639" s="194" t="str">
        <f>CONCATENATE(Resumen!F637,Resumen!H637)</f>
        <v/>
      </c>
    </row>
    <row r="640" spans="8:8" x14ac:dyDescent="0.2">
      <c r="H640" s="194" t="str">
        <f>CONCATENATE(Resumen!F638,Resumen!H638)</f>
        <v/>
      </c>
    </row>
    <row r="641" spans="8:8" x14ac:dyDescent="0.2">
      <c r="H641" s="194" t="str">
        <f>CONCATENATE(Resumen!F639,Resumen!H639)</f>
        <v/>
      </c>
    </row>
    <row r="642" spans="8:8" x14ac:dyDescent="0.2">
      <c r="H642" s="194" t="str">
        <f>CONCATENATE(Resumen!F640,Resumen!H640)</f>
        <v/>
      </c>
    </row>
    <row r="643" spans="8:8" x14ac:dyDescent="0.2">
      <c r="H643" s="194" t="str">
        <f>CONCATENATE(Resumen!F641,Resumen!H641)</f>
        <v/>
      </c>
    </row>
    <row r="644" spans="8:8" x14ac:dyDescent="0.2">
      <c r="H644" s="194" t="str">
        <f>CONCATENATE(Resumen!F642,Resumen!H642)</f>
        <v/>
      </c>
    </row>
    <row r="645" spans="8:8" x14ac:dyDescent="0.2">
      <c r="H645" s="194" t="str">
        <f>CONCATENATE(Resumen!F643,Resumen!H643)</f>
        <v/>
      </c>
    </row>
    <row r="646" spans="8:8" x14ac:dyDescent="0.2">
      <c r="H646" s="194" t="str">
        <f>CONCATENATE(Resumen!F644,Resumen!H644)</f>
        <v/>
      </c>
    </row>
    <row r="647" spans="8:8" x14ac:dyDescent="0.2">
      <c r="H647" s="194" t="str">
        <f>CONCATENATE(Resumen!F645,Resumen!H645)</f>
        <v/>
      </c>
    </row>
    <row r="648" spans="8:8" x14ac:dyDescent="0.2">
      <c r="H648" s="194" t="str">
        <f>CONCATENATE(Resumen!F646,Resumen!H646)</f>
        <v/>
      </c>
    </row>
    <row r="649" spans="8:8" x14ac:dyDescent="0.2">
      <c r="H649" s="194" t="str">
        <f>CONCATENATE(Resumen!F647,Resumen!H647)</f>
        <v/>
      </c>
    </row>
    <row r="650" spans="8:8" x14ac:dyDescent="0.2">
      <c r="H650" s="194" t="str">
        <f>CONCATENATE(Resumen!F648,Resumen!H648)</f>
        <v/>
      </c>
    </row>
    <row r="651" spans="8:8" x14ac:dyDescent="0.2">
      <c r="H651" s="194" t="str">
        <f>CONCATENATE(Resumen!F649,Resumen!H649)</f>
        <v/>
      </c>
    </row>
    <row r="652" spans="8:8" x14ac:dyDescent="0.2">
      <c r="H652" s="194" t="str">
        <f>CONCATENATE(Resumen!F650,Resumen!H650)</f>
        <v/>
      </c>
    </row>
    <row r="653" spans="8:8" x14ac:dyDescent="0.2">
      <c r="H653" s="194" t="str">
        <f>CONCATENATE(Resumen!F651,Resumen!H651)</f>
        <v/>
      </c>
    </row>
    <row r="654" spans="8:8" x14ac:dyDescent="0.2">
      <c r="H654" s="194" t="str">
        <f>CONCATENATE(Resumen!F652,Resumen!H652)</f>
        <v/>
      </c>
    </row>
    <row r="655" spans="8:8" x14ac:dyDescent="0.2">
      <c r="H655" s="194" t="str">
        <f>CONCATENATE(Resumen!F653,Resumen!H653)</f>
        <v/>
      </c>
    </row>
    <row r="656" spans="8:8" x14ac:dyDescent="0.2">
      <c r="H656" s="194" t="str">
        <f>CONCATENATE(Resumen!F654,Resumen!H654)</f>
        <v/>
      </c>
    </row>
    <row r="657" spans="8:8" x14ac:dyDescent="0.2">
      <c r="H657" s="194" t="str">
        <f>CONCATENATE(Resumen!F655,Resumen!H655)</f>
        <v/>
      </c>
    </row>
    <row r="658" spans="8:8" x14ac:dyDescent="0.2">
      <c r="H658" s="194" t="str">
        <f>CONCATENATE(Resumen!F656,Resumen!H656)</f>
        <v/>
      </c>
    </row>
    <row r="659" spans="8:8" x14ac:dyDescent="0.2">
      <c r="H659" s="194" t="str">
        <f>CONCATENATE(Resumen!F657,Resumen!H657)</f>
        <v/>
      </c>
    </row>
    <row r="660" spans="8:8" x14ac:dyDescent="0.2">
      <c r="H660" s="194" t="str">
        <f>CONCATENATE(Resumen!F658,Resumen!H658)</f>
        <v/>
      </c>
    </row>
    <row r="661" spans="8:8" x14ac:dyDescent="0.2">
      <c r="H661" s="194" t="str">
        <f>CONCATENATE(Resumen!F659,Resumen!H659)</f>
        <v/>
      </c>
    </row>
    <row r="662" spans="8:8" x14ac:dyDescent="0.2">
      <c r="H662" s="194" t="str">
        <f>CONCATENATE(Resumen!F660,Resumen!H660)</f>
        <v/>
      </c>
    </row>
    <row r="663" spans="8:8" x14ac:dyDescent="0.2">
      <c r="H663" s="194" t="str">
        <f>CONCATENATE(Resumen!F661,Resumen!H661)</f>
        <v/>
      </c>
    </row>
    <row r="664" spans="8:8" x14ac:dyDescent="0.2">
      <c r="H664" s="194" t="str">
        <f>CONCATENATE(Resumen!F662,Resumen!H662)</f>
        <v/>
      </c>
    </row>
    <row r="665" spans="8:8" x14ac:dyDescent="0.2">
      <c r="H665" s="194" t="str">
        <f>CONCATENATE(Resumen!F663,Resumen!H663)</f>
        <v/>
      </c>
    </row>
    <row r="666" spans="8:8" x14ac:dyDescent="0.2">
      <c r="H666" s="194" t="str">
        <f>CONCATENATE(Resumen!F664,Resumen!H664)</f>
        <v/>
      </c>
    </row>
    <row r="667" spans="8:8" x14ac:dyDescent="0.2">
      <c r="H667" s="194" t="str">
        <f>CONCATENATE(Resumen!F665,Resumen!H665)</f>
        <v/>
      </c>
    </row>
    <row r="668" spans="8:8" x14ac:dyDescent="0.2">
      <c r="H668" s="194" t="str">
        <f>CONCATENATE(Resumen!F666,Resumen!H666)</f>
        <v/>
      </c>
    </row>
    <row r="669" spans="8:8" x14ac:dyDescent="0.2">
      <c r="H669" s="194" t="str">
        <f>CONCATENATE(Resumen!F667,Resumen!H667)</f>
        <v/>
      </c>
    </row>
    <row r="670" spans="8:8" x14ac:dyDescent="0.2">
      <c r="H670" s="194" t="str">
        <f>CONCATENATE(Resumen!F668,Resumen!H668)</f>
        <v/>
      </c>
    </row>
    <row r="671" spans="8:8" x14ac:dyDescent="0.2">
      <c r="H671" s="194" t="str">
        <f>CONCATENATE(Resumen!F669,Resumen!H669)</f>
        <v/>
      </c>
    </row>
    <row r="672" spans="8:8" x14ac:dyDescent="0.2">
      <c r="H672" s="194" t="str">
        <f>CONCATENATE(Resumen!F670,Resumen!H670)</f>
        <v/>
      </c>
    </row>
    <row r="673" spans="8:8" x14ac:dyDescent="0.2">
      <c r="H673" s="194" t="str">
        <f>CONCATENATE(Resumen!F671,Resumen!H671)</f>
        <v/>
      </c>
    </row>
    <row r="674" spans="8:8" x14ac:dyDescent="0.2">
      <c r="H674" s="194" t="str">
        <f>CONCATENATE(Resumen!F672,Resumen!H672)</f>
        <v/>
      </c>
    </row>
    <row r="675" spans="8:8" x14ac:dyDescent="0.2">
      <c r="H675" s="194" t="str">
        <f>CONCATENATE(Resumen!F673,Resumen!H673)</f>
        <v/>
      </c>
    </row>
    <row r="676" spans="8:8" x14ac:dyDescent="0.2">
      <c r="H676" s="194" t="str">
        <f>CONCATENATE(Resumen!F674,Resumen!H674)</f>
        <v/>
      </c>
    </row>
    <row r="677" spans="8:8" x14ac:dyDescent="0.2">
      <c r="H677" s="194" t="str">
        <f>CONCATENATE(Resumen!F675,Resumen!H675)</f>
        <v/>
      </c>
    </row>
    <row r="678" spans="8:8" x14ac:dyDescent="0.2">
      <c r="H678" s="194" t="str">
        <f>CONCATENATE(Resumen!F676,Resumen!H676)</f>
        <v/>
      </c>
    </row>
    <row r="679" spans="8:8" x14ac:dyDescent="0.2">
      <c r="H679" s="194" t="str">
        <f>CONCATENATE(Resumen!F677,Resumen!H677)</f>
        <v/>
      </c>
    </row>
    <row r="680" spans="8:8" x14ac:dyDescent="0.2">
      <c r="H680" s="194" t="str">
        <f>CONCATENATE(Resumen!F678,Resumen!H678)</f>
        <v/>
      </c>
    </row>
    <row r="681" spans="8:8" x14ac:dyDescent="0.2">
      <c r="H681" s="194" t="str">
        <f>CONCATENATE(Resumen!F679,Resumen!H679)</f>
        <v/>
      </c>
    </row>
    <row r="682" spans="8:8" x14ac:dyDescent="0.2">
      <c r="H682" s="194" t="str">
        <f>CONCATENATE(Resumen!F680,Resumen!H680)</f>
        <v/>
      </c>
    </row>
    <row r="683" spans="8:8" x14ac:dyDescent="0.2">
      <c r="H683" s="194" t="str">
        <f>CONCATENATE(Resumen!F681,Resumen!H681)</f>
        <v/>
      </c>
    </row>
    <row r="684" spans="8:8" x14ac:dyDescent="0.2">
      <c r="H684" s="194" t="str">
        <f>CONCATENATE(Resumen!F682,Resumen!H682)</f>
        <v/>
      </c>
    </row>
    <row r="685" spans="8:8" x14ac:dyDescent="0.2">
      <c r="H685" s="194" t="str">
        <f>CONCATENATE(Resumen!F683,Resumen!H683)</f>
        <v/>
      </c>
    </row>
    <row r="686" spans="8:8" x14ac:dyDescent="0.2">
      <c r="H686" s="194" t="str">
        <f>CONCATENATE(Resumen!F684,Resumen!H684)</f>
        <v/>
      </c>
    </row>
    <row r="687" spans="8:8" x14ac:dyDescent="0.2">
      <c r="H687" s="194" t="str">
        <f>CONCATENATE(Resumen!F685,Resumen!H685)</f>
        <v/>
      </c>
    </row>
    <row r="688" spans="8:8" x14ac:dyDescent="0.2">
      <c r="H688" s="194" t="str">
        <f>CONCATENATE(Resumen!F686,Resumen!H686)</f>
        <v/>
      </c>
    </row>
    <row r="689" spans="8:8" x14ac:dyDescent="0.2">
      <c r="H689" s="194" t="str">
        <f>CONCATENATE(Resumen!F687,Resumen!H687)</f>
        <v/>
      </c>
    </row>
    <row r="690" spans="8:8" x14ac:dyDescent="0.2">
      <c r="H690" s="194" t="str">
        <f>CONCATENATE(Resumen!F688,Resumen!H688)</f>
        <v/>
      </c>
    </row>
    <row r="691" spans="8:8" x14ac:dyDescent="0.2">
      <c r="H691" s="194" t="str">
        <f>CONCATENATE(Resumen!F689,Resumen!H689)</f>
        <v/>
      </c>
    </row>
    <row r="692" spans="8:8" x14ac:dyDescent="0.2">
      <c r="H692" s="194" t="str">
        <f>CONCATENATE(Resumen!F690,Resumen!H690)</f>
        <v/>
      </c>
    </row>
    <row r="693" spans="8:8" x14ac:dyDescent="0.2">
      <c r="H693" s="194" t="str">
        <f>CONCATENATE(Resumen!F691,Resumen!H691)</f>
        <v/>
      </c>
    </row>
    <row r="694" spans="8:8" x14ac:dyDescent="0.2">
      <c r="H694" s="194" t="str">
        <f>CONCATENATE(Resumen!F692,Resumen!H692)</f>
        <v/>
      </c>
    </row>
    <row r="695" spans="8:8" x14ac:dyDescent="0.2">
      <c r="H695" s="194" t="str">
        <f>CONCATENATE(Resumen!F693,Resumen!H693)</f>
        <v/>
      </c>
    </row>
    <row r="696" spans="8:8" x14ac:dyDescent="0.2">
      <c r="H696" s="194" t="str">
        <f>CONCATENATE(Resumen!F694,Resumen!H694)</f>
        <v/>
      </c>
    </row>
    <row r="697" spans="8:8" x14ac:dyDescent="0.2">
      <c r="H697" s="194" t="str">
        <f>CONCATENATE(Resumen!F695,Resumen!H695)</f>
        <v/>
      </c>
    </row>
    <row r="698" spans="8:8" x14ac:dyDescent="0.2">
      <c r="H698" s="194" t="str">
        <f>CONCATENATE(Resumen!F696,Resumen!H696)</f>
        <v/>
      </c>
    </row>
    <row r="699" spans="8:8" x14ac:dyDescent="0.2">
      <c r="H699" s="194" t="str">
        <f>CONCATENATE(Resumen!F697,Resumen!H697)</f>
        <v/>
      </c>
    </row>
    <row r="700" spans="8:8" x14ac:dyDescent="0.2">
      <c r="H700" s="194" t="str">
        <f>CONCATENATE(Resumen!F698,Resumen!H698)</f>
        <v/>
      </c>
    </row>
    <row r="701" spans="8:8" x14ac:dyDescent="0.2">
      <c r="H701" s="194" t="str">
        <f>CONCATENATE(Resumen!F699,Resumen!H699)</f>
        <v/>
      </c>
    </row>
    <row r="702" spans="8:8" x14ac:dyDescent="0.2">
      <c r="H702" s="194" t="str">
        <f>CONCATENATE(Resumen!F700,Resumen!H700)</f>
        <v/>
      </c>
    </row>
    <row r="703" spans="8:8" x14ac:dyDescent="0.2">
      <c r="H703" s="194" t="str">
        <f>CONCATENATE(Resumen!F701,Resumen!H701)</f>
        <v/>
      </c>
    </row>
    <row r="704" spans="8:8" x14ac:dyDescent="0.2">
      <c r="H704" s="194" t="str">
        <f>CONCATENATE(Resumen!F702,Resumen!H702)</f>
        <v/>
      </c>
    </row>
    <row r="705" spans="8:8" x14ac:dyDescent="0.2">
      <c r="H705" s="194" t="str">
        <f>CONCATENATE(Resumen!F703,Resumen!H703)</f>
        <v/>
      </c>
    </row>
    <row r="706" spans="8:8" x14ac:dyDescent="0.2">
      <c r="H706" s="194" t="str">
        <f>CONCATENATE(Resumen!F704,Resumen!H704)</f>
        <v/>
      </c>
    </row>
    <row r="707" spans="8:8" x14ac:dyDescent="0.2">
      <c r="H707" s="194" t="str">
        <f>CONCATENATE(Resumen!F705,Resumen!H705)</f>
        <v/>
      </c>
    </row>
    <row r="708" spans="8:8" x14ac:dyDescent="0.2">
      <c r="H708" s="194" t="str">
        <f>CONCATENATE(Resumen!F706,Resumen!H706)</f>
        <v/>
      </c>
    </row>
    <row r="709" spans="8:8" x14ac:dyDescent="0.2">
      <c r="H709" s="194" t="str">
        <f>CONCATENATE(Resumen!F707,Resumen!H707)</f>
        <v/>
      </c>
    </row>
    <row r="710" spans="8:8" x14ac:dyDescent="0.2">
      <c r="H710" s="194" t="str">
        <f>CONCATENATE(Resumen!F708,Resumen!H708)</f>
        <v/>
      </c>
    </row>
    <row r="711" spans="8:8" x14ac:dyDescent="0.2">
      <c r="H711" s="194" t="str">
        <f>CONCATENATE(Resumen!F709,Resumen!H709)</f>
        <v/>
      </c>
    </row>
    <row r="712" spans="8:8" x14ac:dyDescent="0.2">
      <c r="H712" s="194" t="str">
        <f>CONCATENATE(Resumen!F710,Resumen!H710)</f>
        <v/>
      </c>
    </row>
    <row r="713" spans="8:8" x14ac:dyDescent="0.2">
      <c r="H713" s="194" t="str">
        <f>CONCATENATE(Resumen!F711,Resumen!H711)</f>
        <v/>
      </c>
    </row>
    <row r="714" spans="8:8" x14ac:dyDescent="0.2">
      <c r="H714" s="194" t="str">
        <f>CONCATENATE(Resumen!F712,Resumen!H712)</f>
        <v/>
      </c>
    </row>
    <row r="715" spans="8:8" x14ac:dyDescent="0.2">
      <c r="H715" s="194" t="str">
        <f>CONCATENATE(Resumen!F713,Resumen!H713)</f>
        <v/>
      </c>
    </row>
    <row r="716" spans="8:8" x14ac:dyDescent="0.2">
      <c r="H716" s="194" t="str">
        <f>CONCATENATE(Resumen!F714,Resumen!H714)</f>
        <v/>
      </c>
    </row>
    <row r="717" spans="8:8" x14ac:dyDescent="0.2">
      <c r="H717" s="194" t="str">
        <f>CONCATENATE(Resumen!F715,Resumen!H715)</f>
        <v/>
      </c>
    </row>
    <row r="718" spans="8:8" x14ac:dyDescent="0.2">
      <c r="H718" s="194" t="str">
        <f>CONCATENATE(Resumen!F716,Resumen!H716)</f>
        <v/>
      </c>
    </row>
    <row r="719" spans="8:8" x14ac:dyDescent="0.2">
      <c r="H719" s="194" t="str">
        <f>CONCATENATE(Resumen!F717,Resumen!H717)</f>
        <v/>
      </c>
    </row>
    <row r="720" spans="8:8" x14ac:dyDescent="0.2">
      <c r="H720" s="194" t="str">
        <f>CONCATENATE(Resumen!F718,Resumen!H718)</f>
        <v/>
      </c>
    </row>
    <row r="721" spans="8:8" x14ac:dyDescent="0.2">
      <c r="H721" s="194" t="str">
        <f>CONCATENATE(Resumen!F719,Resumen!H719)</f>
        <v/>
      </c>
    </row>
    <row r="722" spans="8:8" x14ac:dyDescent="0.2">
      <c r="H722" s="194" t="str">
        <f>CONCATENATE(Resumen!F720,Resumen!H720)</f>
        <v/>
      </c>
    </row>
    <row r="723" spans="8:8" x14ac:dyDescent="0.2">
      <c r="H723" s="194" t="str">
        <f>CONCATENATE(Resumen!F721,Resumen!H721)</f>
        <v/>
      </c>
    </row>
    <row r="724" spans="8:8" x14ac:dyDescent="0.2">
      <c r="H724" s="194" t="str">
        <f>CONCATENATE(Resumen!F722,Resumen!H722)</f>
        <v/>
      </c>
    </row>
    <row r="725" spans="8:8" x14ac:dyDescent="0.2">
      <c r="H725" s="194" t="str">
        <f>CONCATENATE(Resumen!F723,Resumen!H723)</f>
        <v/>
      </c>
    </row>
    <row r="726" spans="8:8" x14ac:dyDescent="0.2">
      <c r="H726" s="194" t="str">
        <f>CONCATENATE(Resumen!F724,Resumen!H724)</f>
        <v/>
      </c>
    </row>
    <row r="727" spans="8:8" x14ac:dyDescent="0.2">
      <c r="H727" s="194" t="str">
        <f>CONCATENATE(Resumen!F725,Resumen!H725)</f>
        <v/>
      </c>
    </row>
    <row r="728" spans="8:8" x14ac:dyDescent="0.2">
      <c r="H728" s="194" t="str">
        <f>CONCATENATE(Resumen!F726,Resumen!H726)</f>
        <v/>
      </c>
    </row>
    <row r="729" spans="8:8" x14ac:dyDescent="0.2">
      <c r="H729" s="194" t="str">
        <f>CONCATENATE(Resumen!F727,Resumen!H727)</f>
        <v/>
      </c>
    </row>
    <row r="730" spans="8:8" x14ac:dyDescent="0.2">
      <c r="H730" s="194" t="str">
        <f>CONCATENATE(Resumen!F728,Resumen!H728)</f>
        <v/>
      </c>
    </row>
    <row r="731" spans="8:8" x14ac:dyDescent="0.2">
      <c r="H731" s="194" t="str">
        <f>CONCATENATE(Resumen!F729,Resumen!H729)</f>
        <v/>
      </c>
    </row>
    <row r="732" spans="8:8" x14ac:dyDescent="0.2">
      <c r="H732" s="194" t="str">
        <f>CONCATENATE(Resumen!F730,Resumen!H730)</f>
        <v/>
      </c>
    </row>
    <row r="733" spans="8:8" x14ac:dyDescent="0.2">
      <c r="H733" s="194" t="str">
        <f>CONCATENATE(Resumen!F731,Resumen!H731)</f>
        <v/>
      </c>
    </row>
    <row r="734" spans="8:8" x14ac:dyDescent="0.2">
      <c r="H734" s="194" t="str">
        <f>CONCATENATE(Resumen!F732,Resumen!H732)</f>
        <v/>
      </c>
    </row>
    <row r="735" spans="8:8" x14ac:dyDescent="0.2">
      <c r="H735" s="194" t="str">
        <f>CONCATENATE(Resumen!F733,Resumen!H733)</f>
        <v/>
      </c>
    </row>
    <row r="736" spans="8:8" x14ac:dyDescent="0.2">
      <c r="H736" s="194" t="str">
        <f>CONCATENATE(Resumen!F734,Resumen!H734)</f>
        <v/>
      </c>
    </row>
    <row r="737" spans="8:8" x14ac:dyDescent="0.2">
      <c r="H737" s="194" t="str">
        <f>CONCATENATE(Resumen!F735,Resumen!H735)</f>
        <v/>
      </c>
    </row>
    <row r="738" spans="8:8" x14ac:dyDescent="0.2">
      <c r="H738" s="194" t="str">
        <f>CONCATENATE(Resumen!F736,Resumen!H736)</f>
        <v/>
      </c>
    </row>
    <row r="739" spans="8:8" x14ac:dyDescent="0.2">
      <c r="H739" s="194" t="str">
        <f>CONCATENATE(Resumen!F737,Resumen!H737)</f>
        <v/>
      </c>
    </row>
    <row r="740" spans="8:8" x14ac:dyDescent="0.2">
      <c r="H740" s="194" t="str">
        <f>CONCATENATE(Resumen!F738,Resumen!H738)</f>
        <v/>
      </c>
    </row>
    <row r="741" spans="8:8" x14ac:dyDescent="0.2">
      <c r="H741" s="194" t="str">
        <f>CONCATENATE(Resumen!F739,Resumen!H739)</f>
        <v/>
      </c>
    </row>
    <row r="742" spans="8:8" x14ac:dyDescent="0.2">
      <c r="H742" s="194" t="str">
        <f>CONCATENATE(Resumen!F740,Resumen!H740)</f>
        <v/>
      </c>
    </row>
    <row r="743" spans="8:8" x14ac:dyDescent="0.2">
      <c r="H743" s="194" t="str">
        <f>CONCATENATE(Resumen!F741,Resumen!H741)</f>
        <v/>
      </c>
    </row>
    <row r="744" spans="8:8" x14ac:dyDescent="0.2">
      <c r="H744" s="194" t="str">
        <f>CONCATENATE(Resumen!F742,Resumen!H742)</f>
        <v/>
      </c>
    </row>
    <row r="745" spans="8:8" x14ac:dyDescent="0.2">
      <c r="H745" s="194" t="str">
        <f>CONCATENATE(Resumen!F743,Resumen!H743)</f>
        <v/>
      </c>
    </row>
    <row r="746" spans="8:8" x14ac:dyDescent="0.2">
      <c r="H746" s="194" t="str">
        <f>CONCATENATE(Resumen!F744,Resumen!H744)</f>
        <v/>
      </c>
    </row>
    <row r="747" spans="8:8" x14ac:dyDescent="0.2">
      <c r="H747" s="194" t="str">
        <f>CONCATENATE(Resumen!F745,Resumen!H745)</f>
        <v/>
      </c>
    </row>
    <row r="748" spans="8:8" x14ac:dyDescent="0.2">
      <c r="H748" s="194" t="str">
        <f>CONCATENATE(Resumen!F746,Resumen!H746)</f>
        <v/>
      </c>
    </row>
    <row r="749" spans="8:8" x14ac:dyDescent="0.2">
      <c r="H749" s="194" t="str">
        <f>CONCATENATE(Resumen!F747,Resumen!H747)</f>
        <v/>
      </c>
    </row>
    <row r="750" spans="8:8" x14ac:dyDescent="0.2">
      <c r="H750" s="194" t="str">
        <f>CONCATENATE(Resumen!F748,Resumen!H748)</f>
        <v/>
      </c>
    </row>
    <row r="751" spans="8:8" x14ac:dyDescent="0.2">
      <c r="H751" s="194" t="str">
        <f>CONCATENATE(Resumen!F749,Resumen!H749)</f>
        <v/>
      </c>
    </row>
    <row r="752" spans="8:8" x14ac:dyDescent="0.2">
      <c r="H752" s="194" t="str">
        <f>CONCATENATE(Resumen!F750,Resumen!H750)</f>
        <v/>
      </c>
    </row>
    <row r="753" spans="8:8" x14ac:dyDescent="0.2">
      <c r="H753" s="194" t="str">
        <f>CONCATENATE(Resumen!F751,Resumen!H751)</f>
        <v/>
      </c>
    </row>
    <row r="754" spans="8:8" x14ac:dyDescent="0.2">
      <c r="H754" s="194" t="str">
        <f>CONCATENATE(Resumen!F752,Resumen!H752)</f>
        <v/>
      </c>
    </row>
    <row r="755" spans="8:8" x14ac:dyDescent="0.2">
      <c r="H755" s="194" t="str">
        <f>CONCATENATE(Resumen!F753,Resumen!H753)</f>
        <v/>
      </c>
    </row>
    <row r="756" spans="8:8" x14ac:dyDescent="0.2">
      <c r="H756" s="194" t="str">
        <f>CONCATENATE(Resumen!F754,Resumen!H754)</f>
        <v/>
      </c>
    </row>
    <row r="757" spans="8:8" x14ac:dyDescent="0.2">
      <c r="H757" s="194" t="str">
        <f>CONCATENATE(Resumen!F755,Resumen!H755)</f>
        <v/>
      </c>
    </row>
    <row r="758" spans="8:8" x14ac:dyDescent="0.2">
      <c r="H758" s="194" t="str">
        <f>CONCATENATE(Resumen!F756,Resumen!H756)</f>
        <v/>
      </c>
    </row>
    <row r="759" spans="8:8" x14ac:dyDescent="0.2">
      <c r="H759" s="194" t="str">
        <f>CONCATENATE(Resumen!F757,Resumen!H757)</f>
        <v/>
      </c>
    </row>
    <row r="760" spans="8:8" x14ac:dyDescent="0.2">
      <c r="H760" s="194" t="str">
        <f>CONCATENATE(Resumen!F758,Resumen!H758)</f>
        <v/>
      </c>
    </row>
    <row r="761" spans="8:8" x14ac:dyDescent="0.2">
      <c r="H761" s="194" t="str">
        <f>CONCATENATE(Resumen!F759,Resumen!H759)</f>
        <v/>
      </c>
    </row>
    <row r="762" spans="8:8" x14ac:dyDescent="0.2">
      <c r="H762" s="194" t="str">
        <f>CONCATENATE(Resumen!F760,Resumen!H760)</f>
        <v/>
      </c>
    </row>
    <row r="763" spans="8:8" x14ac:dyDescent="0.2">
      <c r="H763" s="194" t="str">
        <f>CONCATENATE(Resumen!F761,Resumen!H761)</f>
        <v/>
      </c>
    </row>
    <row r="764" spans="8:8" x14ac:dyDescent="0.2">
      <c r="H764" s="194" t="str">
        <f>CONCATENATE(Resumen!F762,Resumen!H762)</f>
        <v/>
      </c>
    </row>
    <row r="765" spans="8:8" x14ac:dyDescent="0.2">
      <c r="H765" s="194" t="str">
        <f>CONCATENATE(Resumen!F763,Resumen!H763)</f>
        <v/>
      </c>
    </row>
    <row r="766" spans="8:8" x14ac:dyDescent="0.2">
      <c r="H766" s="194" t="str">
        <f>CONCATENATE(Resumen!F764,Resumen!H764)</f>
        <v/>
      </c>
    </row>
    <row r="767" spans="8:8" x14ac:dyDescent="0.2">
      <c r="H767" s="194" t="str">
        <f>CONCATENATE(Resumen!F765,Resumen!H765)</f>
        <v/>
      </c>
    </row>
    <row r="768" spans="8:8" x14ac:dyDescent="0.2">
      <c r="H768" s="194" t="str">
        <f>CONCATENATE(Resumen!F766,Resumen!H766)</f>
        <v/>
      </c>
    </row>
    <row r="769" spans="8:8" x14ac:dyDescent="0.2">
      <c r="H769" s="194" t="str">
        <f>CONCATENATE(Resumen!F767,Resumen!H767)</f>
        <v/>
      </c>
    </row>
    <row r="770" spans="8:8" x14ac:dyDescent="0.2">
      <c r="H770" s="194" t="str">
        <f>CONCATENATE(Resumen!F768,Resumen!H768)</f>
        <v/>
      </c>
    </row>
    <row r="771" spans="8:8" x14ac:dyDescent="0.2">
      <c r="H771" s="194" t="str">
        <f>CONCATENATE(Resumen!F769,Resumen!H769)</f>
        <v/>
      </c>
    </row>
    <row r="772" spans="8:8" x14ac:dyDescent="0.2">
      <c r="H772" s="194" t="str">
        <f>CONCATENATE(Resumen!F770,Resumen!H770)</f>
        <v/>
      </c>
    </row>
    <row r="773" spans="8:8" x14ac:dyDescent="0.2">
      <c r="H773" s="194" t="str">
        <f>CONCATENATE(Resumen!F771,Resumen!H771)</f>
        <v/>
      </c>
    </row>
    <row r="774" spans="8:8" x14ac:dyDescent="0.2">
      <c r="H774" s="194" t="str">
        <f>CONCATENATE(Resumen!F772,Resumen!H772)</f>
        <v/>
      </c>
    </row>
    <row r="775" spans="8:8" x14ac:dyDescent="0.2">
      <c r="H775" s="194" t="str">
        <f>CONCATENATE(Resumen!F773,Resumen!H773)</f>
        <v/>
      </c>
    </row>
    <row r="776" spans="8:8" x14ac:dyDescent="0.2">
      <c r="H776" s="194" t="str">
        <f>CONCATENATE(Resumen!F774,Resumen!H774)</f>
        <v/>
      </c>
    </row>
    <row r="777" spans="8:8" x14ac:dyDescent="0.2">
      <c r="H777" s="194" t="str">
        <f>CONCATENATE(Resumen!F775,Resumen!H775)</f>
        <v/>
      </c>
    </row>
    <row r="778" spans="8:8" x14ac:dyDescent="0.2">
      <c r="H778" s="194" t="str">
        <f>CONCATENATE(Resumen!F776,Resumen!H776)</f>
        <v/>
      </c>
    </row>
    <row r="779" spans="8:8" x14ac:dyDescent="0.2">
      <c r="H779" s="194" t="str">
        <f>CONCATENATE(Resumen!F777,Resumen!H777)</f>
        <v/>
      </c>
    </row>
    <row r="780" spans="8:8" x14ac:dyDescent="0.2">
      <c r="H780" s="194" t="str">
        <f>CONCATENATE(Resumen!F778,Resumen!H778)</f>
        <v/>
      </c>
    </row>
    <row r="781" spans="8:8" x14ac:dyDescent="0.2">
      <c r="H781" s="194" t="str">
        <f>CONCATENATE(Resumen!F779,Resumen!H779)</f>
        <v/>
      </c>
    </row>
    <row r="782" spans="8:8" x14ac:dyDescent="0.2">
      <c r="H782" s="194" t="str">
        <f>CONCATENATE(Resumen!F780,Resumen!H780)</f>
        <v/>
      </c>
    </row>
    <row r="783" spans="8:8" x14ac:dyDescent="0.2">
      <c r="H783" s="194" t="str">
        <f>CONCATENATE(Resumen!F781,Resumen!H781)</f>
        <v/>
      </c>
    </row>
    <row r="784" spans="8:8" x14ac:dyDescent="0.2">
      <c r="H784" s="194" t="str">
        <f>CONCATENATE(Resumen!F782,Resumen!H782)</f>
        <v/>
      </c>
    </row>
    <row r="785" spans="8:8" x14ac:dyDescent="0.2">
      <c r="H785" s="194" t="str">
        <f>CONCATENATE(Resumen!F783,Resumen!H783)</f>
        <v/>
      </c>
    </row>
    <row r="786" spans="8:8" x14ac:dyDescent="0.2">
      <c r="H786" s="194" t="str">
        <f>CONCATENATE(Resumen!F784,Resumen!H784)</f>
        <v/>
      </c>
    </row>
    <row r="787" spans="8:8" x14ac:dyDescent="0.2">
      <c r="H787" s="194" t="str">
        <f>CONCATENATE(Resumen!F785,Resumen!H785)</f>
        <v/>
      </c>
    </row>
    <row r="788" spans="8:8" x14ac:dyDescent="0.2">
      <c r="H788" s="194" t="str">
        <f>CONCATENATE(Resumen!F786,Resumen!H786)</f>
        <v/>
      </c>
    </row>
    <row r="789" spans="8:8" x14ac:dyDescent="0.2">
      <c r="H789" s="194" t="str">
        <f>CONCATENATE(Resumen!F787,Resumen!H787)</f>
        <v/>
      </c>
    </row>
    <row r="790" spans="8:8" x14ac:dyDescent="0.2">
      <c r="H790" s="194" t="str">
        <f>CONCATENATE(Resumen!F788,Resumen!H788)</f>
        <v/>
      </c>
    </row>
    <row r="791" spans="8:8" x14ac:dyDescent="0.2">
      <c r="H791" s="194" t="str">
        <f>CONCATENATE(Resumen!F789,Resumen!H789)</f>
        <v/>
      </c>
    </row>
    <row r="792" spans="8:8" x14ac:dyDescent="0.2">
      <c r="H792" s="194" t="str">
        <f>CONCATENATE(Resumen!F790,Resumen!H790)</f>
        <v/>
      </c>
    </row>
    <row r="793" spans="8:8" x14ac:dyDescent="0.2">
      <c r="H793" s="194" t="str">
        <f>CONCATENATE(Resumen!F791,Resumen!H791)</f>
        <v/>
      </c>
    </row>
    <row r="794" spans="8:8" x14ac:dyDescent="0.2">
      <c r="H794" s="194" t="str">
        <f>CONCATENATE(Resumen!F792,Resumen!H792)</f>
        <v/>
      </c>
    </row>
    <row r="795" spans="8:8" x14ac:dyDescent="0.2">
      <c r="H795" s="194" t="str">
        <f>CONCATENATE(Resumen!F793,Resumen!H793)</f>
        <v/>
      </c>
    </row>
    <row r="796" spans="8:8" x14ac:dyDescent="0.2">
      <c r="H796" s="194" t="str">
        <f>CONCATENATE(Resumen!F794,Resumen!H794)</f>
        <v/>
      </c>
    </row>
    <row r="797" spans="8:8" x14ac:dyDescent="0.2">
      <c r="H797" s="194" t="str">
        <f>CONCATENATE(Resumen!F795,Resumen!H795)</f>
        <v/>
      </c>
    </row>
    <row r="798" spans="8:8" x14ac:dyDescent="0.2">
      <c r="H798" s="194" t="str">
        <f>CONCATENATE(Resumen!F796,Resumen!H796)</f>
        <v/>
      </c>
    </row>
    <row r="799" spans="8:8" x14ac:dyDescent="0.2">
      <c r="H799" s="194" t="str">
        <f>CONCATENATE(Resumen!F797,Resumen!H797)</f>
        <v/>
      </c>
    </row>
    <row r="800" spans="8:8" x14ac:dyDescent="0.2">
      <c r="H800" s="194" t="str">
        <f>CONCATENATE(Resumen!F798,Resumen!H798)</f>
        <v/>
      </c>
    </row>
    <row r="801" spans="8:8" x14ac:dyDescent="0.2">
      <c r="H801" s="194" t="str">
        <f>CONCATENATE(Resumen!F799,Resumen!H799)</f>
        <v/>
      </c>
    </row>
    <row r="802" spans="8:8" x14ac:dyDescent="0.2">
      <c r="H802" s="194" t="str">
        <f>CONCATENATE(Resumen!F800,Resumen!H800)</f>
        <v/>
      </c>
    </row>
    <row r="803" spans="8:8" x14ac:dyDescent="0.2">
      <c r="H803" s="194" t="str">
        <f>CONCATENATE(Resumen!F801,Resumen!H801)</f>
        <v/>
      </c>
    </row>
    <row r="804" spans="8:8" x14ac:dyDescent="0.2">
      <c r="H804" s="194" t="str">
        <f>CONCATENATE(Resumen!F802,Resumen!H802)</f>
        <v/>
      </c>
    </row>
    <row r="805" spans="8:8" x14ac:dyDescent="0.2">
      <c r="H805" s="194" t="str">
        <f>CONCATENATE(Resumen!F803,Resumen!H803)</f>
        <v/>
      </c>
    </row>
    <row r="806" spans="8:8" x14ac:dyDescent="0.2">
      <c r="H806" s="194" t="str">
        <f>CONCATENATE(Resumen!F804,Resumen!H804)</f>
        <v/>
      </c>
    </row>
    <row r="807" spans="8:8" x14ac:dyDescent="0.2">
      <c r="H807" s="194" t="str">
        <f>CONCATENATE(Resumen!F805,Resumen!H805)</f>
        <v/>
      </c>
    </row>
    <row r="808" spans="8:8" x14ac:dyDescent="0.2">
      <c r="H808" s="194" t="str">
        <f>CONCATENATE(Resumen!F806,Resumen!H806)</f>
        <v/>
      </c>
    </row>
    <row r="809" spans="8:8" x14ac:dyDescent="0.2">
      <c r="H809" s="194" t="str">
        <f>CONCATENATE(Resumen!F807,Resumen!H807)</f>
        <v/>
      </c>
    </row>
    <row r="810" spans="8:8" x14ac:dyDescent="0.2">
      <c r="H810" s="194" t="str">
        <f>CONCATENATE(Resumen!F808,Resumen!H808)</f>
        <v/>
      </c>
    </row>
    <row r="811" spans="8:8" x14ac:dyDescent="0.2">
      <c r="H811" s="194" t="str">
        <f>CONCATENATE(Resumen!F809,Resumen!H809)</f>
        <v/>
      </c>
    </row>
    <row r="812" spans="8:8" x14ac:dyDescent="0.2">
      <c r="H812" s="194" t="str">
        <f>CONCATENATE(Resumen!F810,Resumen!H810)</f>
        <v/>
      </c>
    </row>
    <row r="813" spans="8:8" x14ac:dyDescent="0.2">
      <c r="H813" s="194" t="str">
        <f>CONCATENATE(Resumen!F811,Resumen!H811)</f>
        <v/>
      </c>
    </row>
    <row r="814" spans="8:8" x14ac:dyDescent="0.2">
      <c r="H814" s="194" t="str">
        <f>CONCATENATE(Resumen!F812,Resumen!H812)</f>
        <v/>
      </c>
    </row>
    <row r="815" spans="8:8" x14ac:dyDescent="0.2">
      <c r="H815" s="194" t="str">
        <f>CONCATENATE(Resumen!F813,Resumen!H813)</f>
        <v/>
      </c>
    </row>
    <row r="816" spans="8:8" x14ac:dyDescent="0.2">
      <c r="H816" s="194" t="str">
        <f>CONCATENATE(Resumen!F814,Resumen!H814)</f>
        <v/>
      </c>
    </row>
    <row r="817" spans="8:8" x14ac:dyDescent="0.2">
      <c r="H817" s="194" t="str">
        <f>CONCATENATE(Resumen!F815,Resumen!H815)</f>
        <v/>
      </c>
    </row>
    <row r="818" spans="8:8" x14ac:dyDescent="0.2">
      <c r="H818" s="194" t="str">
        <f>CONCATENATE(Resumen!F816,Resumen!H816)</f>
        <v/>
      </c>
    </row>
    <row r="819" spans="8:8" x14ac:dyDescent="0.2">
      <c r="H819" s="194" t="str">
        <f>CONCATENATE(Resumen!F817,Resumen!H817)</f>
        <v/>
      </c>
    </row>
    <row r="820" spans="8:8" x14ac:dyDescent="0.2">
      <c r="H820" s="194" t="str">
        <f>CONCATENATE(Resumen!F818,Resumen!H818)</f>
        <v/>
      </c>
    </row>
    <row r="821" spans="8:8" x14ac:dyDescent="0.2">
      <c r="H821" s="194" t="str">
        <f>CONCATENATE(Resumen!F819,Resumen!H819)</f>
        <v/>
      </c>
    </row>
    <row r="822" spans="8:8" x14ac:dyDescent="0.2">
      <c r="H822" s="194" t="str">
        <f>CONCATENATE(Resumen!F820,Resumen!H820)</f>
        <v/>
      </c>
    </row>
    <row r="823" spans="8:8" x14ac:dyDescent="0.2">
      <c r="H823" s="194" t="str">
        <f>CONCATENATE(Resumen!F821,Resumen!H821)</f>
        <v/>
      </c>
    </row>
    <row r="824" spans="8:8" x14ac:dyDescent="0.2">
      <c r="H824" s="194" t="str">
        <f>CONCATENATE(Resumen!F822,Resumen!H822)</f>
        <v/>
      </c>
    </row>
    <row r="825" spans="8:8" x14ac:dyDescent="0.2">
      <c r="H825" s="194" t="str">
        <f>CONCATENATE(Resumen!F823,Resumen!H823)</f>
        <v/>
      </c>
    </row>
    <row r="826" spans="8:8" x14ac:dyDescent="0.2">
      <c r="H826" s="194" t="str">
        <f>CONCATENATE(Resumen!F824,Resumen!H824)</f>
        <v/>
      </c>
    </row>
    <row r="827" spans="8:8" x14ac:dyDescent="0.2">
      <c r="H827" s="194" t="str">
        <f>CONCATENATE(Resumen!F825,Resumen!H825)</f>
        <v/>
      </c>
    </row>
    <row r="828" spans="8:8" x14ac:dyDescent="0.2">
      <c r="H828" s="194" t="str">
        <f>CONCATENATE(Resumen!F826,Resumen!H826)</f>
        <v/>
      </c>
    </row>
    <row r="829" spans="8:8" x14ac:dyDescent="0.2">
      <c r="H829" s="194" t="str">
        <f>CONCATENATE(Resumen!F827,Resumen!H827)</f>
        <v/>
      </c>
    </row>
    <row r="830" spans="8:8" x14ac:dyDescent="0.2">
      <c r="H830" s="194" t="str">
        <f>CONCATENATE(Resumen!F828,Resumen!H828)</f>
        <v/>
      </c>
    </row>
    <row r="831" spans="8:8" x14ac:dyDescent="0.2">
      <c r="H831" s="194" t="str">
        <f>CONCATENATE(Resumen!F829,Resumen!H829)</f>
        <v/>
      </c>
    </row>
    <row r="832" spans="8:8" x14ac:dyDescent="0.2">
      <c r="H832" s="194" t="str">
        <f>CONCATENATE(Resumen!F830,Resumen!H830)</f>
        <v/>
      </c>
    </row>
    <row r="833" spans="8:8" x14ac:dyDescent="0.2">
      <c r="H833" s="194" t="str">
        <f>CONCATENATE(Resumen!F831,Resumen!H831)</f>
        <v/>
      </c>
    </row>
    <row r="834" spans="8:8" x14ac:dyDescent="0.2">
      <c r="H834" s="194" t="str">
        <f>CONCATENATE(Resumen!F832,Resumen!H832)</f>
        <v/>
      </c>
    </row>
    <row r="835" spans="8:8" x14ac:dyDescent="0.2">
      <c r="H835" s="194" t="str">
        <f>CONCATENATE(Resumen!F833,Resumen!H833)</f>
        <v/>
      </c>
    </row>
    <row r="836" spans="8:8" x14ac:dyDescent="0.2">
      <c r="H836" s="194" t="str">
        <f>CONCATENATE(Resumen!F834,Resumen!H834)</f>
        <v/>
      </c>
    </row>
    <row r="837" spans="8:8" x14ac:dyDescent="0.2">
      <c r="H837" s="194" t="str">
        <f>CONCATENATE(Resumen!F835,Resumen!H835)</f>
        <v/>
      </c>
    </row>
    <row r="838" spans="8:8" x14ac:dyDescent="0.2">
      <c r="H838" s="194" t="str">
        <f>CONCATENATE(Resumen!F836,Resumen!H836)</f>
        <v/>
      </c>
    </row>
    <row r="839" spans="8:8" x14ac:dyDescent="0.2">
      <c r="H839" s="194" t="str">
        <f>CONCATENATE(Resumen!F837,Resumen!H837)</f>
        <v/>
      </c>
    </row>
    <row r="840" spans="8:8" x14ac:dyDescent="0.2">
      <c r="H840" s="194" t="str">
        <f>CONCATENATE(Resumen!F838,Resumen!H838)</f>
        <v/>
      </c>
    </row>
    <row r="841" spans="8:8" x14ac:dyDescent="0.2">
      <c r="H841" s="194" t="str">
        <f>CONCATENATE(Resumen!F839,Resumen!H839)</f>
        <v/>
      </c>
    </row>
    <row r="842" spans="8:8" x14ac:dyDescent="0.2">
      <c r="H842" s="194" t="str">
        <f>CONCATENATE(Resumen!F840,Resumen!H840)</f>
        <v/>
      </c>
    </row>
    <row r="843" spans="8:8" x14ac:dyDescent="0.2">
      <c r="H843" s="194" t="str">
        <f>CONCATENATE(Resumen!F841,Resumen!H841)</f>
        <v/>
      </c>
    </row>
    <row r="844" spans="8:8" x14ac:dyDescent="0.2">
      <c r="H844" s="194" t="str">
        <f>CONCATENATE(Resumen!F842,Resumen!H842)</f>
        <v/>
      </c>
    </row>
    <row r="845" spans="8:8" x14ac:dyDescent="0.2">
      <c r="H845" s="194" t="str">
        <f>CONCATENATE(Resumen!F843,Resumen!H843)</f>
        <v/>
      </c>
    </row>
    <row r="846" spans="8:8" x14ac:dyDescent="0.2">
      <c r="H846" s="194" t="str">
        <f>CONCATENATE(Resumen!F844,Resumen!H844)</f>
        <v/>
      </c>
    </row>
    <row r="847" spans="8:8" x14ac:dyDescent="0.2">
      <c r="H847" s="194" t="str">
        <f>CONCATENATE(Resumen!F845,Resumen!H845)</f>
        <v/>
      </c>
    </row>
    <row r="848" spans="8:8" x14ac:dyDescent="0.2">
      <c r="H848" s="194" t="str">
        <f>CONCATENATE(Resumen!F846,Resumen!H846)</f>
        <v/>
      </c>
    </row>
    <row r="849" spans="8:8" x14ac:dyDescent="0.2">
      <c r="H849" s="194" t="str">
        <f>CONCATENATE(Resumen!F847,Resumen!H847)</f>
        <v/>
      </c>
    </row>
    <row r="850" spans="8:8" x14ac:dyDescent="0.2">
      <c r="H850" s="194" t="str">
        <f>CONCATENATE(Resumen!F848,Resumen!H848)</f>
        <v/>
      </c>
    </row>
    <row r="851" spans="8:8" x14ac:dyDescent="0.2">
      <c r="H851" s="194" t="str">
        <f>CONCATENATE(Resumen!F849,Resumen!H849)</f>
        <v/>
      </c>
    </row>
    <row r="852" spans="8:8" x14ac:dyDescent="0.2">
      <c r="H852" s="194" t="str">
        <f>CONCATENATE(Resumen!F850,Resumen!H850)</f>
        <v/>
      </c>
    </row>
    <row r="853" spans="8:8" x14ac:dyDescent="0.2">
      <c r="H853" s="194" t="str">
        <f>CONCATENATE(Resumen!F851,Resumen!H851)</f>
        <v/>
      </c>
    </row>
    <row r="854" spans="8:8" x14ac:dyDescent="0.2">
      <c r="H854" s="194" t="str">
        <f>CONCATENATE(Resumen!F852,Resumen!H852)</f>
        <v/>
      </c>
    </row>
    <row r="855" spans="8:8" x14ac:dyDescent="0.2">
      <c r="H855" s="194" t="str">
        <f>CONCATENATE(Resumen!F853,Resumen!H853)</f>
        <v/>
      </c>
    </row>
    <row r="856" spans="8:8" x14ac:dyDescent="0.2">
      <c r="H856" s="194" t="str">
        <f>CONCATENATE(Resumen!F854,Resumen!H854)</f>
        <v/>
      </c>
    </row>
    <row r="857" spans="8:8" x14ac:dyDescent="0.2">
      <c r="H857" s="194" t="str">
        <f>CONCATENATE(Resumen!F855,Resumen!H855)</f>
        <v/>
      </c>
    </row>
    <row r="858" spans="8:8" x14ac:dyDescent="0.2">
      <c r="H858" s="194" t="str">
        <f>CONCATENATE(Resumen!F856,Resumen!H856)</f>
        <v/>
      </c>
    </row>
    <row r="859" spans="8:8" x14ac:dyDescent="0.2">
      <c r="H859" s="194" t="str">
        <f>CONCATENATE(Resumen!F857,Resumen!H857)</f>
        <v/>
      </c>
    </row>
    <row r="860" spans="8:8" x14ac:dyDescent="0.2">
      <c r="H860" s="194" t="str">
        <f>CONCATENATE(Resumen!F858,Resumen!H858)</f>
        <v/>
      </c>
    </row>
    <row r="861" spans="8:8" x14ac:dyDescent="0.2">
      <c r="H861" s="194" t="str">
        <f>CONCATENATE(Resumen!F859,Resumen!H859)</f>
        <v/>
      </c>
    </row>
    <row r="862" spans="8:8" x14ac:dyDescent="0.2">
      <c r="H862" s="194" t="str">
        <f>CONCATENATE(Resumen!F860,Resumen!H860)</f>
        <v/>
      </c>
    </row>
    <row r="863" spans="8:8" x14ac:dyDescent="0.2">
      <c r="H863" s="194" t="str">
        <f>CONCATENATE(Resumen!F861,Resumen!H861)</f>
        <v/>
      </c>
    </row>
    <row r="864" spans="8:8" x14ac:dyDescent="0.2">
      <c r="H864" s="194" t="str">
        <f>CONCATENATE(Resumen!F862,Resumen!H862)</f>
        <v/>
      </c>
    </row>
    <row r="865" spans="8:8" x14ac:dyDescent="0.2">
      <c r="H865" s="194" t="str">
        <f>CONCATENATE(Resumen!F863,Resumen!H863)</f>
        <v/>
      </c>
    </row>
    <row r="866" spans="8:8" x14ac:dyDescent="0.2">
      <c r="H866" s="194" t="str">
        <f>CONCATENATE(Resumen!F864,Resumen!H864)</f>
        <v/>
      </c>
    </row>
    <row r="867" spans="8:8" x14ac:dyDescent="0.2">
      <c r="H867" s="194" t="str">
        <f>CONCATENATE(Resumen!F865,Resumen!H865)</f>
        <v/>
      </c>
    </row>
    <row r="868" spans="8:8" x14ac:dyDescent="0.2">
      <c r="H868" s="194" t="str">
        <f>CONCATENATE(Resumen!F866,Resumen!H866)</f>
        <v/>
      </c>
    </row>
    <row r="869" spans="8:8" x14ac:dyDescent="0.2">
      <c r="H869" s="194" t="str">
        <f>CONCATENATE(Resumen!F867,Resumen!H867)</f>
        <v/>
      </c>
    </row>
    <row r="870" spans="8:8" x14ac:dyDescent="0.2">
      <c r="H870" s="194" t="str">
        <f>CONCATENATE(Resumen!F868,Resumen!H868)</f>
        <v/>
      </c>
    </row>
    <row r="871" spans="8:8" x14ac:dyDescent="0.2">
      <c r="H871" s="194" t="str">
        <f>CONCATENATE(Resumen!F869,Resumen!H869)</f>
        <v/>
      </c>
    </row>
    <row r="872" spans="8:8" x14ac:dyDescent="0.2">
      <c r="H872" s="194" t="str">
        <f>CONCATENATE(Resumen!F870,Resumen!H870)</f>
        <v/>
      </c>
    </row>
    <row r="873" spans="8:8" x14ac:dyDescent="0.2">
      <c r="H873" s="194" t="str">
        <f>CONCATENATE(Resumen!F871,Resumen!H871)</f>
        <v/>
      </c>
    </row>
    <row r="874" spans="8:8" x14ac:dyDescent="0.2">
      <c r="H874" s="194" t="str">
        <f>CONCATENATE(Resumen!F872,Resumen!H872)</f>
        <v/>
      </c>
    </row>
    <row r="875" spans="8:8" x14ac:dyDescent="0.2">
      <c r="H875" s="194" t="str">
        <f>CONCATENATE(Resumen!F873,Resumen!H873)</f>
        <v/>
      </c>
    </row>
    <row r="876" spans="8:8" x14ac:dyDescent="0.2">
      <c r="H876" s="194" t="str">
        <f>CONCATENATE(Resumen!F874,Resumen!H874)</f>
        <v/>
      </c>
    </row>
    <row r="877" spans="8:8" x14ac:dyDescent="0.2">
      <c r="H877" s="194" t="str">
        <f>CONCATENATE(Resumen!F875,Resumen!H875)</f>
        <v/>
      </c>
    </row>
    <row r="878" spans="8:8" x14ac:dyDescent="0.2">
      <c r="H878" s="194" t="str">
        <f>CONCATENATE(Resumen!F876,Resumen!H876)</f>
        <v/>
      </c>
    </row>
    <row r="879" spans="8:8" x14ac:dyDescent="0.2">
      <c r="H879" s="194" t="str">
        <f>CONCATENATE(Resumen!F877,Resumen!H877)</f>
        <v/>
      </c>
    </row>
    <row r="880" spans="8:8" x14ac:dyDescent="0.2">
      <c r="H880" s="194" t="str">
        <f>CONCATENATE(Resumen!F878,Resumen!H878)</f>
        <v/>
      </c>
    </row>
    <row r="881" spans="8:8" x14ac:dyDescent="0.2">
      <c r="H881" s="194" t="str">
        <f>CONCATENATE(Resumen!F879,Resumen!H879)</f>
        <v/>
      </c>
    </row>
    <row r="882" spans="8:8" x14ac:dyDescent="0.2">
      <c r="H882" s="194" t="str">
        <f>CONCATENATE(Resumen!F880,Resumen!H880)</f>
        <v/>
      </c>
    </row>
    <row r="883" spans="8:8" x14ac:dyDescent="0.2">
      <c r="H883" s="194" t="str">
        <f>CONCATENATE(Resumen!F881,Resumen!H881)</f>
        <v/>
      </c>
    </row>
    <row r="884" spans="8:8" x14ac:dyDescent="0.2">
      <c r="H884" s="194" t="str">
        <f>CONCATENATE(Resumen!F882,Resumen!H882)</f>
        <v/>
      </c>
    </row>
    <row r="885" spans="8:8" x14ac:dyDescent="0.2">
      <c r="H885" s="194" t="str">
        <f>CONCATENATE(Resumen!F883,Resumen!H883)</f>
        <v/>
      </c>
    </row>
    <row r="886" spans="8:8" x14ac:dyDescent="0.2">
      <c r="H886" s="194" t="str">
        <f>CONCATENATE(Resumen!F884,Resumen!H884)</f>
        <v/>
      </c>
    </row>
    <row r="887" spans="8:8" x14ac:dyDescent="0.2">
      <c r="H887" s="194" t="str">
        <f>CONCATENATE(Resumen!F885,Resumen!H885)</f>
        <v/>
      </c>
    </row>
    <row r="888" spans="8:8" x14ac:dyDescent="0.2">
      <c r="H888" s="194" t="str">
        <f>CONCATENATE(Resumen!F886,Resumen!H886)</f>
        <v/>
      </c>
    </row>
    <row r="889" spans="8:8" x14ac:dyDescent="0.2">
      <c r="H889" s="194" t="str">
        <f>CONCATENATE(Resumen!F887,Resumen!H887)</f>
        <v/>
      </c>
    </row>
    <row r="890" spans="8:8" x14ac:dyDescent="0.2">
      <c r="H890" s="194" t="str">
        <f>CONCATENATE(Resumen!F888,Resumen!H888)</f>
        <v/>
      </c>
    </row>
    <row r="891" spans="8:8" x14ac:dyDescent="0.2">
      <c r="H891" s="194" t="str">
        <f>CONCATENATE(Resumen!F889,Resumen!H889)</f>
        <v/>
      </c>
    </row>
    <row r="892" spans="8:8" x14ac:dyDescent="0.2">
      <c r="H892" s="194" t="str">
        <f>CONCATENATE(Resumen!F890,Resumen!H890)</f>
        <v/>
      </c>
    </row>
    <row r="893" spans="8:8" x14ac:dyDescent="0.2">
      <c r="H893" s="194" t="str">
        <f>CONCATENATE(Resumen!F891,Resumen!H891)</f>
        <v/>
      </c>
    </row>
    <row r="894" spans="8:8" x14ac:dyDescent="0.2">
      <c r="H894" s="194" t="str">
        <f>CONCATENATE(Resumen!F892,Resumen!H892)</f>
        <v/>
      </c>
    </row>
    <row r="895" spans="8:8" x14ac:dyDescent="0.2">
      <c r="H895" s="194" t="str">
        <f>CONCATENATE(Resumen!F893,Resumen!H893)</f>
        <v/>
      </c>
    </row>
    <row r="896" spans="8:8" x14ac:dyDescent="0.2">
      <c r="H896" s="194" t="str">
        <f>CONCATENATE(Resumen!F894,Resumen!H894)</f>
        <v/>
      </c>
    </row>
    <row r="897" spans="8:8" x14ac:dyDescent="0.2">
      <c r="H897" s="194" t="str">
        <f>CONCATENATE(Resumen!F895,Resumen!H895)</f>
        <v/>
      </c>
    </row>
    <row r="898" spans="8:8" x14ac:dyDescent="0.2">
      <c r="H898" s="194" t="str">
        <f>CONCATENATE(Resumen!F896,Resumen!H896)</f>
        <v/>
      </c>
    </row>
    <row r="899" spans="8:8" x14ac:dyDescent="0.2">
      <c r="H899" s="194" t="str">
        <f>CONCATENATE(Resumen!F897,Resumen!H897)</f>
        <v/>
      </c>
    </row>
    <row r="900" spans="8:8" x14ac:dyDescent="0.2">
      <c r="H900" s="194" t="str">
        <f>CONCATENATE(Resumen!F898,Resumen!H898)</f>
        <v/>
      </c>
    </row>
    <row r="901" spans="8:8" x14ac:dyDescent="0.2">
      <c r="H901" s="194" t="str">
        <f>CONCATENATE(Resumen!F899,Resumen!H899)</f>
        <v/>
      </c>
    </row>
    <row r="902" spans="8:8" x14ac:dyDescent="0.2">
      <c r="H902" s="194" t="str">
        <f>CONCATENATE(Resumen!F900,Resumen!H900)</f>
        <v/>
      </c>
    </row>
    <row r="903" spans="8:8" x14ac:dyDescent="0.2">
      <c r="H903" s="194" t="str">
        <f>CONCATENATE(Resumen!F901,Resumen!H901)</f>
        <v/>
      </c>
    </row>
    <row r="904" spans="8:8" x14ac:dyDescent="0.2">
      <c r="H904" s="194" t="str">
        <f>CONCATENATE(Resumen!F902,Resumen!H902)</f>
        <v/>
      </c>
    </row>
    <row r="905" spans="8:8" x14ac:dyDescent="0.2">
      <c r="H905" s="194" t="str">
        <f>CONCATENATE(Resumen!F903,Resumen!H903)</f>
        <v/>
      </c>
    </row>
    <row r="906" spans="8:8" x14ac:dyDescent="0.2">
      <c r="H906" s="194" t="str">
        <f>CONCATENATE(Resumen!F904,Resumen!H904)</f>
        <v/>
      </c>
    </row>
    <row r="907" spans="8:8" x14ac:dyDescent="0.2">
      <c r="H907" s="194" t="str">
        <f>CONCATENATE(Resumen!F905,Resumen!H905)</f>
        <v/>
      </c>
    </row>
    <row r="908" spans="8:8" x14ac:dyDescent="0.2">
      <c r="H908" s="194" t="str">
        <f>CONCATENATE(Resumen!F906,Resumen!H906)</f>
        <v/>
      </c>
    </row>
    <row r="909" spans="8:8" x14ac:dyDescent="0.2">
      <c r="H909" s="194" t="str">
        <f>CONCATENATE(Resumen!F907,Resumen!H907)</f>
        <v/>
      </c>
    </row>
    <row r="910" spans="8:8" x14ac:dyDescent="0.2">
      <c r="H910" s="194" t="str">
        <f>CONCATENATE(Resumen!F908,Resumen!H908)</f>
        <v/>
      </c>
    </row>
    <row r="911" spans="8:8" x14ac:dyDescent="0.2">
      <c r="H911" s="194" t="str">
        <f>CONCATENATE(Resumen!F909,Resumen!H909)</f>
        <v/>
      </c>
    </row>
    <row r="912" spans="8:8" x14ac:dyDescent="0.2">
      <c r="H912" s="194" t="str">
        <f>CONCATENATE(Resumen!F910,Resumen!H910)</f>
        <v/>
      </c>
    </row>
    <row r="913" spans="8:8" x14ac:dyDescent="0.2">
      <c r="H913" s="194" t="str">
        <f>CONCATENATE(Resumen!F911,Resumen!H911)</f>
        <v/>
      </c>
    </row>
    <row r="914" spans="8:8" x14ac:dyDescent="0.2">
      <c r="H914" s="194" t="str">
        <f>CONCATENATE(Resumen!F912,Resumen!H912)</f>
        <v/>
      </c>
    </row>
    <row r="915" spans="8:8" x14ac:dyDescent="0.2">
      <c r="H915" s="194" t="str">
        <f>CONCATENATE(Resumen!F913,Resumen!H913)</f>
        <v/>
      </c>
    </row>
    <row r="916" spans="8:8" x14ac:dyDescent="0.2">
      <c r="H916" s="194" t="str">
        <f>CONCATENATE(Resumen!F914,Resumen!H914)</f>
        <v/>
      </c>
    </row>
    <row r="917" spans="8:8" x14ac:dyDescent="0.2">
      <c r="H917" s="194" t="str">
        <f>CONCATENATE(Resumen!F915,Resumen!H915)</f>
        <v/>
      </c>
    </row>
    <row r="918" spans="8:8" x14ac:dyDescent="0.2">
      <c r="H918" s="194" t="str">
        <f>CONCATENATE(Resumen!F916,Resumen!H916)</f>
        <v/>
      </c>
    </row>
    <row r="919" spans="8:8" x14ac:dyDescent="0.2">
      <c r="H919" s="194" t="str">
        <f>CONCATENATE(Resumen!F917,Resumen!H917)</f>
        <v/>
      </c>
    </row>
    <row r="920" spans="8:8" x14ac:dyDescent="0.2">
      <c r="H920" s="194" t="str">
        <f>CONCATENATE(Resumen!F918,Resumen!H918)</f>
        <v/>
      </c>
    </row>
    <row r="921" spans="8:8" x14ac:dyDescent="0.2">
      <c r="H921" s="194" t="str">
        <f>CONCATENATE(Resumen!F919,Resumen!H919)</f>
        <v/>
      </c>
    </row>
    <row r="922" spans="8:8" x14ac:dyDescent="0.2">
      <c r="H922" s="194" t="str">
        <f>CONCATENATE(Resumen!F920,Resumen!H920)</f>
        <v/>
      </c>
    </row>
    <row r="923" spans="8:8" x14ac:dyDescent="0.2">
      <c r="H923" s="194" t="str">
        <f>CONCATENATE(Resumen!F921,Resumen!H921)</f>
        <v/>
      </c>
    </row>
    <row r="924" spans="8:8" x14ac:dyDescent="0.2">
      <c r="H924" s="194" t="str">
        <f>CONCATENATE(Resumen!F922,Resumen!H922)</f>
        <v/>
      </c>
    </row>
    <row r="925" spans="8:8" x14ac:dyDescent="0.2">
      <c r="H925" s="194" t="str">
        <f>CONCATENATE(Resumen!F923,Resumen!H923)</f>
        <v/>
      </c>
    </row>
    <row r="926" spans="8:8" x14ac:dyDescent="0.2">
      <c r="H926" s="194" t="str">
        <f>CONCATENATE(Resumen!F924,Resumen!H924)</f>
        <v/>
      </c>
    </row>
    <row r="927" spans="8:8" x14ac:dyDescent="0.2">
      <c r="H927" s="194" t="str">
        <f>CONCATENATE(Resumen!F925,Resumen!H925)</f>
        <v/>
      </c>
    </row>
    <row r="928" spans="8:8" x14ac:dyDescent="0.2">
      <c r="H928" s="194" t="str">
        <f>CONCATENATE(Resumen!F926,Resumen!H926)</f>
        <v/>
      </c>
    </row>
    <row r="929" spans="8:8" x14ac:dyDescent="0.2">
      <c r="H929" s="194" t="str">
        <f>CONCATENATE(Resumen!F927,Resumen!H927)</f>
        <v/>
      </c>
    </row>
    <row r="930" spans="8:8" x14ac:dyDescent="0.2">
      <c r="H930" s="194" t="str">
        <f>CONCATENATE(Resumen!F928,Resumen!H928)</f>
        <v/>
      </c>
    </row>
    <row r="931" spans="8:8" x14ac:dyDescent="0.2">
      <c r="H931" s="194" t="str">
        <f>CONCATENATE(Resumen!F929,Resumen!H929)</f>
        <v/>
      </c>
    </row>
    <row r="932" spans="8:8" x14ac:dyDescent="0.2">
      <c r="H932" s="194" t="str">
        <f>CONCATENATE(Resumen!F930,Resumen!H930)</f>
        <v/>
      </c>
    </row>
    <row r="933" spans="8:8" x14ac:dyDescent="0.2">
      <c r="H933" s="194" t="str">
        <f>CONCATENATE(Resumen!F931,Resumen!H931)</f>
        <v/>
      </c>
    </row>
    <row r="934" spans="8:8" x14ac:dyDescent="0.2">
      <c r="H934" s="194" t="str">
        <f>CONCATENATE(Resumen!F932,Resumen!H932)</f>
        <v/>
      </c>
    </row>
    <row r="935" spans="8:8" x14ac:dyDescent="0.2">
      <c r="H935" s="194" t="str">
        <f>CONCATENATE(Resumen!F933,Resumen!H933)</f>
        <v/>
      </c>
    </row>
    <row r="936" spans="8:8" x14ac:dyDescent="0.2">
      <c r="H936" s="194" t="str">
        <f>CONCATENATE(Resumen!F934,Resumen!H934)</f>
        <v/>
      </c>
    </row>
    <row r="937" spans="8:8" x14ac:dyDescent="0.2">
      <c r="H937" s="194" t="str">
        <f>CONCATENATE(Resumen!F935,Resumen!H935)</f>
        <v/>
      </c>
    </row>
    <row r="938" spans="8:8" x14ac:dyDescent="0.2">
      <c r="H938" s="194" t="str">
        <f>CONCATENATE(Resumen!F936,Resumen!H936)</f>
        <v/>
      </c>
    </row>
    <row r="939" spans="8:8" x14ac:dyDescent="0.2">
      <c r="H939" s="194" t="str">
        <f>CONCATENATE(Resumen!F937,Resumen!H937)</f>
        <v/>
      </c>
    </row>
    <row r="940" spans="8:8" x14ac:dyDescent="0.2">
      <c r="H940" s="194" t="str">
        <f>CONCATENATE(Resumen!F938,Resumen!H938)</f>
        <v/>
      </c>
    </row>
    <row r="941" spans="8:8" x14ac:dyDescent="0.2">
      <c r="H941" s="194" t="str">
        <f>CONCATENATE(Resumen!F939,Resumen!H939)</f>
        <v/>
      </c>
    </row>
    <row r="942" spans="8:8" x14ac:dyDescent="0.2">
      <c r="H942" s="194" t="str">
        <f>CONCATENATE(Resumen!F940,Resumen!H940)</f>
        <v/>
      </c>
    </row>
    <row r="943" spans="8:8" x14ac:dyDescent="0.2">
      <c r="H943" s="194" t="str">
        <f>CONCATENATE(Resumen!F941,Resumen!H941)</f>
        <v/>
      </c>
    </row>
    <row r="944" spans="8:8" x14ac:dyDescent="0.2">
      <c r="H944" s="194" t="str">
        <f>CONCATENATE(Resumen!F942,Resumen!H942)</f>
        <v/>
      </c>
    </row>
    <row r="945" spans="8:8" x14ac:dyDescent="0.2">
      <c r="H945" s="194" t="str">
        <f>CONCATENATE(Resumen!F943,Resumen!H943)</f>
        <v/>
      </c>
    </row>
    <row r="946" spans="8:8" x14ac:dyDescent="0.2">
      <c r="H946" s="194" t="str">
        <f>CONCATENATE(Resumen!F944,Resumen!H944)</f>
        <v/>
      </c>
    </row>
    <row r="947" spans="8:8" x14ac:dyDescent="0.2">
      <c r="H947" s="194" t="str">
        <f>CONCATENATE(Resumen!F945,Resumen!H945)</f>
        <v/>
      </c>
    </row>
    <row r="948" spans="8:8" x14ac:dyDescent="0.2">
      <c r="H948" s="194" t="str">
        <f>CONCATENATE(Resumen!F946,Resumen!H946)</f>
        <v/>
      </c>
    </row>
    <row r="949" spans="8:8" x14ac:dyDescent="0.2">
      <c r="H949" s="194" t="str">
        <f>CONCATENATE(Resumen!F947,Resumen!H947)</f>
        <v/>
      </c>
    </row>
    <row r="950" spans="8:8" x14ac:dyDescent="0.2">
      <c r="H950" s="194" t="str">
        <f>CONCATENATE(Resumen!F948,Resumen!H948)</f>
        <v/>
      </c>
    </row>
    <row r="951" spans="8:8" x14ac:dyDescent="0.2">
      <c r="H951" s="194" t="str">
        <f>CONCATENATE(Resumen!F949,Resumen!H949)</f>
        <v/>
      </c>
    </row>
    <row r="952" spans="8:8" x14ac:dyDescent="0.2">
      <c r="H952" s="194" t="str">
        <f>CONCATENATE(Resumen!F950,Resumen!H950)</f>
        <v/>
      </c>
    </row>
    <row r="953" spans="8:8" x14ac:dyDescent="0.2">
      <c r="H953" s="194" t="str">
        <f>CONCATENATE(Resumen!F951,Resumen!H951)</f>
        <v/>
      </c>
    </row>
    <row r="954" spans="8:8" x14ac:dyDescent="0.2">
      <c r="H954" s="194" t="str">
        <f>CONCATENATE(Resumen!F952,Resumen!H952)</f>
        <v/>
      </c>
    </row>
    <row r="955" spans="8:8" x14ac:dyDescent="0.2">
      <c r="H955" s="194" t="str">
        <f>CONCATENATE(Resumen!F953,Resumen!H953)</f>
        <v/>
      </c>
    </row>
    <row r="956" spans="8:8" x14ac:dyDescent="0.2">
      <c r="H956" s="194" t="str">
        <f>CONCATENATE(Resumen!F954,Resumen!H954)</f>
        <v/>
      </c>
    </row>
    <row r="957" spans="8:8" x14ac:dyDescent="0.2">
      <c r="H957" s="194" t="str">
        <f>CONCATENATE(Resumen!F955,Resumen!H955)</f>
        <v/>
      </c>
    </row>
    <row r="958" spans="8:8" x14ac:dyDescent="0.2">
      <c r="H958" s="194" t="str">
        <f>CONCATENATE(Resumen!F956,Resumen!H956)</f>
        <v/>
      </c>
    </row>
    <row r="959" spans="8:8" x14ac:dyDescent="0.2">
      <c r="H959" s="194" t="str">
        <f>CONCATENATE(Resumen!F957,Resumen!H957)</f>
        <v/>
      </c>
    </row>
    <row r="960" spans="8:8" x14ac:dyDescent="0.2">
      <c r="H960" s="194" t="str">
        <f>CONCATENATE(Resumen!F958,Resumen!H958)</f>
        <v/>
      </c>
    </row>
    <row r="961" spans="8:8" x14ac:dyDescent="0.2">
      <c r="H961" s="194" t="str">
        <f>CONCATENATE(Resumen!F959,Resumen!H959)</f>
        <v/>
      </c>
    </row>
    <row r="962" spans="8:8" x14ac:dyDescent="0.2">
      <c r="H962" s="194" t="str">
        <f>CONCATENATE(Resumen!F960,Resumen!H960)</f>
        <v/>
      </c>
    </row>
    <row r="963" spans="8:8" x14ac:dyDescent="0.2">
      <c r="H963" s="194" t="str">
        <f>CONCATENATE(Resumen!F961,Resumen!H961)</f>
        <v/>
      </c>
    </row>
    <row r="964" spans="8:8" x14ac:dyDescent="0.2">
      <c r="H964" s="194" t="str">
        <f>CONCATENATE(Resumen!F962,Resumen!H962)</f>
        <v/>
      </c>
    </row>
    <row r="965" spans="8:8" x14ac:dyDescent="0.2">
      <c r="H965" s="194" t="str">
        <f>CONCATENATE(Resumen!F963,Resumen!H963)</f>
        <v/>
      </c>
    </row>
    <row r="966" spans="8:8" x14ac:dyDescent="0.2">
      <c r="H966" s="194" t="str">
        <f>CONCATENATE(Resumen!F964,Resumen!H964)</f>
        <v/>
      </c>
    </row>
    <row r="967" spans="8:8" x14ac:dyDescent="0.2">
      <c r="H967" s="194" t="str">
        <f>CONCATENATE(Resumen!F965,Resumen!H965)</f>
        <v/>
      </c>
    </row>
    <row r="968" spans="8:8" x14ac:dyDescent="0.2">
      <c r="H968" s="194" t="str">
        <f>CONCATENATE(Resumen!F966,Resumen!H966)</f>
        <v/>
      </c>
    </row>
    <row r="969" spans="8:8" x14ac:dyDescent="0.2">
      <c r="H969" s="194" t="str">
        <f>CONCATENATE(Resumen!F967,Resumen!H967)</f>
        <v/>
      </c>
    </row>
    <row r="970" spans="8:8" x14ac:dyDescent="0.2">
      <c r="H970" s="194" t="str">
        <f>CONCATENATE(Resumen!F968,Resumen!H968)</f>
        <v/>
      </c>
    </row>
    <row r="971" spans="8:8" x14ac:dyDescent="0.2">
      <c r="H971" s="194" t="str">
        <f>CONCATENATE(Resumen!F969,Resumen!H969)</f>
        <v/>
      </c>
    </row>
    <row r="972" spans="8:8" x14ac:dyDescent="0.2">
      <c r="H972" s="194" t="str">
        <f>CONCATENATE(Resumen!F970,Resumen!H970)</f>
        <v/>
      </c>
    </row>
    <row r="973" spans="8:8" x14ac:dyDescent="0.2">
      <c r="H973" s="194" t="str">
        <f>CONCATENATE(Resumen!F971,Resumen!H971)</f>
        <v/>
      </c>
    </row>
    <row r="974" spans="8:8" x14ac:dyDescent="0.2">
      <c r="H974" s="194" t="str">
        <f>CONCATENATE(Resumen!F972,Resumen!H972)</f>
        <v/>
      </c>
    </row>
    <row r="975" spans="8:8" x14ac:dyDescent="0.2">
      <c r="H975" s="194" t="str">
        <f>CONCATENATE(Resumen!F973,Resumen!H973)</f>
        <v/>
      </c>
    </row>
    <row r="976" spans="8:8" x14ac:dyDescent="0.2">
      <c r="H976" s="194" t="str">
        <f>CONCATENATE(Resumen!F974,Resumen!H974)</f>
        <v/>
      </c>
    </row>
    <row r="977" spans="8:8" x14ac:dyDescent="0.2">
      <c r="H977" s="194" t="str">
        <f>CONCATENATE(Resumen!F975,Resumen!H975)</f>
        <v/>
      </c>
    </row>
    <row r="978" spans="8:8" x14ac:dyDescent="0.2">
      <c r="H978" s="194" t="str">
        <f>CONCATENATE(Resumen!F976,Resumen!H976)</f>
        <v/>
      </c>
    </row>
    <row r="979" spans="8:8" x14ac:dyDescent="0.2">
      <c r="H979" s="194" t="str">
        <f>CONCATENATE(Resumen!F977,Resumen!H977)</f>
        <v/>
      </c>
    </row>
    <row r="980" spans="8:8" x14ac:dyDescent="0.2">
      <c r="H980" s="194" t="str">
        <f>CONCATENATE(Resumen!F978,Resumen!H978)</f>
        <v/>
      </c>
    </row>
    <row r="981" spans="8:8" x14ac:dyDescent="0.2">
      <c r="H981" s="194" t="str">
        <f>CONCATENATE(Resumen!F979,Resumen!H979)</f>
        <v/>
      </c>
    </row>
    <row r="982" spans="8:8" x14ac:dyDescent="0.2">
      <c r="H982" s="194" t="str">
        <f>CONCATENATE(Resumen!F980,Resumen!H980)</f>
        <v/>
      </c>
    </row>
    <row r="983" spans="8:8" x14ac:dyDescent="0.2">
      <c r="H983" s="194" t="str">
        <f>CONCATENATE(Resumen!F981,Resumen!H981)</f>
        <v/>
      </c>
    </row>
    <row r="984" spans="8:8" x14ac:dyDescent="0.2">
      <c r="H984" s="194" t="str">
        <f>CONCATENATE(Resumen!F982,Resumen!H982)</f>
        <v/>
      </c>
    </row>
    <row r="985" spans="8:8" x14ac:dyDescent="0.2">
      <c r="H985" s="194" t="str">
        <f>CONCATENATE(Resumen!F983,Resumen!H983)</f>
        <v/>
      </c>
    </row>
    <row r="986" spans="8:8" x14ac:dyDescent="0.2">
      <c r="H986" s="194" t="str">
        <f>CONCATENATE(Resumen!F984,Resumen!H984)</f>
        <v/>
      </c>
    </row>
    <row r="987" spans="8:8" x14ac:dyDescent="0.2">
      <c r="H987" s="194" t="str">
        <f>CONCATENATE(Resumen!F985,Resumen!H985)</f>
        <v/>
      </c>
    </row>
    <row r="988" spans="8:8" x14ac:dyDescent="0.2">
      <c r="H988" s="194" t="str">
        <f>CONCATENATE(Resumen!F986,Resumen!H986)</f>
        <v/>
      </c>
    </row>
    <row r="989" spans="8:8" x14ac:dyDescent="0.2">
      <c r="H989" s="194" t="str">
        <f>CONCATENATE(Resumen!F987,Resumen!H987)</f>
        <v/>
      </c>
    </row>
    <row r="990" spans="8:8" x14ac:dyDescent="0.2">
      <c r="H990" s="194" t="str">
        <f>CONCATENATE(Resumen!F988,Resumen!H988)</f>
        <v/>
      </c>
    </row>
    <row r="991" spans="8:8" x14ac:dyDescent="0.2">
      <c r="H991" s="194" t="str">
        <f>CONCATENATE(Resumen!F989,Resumen!H989)</f>
        <v/>
      </c>
    </row>
    <row r="992" spans="8:8" x14ac:dyDescent="0.2">
      <c r="H992" s="194" t="str">
        <f>CONCATENATE(Resumen!F990,Resumen!H990)</f>
        <v/>
      </c>
    </row>
    <row r="993" spans="8:8" x14ac:dyDescent="0.2">
      <c r="H993" s="194" t="str">
        <f>CONCATENATE(Resumen!F991,Resumen!H991)</f>
        <v/>
      </c>
    </row>
    <row r="994" spans="8:8" x14ac:dyDescent="0.2">
      <c r="H994" s="194" t="str">
        <f>CONCATENATE(Resumen!F992,Resumen!H992)</f>
        <v/>
      </c>
    </row>
    <row r="995" spans="8:8" x14ac:dyDescent="0.2">
      <c r="H995" s="194" t="str">
        <f>CONCATENATE(Resumen!F993,Resumen!H993)</f>
        <v/>
      </c>
    </row>
    <row r="996" spans="8:8" x14ac:dyDescent="0.2">
      <c r="H996" s="194" t="str">
        <f>CONCATENATE(Resumen!F994,Resumen!H994)</f>
        <v/>
      </c>
    </row>
    <row r="997" spans="8:8" x14ac:dyDescent="0.2">
      <c r="H997" s="194" t="str">
        <f>CONCATENATE(Resumen!F995,Resumen!H995)</f>
        <v/>
      </c>
    </row>
    <row r="998" spans="8:8" x14ac:dyDescent="0.2">
      <c r="H998" s="194" t="str">
        <f>CONCATENATE(Resumen!F996,Resumen!H996)</f>
        <v/>
      </c>
    </row>
    <row r="999" spans="8:8" x14ac:dyDescent="0.2">
      <c r="H999" s="194" t="str">
        <f>CONCATENATE(Resumen!F997,Resumen!H997)</f>
        <v/>
      </c>
    </row>
    <row r="1000" spans="8:8" x14ac:dyDescent="0.2">
      <c r="H1000" s="194" t="str">
        <f>CONCATENATE(Resumen!F998,Resumen!H998)</f>
        <v/>
      </c>
    </row>
    <row r="1001" spans="8:8" x14ac:dyDescent="0.2">
      <c r="H1001" s="194" t="str">
        <f>CONCATENATE(Resumen!F999,Resumen!H999)</f>
        <v/>
      </c>
    </row>
    <row r="1002" spans="8:8" x14ac:dyDescent="0.2">
      <c r="H1002" s="194" t="str">
        <f>CONCATENATE(Resumen!F1000,Resumen!H1000)</f>
        <v/>
      </c>
    </row>
  </sheetData>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5"/>
      <c r="L3" s="106" t="s">
        <v>12</v>
      </c>
      <c r="M3" s="106" t="s">
        <v>13</v>
      </c>
      <c r="N3" s="106" t="s">
        <v>14</v>
      </c>
      <c r="O3" s="106" t="s">
        <v>15</v>
      </c>
      <c r="P3" s="107" t="s">
        <v>16</v>
      </c>
      <c r="S3" s="3" t="s">
        <v>11</v>
      </c>
      <c r="T3" s="4" t="s">
        <v>17</v>
      </c>
    </row>
    <row r="4" spans="2:27" x14ac:dyDescent="0.2">
      <c r="B4" s="34"/>
      <c r="C4" s="35"/>
      <c r="D4" s="35"/>
      <c r="E4" s="36"/>
      <c r="F4" s="37"/>
      <c r="G4" s="51"/>
      <c r="H4" s="51"/>
      <c r="I4" s="51"/>
      <c r="J4" s="51"/>
      <c r="K4" s="108" t="s">
        <v>16</v>
      </c>
      <c r="L4" s="109">
        <f>COUNTIF($M$16:$M$45,"Muy alta - Muy baja")</f>
        <v>0</v>
      </c>
      <c r="M4" s="109">
        <f>COUNTIF($M$16:$M$45,"Muy alta - Baja")</f>
        <v>0</v>
      </c>
      <c r="N4" s="109">
        <f>COUNTIF($M$16:$M$45,"Muy alta - Media")</f>
        <v>0</v>
      </c>
      <c r="O4" s="109">
        <f>COUNTIF($M$16:$M$45,"Muy alta - Alta")</f>
        <v>0</v>
      </c>
      <c r="P4" s="110">
        <f>COUNTIF($M$16:$M$45,"Muy alta - Muy alta")</f>
        <v>0</v>
      </c>
      <c r="R4" s="177"/>
      <c r="S4" s="2" t="s">
        <v>134</v>
      </c>
      <c r="T4" s="4" t="s">
        <v>18</v>
      </c>
      <c r="U4" s="2">
        <v>7</v>
      </c>
    </row>
    <row r="5" spans="2:27" x14ac:dyDescent="0.2">
      <c r="B5" s="42" t="s">
        <v>18</v>
      </c>
      <c r="C5" s="54">
        <f>COUNTIF($C$16:$C$45,"R-N")</f>
        <v>0</v>
      </c>
      <c r="D5" s="54">
        <f>COUNTIF($D$16:$D$45,"R-M")</f>
        <v>0</v>
      </c>
      <c r="E5" s="54">
        <f>COUNTIF($E$16:$E$45,"R-Retirar")</f>
        <v>0</v>
      </c>
      <c r="F5" s="55">
        <f>COUNTIF($F$16:$F$45,"R-Abierto")</f>
        <v>0</v>
      </c>
      <c r="G5" s="51"/>
      <c r="H5" s="51"/>
      <c r="I5" s="51"/>
      <c r="J5" s="51"/>
      <c r="K5" s="108" t="s">
        <v>15</v>
      </c>
      <c r="L5" s="109">
        <f>COUNTIF($M$16:$M$45,"Alta - Muy baja")</f>
        <v>0</v>
      </c>
      <c r="M5" s="109">
        <f>COUNTIF($M$16:$M$45,"Alta - Baja")</f>
        <v>0</v>
      </c>
      <c r="N5" s="109">
        <f>COUNTIF($M$16:$M$45,"Alta - Media")</f>
        <v>0</v>
      </c>
      <c r="O5" s="109">
        <f>COUNTIF($M$16:$M$45,"Alta - Alta")</f>
        <v>0</v>
      </c>
      <c r="P5" s="110">
        <f>COUNTIF($M$16:$M$45,"Alta - Muy alta")</f>
        <v>0</v>
      </c>
      <c r="R5" s="177"/>
      <c r="S5" s="2" t="s">
        <v>135</v>
      </c>
      <c r="T5" s="4" t="s">
        <v>19</v>
      </c>
      <c r="U5" s="2">
        <v>9</v>
      </c>
    </row>
    <row r="6" spans="2:27" x14ac:dyDescent="0.2">
      <c r="B6" s="41"/>
      <c r="C6" s="53"/>
      <c r="D6" s="53"/>
      <c r="E6" s="53"/>
      <c r="F6" s="38"/>
      <c r="G6" s="51"/>
      <c r="H6" s="51"/>
      <c r="I6" s="51"/>
      <c r="J6" s="51"/>
      <c r="K6" s="108" t="s">
        <v>14</v>
      </c>
      <c r="L6" s="109">
        <f>COUNTIF($M$16:$M$45,"Media - Muy baja")</f>
        <v>0</v>
      </c>
      <c r="M6" s="109">
        <f>COUNTIF($M$16:$M$45,"Media - Baja")</f>
        <v>0</v>
      </c>
      <c r="N6" s="109">
        <f>COUNTIF($M$16:$M$45,"Media - Media")</f>
        <v>0</v>
      </c>
      <c r="O6" s="109">
        <f>COUNTIF($M$16:$M$45,"Media - Alta")</f>
        <v>0</v>
      </c>
      <c r="P6" s="110">
        <f>COUNTIF($M$16:$M$45,"Media - Muy alta")</f>
        <v>0</v>
      </c>
      <c r="R6" s="177"/>
      <c r="S6" s="2" t="s">
        <v>136</v>
      </c>
      <c r="T6" s="4" t="s">
        <v>19</v>
      </c>
      <c r="U6" s="2">
        <v>8</v>
      </c>
    </row>
    <row r="7" spans="2:27" x14ac:dyDescent="0.2">
      <c r="B7" s="42" t="s">
        <v>19</v>
      </c>
      <c r="C7" s="54">
        <f>COUNTIF($C$16:$C$45,"Y-N")</f>
        <v>0</v>
      </c>
      <c r="D7" s="54">
        <f>COUNTIF($D$16:$D$45,"Y-M")</f>
        <v>0</v>
      </c>
      <c r="E7" s="54">
        <f>COUNTIF($E$16:$E$45,"Y-Retirar")</f>
        <v>0</v>
      </c>
      <c r="F7" s="55">
        <f>COUNTIF($F$16:$F$45,"Y-Abierto")</f>
        <v>0</v>
      </c>
      <c r="G7" s="51"/>
      <c r="H7" s="52"/>
      <c r="I7" s="52"/>
      <c r="J7" s="52"/>
      <c r="K7" s="111" t="s">
        <v>13</v>
      </c>
      <c r="L7" s="112">
        <f>COUNTIF($M$16:$M$45,"Baja - Muy baja")</f>
        <v>0</v>
      </c>
      <c r="M7" s="112">
        <f>COUNTIF($M$16:$M$45,"Baja - Baja")</f>
        <v>0</v>
      </c>
      <c r="N7" s="112">
        <f>COUNTIF($M$16:$M$45,"Baja - Media")</f>
        <v>0</v>
      </c>
      <c r="O7" s="112">
        <f>COUNTIF($M$16:$M$45,"Baja - Alta")</f>
        <v>0</v>
      </c>
      <c r="P7" s="113">
        <f>COUNTIF($M$16:$M$45,"Baja - Muy alta")</f>
        <v>0</v>
      </c>
      <c r="Q7" s="52"/>
      <c r="R7" s="177"/>
      <c r="S7" s="2" t="s">
        <v>137</v>
      </c>
      <c r="T7" s="4" t="s">
        <v>18</v>
      </c>
      <c r="U7" s="2">
        <v>6</v>
      </c>
    </row>
    <row r="8" spans="2:27" ht="13.5" thickBot="1" x14ac:dyDescent="0.25">
      <c r="B8" s="41"/>
      <c r="C8" s="53"/>
      <c r="D8" s="53"/>
      <c r="E8" s="53"/>
      <c r="F8" s="38"/>
      <c r="G8" s="51"/>
      <c r="H8" s="136"/>
      <c r="I8" s="138"/>
      <c r="J8" s="51"/>
      <c r="K8" s="114" t="s">
        <v>12</v>
      </c>
      <c r="L8" s="115">
        <f>COUNTIF($M$16:$M$45,"Muy baja - Muy baja")</f>
        <v>0</v>
      </c>
      <c r="M8" s="115">
        <f>COUNTIF($M$16:$M$45,"Muy baja - Baja")</f>
        <v>0</v>
      </c>
      <c r="N8" s="115">
        <f>COUNTIF($M$16:$M$45,"Muy baja - Media")</f>
        <v>0</v>
      </c>
      <c r="O8" s="115">
        <f>COUNTIF($M$16:$M$45,"Muy baja - Alta")</f>
        <v>0</v>
      </c>
      <c r="P8" s="116">
        <f>COUNTIF($M$16:$M$45,"Muy baja - Muy alta")</f>
        <v>0</v>
      </c>
      <c r="R8" s="177"/>
      <c r="S8" s="2" t="s">
        <v>138</v>
      </c>
      <c r="T8" s="4" t="s">
        <v>20</v>
      </c>
      <c r="U8" s="2">
        <v>10</v>
      </c>
    </row>
    <row r="9" spans="2:27" x14ac:dyDescent="0.2">
      <c r="B9" s="42" t="s">
        <v>20</v>
      </c>
      <c r="C9" s="54">
        <f>COUNTIF($C$16:$C$45,"G-N")</f>
        <v>0</v>
      </c>
      <c r="D9" s="54">
        <f>COUNTIF($D$16:$D$45,"G-M")</f>
        <v>0</v>
      </c>
      <c r="E9" s="54">
        <f>COUNTIF($E$16:$E$45,"G-Retirar")</f>
        <v>0</v>
      </c>
      <c r="F9" s="55">
        <f>COUNTIF($F$16:$F$45,"G-Abierto")</f>
        <v>0</v>
      </c>
      <c r="G9" s="50"/>
      <c r="H9" s="137"/>
      <c r="I9" s="138"/>
      <c r="J9" s="50"/>
      <c r="K9" s="50"/>
      <c r="L9" s="50"/>
      <c r="M9" s="50"/>
      <c r="N9" s="50"/>
      <c r="O9" s="50"/>
      <c r="P9" s="50"/>
      <c r="R9" s="177"/>
      <c r="S9" s="2" t="s">
        <v>139</v>
      </c>
      <c r="T9" s="4" t="s">
        <v>19</v>
      </c>
      <c r="U9" s="2">
        <v>17</v>
      </c>
    </row>
    <row r="10" spans="2:27" x14ac:dyDescent="0.2">
      <c r="B10" s="34"/>
      <c r="C10" s="45"/>
      <c r="D10" s="45"/>
      <c r="E10" s="44"/>
      <c r="F10" s="39"/>
      <c r="G10" s="50"/>
      <c r="H10" s="50"/>
      <c r="I10" s="50"/>
      <c r="J10" s="50"/>
      <c r="K10" s="50"/>
      <c r="L10" s="50"/>
      <c r="M10" s="50"/>
      <c r="N10" s="50"/>
      <c r="O10" s="50"/>
      <c r="P10" s="50"/>
      <c r="R10" s="177"/>
      <c r="S10" s="2" t="s">
        <v>140</v>
      </c>
      <c r="T10" s="4" t="s">
        <v>20</v>
      </c>
      <c r="U10" s="2">
        <v>19</v>
      </c>
    </row>
    <row r="11" spans="2:27" ht="13.5" thickBot="1" x14ac:dyDescent="0.25">
      <c r="B11" s="46" t="s">
        <v>25</v>
      </c>
      <c r="C11" s="43">
        <f>SUM(C5:C9)</f>
        <v>0</v>
      </c>
      <c r="D11" s="43">
        <f>SUM(D5:D9)</f>
        <v>0</v>
      </c>
      <c r="E11" s="43">
        <f>SUM(E5:E9)</f>
        <v>0</v>
      </c>
      <c r="F11" s="40">
        <f>SUM(F5:F10)</f>
        <v>0</v>
      </c>
      <c r="G11" s="50"/>
      <c r="H11" s="50"/>
      <c r="I11" s="50"/>
      <c r="J11" s="50"/>
      <c r="K11" s="50"/>
      <c r="L11" s="50"/>
      <c r="M11" s="50"/>
      <c r="N11" s="50"/>
      <c r="O11" s="50"/>
      <c r="P11" s="50"/>
      <c r="R11" s="177"/>
      <c r="S11" s="2" t="s">
        <v>141</v>
      </c>
      <c r="T11" s="4" t="s">
        <v>20</v>
      </c>
      <c r="U11" s="2">
        <v>18</v>
      </c>
    </row>
    <row r="12" spans="2:27" x14ac:dyDescent="0.2">
      <c r="B12" s="15"/>
      <c r="C12" s="52"/>
      <c r="D12" s="52"/>
      <c r="E12" s="52"/>
      <c r="F12" s="52"/>
      <c r="G12" s="50"/>
      <c r="H12" s="50"/>
      <c r="I12" s="50"/>
      <c r="J12" s="50"/>
      <c r="K12" s="50"/>
      <c r="L12" s="50"/>
      <c r="M12" s="50"/>
      <c r="N12" s="50"/>
      <c r="O12" s="50"/>
      <c r="P12" s="50"/>
      <c r="R12" s="177"/>
      <c r="S12" s="2" t="s">
        <v>142</v>
      </c>
      <c r="T12" s="4" t="s">
        <v>19</v>
      </c>
      <c r="U12" s="2">
        <v>16</v>
      </c>
    </row>
    <row r="13" spans="2:27" x14ac:dyDescent="0.2">
      <c r="B13" s="15"/>
      <c r="C13" s="52"/>
      <c r="D13" s="52"/>
      <c r="E13" s="52"/>
      <c r="F13" s="52"/>
      <c r="G13" s="50"/>
      <c r="H13" s="50" t="s">
        <v>28</v>
      </c>
      <c r="I13" s="50"/>
      <c r="J13" s="50"/>
      <c r="K13" s="50"/>
      <c r="L13" s="50"/>
      <c r="M13" s="50"/>
      <c r="N13" s="50"/>
      <c r="O13" s="50"/>
      <c r="P13" s="50"/>
      <c r="R13" s="177"/>
      <c r="S13" s="2" t="s">
        <v>143</v>
      </c>
      <c r="T13" s="4" t="s">
        <v>20</v>
      </c>
      <c r="U13" s="2">
        <v>20</v>
      </c>
    </row>
    <row r="14" spans="2:27" x14ac:dyDescent="0.2">
      <c r="B14" s="51"/>
      <c r="C14" s="51"/>
      <c r="D14" s="51"/>
      <c r="E14" s="50"/>
      <c r="F14" s="50"/>
      <c r="G14" s="50"/>
      <c r="H14" s="50">
        <v>30</v>
      </c>
      <c r="I14" s="117" t="s">
        <v>7</v>
      </c>
      <c r="J14" s="50"/>
      <c r="K14" s="50"/>
      <c r="L14" s="50"/>
      <c r="M14" s="50"/>
      <c r="N14" s="50"/>
      <c r="O14" s="50"/>
      <c r="P14" s="50"/>
      <c r="R14" s="177"/>
      <c r="S14" s="2" t="s">
        <v>144</v>
      </c>
      <c r="T14" s="4" t="s">
        <v>19</v>
      </c>
      <c r="U14" s="2">
        <v>12</v>
      </c>
    </row>
    <row r="15" spans="2:27" x14ac:dyDescent="0.2">
      <c r="B15" s="4" t="s">
        <v>10</v>
      </c>
      <c r="C15" s="51"/>
      <c r="D15" s="51"/>
      <c r="E15" s="50"/>
      <c r="F15" s="50"/>
      <c r="G15" s="50" t="s">
        <v>29</v>
      </c>
      <c r="H15" s="61">
        <f>Resumen!J2</f>
        <v>0</v>
      </c>
      <c r="I15" s="117" t="s">
        <v>11</v>
      </c>
      <c r="J15" s="50"/>
      <c r="K15" s="117" t="s">
        <v>8</v>
      </c>
      <c r="L15" s="117" t="s">
        <v>9</v>
      </c>
      <c r="M15" s="118" t="s">
        <v>11</v>
      </c>
      <c r="N15" s="50"/>
      <c r="O15" s="50"/>
      <c r="P15" s="50"/>
      <c r="R15" s="177"/>
      <c r="S15" s="2" t="s">
        <v>145</v>
      </c>
      <c r="T15" s="4" t="s">
        <v>19</v>
      </c>
      <c r="U15" s="2">
        <v>14</v>
      </c>
    </row>
    <row r="16" spans="2:27" x14ac:dyDescent="0.2">
      <c r="B16" s="60">
        <f>Resumen!A12</f>
        <v>0</v>
      </c>
      <c r="C16" s="51" t="str">
        <f>IF($B16="","",CONCATENATE(I16,"-",Resumen!C12))</f>
        <v>-S</v>
      </c>
      <c r="D16" s="51" t="str">
        <f>IF($B16="","",CONCATENATE(I16,"-",H16))</f>
        <v>-</v>
      </c>
      <c r="E16" s="51" t="str">
        <f>IF($B16="","",CONCATENATE(I16,"-",Resumen!H12))</f>
        <v>-0</v>
      </c>
      <c r="F16" s="51" t="str">
        <f t="shared" ref="F16:F45" si="0">IF($B16="","",CONCATENATE(I16,"-",G16))</f>
        <v>-Abierto</v>
      </c>
      <c r="G16" s="51" t="str">
        <f>IF(Resumen!H12="Retirar","Cerrado","Abierto")</f>
        <v>Abierto</v>
      </c>
      <c r="H16" s="9" t="str">
        <f>IF($B$16="","",IF(OR(ISBLANK('Detalle del Riesgo'!F10),ISTEXT('Detalle del Riesgo'!F10)),"",IF($H$15-'Detalle del Riesgo'!F10&gt;$H$14,"Not Modified","M")))</f>
        <v/>
      </c>
      <c r="I16" s="10" t="str">
        <f>'Detalle del Riesgo'!D5</f>
        <v/>
      </c>
      <c r="J16"/>
      <c r="K16" t="str">
        <f>'Detalle del Riesgo'!$C8</f>
        <v>Media</v>
      </c>
      <c r="L16">
        <f>'Detalle del Riesgo'!$C9</f>
        <v>0</v>
      </c>
      <c r="M16" t="str">
        <f>IF(OR(B16="",Resumen!H12="Retirar"),"",CONCATENATE(K16," - ",L16))</f>
        <v>Media - 0</v>
      </c>
      <c r="N16"/>
      <c r="O16"/>
      <c r="P16"/>
      <c r="R16" s="177"/>
      <c r="S16" s="2" t="s">
        <v>146</v>
      </c>
      <c r="T16" s="4" t="s">
        <v>19</v>
      </c>
      <c r="U16" s="2">
        <v>13</v>
      </c>
      <c r="V16" s="5"/>
      <c r="W16" s="3" t="s">
        <v>12</v>
      </c>
      <c r="X16" s="3" t="s">
        <v>13</v>
      </c>
      <c r="Y16" s="3" t="s">
        <v>14</v>
      </c>
      <c r="Z16" s="3" t="s">
        <v>15</v>
      </c>
      <c r="AA16" s="3" t="s">
        <v>16</v>
      </c>
    </row>
    <row r="17" spans="2:27" x14ac:dyDescent="0.2">
      <c r="B17" s="60">
        <f>Resumen!A13</f>
        <v>0</v>
      </c>
      <c r="C17" s="51" t="str">
        <f>IF(B17="","",CONCATENATE(I17,"-",Resumen!C13))</f>
        <v>-S</v>
      </c>
      <c r="D17" s="51" t="str">
        <f>IF($B17="","",CONCATENATE(I17,"-",H17))</f>
        <v>-</v>
      </c>
      <c r="E17" s="51" t="str">
        <f>IF($B17="","",CONCATENATE(I17,"-",Resumen!H13))</f>
        <v>-0</v>
      </c>
      <c r="F17" s="51" t="str">
        <f t="shared" si="0"/>
        <v>-Abierto</v>
      </c>
      <c r="G17" s="51" t="str">
        <f>IF(Resumen!H13="Retirar","Cerrado","Abierto")</f>
        <v>Abierto</v>
      </c>
      <c r="H17" s="9" t="str">
        <f>IF($B$16="","",IF(OR(ISBLANK('Detalle del Riesgo'!F37),ISTEXT('Detalle del Riesgo'!F37)),"",IF($H$15-'Detalle del Riesgo'!F37&gt;$H$14,"Not Modified","M")))</f>
        <v/>
      </c>
      <c r="I17" s="10" t="str">
        <f>'Detalle del Riesgo'!D32</f>
        <v/>
      </c>
      <c r="J17"/>
      <c r="K17" t="str">
        <f>'Detalle del Riesgo'!C35</f>
        <v>Muy baja</v>
      </c>
      <c r="L17">
        <f>'Detalle del Riesgo'!$C36</f>
        <v>0</v>
      </c>
      <c r="M17" t="str">
        <f>IF(OR(B17="",Resumen!H13="Retired"),"",CONCATENATE(K17," - ",L17))</f>
        <v>Muy baja - 0</v>
      </c>
      <c r="N17"/>
      <c r="O17"/>
      <c r="P17"/>
      <c r="R17" s="177"/>
      <c r="S17" s="2" t="s">
        <v>147</v>
      </c>
      <c r="T17" s="4" t="s">
        <v>18</v>
      </c>
      <c r="U17" s="2">
        <v>11</v>
      </c>
      <c r="V17" s="3" t="s">
        <v>16</v>
      </c>
      <c r="W17" s="6">
        <v>5</v>
      </c>
      <c r="X17" s="7">
        <v>10</v>
      </c>
      <c r="Y17" s="8">
        <v>15</v>
      </c>
      <c r="Z17" s="8">
        <v>20</v>
      </c>
      <c r="AA17" s="8">
        <v>25</v>
      </c>
    </row>
    <row r="18" spans="2:27" x14ac:dyDescent="0.2">
      <c r="B18" s="60">
        <f>Resumen!A14</f>
        <v>0</v>
      </c>
      <c r="C18" s="51" t="str">
        <f>IF(B18="","",CONCATENATE(I18,"-",Resumen!C14))</f>
        <v>-S</v>
      </c>
      <c r="D18" s="51" t="str">
        <f t="shared" ref="D18:D45" si="1">IF($B18="","",CONCATENATE(I18,"-",H18))</f>
        <v>-</v>
      </c>
      <c r="E18" s="51" t="str">
        <f>IF($B18="","",CONCATENATE(I18,"-",Resumen!H14))</f>
        <v>-0</v>
      </c>
      <c r="F18" s="51" t="str">
        <f t="shared" si="0"/>
        <v>-Abierto</v>
      </c>
      <c r="G18" s="51" t="str">
        <f>IF(Resumen!H14="Retirar","Cerrado","Abierto")</f>
        <v>Abierto</v>
      </c>
      <c r="H18" s="9" t="str">
        <f>IF($B$16="","",IF(OR(ISBLANK('Detalle del Riesgo'!F63),ISTEXT('Detalle del Riesgo'!F63)),"",IF($H$15-'Detalle del Riesgo'!F63&gt;$H$14,"Not Modified","M")))</f>
        <v/>
      </c>
      <c r="I18" s="10" t="str">
        <f>'Detalle del Riesgo'!D58</f>
        <v/>
      </c>
      <c r="J18"/>
      <c r="K18" t="str">
        <f>'Detalle del Riesgo'!C61</f>
        <v>Alta</v>
      </c>
      <c r="L18">
        <f>'Detalle del Riesgo'!$C62</f>
        <v>0</v>
      </c>
      <c r="M18" t="str">
        <f>IF(OR(B18="",Resumen!H14="Retired"),"",CONCATENATE(K18," - ",L18))</f>
        <v>Alta - 0</v>
      </c>
      <c r="N18"/>
      <c r="O18"/>
      <c r="P18"/>
      <c r="R18" s="177"/>
      <c r="S18" s="2" t="s">
        <v>148</v>
      </c>
      <c r="T18" s="4" t="s">
        <v>20</v>
      </c>
      <c r="U18" s="2">
        <v>15</v>
      </c>
      <c r="V18" s="3" t="s">
        <v>15</v>
      </c>
      <c r="W18" s="6">
        <v>4</v>
      </c>
      <c r="X18" s="7">
        <v>8</v>
      </c>
      <c r="Y18" s="7">
        <v>12</v>
      </c>
      <c r="Z18" s="8">
        <v>16</v>
      </c>
      <c r="AA18" s="8">
        <v>20</v>
      </c>
    </row>
    <row r="19" spans="2:27" x14ac:dyDescent="0.2">
      <c r="B19" s="60" t="e">
        <f>Resumen!A15</f>
        <v>#REF!</v>
      </c>
      <c r="C19" s="51" t="e">
        <f>IF(B19="","",CONCATENATE(I19,"-",Resumen!C15))</f>
        <v>#REF!</v>
      </c>
      <c r="D19" s="51" t="e">
        <f t="shared" si="1"/>
        <v>#REF!</v>
      </c>
      <c r="E19" s="51" t="e">
        <f>IF($B19="","",CONCATENATE(I19,"-",Resumen!H15))</f>
        <v>#REF!</v>
      </c>
      <c r="F19" s="51" t="e">
        <f t="shared" si="0"/>
        <v>#REF!</v>
      </c>
      <c r="G19" s="51" t="e">
        <f>IF(Resumen!H15="Retirar","Cerrado","Abierto")</f>
        <v>#REF!</v>
      </c>
      <c r="H19" s="9" t="e">
        <f>IF($B$16="","",IF(OR(ISBLANK('Detalle del Riesgo'!#REF!),ISTEXT('Detalle del Riesgo'!#REF!)),"",IF($H$15-'Detalle del Riesgo'!#REF!&gt;$H$14,"Not Modified","M")))</f>
        <v>#REF!</v>
      </c>
      <c r="I19" s="10" t="e">
        <f>'Detalle del Riesgo'!#REF!</f>
        <v>#REF!</v>
      </c>
      <c r="J19"/>
      <c r="K19" t="e">
        <f>'Detalle del Riesgo'!#REF!</f>
        <v>#REF!</v>
      </c>
      <c r="L19" t="e">
        <f>'Detalle del Riesgo'!#REF!</f>
        <v>#REF!</v>
      </c>
      <c r="M19" t="e">
        <f>IF(OR(B19="",Resumen!H15="Retired"),"",CONCATENATE(K19," - ",L19))</f>
        <v>#REF!</v>
      </c>
      <c r="N19"/>
      <c r="O19"/>
      <c r="P19"/>
      <c r="R19" s="177"/>
      <c r="S19" s="2" t="s">
        <v>149</v>
      </c>
      <c r="T19" s="4" t="s">
        <v>18</v>
      </c>
      <c r="U19" s="2">
        <v>2</v>
      </c>
      <c r="V19" s="3" t="s">
        <v>14</v>
      </c>
      <c r="W19" s="6">
        <v>3</v>
      </c>
      <c r="X19" s="7">
        <v>6</v>
      </c>
      <c r="Y19" s="7">
        <v>9</v>
      </c>
      <c r="Z19" s="7">
        <v>12</v>
      </c>
      <c r="AA19" s="8">
        <v>15</v>
      </c>
    </row>
    <row r="20" spans="2:27" x14ac:dyDescent="0.2">
      <c r="B20" s="60" t="e">
        <f>Resumen!A16</f>
        <v>#REF!</v>
      </c>
      <c r="C20" s="51" t="e">
        <f>IF(B20="","",CONCATENATE(I20,"-",Resumen!C16))</f>
        <v>#REF!</v>
      </c>
      <c r="D20" s="51" t="e">
        <f t="shared" si="1"/>
        <v>#REF!</v>
      </c>
      <c r="E20" s="51" t="e">
        <f>IF($B20="","",CONCATENATE(I20,"-",Resumen!H16))</f>
        <v>#REF!</v>
      </c>
      <c r="F20" s="51" t="e">
        <f t="shared" si="0"/>
        <v>#REF!</v>
      </c>
      <c r="G20" s="51" t="e">
        <f>IF(Resumen!H16="Retirar","Cerrado","Abierto")</f>
        <v>#REF!</v>
      </c>
      <c r="H20" s="9" t="e">
        <f>IF($B$16="","",IF(OR(ISBLANK('Detalle del Riesgo'!#REF!),ISTEXT('Detalle del Riesgo'!#REF!)),"",IF($H$15-'Detalle del Riesgo'!#REF!&gt;$H$14,"Not Modified","M")))</f>
        <v>#REF!</v>
      </c>
      <c r="I20" s="10" t="e">
        <f>'Detalle del Riesgo'!#REF!</f>
        <v>#REF!</v>
      </c>
      <c r="J20"/>
      <c r="K20" t="e">
        <f>'Detalle del Riesgo'!#REF!</f>
        <v>#REF!</v>
      </c>
      <c r="L20" t="e">
        <f>'Detalle del Riesgo'!#REF!</f>
        <v>#REF!</v>
      </c>
      <c r="M20" t="e">
        <f>IF(OR(B20="",Resumen!H16="Retired"),"",CONCATENATE(K20," - ",L20))</f>
        <v>#REF!</v>
      </c>
      <c r="N20"/>
      <c r="O20"/>
      <c r="P20"/>
      <c r="R20" s="177"/>
      <c r="S20" s="2" t="s">
        <v>150</v>
      </c>
      <c r="T20" s="4" t="s">
        <v>19</v>
      </c>
      <c r="U20" s="2">
        <v>4</v>
      </c>
      <c r="V20" s="3" t="s">
        <v>13</v>
      </c>
      <c r="W20" s="6">
        <v>2</v>
      </c>
      <c r="X20" s="6">
        <v>4</v>
      </c>
      <c r="Y20" s="6">
        <v>6</v>
      </c>
      <c r="Z20" s="7">
        <v>8</v>
      </c>
      <c r="AA20" s="7">
        <v>10</v>
      </c>
    </row>
    <row r="21" spans="2:27" x14ac:dyDescent="0.2">
      <c r="B21" s="60" t="e">
        <f>Resumen!A17</f>
        <v>#REF!</v>
      </c>
      <c r="C21" s="51" t="e">
        <f>IF(B21="","",CONCATENATE(I21,"-",Resumen!C17))</f>
        <v>#REF!</v>
      </c>
      <c r="D21" s="51" t="e">
        <f t="shared" si="1"/>
        <v>#REF!</v>
      </c>
      <c r="E21" s="51" t="e">
        <f>IF($B21="","",CONCATENATE(I21,"-",Resumen!H17))</f>
        <v>#REF!</v>
      </c>
      <c r="F21" s="51" t="e">
        <f t="shared" si="0"/>
        <v>#REF!</v>
      </c>
      <c r="G21" s="51" t="e">
        <f>IF(Resumen!H17="Retirar","Cerrado","Abierto")</f>
        <v>#REF!</v>
      </c>
      <c r="H21" s="9" t="e">
        <f>IF($B$16="","",IF(OR(ISBLANK('Detalle del Riesgo'!#REF!),ISTEXT('Detalle del Riesgo'!#REF!)),"",IF($H$15-'Detalle del Riesgo'!#REF!&gt;$H$14,"Not Modified","M")))</f>
        <v>#REF!</v>
      </c>
      <c r="I21" s="10" t="e">
        <f>'Detalle del Riesgo'!#REF!</f>
        <v>#REF!</v>
      </c>
      <c r="J21"/>
      <c r="K21" t="e">
        <f>'Detalle del Riesgo'!#REF!</f>
        <v>#REF!</v>
      </c>
      <c r="L21" t="e">
        <f>'Detalle del Riesgo'!#REF!</f>
        <v>#REF!</v>
      </c>
      <c r="M21" t="e">
        <f>IF(OR(B21="",Resumen!H17="Retired"),"",CONCATENATE(K21," - ",L21))</f>
        <v>#REF!</v>
      </c>
      <c r="N21"/>
      <c r="O21"/>
      <c r="P21"/>
      <c r="R21" s="177"/>
      <c r="S21" s="2" t="s">
        <v>151</v>
      </c>
      <c r="T21" s="4" t="s">
        <v>18</v>
      </c>
      <c r="U21" s="2">
        <v>3</v>
      </c>
      <c r="V21" s="3" t="s">
        <v>12</v>
      </c>
      <c r="W21" s="6">
        <v>1</v>
      </c>
      <c r="X21" s="6">
        <v>2</v>
      </c>
      <c r="Y21" s="6">
        <v>3</v>
      </c>
      <c r="Z21" s="6">
        <v>4</v>
      </c>
      <c r="AA21" s="7">
        <v>5</v>
      </c>
    </row>
    <row r="22" spans="2:27" x14ac:dyDescent="0.2">
      <c r="B22" s="60" t="e">
        <f>Resumen!A18</f>
        <v>#REF!</v>
      </c>
      <c r="C22" s="51" t="e">
        <f>IF(B22="","",CONCATENATE(I22,"-",Resumen!C18))</f>
        <v>#REF!</v>
      </c>
      <c r="D22" s="51" t="e">
        <f t="shared" si="1"/>
        <v>#REF!</v>
      </c>
      <c r="E22" s="51" t="e">
        <f>IF($B22="","",CONCATENATE(I22,"-",Resumen!H18))</f>
        <v>#REF!</v>
      </c>
      <c r="F22" s="51" t="e">
        <f t="shared" si="0"/>
        <v>#REF!</v>
      </c>
      <c r="G22" s="51" t="e">
        <f>IF(Resumen!H18="Retirar","Cerrado","Abierto")</f>
        <v>#REF!</v>
      </c>
      <c r="H22" s="9" t="e">
        <f>IF($B$16="","",IF(OR(ISBLANK('Detalle del Riesgo'!#REF!),ISTEXT('Detalle del Riesgo'!#REF!)),"",IF($H$15-'Detalle del Riesgo'!#REF!&gt;$H$14,"Not Modified","M")))</f>
        <v>#REF!</v>
      </c>
      <c r="I22" s="10" t="e">
        <f>'Detalle del Riesgo'!#REF!</f>
        <v>#REF!</v>
      </c>
      <c r="J22"/>
      <c r="K22" t="e">
        <f>'Detalle del Riesgo'!#REF!</f>
        <v>#REF!</v>
      </c>
      <c r="L22" t="e">
        <f>'Detalle del Riesgo'!#REF!</f>
        <v>#REF!</v>
      </c>
      <c r="M22" t="e">
        <f>IF(OR(B22="",Resumen!H18="Retired"),"",CONCATENATE(K22," - ",L22))</f>
        <v>#REF!</v>
      </c>
      <c r="N22"/>
      <c r="O22"/>
      <c r="P22"/>
      <c r="R22" s="177"/>
      <c r="S22" s="2" t="s">
        <v>152</v>
      </c>
      <c r="T22" s="4" t="s">
        <v>18</v>
      </c>
      <c r="U22" s="2">
        <v>1</v>
      </c>
    </row>
    <row r="23" spans="2:27" x14ac:dyDescent="0.2">
      <c r="B23" s="60" t="e">
        <f>Resumen!A19</f>
        <v>#REF!</v>
      </c>
      <c r="C23" s="51" t="e">
        <f>IF(B23="","",CONCATENATE(I23,"-",Resumen!C19))</f>
        <v>#REF!</v>
      </c>
      <c r="D23" s="51" t="e">
        <f t="shared" si="1"/>
        <v>#REF!</v>
      </c>
      <c r="E23" s="51" t="e">
        <f>IF($B23="","",CONCATENATE(I23,"-",Resumen!H19))</f>
        <v>#REF!</v>
      </c>
      <c r="F23" s="51" t="e">
        <f t="shared" si="0"/>
        <v>#REF!</v>
      </c>
      <c r="G23" s="51" t="e">
        <f>IF(Resumen!H19="Retirar","Cerrado","Abierto")</f>
        <v>#REF!</v>
      </c>
      <c r="H23" s="9" t="e">
        <f>IF($B$16="","",IF(OR(ISBLANK('Detalle del Riesgo'!#REF!),ISTEXT('Detalle del Riesgo'!#REF!)),"",IF($H$15-'Detalle del Riesgo'!#REF!&gt;$H$14,"Not Modified","M")))</f>
        <v>#REF!</v>
      </c>
      <c r="I23" s="10" t="e">
        <f>'Detalle del Riesgo'!#REF!</f>
        <v>#REF!</v>
      </c>
      <c r="J23"/>
      <c r="K23" t="e">
        <f>'Detalle del Riesgo'!#REF!</f>
        <v>#REF!</v>
      </c>
      <c r="L23" t="e">
        <f>'Detalle del Riesgo'!#REF!</f>
        <v>#REF!</v>
      </c>
      <c r="M23" t="e">
        <f>IF(OR(B23="",Resumen!H19="Retired"),"",CONCATENATE(K23," - ",L23))</f>
        <v>#REF!</v>
      </c>
      <c r="N23"/>
      <c r="O23"/>
      <c r="P23"/>
      <c r="R23" s="177"/>
      <c r="S23" s="2" t="s">
        <v>153</v>
      </c>
      <c r="T23" s="4" t="s">
        <v>20</v>
      </c>
      <c r="U23" s="2">
        <v>5</v>
      </c>
    </row>
    <row r="24" spans="2:27" x14ac:dyDescent="0.2">
      <c r="B24" s="60" t="e">
        <f>Resumen!A20</f>
        <v>#REF!</v>
      </c>
      <c r="C24" s="51" t="e">
        <f>IF(B24="","",CONCATENATE(I24,"-",Resumen!C20))</f>
        <v>#REF!</v>
      </c>
      <c r="D24" s="51" t="e">
        <f t="shared" si="1"/>
        <v>#REF!</v>
      </c>
      <c r="E24" s="51" t="e">
        <f>IF($B24="","",CONCATENATE(I24,"-",Resumen!H20))</f>
        <v>#REF!</v>
      </c>
      <c r="F24" s="51" t="e">
        <f t="shared" si="0"/>
        <v>#REF!</v>
      </c>
      <c r="G24" s="51" t="e">
        <f>IF(Resumen!H20="Retirar","Cerrado","Abierto")</f>
        <v>#REF!</v>
      </c>
      <c r="H24" s="9" t="e">
        <f>IF($B$16="","",IF(OR(ISBLANK('Detalle del Riesgo'!#REF!),ISTEXT('Detalle del Riesgo'!#REF!)),"",IF($H$15-'Detalle del Riesgo'!#REF!&gt;$H$14,"Not Modified","M")))</f>
        <v>#REF!</v>
      </c>
      <c r="I24" s="10" t="e">
        <f>'Detalle del Riesgo'!#REF!</f>
        <v>#REF!</v>
      </c>
      <c r="J24"/>
      <c r="K24" t="e">
        <f>'Detalle del Riesgo'!#REF!</f>
        <v>#REF!</v>
      </c>
      <c r="L24" t="e">
        <f>'Detalle del Riesgo'!#REF!</f>
        <v>#REF!</v>
      </c>
      <c r="M24" t="e">
        <f>IF(OR(B24="",Resumen!H20="Retired"),"",CONCATENATE(K24," - ",L24))</f>
        <v>#REF!</v>
      </c>
      <c r="N24"/>
      <c r="O24"/>
      <c r="P24"/>
      <c r="R24" s="177"/>
      <c r="S24" s="2" t="s">
        <v>154</v>
      </c>
      <c r="T24" s="4" t="s">
        <v>20</v>
      </c>
      <c r="U24" s="2">
        <v>22</v>
      </c>
    </row>
    <row r="25" spans="2:27" x14ac:dyDescent="0.2">
      <c r="B25" s="60" t="e">
        <f>Resumen!A21</f>
        <v>#REF!</v>
      </c>
      <c r="C25" s="51" t="e">
        <f>IF(B25="","",CONCATENATE(I25,"-",Resumen!C21))</f>
        <v>#REF!</v>
      </c>
      <c r="D25" s="51" t="e">
        <f t="shared" si="1"/>
        <v>#REF!</v>
      </c>
      <c r="E25" s="51" t="e">
        <f>IF($B25="","",CONCATENATE(I25,"-",Resumen!H21))</f>
        <v>#REF!</v>
      </c>
      <c r="F25" s="51" t="e">
        <f t="shared" si="0"/>
        <v>#REF!</v>
      </c>
      <c r="G25" s="51" t="e">
        <f>IF(Resumen!H21="Retirar","Cerrado","Abierto")</f>
        <v>#REF!</v>
      </c>
      <c r="H25" s="9" t="e">
        <f>IF($B$16="","",IF(OR(ISBLANK('Detalle del Riesgo'!#REF!),ISTEXT('Detalle del Riesgo'!#REF!)),"",IF($H$15-'Detalle del Riesgo'!#REF!&gt;$H$14,"Not Modified","M")))</f>
        <v>#REF!</v>
      </c>
      <c r="I25" s="10" t="e">
        <f>'Detalle del Riesgo'!#REF!</f>
        <v>#REF!</v>
      </c>
      <c r="J25"/>
      <c r="K25" t="e">
        <f>'Detalle del Riesgo'!#REF!</f>
        <v>#REF!</v>
      </c>
      <c r="L25" t="e">
        <f>'Detalle del Riesgo'!#REF!</f>
        <v>#REF!</v>
      </c>
      <c r="M25" t="e">
        <f>IF(OR(B25="",Resumen!H21="Retired"),"",CONCATENATE(K25," - ",L25))</f>
        <v>#REF!</v>
      </c>
      <c r="N25"/>
      <c r="O25"/>
      <c r="P25"/>
      <c r="R25" s="177"/>
      <c r="S25" s="2" t="s">
        <v>155</v>
      </c>
      <c r="T25" s="4" t="s">
        <v>20</v>
      </c>
      <c r="U25" s="2">
        <v>24</v>
      </c>
    </row>
    <row r="26" spans="2:27" x14ac:dyDescent="0.2">
      <c r="B26" s="60" t="e">
        <f>Resumen!A22</f>
        <v>#REF!</v>
      </c>
      <c r="C26" s="51" t="e">
        <f>IF(B26="","",CONCATENATE(I26,"-",Resumen!C22))</f>
        <v>#REF!</v>
      </c>
      <c r="D26" s="51" t="e">
        <f t="shared" si="1"/>
        <v>#REF!</v>
      </c>
      <c r="E26" s="51" t="e">
        <f>IF($B26="","",CONCATENATE(I26,"-",Resumen!H22))</f>
        <v>#REF!</v>
      </c>
      <c r="F26" s="51" t="e">
        <f t="shared" si="0"/>
        <v>#REF!</v>
      </c>
      <c r="G26" s="51" t="e">
        <f>IF(Resumen!H22="Retirar","Cerrado","Abierto")</f>
        <v>#REF!</v>
      </c>
      <c r="H26" s="9" t="e">
        <f>IF($B$16="","",IF(OR(ISBLANK('Detalle del Riesgo'!#REF!),ISTEXT('Detalle del Riesgo'!#REF!)),"",IF($H$15-'Detalle del Riesgo'!#REF!&gt;$H$14,"Not Modified","M")))</f>
        <v>#REF!</v>
      </c>
      <c r="I26" s="10" t="e">
        <f>'Detalle del Riesgo'!#REF!</f>
        <v>#REF!</v>
      </c>
      <c r="J26"/>
      <c r="K26" t="e">
        <f>'Detalle del Riesgo'!#REF!</f>
        <v>#REF!</v>
      </c>
      <c r="L26" t="e">
        <f>'Detalle del Riesgo'!#REF!</f>
        <v>#REF!</v>
      </c>
      <c r="M26" t="e">
        <f>IF(OR(B26="",Resumen!H22="Retired"),"",CONCATENATE(K26," - ",L26))</f>
        <v>#REF!</v>
      </c>
      <c r="N26"/>
      <c r="O26"/>
      <c r="P26"/>
      <c r="R26" s="177"/>
      <c r="S26" s="2" t="s">
        <v>156</v>
      </c>
      <c r="T26" s="4" t="s">
        <v>20</v>
      </c>
      <c r="U26" s="2">
        <v>23</v>
      </c>
    </row>
    <row r="27" spans="2:27" x14ac:dyDescent="0.2">
      <c r="B27" s="60" t="e">
        <f>Resumen!A23</f>
        <v>#REF!</v>
      </c>
      <c r="C27" s="51" t="e">
        <f>IF(B27="","",CONCATENATE(I27,"-",Resumen!C23))</f>
        <v>#REF!</v>
      </c>
      <c r="D27" s="51" t="e">
        <f t="shared" si="1"/>
        <v>#REF!</v>
      </c>
      <c r="E27" s="51" t="e">
        <f>IF($B27="","",CONCATENATE(I27,"-",Resumen!H23))</f>
        <v>#REF!</v>
      </c>
      <c r="F27" s="51" t="e">
        <f t="shared" si="0"/>
        <v>#REF!</v>
      </c>
      <c r="G27" s="51" t="e">
        <f>IF(Resumen!H23="Retirar","Cerrado","Abierto")</f>
        <v>#REF!</v>
      </c>
      <c r="H27" s="9" t="e">
        <f>IF($B$16="","",IF(OR(ISBLANK('Detalle del Riesgo'!#REF!),ISTEXT('Detalle del Riesgo'!#REF!)),"",IF($H$15-'Detalle del Riesgo'!#REF!&gt;$H$14,"Not Modified","M")))</f>
        <v>#REF!</v>
      </c>
      <c r="I27" s="10" t="e">
        <f>'Detalle del Riesgo'!#REF!</f>
        <v>#REF!</v>
      </c>
      <c r="J27"/>
      <c r="K27" t="e">
        <f>'Detalle del Riesgo'!#REF!</f>
        <v>#REF!</v>
      </c>
      <c r="L27" t="e">
        <f>'Detalle del Riesgo'!#REF!</f>
        <v>#REF!</v>
      </c>
      <c r="M27" t="e">
        <f>IF(OR(B27="",Resumen!H23="Retired"),"",CONCATENATE(K27," - ",L27))</f>
        <v>#REF!</v>
      </c>
      <c r="N27"/>
      <c r="O27"/>
      <c r="P27"/>
      <c r="R27" s="177"/>
      <c r="S27" s="2" t="s">
        <v>157</v>
      </c>
      <c r="T27" s="4" t="s">
        <v>19</v>
      </c>
      <c r="U27" s="2">
        <v>21</v>
      </c>
    </row>
    <row r="28" spans="2:27" x14ac:dyDescent="0.2">
      <c r="B28" s="60" t="e">
        <f>Resumen!A24</f>
        <v>#REF!</v>
      </c>
      <c r="C28" s="51" t="e">
        <f>IF(B28="","",CONCATENATE(I28,"-",Resumen!C24))</f>
        <v>#REF!</v>
      </c>
      <c r="D28" s="51" t="e">
        <f t="shared" si="1"/>
        <v>#REF!</v>
      </c>
      <c r="E28" s="51" t="e">
        <f>IF($B28="","",CONCATENATE(I28,"-",Resumen!H24))</f>
        <v>#REF!</v>
      </c>
      <c r="F28" s="51" t="e">
        <f t="shared" si="0"/>
        <v>#REF!</v>
      </c>
      <c r="G28" s="51" t="e">
        <f>IF(Resumen!H24="Retirar","Cerrado","Abierto")</f>
        <v>#REF!</v>
      </c>
      <c r="H28" s="9" t="e">
        <f>IF($B$16="","",IF(OR(ISBLANK('Detalle del Riesgo'!#REF!),ISTEXT('Detalle del Riesgo'!#REF!)),"",IF($H$15-'Detalle del Riesgo'!#REF!&gt;$H$14,"Not Modified","M")))</f>
        <v>#REF!</v>
      </c>
      <c r="I28" s="10" t="e">
        <f>'Detalle del Riesgo'!#REF!</f>
        <v>#REF!</v>
      </c>
      <c r="J28"/>
      <c r="K28" t="e">
        <f>'Detalle del Riesgo'!#REF!</f>
        <v>#REF!</v>
      </c>
      <c r="L28" t="e">
        <f>'Detalle del Riesgo'!#REF!</f>
        <v>#REF!</v>
      </c>
      <c r="M28" t="e">
        <f>IF(OR(B28="",Resumen!H24="Retired"),"",CONCATENATE(K28," - ",L28))</f>
        <v>#REF!</v>
      </c>
      <c r="N28"/>
      <c r="O28"/>
      <c r="P28"/>
      <c r="R28" s="177"/>
      <c r="S28" s="2" t="s">
        <v>158</v>
      </c>
      <c r="T28" s="4" t="s">
        <v>20</v>
      </c>
      <c r="U28" s="2">
        <v>25</v>
      </c>
    </row>
    <row r="29" spans="2:27" x14ac:dyDescent="0.2">
      <c r="B29" s="60" t="e">
        <f>Resumen!A25</f>
        <v>#REF!</v>
      </c>
      <c r="C29" s="51" t="e">
        <f>IF(B29="","",CONCATENATE(I29,"-",Resumen!C25))</f>
        <v>#REF!</v>
      </c>
      <c r="D29" s="51" t="e">
        <f t="shared" si="1"/>
        <v>#REF!</v>
      </c>
      <c r="E29" s="51" t="e">
        <f>IF($B29="","",CONCATENATE(I29,"-",Resumen!H25))</f>
        <v>#REF!</v>
      </c>
      <c r="F29" s="51" t="e">
        <f t="shared" si="0"/>
        <v>#REF!</v>
      </c>
      <c r="G29" s="51" t="e">
        <f>IF(Resumen!H25="Retirar","Cerrado","Abierto")</f>
        <v>#REF!</v>
      </c>
      <c r="H29" s="9" t="e">
        <f>IF($B$16="","",IF(OR(ISBLANK('Detalle del Riesgo'!#REF!),ISTEXT('Detalle del Riesgo'!#REF!)),"",IF($H$15-'Detalle del Riesgo'!#REF!&gt;$H$14,"Not Modified","M")))</f>
        <v>#REF!</v>
      </c>
      <c r="I29" s="10" t="e">
        <f>'Detalle del Riesgo'!#REF!</f>
        <v>#REF!</v>
      </c>
      <c r="J29"/>
      <c r="K29" t="e">
        <f>'Detalle del Riesgo'!#REF!</f>
        <v>#REF!</v>
      </c>
      <c r="L29" t="e">
        <f>'Detalle del Riesgo'!#REF!</f>
        <v>#REF!</v>
      </c>
      <c r="M29" t="e">
        <f>IF(OR(B29="",Resumen!H25="Retired"),"",CONCATENATE(K29," - ",L29))</f>
        <v>#REF!</v>
      </c>
      <c r="N29"/>
      <c r="O29"/>
      <c r="P29"/>
    </row>
    <row r="30" spans="2:27" x14ac:dyDescent="0.2">
      <c r="B30" s="60" t="e">
        <f>Resumen!A26</f>
        <v>#REF!</v>
      </c>
      <c r="C30" s="51" t="e">
        <f>IF(B30="","",CONCATENATE(I30,"-",Resumen!C26))</f>
        <v>#REF!</v>
      </c>
      <c r="D30" s="51" t="e">
        <f t="shared" si="1"/>
        <v>#REF!</v>
      </c>
      <c r="E30" s="51" t="e">
        <f>IF($B30="","",CONCATENATE(I30,"-",Resumen!H26))</f>
        <v>#REF!</v>
      </c>
      <c r="F30" s="51" t="e">
        <f t="shared" si="0"/>
        <v>#REF!</v>
      </c>
      <c r="G30" s="51" t="e">
        <f>IF(Resumen!H26="Retirar","Cerrado","Abierto")</f>
        <v>#REF!</v>
      </c>
      <c r="H30" s="9" t="e">
        <f>IF($B$16="","",IF(OR(ISBLANK('Detalle del Riesgo'!#REF!),ISTEXT('Detalle del Riesgo'!#REF!)),"",IF($H$15-'Detalle del Riesgo'!#REF!&gt;$H$14,"Not Modified","M")))</f>
        <v>#REF!</v>
      </c>
      <c r="I30" s="10" t="e">
        <f>'Detalle del Riesgo'!#REF!</f>
        <v>#REF!</v>
      </c>
      <c r="J30"/>
      <c r="K30" t="e">
        <f>'Detalle del Riesgo'!#REF!</f>
        <v>#REF!</v>
      </c>
      <c r="L30" t="e">
        <f>'Detalle del Riesgo'!#REF!</f>
        <v>#REF!</v>
      </c>
      <c r="M30" t="e">
        <f>IF(OR(B30="",Resumen!H26="Retired"),"",CONCATENATE(K30," - ",L30))</f>
        <v>#REF!</v>
      </c>
      <c r="N30"/>
      <c r="O30"/>
      <c r="P30"/>
    </row>
    <row r="31" spans="2:27" x14ac:dyDescent="0.2">
      <c r="B31" s="60" t="e">
        <f>Resumen!A27</f>
        <v>#REF!</v>
      </c>
      <c r="C31" s="51" t="e">
        <f>IF(B31="","",CONCATENATE(I31,"-",Resumen!C27))</f>
        <v>#REF!</v>
      </c>
      <c r="D31" s="51" t="e">
        <f t="shared" si="1"/>
        <v>#REF!</v>
      </c>
      <c r="E31" s="51" t="e">
        <f>IF($B31="","",CONCATENATE(I31,"-",Resumen!H27))</f>
        <v>#REF!</v>
      </c>
      <c r="F31" s="51" t="e">
        <f t="shared" si="0"/>
        <v>#REF!</v>
      </c>
      <c r="G31" s="51" t="e">
        <f>IF(Resumen!H27="Retirar","Cerrado","Abierto")</f>
        <v>#REF!</v>
      </c>
      <c r="H31" s="9" t="e">
        <f>IF($B$16="","",IF(OR(ISBLANK('Detalle del Riesgo'!#REF!),ISTEXT('Detalle del Riesgo'!#REF!)),"",IF($H$15-'Detalle del Riesgo'!#REF!&gt;$H$14,"Not Modified","M")))</f>
        <v>#REF!</v>
      </c>
      <c r="I31" s="10" t="e">
        <f>'Detalle del Riesgo'!#REF!</f>
        <v>#REF!</v>
      </c>
      <c r="J31"/>
      <c r="K31" t="e">
        <f>'Detalle del Riesgo'!#REF!</f>
        <v>#REF!</v>
      </c>
      <c r="L31" t="e">
        <f>'Detalle del Riesgo'!#REF!</f>
        <v>#REF!</v>
      </c>
      <c r="M31" t="e">
        <f>IF(OR(B31="",Resumen!H27="Retired"),"",CONCATENATE(K31," - ",L31))</f>
        <v>#REF!</v>
      </c>
      <c r="N31"/>
      <c r="O31"/>
      <c r="P31"/>
    </row>
    <row r="32" spans="2:27" x14ac:dyDescent="0.2">
      <c r="B32" s="60" t="e">
        <f>Resumen!A28</f>
        <v>#REF!</v>
      </c>
      <c r="C32" s="51" t="e">
        <f>IF(B32="","",CONCATENATE(I32,"-",Resumen!C28))</f>
        <v>#REF!</v>
      </c>
      <c r="D32" s="51" t="e">
        <f t="shared" si="1"/>
        <v>#REF!</v>
      </c>
      <c r="E32" s="51" t="e">
        <f>IF($B32="","",CONCATENATE(I32,"-",Resumen!H28))</f>
        <v>#REF!</v>
      </c>
      <c r="F32" s="51" t="e">
        <f t="shared" si="0"/>
        <v>#REF!</v>
      </c>
      <c r="G32" s="51" t="e">
        <f>IF(Resumen!H28="Retirar","Cerrado","Abierto")</f>
        <v>#REF!</v>
      </c>
      <c r="H32" s="9" t="e">
        <f>IF($B$16="","",IF(OR(ISBLANK('Detalle del Riesgo'!#REF!),ISTEXT('Detalle del Riesgo'!#REF!)),"",IF($H$15-'Detalle del Riesgo'!#REF!&gt;$H$14,"Not Modified","M")))</f>
        <v>#REF!</v>
      </c>
      <c r="I32" s="10" t="e">
        <f>'Detalle del Riesgo'!#REF!</f>
        <v>#REF!</v>
      </c>
      <c r="J32"/>
      <c r="K32" t="e">
        <f>'Detalle del Riesgo'!#REF!</f>
        <v>#REF!</v>
      </c>
      <c r="L32" t="e">
        <f>'Detalle del Riesgo'!#REF!</f>
        <v>#REF!</v>
      </c>
      <c r="M32" t="e">
        <f>IF(OR(B32="",Resumen!H28="Retired"),"",CONCATENATE(K32," - ",L32))</f>
        <v>#REF!</v>
      </c>
      <c r="N32"/>
      <c r="O32"/>
      <c r="P32"/>
    </row>
    <row r="33" spans="1:16" x14ac:dyDescent="0.2">
      <c r="B33" s="60" t="e">
        <f>Resumen!A29</f>
        <v>#REF!</v>
      </c>
      <c r="C33" s="51" t="e">
        <f>IF(B33="","",CONCATENATE(I33,"-",Resumen!C29))</f>
        <v>#REF!</v>
      </c>
      <c r="D33" s="51" t="e">
        <f t="shared" si="1"/>
        <v>#REF!</v>
      </c>
      <c r="E33" s="51" t="e">
        <f>IF($B33="","",CONCATENATE(I33,"-",Resumen!H29))</f>
        <v>#REF!</v>
      </c>
      <c r="F33" s="51" t="e">
        <f t="shared" si="0"/>
        <v>#REF!</v>
      </c>
      <c r="G33" s="51" t="e">
        <f>IF(Resumen!H29="Retirar","Cerrado","Abierto")</f>
        <v>#REF!</v>
      </c>
      <c r="H33" s="9" t="e">
        <f>IF($B$16="","",IF(OR(ISBLANK('Detalle del Riesgo'!#REF!),ISTEXT('Detalle del Riesgo'!#REF!)),"",IF($H$15-'Detalle del Riesgo'!#REF!&gt;$H$14,"Not Modified","M")))</f>
        <v>#REF!</v>
      </c>
      <c r="I33" s="10" t="e">
        <f>'Detalle del Riesgo'!#REF!</f>
        <v>#REF!</v>
      </c>
      <c r="J33"/>
      <c r="K33" t="e">
        <f>'Detalle del Riesgo'!#REF!</f>
        <v>#REF!</v>
      </c>
      <c r="L33" t="e">
        <f>'Detalle del Riesgo'!#REF!</f>
        <v>#REF!</v>
      </c>
      <c r="M33" t="e">
        <f>IF(OR(B33="",Resumen!H29="Retired"),"",CONCATENATE(K33," - ",L33))</f>
        <v>#REF!</v>
      </c>
      <c r="N33"/>
      <c r="O33"/>
      <c r="P33"/>
    </row>
    <row r="34" spans="1:16" x14ac:dyDescent="0.2">
      <c r="B34" s="60" t="e">
        <f>Resumen!A30</f>
        <v>#REF!</v>
      </c>
      <c r="C34" s="51" t="e">
        <f>IF(B34="","",CONCATENATE(I34,"-",Resumen!C30))</f>
        <v>#REF!</v>
      </c>
      <c r="D34" s="51" t="e">
        <f t="shared" si="1"/>
        <v>#REF!</v>
      </c>
      <c r="E34" s="51" t="e">
        <f>IF($B34="","",CONCATENATE(I34,"-",Resumen!H30))</f>
        <v>#REF!</v>
      </c>
      <c r="F34" s="51" t="e">
        <f t="shared" si="0"/>
        <v>#REF!</v>
      </c>
      <c r="G34" s="51" t="e">
        <f>IF(Resumen!H30="Retirar","Cerrado","Abierto")</f>
        <v>#REF!</v>
      </c>
      <c r="H34" s="9" t="e">
        <f>IF($B$16="","",IF(OR(ISBLANK('Detalle del Riesgo'!#REF!),ISTEXT('Detalle del Riesgo'!#REF!)),"",IF($H$15-'Detalle del Riesgo'!#REF!&gt;$H$14,"Not Modified","M")))</f>
        <v>#REF!</v>
      </c>
      <c r="I34" s="10" t="e">
        <f>'Detalle del Riesgo'!#REF!</f>
        <v>#REF!</v>
      </c>
      <c r="J34"/>
      <c r="K34" t="e">
        <f>'Detalle del Riesgo'!#REF!</f>
        <v>#REF!</v>
      </c>
      <c r="L34" t="e">
        <f>'Detalle del Riesgo'!#REF!</f>
        <v>#REF!</v>
      </c>
      <c r="M34" t="e">
        <f>IF(OR(B34="",Resumen!H30="Retired"),"",CONCATENATE(K34," - ",L34))</f>
        <v>#REF!</v>
      </c>
      <c r="N34"/>
      <c r="O34"/>
      <c r="P34"/>
    </row>
    <row r="35" spans="1:16" x14ac:dyDescent="0.2">
      <c r="B35" s="60" t="e">
        <f>Resumen!A31</f>
        <v>#REF!</v>
      </c>
      <c r="C35" s="51" t="e">
        <f>IF(B35="","",CONCATENATE(I35,"-",Resumen!C31))</f>
        <v>#REF!</v>
      </c>
      <c r="D35" s="51" t="e">
        <f t="shared" si="1"/>
        <v>#REF!</v>
      </c>
      <c r="E35" s="51" t="e">
        <f>IF($B35="","",CONCATENATE(I35,"-",Resumen!H31))</f>
        <v>#REF!</v>
      </c>
      <c r="F35" s="51" t="e">
        <f t="shared" si="0"/>
        <v>#REF!</v>
      </c>
      <c r="G35" s="51" t="e">
        <f>IF(Resumen!H31="Retirar","Cerrado","Abierto")</f>
        <v>#REF!</v>
      </c>
      <c r="H35" s="9" t="e">
        <f>IF($B$16="","",IF(OR(ISBLANK('Detalle del Riesgo'!#REF!),ISTEXT('Detalle del Riesgo'!#REF!)),"",IF($H$15-'Detalle del Riesgo'!#REF!&gt;$H$14,"Not Modified","M")))</f>
        <v>#REF!</v>
      </c>
      <c r="I35" s="10" t="e">
        <f>'Detalle del Riesgo'!#REF!</f>
        <v>#REF!</v>
      </c>
      <c r="J35"/>
      <c r="K35" t="e">
        <f>'Detalle del Riesgo'!#REF!</f>
        <v>#REF!</v>
      </c>
      <c r="L35" t="e">
        <f>'Detalle del Riesgo'!#REF!</f>
        <v>#REF!</v>
      </c>
      <c r="M35" t="e">
        <f>IF(OR(B35="",Resumen!H31="Retired"),"",CONCATENATE(K35," - ",L35))</f>
        <v>#REF!</v>
      </c>
      <c r="N35"/>
      <c r="O35"/>
      <c r="P35"/>
    </row>
    <row r="36" spans="1:16" x14ac:dyDescent="0.2">
      <c r="B36" s="60" t="e">
        <f>Resumen!A32</f>
        <v>#REF!</v>
      </c>
      <c r="C36" s="51" t="e">
        <f>IF(B36="","",CONCATENATE(I36,"-",Resumen!C32))</f>
        <v>#REF!</v>
      </c>
      <c r="D36" s="51" t="e">
        <f t="shared" si="1"/>
        <v>#REF!</v>
      </c>
      <c r="E36" s="51" t="e">
        <f>IF($B36="","",CONCATENATE(I36,"-",Resumen!H32))</f>
        <v>#REF!</v>
      </c>
      <c r="F36" s="51" t="e">
        <f t="shared" si="0"/>
        <v>#REF!</v>
      </c>
      <c r="G36" s="51" t="e">
        <f>IF(Resumen!H32="Retirar","Cerrado","Abierto")</f>
        <v>#REF!</v>
      </c>
      <c r="H36" s="9" t="e">
        <f>IF($B$16="","",IF(OR(ISBLANK('Detalle del Riesgo'!#REF!),ISTEXT('Detalle del Riesgo'!#REF!)),"",IF($H$15-'Detalle del Riesgo'!#REF!&gt;$H$14,"Not Modified","M")))</f>
        <v>#REF!</v>
      </c>
      <c r="I36" s="10" t="e">
        <f>'Detalle del Riesgo'!#REF!</f>
        <v>#REF!</v>
      </c>
      <c r="J36"/>
      <c r="K36" t="e">
        <f>'Detalle del Riesgo'!#REF!</f>
        <v>#REF!</v>
      </c>
      <c r="L36" t="e">
        <f>'Detalle del Riesgo'!#REF!</f>
        <v>#REF!</v>
      </c>
      <c r="M36" t="e">
        <f>IF(OR(B36="",Resumen!H32="Retired"),"",CONCATENATE(K36," - ",L36))</f>
        <v>#REF!</v>
      </c>
      <c r="N36"/>
      <c r="O36"/>
      <c r="P36"/>
    </row>
    <row r="37" spans="1:16" x14ac:dyDescent="0.2">
      <c r="B37" s="60" t="e">
        <f>Resumen!A33</f>
        <v>#REF!</v>
      </c>
      <c r="C37" s="51" t="e">
        <f>IF(B37="","",CONCATENATE(I37,"-",Resumen!C33))</f>
        <v>#REF!</v>
      </c>
      <c r="D37" s="51" t="e">
        <f t="shared" si="1"/>
        <v>#REF!</v>
      </c>
      <c r="E37" s="51" t="e">
        <f>IF($B37="","",CONCATENATE(I37,"-",Resumen!H33))</f>
        <v>#REF!</v>
      </c>
      <c r="F37" s="51" t="e">
        <f t="shared" si="0"/>
        <v>#REF!</v>
      </c>
      <c r="G37" s="51" t="e">
        <f>IF(Resumen!H33="Retirar","Cerrado","Abierto")</f>
        <v>#REF!</v>
      </c>
      <c r="H37" s="9" t="e">
        <f>IF($B$16="","",IF(OR(ISBLANK('Detalle del Riesgo'!#REF!),ISTEXT('Detalle del Riesgo'!#REF!)),"",IF($H$15-'Detalle del Riesgo'!#REF!&gt;$H$14,"Not Modified","M")))</f>
        <v>#REF!</v>
      </c>
      <c r="I37" s="10" t="e">
        <f>'Detalle del Riesgo'!#REF!</f>
        <v>#REF!</v>
      </c>
      <c r="J37"/>
      <c r="K37" t="e">
        <f>'Detalle del Riesgo'!#REF!</f>
        <v>#REF!</v>
      </c>
      <c r="L37" t="e">
        <f>'Detalle del Riesgo'!#REF!</f>
        <v>#REF!</v>
      </c>
      <c r="M37" t="e">
        <f>IF(OR(B37="",Resumen!H33="Retired"),"",CONCATENATE(K37," - ",L37))</f>
        <v>#REF!</v>
      </c>
      <c r="N37"/>
      <c r="O37"/>
      <c r="P37"/>
    </row>
    <row r="38" spans="1:16" x14ac:dyDescent="0.2">
      <c r="B38" s="60" t="e">
        <f>Resumen!A34</f>
        <v>#REF!</v>
      </c>
      <c r="C38" s="51" t="e">
        <f>IF(B38="","",CONCATENATE(I38,"-",Resumen!C34))</f>
        <v>#REF!</v>
      </c>
      <c r="D38" s="51" t="e">
        <f t="shared" si="1"/>
        <v>#REF!</v>
      </c>
      <c r="E38" s="51" t="e">
        <f>IF($B38="","",CONCATENATE(I38,"-",Resumen!H34))</f>
        <v>#REF!</v>
      </c>
      <c r="F38" s="51" t="e">
        <f t="shared" si="0"/>
        <v>#REF!</v>
      </c>
      <c r="G38" s="51" t="e">
        <f>IF(Resumen!H34="Retirar","Cerrado","Abierto")</f>
        <v>#REF!</v>
      </c>
      <c r="H38" s="9" t="e">
        <f>IF($B$16="","",IF(OR(ISBLANK('Detalle del Riesgo'!#REF!),ISTEXT('Detalle del Riesgo'!#REF!)),"",IF($H$15-'Detalle del Riesgo'!#REF!&gt;$H$14,"Not Modified","M")))</f>
        <v>#REF!</v>
      </c>
      <c r="I38" s="10" t="e">
        <f>'Detalle del Riesgo'!#REF!</f>
        <v>#REF!</v>
      </c>
      <c r="J38"/>
      <c r="K38" t="e">
        <f>'Detalle del Riesgo'!#REF!</f>
        <v>#REF!</v>
      </c>
      <c r="L38" t="e">
        <f>'Detalle del Riesgo'!#REF!</f>
        <v>#REF!</v>
      </c>
      <c r="M38" t="e">
        <f>IF(OR(B38="",Resumen!H34="Retired"),"",CONCATENATE(K38," - ",L38))</f>
        <v>#REF!</v>
      </c>
      <c r="N38"/>
      <c r="O38"/>
      <c r="P38"/>
    </row>
    <row r="39" spans="1:16" x14ac:dyDescent="0.2">
      <c r="B39" s="60" t="e">
        <f>Resumen!A35</f>
        <v>#REF!</v>
      </c>
      <c r="C39" s="51" t="e">
        <f>IF(B39="","",CONCATENATE(I39,"-",Resumen!C35))</f>
        <v>#REF!</v>
      </c>
      <c r="D39" s="51" t="e">
        <f t="shared" si="1"/>
        <v>#REF!</v>
      </c>
      <c r="E39" s="51" t="e">
        <f>IF($B39="","",CONCATENATE(I39,"-",Resumen!H35))</f>
        <v>#REF!</v>
      </c>
      <c r="F39" s="51" t="e">
        <f t="shared" si="0"/>
        <v>#REF!</v>
      </c>
      <c r="G39" s="51" t="e">
        <f>IF(Resumen!H35="Retirar","Cerrado","Abierto")</f>
        <v>#REF!</v>
      </c>
      <c r="H39" s="9" t="e">
        <f>IF($B$16="","",IF(OR(ISBLANK('Detalle del Riesgo'!#REF!),ISTEXT('Detalle del Riesgo'!#REF!)),"",IF($H$15-'Detalle del Riesgo'!#REF!&gt;$H$14,"Not Modified","M")))</f>
        <v>#REF!</v>
      </c>
      <c r="I39" s="10" t="e">
        <f>'Detalle del Riesgo'!#REF!</f>
        <v>#REF!</v>
      </c>
      <c r="J39"/>
      <c r="K39" t="e">
        <f>'Detalle del Riesgo'!#REF!</f>
        <v>#REF!</v>
      </c>
      <c r="L39" t="e">
        <f>'Detalle del Riesgo'!#REF!</f>
        <v>#REF!</v>
      </c>
      <c r="M39" t="e">
        <f>IF(OR(B39="",Resumen!H35="Retired"),"",CONCATENATE(K39," - ",L39))</f>
        <v>#REF!</v>
      </c>
      <c r="N39"/>
      <c r="O39"/>
      <c r="P39"/>
    </row>
    <row r="40" spans="1:16" x14ac:dyDescent="0.2">
      <c r="B40" s="60" t="e">
        <f>Resumen!A36</f>
        <v>#REF!</v>
      </c>
      <c r="C40" s="51" t="e">
        <f>IF(B40="","",CONCATENATE(I40,"-",Resumen!C36))</f>
        <v>#REF!</v>
      </c>
      <c r="D40" s="51" t="e">
        <f t="shared" si="1"/>
        <v>#REF!</v>
      </c>
      <c r="E40" s="51" t="e">
        <f>IF($B40="","",CONCATENATE(I40,"-",Resumen!H36))</f>
        <v>#REF!</v>
      </c>
      <c r="F40" s="51" t="e">
        <f t="shared" si="0"/>
        <v>#REF!</v>
      </c>
      <c r="G40" s="51" t="e">
        <f>IF(Resumen!H36="Retirar","Cerrado","Abierto")</f>
        <v>#REF!</v>
      </c>
      <c r="H40" s="9" t="e">
        <f>IF($B$16="","",IF(OR(ISBLANK('Detalle del Riesgo'!#REF!),ISTEXT('Detalle del Riesgo'!#REF!)),"",IF($H$15-'Detalle del Riesgo'!#REF!&gt;$H$14,"Not Modified","M")))</f>
        <v>#REF!</v>
      </c>
      <c r="I40" s="10" t="e">
        <f>'Detalle del Riesgo'!#REF!</f>
        <v>#REF!</v>
      </c>
      <c r="J40"/>
      <c r="K40" t="e">
        <f>'Detalle del Riesgo'!#REF!</f>
        <v>#REF!</v>
      </c>
      <c r="L40" t="e">
        <f>'Detalle del Riesgo'!#REF!</f>
        <v>#REF!</v>
      </c>
      <c r="M40" t="e">
        <f>IF(OR(B40="",Resumen!H36="Retired"),"",CONCATENATE(K40," - ",L40))</f>
        <v>#REF!</v>
      </c>
      <c r="N40"/>
      <c r="O40"/>
      <c r="P40"/>
    </row>
    <row r="41" spans="1:16" x14ac:dyDescent="0.2">
      <c r="B41" s="60" t="e">
        <f>Resumen!A37</f>
        <v>#REF!</v>
      </c>
      <c r="C41" s="51" t="e">
        <f>IF(B41="","",CONCATENATE(I41,"-",Resumen!C37))</f>
        <v>#REF!</v>
      </c>
      <c r="D41" s="51" t="e">
        <f t="shared" si="1"/>
        <v>#REF!</v>
      </c>
      <c r="E41" s="51" t="e">
        <f>IF($B41="","",CONCATENATE(I41,"-",Resumen!H37))</f>
        <v>#REF!</v>
      </c>
      <c r="F41" s="51" t="e">
        <f t="shared" si="0"/>
        <v>#REF!</v>
      </c>
      <c r="G41" s="51" t="e">
        <f>IF(Resumen!H37="Retirar","Cerrado","Abierto")</f>
        <v>#REF!</v>
      </c>
      <c r="H41" s="9" t="e">
        <f>IF($B$16="","",IF(OR(ISBLANK('Detalle del Riesgo'!#REF!),ISTEXT('Detalle del Riesgo'!#REF!)),"",IF($H$15-'Detalle del Riesgo'!#REF!&gt;$H$14,"Not Modified","M")))</f>
        <v>#REF!</v>
      </c>
      <c r="I41" s="10" t="e">
        <f>'Detalle del Riesgo'!#REF!</f>
        <v>#REF!</v>
      </c>
      <c r="J41"/>
      <c r="K41" t="e">
        <f>'Detalle del Riesgo'!#REF!</f>
        <v>#REF!</v>
      </c>
      <c r="L41" t="e">
        <f>'Detalle del Riesgo'!#REF!</f>
        <v>#REF!</v>
      </c>
      <c r="M41" t="e">
        <f>IF(OR(B41="",Resumen!H37="Retired"),"",CONCATENATE(K41," - ",L41))</f>
        <v>#REF!</v>
      </c>
      <c r="N41"/>
      <c r="O41"/>
      <c r="P41"/>
    </row>
    <row r="42" spans="1:16" x14ac:dyDescent="0.2">
      <c r="B42" s="60" t="e">
        <f>Resumen!A38</f>
        <v>#REF!</v>
      </c>
      <c r="C42" s="51" t="e">
        <f>IF(B42="","",CONCATENATE(I42,"-",Resumen!C38))</f>
        <v>#REF!</v>
      </c>
      <c r="D42" s="51" t="e">
        <f t="shared" si="1"/>
        <v>#REF!</v>
      </c>
      <c r="E42" s="51" t="e">
        <f>IF($B42="","",CONCATENATE(I42,"-",Resumen!H38))</f>
        <v>#REF!</v>
      </c>
      <c r="F42" s="51" t="e">
        <f t="shared" si="0"/>
        <v>#REF!</v>
      </c>
      <c r="G42" s="51" t="e">
        <f>IF(Resumen!H38="Retirar","Cerrado","Abierto")</f>
        <v>#REF!</v>
      </c>
      <c r="H42" s="9" t="e">
        <f>IF($B$16="","",IF(OR(ISBLANK('Detalle del Riesgo'!#REF!),ISTEXT('Detalle del Riesgo'!#REF!)),"",IF($H$15-'Detalle del Riesgo'!#REF!&gt;$H$14,"Not Modified","M")))</f>
        <v>#REF!</v>
      </c>
      <c r="I42" s="10" t="e">
        <f>'Detalle del Riesgo'!#REF!</f>
        <v>#REF!</v>
      </c>
      <c r="J42"/>
      <c r="K42" t="e">
        <f>'Detalle del Riesgo'!#REF!</f>
        <v>#REF!</v>
      </c>
      <c r="L42" t="e">
        <f>'Detalle del Riesgo'!#REF!</f>
        <v>#REF!</v>
      </c>
      <c r="M42" t="e">
        <f>IF(OR(B42="",Resumen!H38="Retired"),"",CONCATENATE(K42," - ",L42))</f>
        <v>#REF!</v>
      </c>
      <c r="N42"/>
      <c r="O42"/>
      <c r="P42"/>
    </row>
    <row r="43" spans="1:16" x14ac:dyDescent="0.2">
      <c r="B43" s="60" t="e">
        <f>Resumen!A39</f>
        <v>#REF!</v>
      </c>
      <c r="C43" s="51" t="e">
        <f>IF(B43="","",CONCATENATE(I43,"-",Resumen!C39))</f>
        <v>#REF!</v>
      </c>
      <c r="D43" s="51" t="e">
        <f t="shared" si="1"/>
        <v>#REF!</v>
      </c>
      <c r="E43" s="51" t="e">
        <f>IF($B43="","",CONCATENATE(I43,"-",Resumen!H39))</f>
        <v>#REF!</v>
      </c>
      <c r="F43" s="51" t="e">
        <f t="shared" si="0"/>
        <v>#REF!</v>
      </c>
      <c r="G43" s="51" t="e">
        <f>IF(Resumen!H39="Retirar","Cerrado","Abierto")</f>
        <v>#REF!</v>
      </c>
      <c r="H43" s="9" t="e">
        <f>IF($B$16="","",IF(OR(ISBLANK('Detalle del Riesgo'!#REF!),ISTEXT('Detalle del Riesgo'!#REF!)),"",IF($H$15-'Detalle del Riesgo'!#REF!&gt;$H$14,"Not Modified","M")))</f>
        <v>#REF!</v>
      </c>
      <c r="I43" s="10" t="e">
        <f>'Detalle del Riesgo'!#REF!</f>
        <v>#REF!</v>
      </c>
      <c r="J43"/>
      <c r="K43" t="e">
        <f>'Detalle del Riesgo'!#REF!</f>
        <v>#REF!</v>
      </c>
      <c r="L43" t="e">
        <f>'Detalle del Riesgo'!#REF!</f>
        <v>#REF!</v>
      </c>
      <c r="M43" t="e">
        <f>IF(OR(B43="",Resumen!H39="Retired"),"",CONCATENATE(K43," - ",L43))</f>
        <v>#REF!</v>
      </c>
      <c r="N43"/>
      <c r="O43"/>
      <c r="P43"/>
    </row>
    <row r="44" spans="1:16" x14ac:dyDescent="0.2">
      <c r="B44" s="60" t="e">
        <f>Resumen!A40</f>
        <v>#REF!</v>
      </c>
      <c r="C44" s="51" t="e">
        <f>IF(B44="","",CONCATENATE(I44,"-",Resumen!C40))</f>
        <v>#REF!</v>
      </c>
      <c r="D44" s="51" t="e">
        <f t="shared" si="1"/>
        <v>#REF!</v>
      </c>
      <c r="E44" s="51" t="e">
        <f>IF($B44="","",CONCATENATE(I44,"-",Resumen!H40))</f>
        <v>#REF!</v>
      </c>
      <c r="F44" s="51" t="e">
        <f t="shared" si="0"/>
        <v>#REF!</v>
      </c>
      <c r="G44" s="51" t="e">
        <f>IF(Resumen!H40="Retirar","Cerrado","Abierto")</f>
        <v>#REF!</v>
      </c>
      <c r="H44" s="9" t="e">
        <f>IF($B$16="","",IF(OR(ISBLANK('Detalle del Riesgo'!#REF!),ISTEXT('Detalle del Riesgo'!#REF!)),"",IF($H$15-'Detalle del Riesgo'!#REF!&gt;$H$14,"Not Modified","M")))</f>
        <v>#REF!</v>
      </c>
      <c r="I44" s="10" t="e">
        <f>'Detalle del Riesgo'!#REF!</f>
        <v>#REF!</v>
      </c>
      <c r="J44"/>
      <c r="K44" t="e">
        <f>'Detalle del Riesgo'!#REF!</f>
        <v>#REF!</v>
      </c>
      <c r="L44" t="e">
        <f>'Detalle del Riesgo'!#REF!</f>
        <v>#REF!</v>
      </c>
      <c r="M44" t="e">
        <f>IF(OR(B44="",Resumen!H40="Retired"),"",CONCATENATE(K44," - ",L44))</f>
        <v>#REF!</v>
      </c>
      <c r="N44"/>
      <c r="O44"/>
      <c r="P44"/>
    </row>
    <row r="45" spans="1:16" x14ac:dyDescent="0.2">
      <c r="B45" s="60" t="e">
        <f>Resumen!A41</f>
        <v>#REF!</v>
      </c>
      <c r="C45" s="51" t="e">
        <f>IF(B45="","",CONCATENATE(I45,"-",Resumen!C41))</f>
        <v>#REF!</v>
      </c>
      <c r="D45" s="51" t="e">
        <f t="shared" si="1"/>
        <v>#REF!</v>
      </c>
      <c r="E45" s="51" t="e">
        <f>IF($B45="","",CONCATENATE(I45,"-",Resumen!H41))</f>
        <v>#REF!</v>
      </c>
      <c r="F45" s="51" t="e">
        <f t="shared" si="0"/>
        <v>#REF!</v>
      </c>
      <c r="G45" s="51" t="e">
        <f>IF(Resumen!H41="Retirar","Cerrado","Abierto")</f>
        <v>#REF!</v>
      </c>
      <c r="H45" s="9" t="e">
        <f>IF($B$16="","",IF(OR(ISBLANK('Detalle del Riesgo'!#REF!),ISTEXT('Detalle del Riesgo'!#REF!)),"",IF($H$15-'Detalle del Riesgo'!#REF!&gt;$H$14,"Not Modified","M")))</f>
        <v>#REF!</v>
      </c>
      <c r="I45" s="10" t="e">
        <f>'Detalle del Riesgo'!#REF!</f>
        <v>#REF!</v>
      </c>
      <c r="J45"/>
      <c r="K45" t="e">
        <f>'Detalle del Riesgo'!#REF!</f>
        <v>#REF!</v>
      </c>
      <c r="L45" t="e">
        <f>'Detalle del Riesgo'!#REF!</f>
        <v>#REF!</v>
      </c>
      <c r="M45" t="e">
        <f>IF(OR(B45="",Resumen!H41="Retired"),"",CONCATENATE(K45," - ",L45))</f>
        <v>#REF!</v>
      </c>
      <c r="N45"/>
      <c r="O45"/>
      <c r="P45"/>
    </row>
    <row r="46" spans="1:16" x14ac:dyDescent="0.2">
      <c r="A46" s="119"/>
      <c r="B46" s="119"/>
      <c r="C46" s="119"/>
      <c r="D46" s="119"/>
      <c r="E46" s="119"/>
      <c r="F46" s="119"/>
      <c r="G46" s="119"/>
      <c r="H46" s="119"/>
      <c r="I46" s="119"/>
      <c r="J46" s="119"/>
      <c r="K46" s="119"/>
      <c r="L46" s="119"/>
      <c r="M46" s="119"/>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Windows User</cp:lastModifiedBy>
  <cp:lastPrinted>2007-01-10T23:08:00Z</cp:lastPrinted>
  <dcterms:created xsi:type="dcterms:W3CDTF">2006-10-01T23:23:18Z</dcterms:created>
  <dcterms:modified xsi:type="dcterms:W3CDTF">2017-08-03T01:25:34Z</dcterms:modified>
</cp:coreProperties>
</file>