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"/>
    </mc:Choice>
  </mc:AlternateContent>
  <xr:revisionPtr revIDLastSave="0" documentId="13_ncr:1_{066819EE-FDB7-480C-9E83-EF91888F1EC2}" xr6:coauthVersionLast="45" xr6:coauthVersionMax="45" xr10:uidLastSave="{00000000-0000-0000-0000-000000000000}"/>
  <bookViews>
    <workbookView xWindow="5625" yWindow="5205" windowWidth="16875" windowHeight="9195" firstSheet="6" activeTab="8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C8" i="3" l="1"/>
  <c r="G7" i="1" l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<sst xmlns="http://schemas.openxmlformats.org/spreadsheetml/2006/main" count="140" uniqueCount="103">
  <si>
    <t>Project Name</t>
  </si>
  <si>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</si>
  <si>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</si>
  <si>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</si>
  <si>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</si>
  <si>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</si>
  <si>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</si>
  <si>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</si>
  <si>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</si>
  <si>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</si>
  <si>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</si>
  <si>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</si>
  <si>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</si>
  <si>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</si>
  <si>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periodicity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</si>
  <si>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</si>
  <si>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</si>
  <si>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</si>
  <si>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</si>
  <si>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</si>
  <si>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</si>
  <si>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</si>
  <si>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</si>
  <si>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</si>
  <si>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</si>
  <si>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</si>
  <si>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</si>
  <si>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</si>
  <si>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</si>
  <si>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</si>
  <si>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</si>
  <si>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</si>
  <si>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</si>
  <si>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</si>
  <si>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</si>
  <si>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</si>
  <si>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</si>
  <si>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</si>
  <si>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Lobby_renew</t>
  </si>
  <si>
    <t>Amenity_renew</t>
  </si>
  <si>
    <t>HVAC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</si>
  <si>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</si>
  <si>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</si>
  <si>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</si>
  <si>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</si>
  <si>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</si>
  <si>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</si>
  <si>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</si>
  <si>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</si>
  <si>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</si>
  <si>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</si>
  <si>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increase</t>
  </si>
  <si>
    <t>value_per_yr</t>
  </si>
  <si>
    <t>annual_exp_mth_paid</t>
  </si>
  <si>
    <t>n_year_life</t>
  </si>
  <si>
    <t>n_month_constr</t>
  </si>
  <si>
    <t>cpi</t>
  </si>
  <si>
    <t>quarter</t>
  </si>
  <si>
    <t>am_fee</t>
  </si>
  <si>
    <t>basis</t>
  </si>
  <si>
    <t>invested_equity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</si>
  <si>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</si>
  <si>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</si>
  <si>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</si>
  <si>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</si>
  <si>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</si>
  <si>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</si>
  <si>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</si>
  <si>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</si>
  <si>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</si>
  <si>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</si>
  <si>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</si>
  <si>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</si>
  <si>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</si>
  <si>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</si>
  <si>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</si>
  <si>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Modera Decatur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</si>
  <si>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</si>
  <si>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</si>
  <si>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</si>
  <si>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</si>
  <si>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</si>
  <si>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</si>
  <si>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</si>
  <si>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</si>
  <si>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</si>
  <si>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</si>
  <si>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</si>
  <si>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</si>
  <si>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</si>
  <si>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</si>
  <si>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</si>
  <si>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</si>
  <si>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Total_predevelop</t>
  </si>
  <si>
    <t>stat</t>
  </si>
  <si>
    <t>hurdle</t>
  </si>
  <si>
    <t>Permit_issued</t>
  </si>
  <si>
    <t>end_month</t>
  </si>
  <si>
    <t>Cost_overrun</t>
  </si>
  <si>
    <t>Delay</t>
  </si>
  <si>
    <t>expense_sensitivity</t>
  </si>
  <si>
    <t>cpi+.01</t>
  </si>
  <si>
    <t>revenue_sensitivity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</si>
</sst>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workbookViewId="0">
      <selection activeCell="E1" sqref="E1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48</v>
      </c>
      <c r="B1" t="s">
        <v>12</v>
      </c>
      <c r="C1" t="s">
        <v>13</v>
      </c>
      <c r="D1" t="s">
        <v>22</v>
      </c>
    </row>
    <row r="2" spans="1:4" x14ac:dyDescent="0.45">
      <c r="A2" t="s">
        <v>0</v>
      </c>
      <c r="B2" t="s">
        <v>76</v>
      </c>
    </row>
    <row r="3" spans="1:4" x14ac:dyDescent="0.45">
      <c r="A3" t="s">
        <v>77</v>
      </c>
      <c r="B3" t="s">
        <v>78</v>
      </c>
    </row>
    <row r="4" spans="1:4" x14ac:dyDescent="0.45">
      <c r="A4" t="s">
        <v>1</v>
      </c>
      <c r="B4" t="s">
        <v>81</v>
      </c>
    </row>
    <row r="5" spans="1:4" x14ac:dyDescent="0.45">
      <c r="A5" t="s">
        <v>2</v>
      </c>
      <c r="B5" t="s">
        <v>79</v>
      </c>
    </row>
    <row r="6" spans="1:4" x14ac:dyDescent="0.45">
      <c r="A6" t="s">
        <v>3</v>
      </c>
      <c r="B6" t="s">
        <v>80</v>
      </c>
    </row>
    <row r="7" spans="1:4" x14ac:dyDescent="0.45">
      <c r="A7" t="s">
        <v>82</v>
      </c>
      <c r="B7" t="s">
        <v>83</v>
      </c>
    </row>
    <row r="8" spans="1:4" x14ac:dyDescent="0.45">
      <c r="A8" t="s">
        <v>4</v>
      </c>
      <c r="B8">
        <v>30030</v>
      </c>
    </row>
    <row r="9" spans="1:4" x14ac:dyDescent="0.45">
      <c r="A9" t="s">
        <v>5</v>
      </c>
      <c r="C9">
        <v>33.777492000000002</v>
      </c>
    </row>
    <row r="10" spans="1:4" x14ac:dyDescent="0.45">
      <c r="A10" t="s">
        <v>6</v>
      </c>
      <c r="C10">
        <v>-84.296000000000006</v>
      </c>
    </row>
    <row r="11" spans="1:4" x14ac:dyDescent="0.45">
      <c r="A11" t="s">
        <v>30</v>
      </c>
      <c r="C11">
        <v>231649</v>
      </c>
    </row>
    <row r="12" spans="1:4" x14ac:dyDescent="0.45">
      <c r="A12" t="s">
        <v>31</v>
      </c>
      <c r="C12">
        <v>24250</v>
      </c>
    </row>
    <row r="13" spans="1:4" x14ac:dyDescent="0.45">
      <c r="A13" t="s">
        <v>86</v>
      </c>
      <c r="C13">
        <f>SUM(C11:C12)</f>
        <v>255899</v>
      </c>
    </row>
    <row r="14" spans="1:4" x14ac:dyDescent="0.45">
      <c r="A14" t="s">
        <v>85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D2"/>
  <sheetViews>
    <sheetView workbookViewId="0">
      <selection activeCell="G15" sqref="G15"/>
    </sheetView>
  </sheetViews>
  <sheetFormatPr defaultRowHeight="14.25" x14ac:dyDescent="0.45"/>
  <sheetData>
    <row r="1" spans="1:4" x14ac:dyDescent="0.45">
      <c r="A1" t="s">
        <v>48</v>
      </c>
      <c r="B1" t="s">
        <v>37</v>
      </c>
      <c r="C1" t="s">
        <v>59</v>
      </c>
      <c r="D1" t="s">
        <v>14</v>
      </c>
    </row>
    <row r="2" spans="1:4" x14ac:dyDescent="0.45">
      <c r="A2" t="s">
        <v>58</v>
      </c>
      <c r="B2" s="2">
        <v>7.4999999999999997E-3</v>
      </c>
      <c r="C2" t="s">
        <v>60</v>
      </c>
      <c r="D2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3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95</v>
      </c>
      <c r="B1" t="s">
        <v>61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0.12</v>
      </c>
      <c r="B3" s="1">
        <v>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6"/>
  <sheetViews>
    <sheetView workbookViewId="0">
      <selection activeCell="B7" sqref="B7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48</v>
      </c>
      <c r="B1" t="s">
        <v>7</v>
      </c>
      <c r="C1" t="s">
        <v>42</v>
      </c>
      <c r="D1" t="s">
        <v>54</v>
      </c>
      <c r="E1" t="s">
        <v>55</v>
      </c>
    </row>
    <row r="2" spans="1:5" x14ac:dyDescent="0.45">
      <c r="A2" t="s">
        <v>38</v>
      </c>
      <c r="B2">
        <v>500000</v>
      </c>
      <c r="C2" t="s">
        <v>56</v>
      </c>
      <c r="D2">
        <v>5</v>
      </c>
      <c r="E2">
        <v>3</v>
      </c>
    </row>
    <row r="3" spans="1:5" x14ac:dyDescent="0.45">
      <c r="A3" t="s">
        <v>39</v>
      </c>
      <c r="B3">
        <v>1000000</v>
      </c>
      <c r="C3" t="s">
        <v>56</v>
      </c>
      <c r="D3">
        <v>7</v>
      </c>
      <c r="E3">
        <v>6</v>
      </c>
    </row>
    <row r="4" spans="1:5" x14ac:dyDescent="0.45">
      <c r="A4" t="s">
        <v>44</v>
      </c>
      <c r="B4">
        <f>8*Identification!C11</f>
        <v>1853192</v>
      </c>
      <c r="C4" t="s">
        <v>56</v>
      </c>
      <c r="D4">
        <v>10</v>
      </c>
      <c r="E4">
        <v>12</v>
      </c>
    </row>
    <row r="5" spans="1:5" x14ac:dyDescent="0.45">
      <c r="A5" t="s">
        <v>40</v>
      </c>
      <c r="B5">
        <v>1000000</v>
      </c>
      <c r="C5" t="s">
        <v>56</v>
      </c>
      <c r="D5">
        <v>15</v>
      </c>
      <c r="E5">
        <v>3</v>
      </c>
    </row>
    <row r="6" spans="1:5" x14ac:dyDescent="0.45">
      <c r="A6" t="s">
        <v>41</v>
      </c>
      <c r="B6">
        <v>500000</v>
      </c>
      <c r="C6" t="s">
        <v>56</v>
      </c>
      <c r="D6">
        <v>10</v>
      </c>
      <c r="E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48</v>
      </c>
      <c r="B1" t="s">
        <v>33</v>
      </c>
      <c r="C1" t="s">
        <v>36</v>
      </c>
    </row>
    <row r="2" spans="1:3" x14ac:dyDescent="0.45">
      <c r="A2" t="s">
        <v>56</v>
      </c>
      <c r="B2" s="1">
        <v>0.02</v>
      </c>
    </row>
    <row r="3" spans="1:3" x14ac:dyDescent="0.45">
      <c r="A3" t="s">
        <v>32</v>
      </c>
      <c r="B3" s="1">
        <v>0.04</v>
      </c>
    </row>
    <row r="4" spans="1:3" x14ac:dyDescent="0.45">
      <c r="A4" t="s">
        <v>34</v>
      </c>
      <c r="B4" s="2">
        <v>2.5000000000000001E-2</v>
      </c>
    </row>
    <row r="5" spans="1:3" x14ac:dyDescent="0.45">
      <c r="A5" t="s">
        <v>35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H8"/>
  <sheetViews>
    <sheetView workbookViewId="0">
      <selection activeCell="A8" sqref="A8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8" x14ac:dyDescent="0.45">
      <c r="A1" t="s">
        <v>48</v>
      </c>
      <c r="B1" t="s">
        <v>10</v>
      </c>
      <c r="C1" s="4" t="s">
        <v>11</v>
      </c>
      <c r="D1" s="4" t="s">
        <v>21</v>
      </c>
      <c r="E1" t="s">
        <v>97</v>
      </c>
      <c r="F1" t="s">
        <v>49</v>
      </c>
      <c r="G1" t="s">
        <v>94</v>
      </c>
      <c r="H1" t="s">
        <v>22</v>
      </c>
    </row>
    <row r="2" spans="1:8" x14ac:dyDescent="0.45">
      <c r="A2" t="s">
        <v>72</v>
      </c>
      <c r="B2" s="3">
        <v>43678</v>
      </c>
    </row>
    <row r="3" spans="1:8" x14ac:dyDescent="0.45">
      <c r="A3" t="s">
        <v>8</v>
      </c>
      <c r="B3" s="3"/>
      <c r="C3" s="4">
        <v>12000000</v>
      </c>
      <c r="D3" s="4">
        <v>10</v>
      </c>
      <c r="E3">
        <v>10</v>
      </c>
    </row>
    <row r="4" spans="1:8" x14ac:dyDescent="0.45">
      <c r="A4" t="s">
        <v>9</v>
      </c>
      <c r="C4" s="4">
        <v>4000000</v>
      </c>
      <c r="D4" s="4">
        <v>1</v>
      </c>
      <c r="E4">
        <v>12</v>
      </c>
    </row>
    <row r="5" spans="1:8" x14ac:dyDescent="0.45">
      <c r="A5" t="s">
        <v>15</v>
      </c>
      <c r="F5" s="4">
        <v>25000</v>
      </c>
    </row>
    <row r="6" spans="1:8" x14ac:dyDescent="0.45">
      <c r="A6" t="s">
        <v>96</v>
      </c>
      <c r="E6">
        <f>E4</f>
        <v>12</v>
      </c>
    </row>
    <row r="7" spans="1:8" x14ac:dyDescent="0.45">
      <c r="A7" t="s">
        <v>93</v>
      </c>
      <c r="G7" s="4">
        <f>SUM(C3:C4)+E6*F5</f>
        <v>16300000</v>
      </c>
    </row>
    <row r="8" spans="1:8" x14ac:dyDescent="0.45">
      <c r="A8" t="s">
        <v>99</v>
      </c>
      <c r="H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H13"/>
  <sheetViews>
    <sheetView workbookViewId="0">
      <selection activeCell="H14" sqref="H14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8" x14ac:dyDescent="0.45">
      <c r="A1" t="s">
        <v>48</v>
      </c>
      <c r="B1" t="s">
        <v>21</v>
      </c>
      <c r="C1" t="s">
        <v>97</v>
      </c>
      <c r="D1" s="4" t="s">
        <v>11</v>
      </c>
      <c r="E1" t="s">
        <v>49</v>
      </c>
      <c r="F1" t="s">
        <v>94</v>
      </c>
      <c r="G1" t="s">
        <v>24</v>
      </c>
      <c r="H1" t="s">
        <v>22</v>
      </c>
    </row>
    <row r="2" spans="1:8" x14ac:dyDescent="0.45">
      <c r="A2" t="s">
        <v>16</v>
      </c>
      <c r="B2">
        <v>1</v>
      </c>
      <c r="C2">
        <v>3</v>
      </c>
      <c r="D2" s="4">
        <v>3000000</v>
      </c>
    </row>
    <row r="3" spans="1:8" x14ac:dyDescent="0.45">
      <c r="A3" t="s">
        <v>17</v>
      </c>
      <c r="B3">
        <v>3</v>
      </c>
      <c r="C3">
        <v>5</v>
      </c>
      <c r="D3" s="4">
        <v>7000000</v>
      </c>
    </row>
    <row r="4" spans="1:8" x14ac:dyDescent="0.45">
      <c r="A4" t="s">
        <v>18</v>
      </c>
      <c r="B4">
        <v>6</v>
      </c>
      <c r="C4">
        <v>12</v>
      </c>
      <c r="D4" s="4">
        <v>25000000</v>
      </c>
    </row>
    <row r="5" spans="1:8" x14ac:dyDescent="0.45">
      <c r="A5" t="s">
        <v>19</v>
      </c>
      <c r="B5">
        <f>B4+4</f>
        <v>10</v>
      </c>
      <c r="C5">
        <v>15</v>
      </c>
      <c r="D5" s="4">
        <v>15000000</v>
      </c>
    </row>
    <row r="6" spans="1:8" x14ac:dyDescent="0.45">
      <c r="A6" t="s">
        <v>20</v>
      </c>
      <c r="B6">
        <v>13</v>
      </c>
      <c r="C6">
        <v>18</v>
      </c>
      <c r="D6" s="4">
        <v>15000000</v>
      </c>
    </row>
    <row r="7" spans="1:8" x14ac:dyDescent="0.45">
      <c r="A7" t="s">
        <v>73</v>
      </c>
      <c r="E7" s="4">
        <f>3000000/18</f>
        <v>166666.66666666666</v>
      </c>
    </row>
    <row r="8" spans="1:8" x14ac:dyDescent="0.45">
      <c r="A8" t="s">
        <v>74</v>
      </c>
      <c r="C8">
        <f>MAX(C2:C6)</f>
        <v>18</v>
      </c>
    </row>
    <row r="9" spans="1:8" x14ac:dyDescent="0.45">
      <c r="A9" t="s">
        <v>62</v>
      </c>
      <c r="C9">
        <v>2</v>
      </c>
    </row>
    <row r="10" spans="1:8" x14ac:dyDescent="0.45">
      <c r="A10" t="s">
        <v>23</v>
      </c>
      <c r="C10">
        <f>C8+C9</f>
        <v>20</v>
      </c>
    </row>
    <row r="11" spans="1:8" x14ac:dyDescent="0.45">
      <c r="A11" t="s">
        <v>75</v>
      </c>
      <c r="F11" s="4">
        <f>SUM(D2:D7)+C8*E7</f>
        <v>68000000</v>
      </c>
    </row>
    <row r="12" spans="1:8" x14ac:dyDescent="0.45">
      <c r="A12" t="s">
        <v>98</v>
      </c>
      <c r="G12">
        <v>0</v>
      </c>
    </row>
    <row r="13" spans="1:8" x14ac:dyDescent="0.45">
      <c r="A13" t="s">
        <v>99</v>
      </c>
      <c r="H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5"/>
  <sheetViews>
    <sheetView workbookViewId="0">
      <selection activeCell="A5" sqref="A5"/>
    </sheetView>
  </sheetViews>
  <sheetFormatPr defaultRowHeight="14.25" x14ac:dyDescent="0.45"/>
  <sheetData>
    <row r="1" spans="1:8" x14ac:dyDescent="0.45">
      <c r="A1" t="s">
        <v>48</v>
      </c>
      <c r="B1" t="s">
        <v>47</v>
      </c>
      <c r="C1" t="s">
        <v>46</v>
      </c>
      <c r="D1" t="s">
        <v>25</v>
      </c>
      <c r="E1" t="s">
        <v>29</v>
      </c>
      <c r="F1" t="s">
        <v>45</v>
      </c>
      <c r="G1" t="s">
        <v>24</v>
      </c>
      <c r="H1" t="s">
        <v>84</v>
      </c>
    </row>
    <row r="2" spans="1:8" x14ac:dyDescent="0.45">
      <c r="A2" t="s">
        <v>26</v>
      </c>
      <c r="B2">
        <v>12</v>
      </c>
      <c r="C2" s="1">
        <v>0.05</v>
      </c>
      <c r="D2">
        <v>2.5099999999999998</v>
      </c>
      <c r="F2" t="s">
        <v>30</v>
      </c>
    </row>
    <row r="3" spans="1:8" x14ac:dyDescent="0.45">
      <c r="A3" t="s">
        <v>27</v>
      </c>
      <c r="B3">
        <v>24</v>
      </c>
      <c r="C3" s="1">
        <v>0.1</v>
      </c>
      <c r="D3">
        <v>1</v>
      </c>
      <c r="F3" t="s">
        <v>31</v>
      </c>
    </row>
    <row r="4" spans="1:8" x14ac:dyDescent="0.45">
      <c r="A4" t="s">
        <v>28</v>
      </c>
      <c r="E4">
        <v>55000</v>
      </c>
      <c r="H4" t="b">
        <v>1</v>
      </c>
    </row>
    <row r="5" spans="1:8" x14ac:dyDescent="0.45">
      <c r="A5" t="s">
        <v>102</v>
      </c>
      <c r="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/>
  </sheetViews>
  <sheetFormatPr defaultRowHeight="14.25" x14ac:dyDescent="0.45"/>
  <sheetData>
    <row r="1" spans="1:2" x14ac:dyDescent="0.45">
      <c r="A1" t="s">
        <v>22</v>
      </c>
      <c r="B1" t="s">
        <v>37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6"/>
  <sheetViews>
    <sheetView workbookViewId="0">
      <selection activeCell="O28" sqref="O28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8.3984375" bestFit="1" customWidth="1"/>
  </cols>
  <sheetData>
    <row r="1" spans="1:9" x14ac:dyDescent="0.45">
      <c r="A1" t="s">
        <v>48</v>
      </c>
      <c r="B1" t="s">
        <v>49</v>
      </c>
      <c r="C1" t="s">
        <v>52</v>
      </c>
      <c r="D1" t="s">
        <v>87</v>
      </c>
      <c r="E1" t="s">
        <v>51</v>
      </c>
      <c r="F1" t="s">
        <v>50</v>
      </c>
      <c r="G1" t="s">
        <v>53</v>
      </c>
      <c r="H1" t="s">
        <v>89</v>
      </c>
      <c r="I1" t="s">
        <v>24</v>
      </c>
    </row>
    <row r="2" spans="1:9" x14ac:dyDescent="0.45">
      <c r="A2" t="s">
        <v>88</v>
      </c>
      <c r="D2">
        <v>0.37</v>
      </c>
      <c r="E2" t="s">
        <v>56</v>
      </c>
      <c r="H2" t="s">
        <v>30</v>
      </c>
    </row>
    <row r="3" spans="1:9" x14ac:dyDescent="0.45">
      <c r="A3" t="s">
        <v>90</v>
      </c>
      <c r="C3">
        <v>250000</v>
      </c>
      <c r="E3" t="s">
        <v>101</v>
      </c>
      <c r="G3">
        <v>5</v>
      </c>
    </row>
    <row r="4" spans="1:9" x14ac:dyDescent="0.45">
      <c r="A4" t="s">
        <v>91</v>
      </c>
      <c r="C4">
        <v>800000</v>
      </c>
      <c r="E4" t="s">
        <v>101</v>
      </c>
      <c r="G4">
        <v>11</v>
      </c>
    </row>
    <row r="5" spans="1:9" x14ac:dyDescent="0.45">
      <c r="A5" t="s">
        <v>92</v>
      </c>
      <c r="F5" s="2">
        <v>2.5000000000000001E-2</v>
      </c>
    </row>
    <row r="6" spans="1:9" x14ac:dyDescent="0.45">
      <c r="A6" t="s">
        <v>100</v>
      </c>
      <c r="I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48</v>
      </c>
      <c r="B1" t="s">
        <v>24</v>
      </c>
      <c r="C1" t="s">
        <v>11</v>
      </c>
      <c r="D1" t="s">
        <v>43</v>
      </c>
    </row>
    <row r="2" spans="1:4" x14ac:dyDescent="0.45">
      <c r="A2" t="s">
        <v>68</v>
      </c>
      <c r="B2" s="1">
        <v>0.65</v>
      </c>
    </row>
    <row r="3" spans="1:4" x14ac:dyDescent="0.45">
      <c r="A3" t="s">
        <v>71</v>
      </c>
      <c r="B3" s="1"/>
      <c r="C3" s="4">
        <f>B2*(Construction!F11+Predevelopment!G7)</f>
        <v>54795000</v>
      </c>
    </row>
    <row r="4" spans="1:4" x14ac:dyDescent="0.45">
      <c r="A4" t="s">
        <v>69</v>
      </c>
      <c r="C4" s="5">
        <f>D4*C3*CapMarkets!B3</f>
        <v>3287700</v>
      </c>
      <c r="D4">
        <v>1.5</v>
      </c>
    </row>
    <row r="5" spans="1:4" x14ac:dyDescent="0.45">
      <c r="A5" t="s">
        <v>70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tabSelected="1" workbookViewId="0">
      <selection activeCell="A6" sqref="A6"/>
    </sheetView>
  </sheetViews>
  <sheetFormatPr defaultRowHeight="14.25" x14ac:dyDescent="0.45"/>
  <sheetData>
    <row r="1" spans="1:4" x14ac:dyDescent="0.45">
      <c r="A1" t="s">
        <v>48</v>
      </c>
      <c r="B1" t="s">
        <v>22</v>
      </c>
      <c r="C1" t="s">
        <v>24</v>
      </c>
      <c r="D1" t="s">
        <v>65</v>
      </c>
    </row>
    <row r="2" spans="1:4" x14ac:dyDescent="0.45">
      <c r="A2" t="s">
        <v>62</v>
      </c>
      <c r="B2">
        <v>6</v>
      </c>
    </row>
    <row r="3" spans="1:4" x14ac:dyDescent="0.45">
      <c r="A3" t="s">
        <v>63</v>
      </c>
      <c r="C3" s="1">
        <v>0.65</v>
      </c>
    </row>
    <row r="4" spans="1:4" x14ac:dyDescent="0.45">
      <c r="A4" t="s">
        <v>64</v>
      </c>
      <c r="D4">
        <v>30</v>
      </c>
    </row>
    <row r="5" spans="1:4" x14ac:dyDescent="0.45">
      <c r="A5" t="s">
        <v>66</v>
      </c>
    </row>
    <row r="6" spans="1:4" x14ac:dyDescent="0.45">
      <c r="A6" t="s">
        <v>67</v>
      </c>
      <c r="C6" s="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2020-09-16T20:11:59Z</dcterms:modified>
</cp:coreProperties>
</file>