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Sumcountavgfun\"/>
    </mc:Choice>
  </mc:AlternateContent>
  <xr:revisionPtr revIDLastSave="0" documentId="13_ncr:1_{B3049A01-8E5C-4316-92E5-DF9ED44AD0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6" i="5"/>
  <c r="J6" i="4"/>
  <c r="H6" i="4"/>
  <c r="H11" i="4"/>
  <c r="H20" i="3"/>
  <c r="H17" i="3"/>
  <c r="H13" i="3"/>
  <c r="H10" i="3"/>
  <c r="H6" i="3"/>
  <c r="G15" i="2"/>
  <c r="G14" i="2"/>
  <c r="G13" i="2"/>
  <c r="G12" i="2"/>
  <c r="G11" i="2"/>
  <c r="G10" i="2"/>
  <c r="G9" i="2"/>
  <c r="G8" i="2"/>
  <c r="G7" i="2"/>
  <c r="J6" i="2"/>
  <c r="G6" i="2"/>
  <c r="J7" i="2" l="1"/>
  <c r="J9" i="1" l="1"/>
  <c r="K8" i="1"/>
  <c r="J8" i="1"/>
  <c r="G15" i="1"/>
  <c r="J7" i="1" l="1"/>
  <c r="G14" i="1"/>
  <c r="G13" i="1"/>
  <c r="G12" i="1"/>
  <c r="G11" i="1"/>
  <c r="G10" i="1"/>
  <c r="G9" i="1"/>
  <c r="G8" i="1"/>
  <c r="G7" i="1"/>
  <c r="G6" i="1"/>
  <c r="J10" i="1" l="1"/>
  <c r="J6" i="1"/>
</calcChain>
</file>

<file path=xl/sharedStrings.xml><?xml version="1.0" encoding="utf-8"?>
<sst xmlns="http://schemas.openxmlformats.org/spreadsheetml/2006/main" count="657" uniqueCount="63">
  <si>
    <t>InvoiceNum</t>
  </si>
  <si>
    <t>Office</t>
  </si>
  <si>
    <t>Amount</t>
  </si>
  <si>
    <t>Due Date</t>
  </si>
  <si>
    <t>Today</t>
  </si>
  <si>
    <t>Difference</t>
  </si>
  <si>
    <t>Description</t>
  </si>
  <si>
    <t>Values</t>
  </si>
  <si>
    <t>AG-0145</t>
  </si>
  <si>
    <t>Oregon</t>
  </si>
  <si>
    <t>Total Over due days</t>
  </si>
  <si>
    <t>AG-0189</t>
  </si>
  <si>
    <t>California</t>
  </si>
  <si>
    <t>Total over due amount</t>
  </si>
  <si>
    <t>AG-0220</t>
  </si>
  <si>
    <t>Washington</t>
  </si>
  <si>
    <t>Total amount for Oregon only</t>
  </si>
  <si>
    <t>AG-0310</t>
  </si>
  <si>
    <t>Total for all except Oregon</t>
  </si>
  <si>
    <t>AG-0355</t>
  </si>
  <si>
    <t>Total over due amount for Oregon</t>
  </si>
  <si>
    <t>AG-0409</t>
  </si>
  <si>
    <t>AG-0581</t>
  </si>
  <si>
    <t>AG-0600</t>
  </si>
  <si>
    <t>AG-0602</t>
  </si>
  <si>
    <t>AG-0633</t>
  </si>
  <si>
    <t>SumIf &amp; SumIfs</t>
  </si>
  <si>
    <t>&lt;0</t>
  </si>
  <si>
    <t>AverageIf &amp; AverageIfs</t>
  </si>
  <si>
    <t>Average amount for Oregon only</t>
  </si>
  <si>
    <t>Average over due amount for Oregon</t>
  </si>
  <si>
    <t>Month</t>
  </si>
  <si>
    <t>Salesperson</t>
  </si>
  <si>
    <t>Product</t>
  </si>
  <si>
    <t>Units</t>
  </si>
  <si>
    <t>Sales</t>
  </si>
  <si>
    <r>
      <t xml:space="preserve">Sum of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for:</t>
    </r>
  </si>
  <si>
    <t>Answers</t>
  </si>
  <si>
    <t>Dec</t>
  </si>
  <si>
    <t>Davolio</t>
  </si>
  <si>
    <t>Dairy</t>
  </si>
  <si>
    <t>Sep</t>
  </si>
  <si>
    <t>Buchanan</t>
  </si>
  <si>
    <t>Produce</t>
  </si>
  <si>
    <t>Oct</t>
  </si>
  <si>
    <t>Jan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</si>
  <si>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</si>
  <si>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t>Feb</t>
  </si>
  <si>
    <t>Apr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</si>
  <si>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where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is greater than 5000:</t>
    </r>
  </si>
  <si>
    <t>Jul</t>
  </si>
  <si>
    <t>Mar</t>
  </si>
  <si>
    <r>
      <t xml:space="preserve">Sum of Units for </t>
    </r>
    <r>
      <rPr>
        <b/>
        <sz val="11"/>
        <color theme="1"/>
        <rFont val="Calibri"/>
        <family val="2"/>
        <scheme val="minor"/>
      </rPr>
      <t>Davolio</t>
    </r>
    <r>
      <rPr>
        <sz val="10"/>
        <rFont val="Arial"/>
        <family val="2"/>
      </rPr>
      <t xml:space="preserve"> where Product is </t>
    </r>
    <r>
      <rPr>
        <b/>
        <sz val="11"/>
        <color theme="1"/>
        <rFont val="Calibri"/>
        <family val="2"/>
        <scheme val="minor"/>
      </rPr>
      <t>Dairy</t>
    </r>
  </si>
  <si>
    <t>Jun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</si>
  <si>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Jan</t>
    </r>
    <r>
      <rPr>
        <sz val="10"/>
        <rFont val="Arial"/>
        <family val="2"/>
      </rPr>
      <t xml:space="preserve"> for </t>
    </r>
    <r>
      <rPr>
        <b/>
        <sz val="11"/>
        <color theme="1"/>
        <rFont val="Calibri"/>
        <family val="2"/>
        <scheme val="minor"/>
      </rPr>
      <t>Buchanan</t>
    </r>
    <r>
      <rPr>
        <sz val="10"/>
        <rFont val="Arial"/>
        <family val="2"/>
      </rPr>
      <t xml:space="preserve"> and </t>
    </r>
    <r>
      <rPr>
        <b/>
        <sz val="11"/>
        <color theme="1"/>
        <rFont val="Calibri"/>
        <family val="2"/>
        <scheme val="minor"/>
      </rPr>
      <t>Dairy</t>
    </r>
  </si>
  <si>
    <t>Aug</t>
  </si>
  <si>
    <t>May</t>
  </si>
  <si>
    <t>Nov</t>
  </si>
  <si>
    <t>Count Functions</t>
  </si>
  <si>
    <r>
      <t xml:space="preserve">Count of </t>
    </r>
    <r>
      <rPr>
        <b/>
        <sz val="11"/>
        <color theme="1"/>
        <rFont val="Calibri"/>
        <family val="2"/>
        <scheme val="minor"/>
      </rPr>
      <t>Salesperson</t>
    </r>
    <r>
      <rPr>
        <sz val="10"/>
        <rFont val="Arial"/>
        <family val="2"/>
      </rPr>
      <t>:</t>
    </r>
  </si>
  <si>
    <t>Count of Salesperson Davolio Where product is Dairy</t>
  </si>
  <si>
    <r>
      <t xml:space="preserve">Average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</si>
  <si>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r>
      <t xml:space="preserve">Average Units of </t>
    </r>
    <r>
      <rPr>
        <b/>
        <sz val="11"/>
        <color theme="1"/>
        <rFont val="Calibri"/>
        <family val="2"/>
        <scheme val="minor"/>
      </rPr>
      <t>Produce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</si>
</sst>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_-* #,##0_-;\-* #,##0_-;_-* &quot;-&quot;??_-;_-@_-"/>
    <numFmt numFmtId="178" formatCode="&quot;$&quot;#,##0;[Red]\-&quot;$&quot;#,##0"/>
    <numFmt numFmtId="179" formatCode="#,##0;[Red]#,##0"/>
    <numFmt numFmtId="180" formatCode="&quot;$&quot;#,##0.00;[Red]\-&quot;$&quot;#,##0.0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0"/>
      <name val="Book Antiqua"/>
      <family val="1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9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164" fontId="8" fillId="0" borderId="4">
      <alignment horizontal="center" vertical="center"/>
      <protection locked="0"/>
    </xf>
    <xf numFmtId="0" fontId="8" fillId="0" borderId="4">
      <alignment vertical="center"/>
      <protection locked="0"/>
    </xf>
    <xf numFmtId="164" fontId="8" fillId="0" borderId="4">
      <alignment horizontal="right" vertical="center"/>
      <protection locked="0"/>
    </xf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72" fontId="12" fillId="0" borderId="0"/>
    <xf numFmtId="3" fontId="13" fillId="0" borderId="0" applyFill="0" applyBorder="0" applyProtection="0">
      <alignment horizontal="left"/>
    </xf>
    <xf numFmtId="173" fontId="9" fillId="0" borderId="0" applyFont="0" applyFill="0" applyBorder="0" applyAlignment="0" applyProtection="0"/>
    <xf numFmtId="2" fontId="4" fillId="0" borderId="0" applyFont="0" applyFill="0" applyBorder="0" applyAlignment="0" applyProtection="0"/>
    <xf numFmtId="174" fontId="14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5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6"/>
    <xf numFmtId="0" fontId="9" fillId="4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5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1" fillId="0" borderId="0"/>
    <xf numFmtId="0" fontId="4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4" fillId="0" borderId="0"/>
    <xf numFmtId="0" fontId="1" fillId="0" borderId="0"/>
    <xf numFmtId="0" fontId="33" fillId="0" borderId="0"/>
    <xf numFmtId="0" fontId="11" fillId="6" borderId="0">
      <alignment vertical="center"/>
    </xf>
    <xf numFmtId="0" fontId="3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" fillId="6" borderId="0">
      <alignment vertical="center"/>
    </xf>
    <xf numFmtId="0" fontId="1" fillId="0" borderId="0"/>
    <xf numFmtId="0" fontId="8" fillId="0" borderId="0" applyNumberFormat="0"/>
    <xf numFmtId="175" fontId="36" fillId="0" borderId="7" applyBorder="0" applyAlignment="0">
      <protection locked="0"/>
    </xf>
    <xf numFmtId="0" fontId="36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7" fillId="7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4" fontId="8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8" borderId="9" applyNumberFormat="0" applyFont="0" applyAlignment="0" applyProtection="0"/>
    <xf numFmtId="0" fontId="40" fillId="0" borderId="0"/>
    <xf numFmtId="0" fontId="41" fillId="0" borderId="0"/>
    <xf numFmtId="0" fontId="42" fillId="9" borderId="0" applyFont="0"/>
    <xf numFmtId="0" fontId="42" fillId="10" borderId="0" applyFont="0"/>
    <xf numFmtId="0" fontId="43" fillId="4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58" fillId="0" borderId="0" applyNumberFormat="0" applyFill="0" applyBorder="0" applyAlignment="0" applyProtection="0"/>
    <xf numFmtId="0" fontId="59" fillId="0" borderId="0"/>
    <xf numFmtId="177" fontId="4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1"/>
    <xf numFmtId="0" fontId="5" fillId="0" borderId="2" xfId="1" applyFont="1" applyBorder="1"/>
    <xf numFmtId="8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4" fillId="0" borderId="0" xfId="1" applyNumberFormat="1"/>
    <xf numFmtId="8" fontId="4" fillId="0" borderId="0" xfId="1" applyNumberFormat="1"/>
    <xf numFmtId="0" fontId="31" fillId="0" borderId="15" xfId="52" applyBorder="1">
      <alignment vertical="center"/>
    </xf>
    <xf numFmtId="0" fontId="31" fillId="0" borderId="0" xfId="52">
      <alignment vertical="center"/>
    </xf>
    <xf numFmtId="0" fontId="55" fillId="15" borderId="2" xfId="1" applyFont="1" applyFill="1" applyBorder="1" applyAlignment="1">
      <alignment horizontal="center"/>
    </xf>
    <xf numFmtId="0" fontId="55" fillId="15" borderId="2" xfId="1" applyFont="1" applyFill="1" applyBorder="1"/>
    <xf numFmtId="3" fontId="5" fillId="0" borderId="2" xfId="1" applyNumberFormat="1" applyFont="1" applyBorder="1"/>
    <xf numFmtId="2" fontId="5" fillId="0" borderId="2" xfId="1" applyNumberFormat="1" applyFont="1" applyBorder="1"/>
    <xf numFmtId="0" fontId="57" fillId="0" borderId="15" xfId="89" applyFont="1" applyBorder="1"/>
    <xf numFmtId="0" fontId="1" fillId="0" borderId="0" xfId="62"/>
    <xf numFmtId="0" fontId="0" fillId="0" borderId="0" xfId="62" applyFont="1"/>
    <xf numFmtId="0" fontId="58" fillId="0" borderId="0" xfId="106"/>
    <xf numFmtId="0" fontId="60" fillId="16" borderId="2" xfId="107" applyFont="1" applyFill="1" applyBorder="1"/>
    <xf numFmtId="6" fontId="60" fillId="16" borderId="2" xfId="108" applyNumberFormat="1" applyFont="1" applyFill="1" applyBorder="1"/>
    <xf numFmtId="0" fontId="1" fillId="0" borderId="2" xfId="62" applyBorder="1"/>
    <xf numFmtId="0" fontId="1" fillId="0" borderId="2" xfId="62" applyBorder="1" applyAlignment="1">
      <alignment horizontal="right"/>
    </xf>
    <xf numFmtId="0" fontId="29" fillId="0" borderId="2" xfId="107" applyFont="1" applyBorder="1"/>
    <xf numFmtId="6" fontId="29" fillId="0" borderId="2" xfId="108" applyNumberFormat="1" applyFont="1" applyBorder="1"/>
    <xf numFmtId="0" fontId="1" fillId="0" borderId="2" xfId="62" applyBorder="1" applyAlignment="1">
      <alignment horizontal="left"/>
    </xf>
    <xf numFmtId="177" fontId="0" fillId="0" borderId="2" xfId="11" applyNumberFormat="1" applyFont="1" applyFill="1" applyBorder="1" applyAlignment="1">
      <alignment horizontal="right"/>
    </xf>
    <xf numFmtId="177" fontId="0" fillId="16" borderId="2" xfId="11" applyNumberFormat="1" applyFont="1" applyFill="1" applyBorder="1"/>
    <xf numFmtId="177" fontId="1" fillId="0" borderId="2" xfId="62" applyNumberFormat="1" applyBorder="1"/>
    <xf numFmtId="0" fontId="4" fillId="0" borderId="2" xfId="107" applyFont="1" applyBorder="1"/>
    <xf numFmtId="178" fontId="1" fillId="0" borderId="2" xfId="62" applyNumberFormat="1" applyBorder="1" applyAlignment="1">
      <alignment horizontal="right"/>
    </xf>
    <xf numFmtId="178" fontId="0" fillId="16" borderId="2" xfId="17" applyNumberFormat="1" applyFont="1" applyFill="1" applyBorder="1"/>
    <xf numFmtId="178" fontId="1" fillId="0" borderId="2" xfId="62" applyNumberFormat="1" applyBorder="1"/>
    <xf numFmtId="178" fontId="1" fillId="16" borderId="2" xfId="62" applyNumberFormat="1" applyFill="1" applyBorder="1"/>
    <xf numFmtId="0" fontId="1" fillId="0" borderId="2" xfId="62" quotePrefix="1" applyBorder="1"/>
    <xf numFmtId="7" fontId="1" fillId="0" borderId="2" xfId="62" applyNumberFormat="1" applyBorder="1"/>
    <xf numFmtId="0" fontId="56" fillId="0" borderId="0" xfId="62" applyFont="1" applyAlignment="1">
      <alignment horizontal="right"/>
    </xf>
    <xf numFmtId="179" fontId="0" fillId="16" borderId="0" xfId="17" applyNumberFormat="1" applyFont="1" applyFill="1"/>
    <xf numFmtId="0" fontId="57" fillId="0" borderId="0" xfId="89" applyFont="1" applyBorder="1"/>
    <xf numFmtId="179" fontId="1" fillId="0" borderId="0" xfId="62" applyNumberFormat="1"/>
    <xf numFmtId="0" fontId="1" fillId="0" borderId="0" xfId="62" applyAlignment="1">
      <alignment horizontal="left"/>
    </xf>
    <xf numFmtId="180" fontId="1" fillId="0" borderId="0" xfId="62" applyNumberFormat="1" applyAlignment="1">
      <alignment horizontal="right"/>
    </xf>
    <xf numFmtId="180" fontId="0" fillId="16" borderId="0" xfId="17" applyNumberFormat="1" applyFont="1" applyFill="1"/>
    <xf numFmtId="180" fontId="1" fillId="0" borderId="0" xfId="62" applyNumberFormat="1"/>
    <xf numFmtId="0" fontId="1" fillId="0" borderId="0" xfId="62" applyAlignment="1">
      <alignment horizontal="right"/>
    </xf>
    <xf numFmtId="3" fontId="1" fillId="16" borderId="0" xfId="62" applyNumberFormat="1" applyFill="1"/>
    <xf numFmtId="3" fontId="1" fillId="0" borderId="0" xfId="62" applyNumberFormat="1"/>
  </cellXfs>
  <cellStyles count="109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Currency_Products" xfId="108" xr:uid="{936D4614-D5F6-4BE3-A651-3F5074F15D0E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" xfId="106" builtinId="8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_Products" xfId="107" xr:uid="{E0249E54-ADC1-4C9D-8C87-0D69B839B96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showGridLines="0" tabSelected="1" workbookViewId="0">
      <selection activeCell="J19" sqref="J19"/>
    </sheetView>
  </sheetViews>
  <sheetFormatPr defaultRowHeight="12.75"/>
  <cols>
    <col min="1" max="1" width="9.140625" style="1"/>
    <col min="2" max="2" width="13.42578125" style="1" bestFit="1" customWidth="1"/>
    <col min="3" max="3" width="11.28515625" style="1" bestFit="1" customWidth="1"/>
    <col min="4" max="4" width="10.7109375" style="1" bestFit="1" customWidth="1"/>
    <col min="5" max="6" width="11.28515625" style="1" bestFit="1" customWidth="1"/>
    <col min="7" max="7" width="11.85546875" style="1" bestFit="1" customWidth="1"/>
    <col min="8" max="8" width="7.7109375" style="1" customWidth="1"/>
    <col min="9" max="9" width="34.5703125" style="1" bestFit="1" customWidth="1"/>
    <col min="10" max="10" width="16" style="1" bestFit="1" customWidth="1"/>
    <col min="11" max="16384" width="9.140625" style="1"/>
  </cols>
  <sheetData>
    <row r="1" spans="2:11" ht="32.25" thickBot="1">
      <c r="B1" s="15" t="s">
        <v>26</v>
      </c>
      <c r="C1" s="9"/>
      <c r="D1" s="9"/>
      <c r="E1" s="10"/>
    </row>
    <row r="5" spans="2:11" ht="1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I5" s="11" t="s">
        <v>6</v>
      </c>
      <c r="J5" s="11" t="s">
        <v>7</v>
      </c>
    </row>
    <row r="6" spans="2:11" ht="16.5">
      <c r="B6" s="2" t="s">
        <v>8</v>
      </c>
      <c r="C6" s="2" t="s">
        <v>9</v>
      </c>
      <c r="D6" s="3">
        <v>5000</v>
      </c>
      <c r="E6" s="4">
        <v>39173</v>
      </c>
      <c r="F6" s="4">
        <v>39207</v>
      </c>
      <c r="G6" s="5">
        <f>E6-F6</f>
        <v>-34</v>
      </c>
      <c r="I6" s="6" t="s">
        <v>10</v>
      </c>
      <c r="J6" s="13">
        <f>SUMIF(G6:G15,"&lt;0",G6:G15)</f>
        <v>-63</v>
      </c>
    </row>
    <row r="7" spans="2:11" ht="16.5">
      <c r="B7" s="2" t="s">
        <v>11</v>
      </c>
      <c r="C7" s="2" t="s">
        <v>12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  <c r="I7" s="6" t="s">
        <v>13</v>
      </c>
      <c r="J7" s="2">
        <f>SUMIF(G6:G15,"&lt;0",D6:D15)</f>
        <v>9037.06</v>
      </c>
    </row>
    <row r="8" spans="2:11" ht="16.5">
      <c r="B8" s="2" t="s">
        <v>14</v>
      </c>
      <c r="C8" s="2" t="s">
        <v>15</v>
      </c>
      <c r="D8" s="3">
        <v>3211.56</v>
      </c>
      <c r="E8" s="4">
        <v>39200</v>
      </c>
      <c r="F8" s="4">
        <v>39207</v>
      </c>
      <c r="G8" s="5">
        <f t="shared" si="0"/>
        <v>-7</v>
      </c>
      <c r="I8" s="6" t="s">
        <v>16</v>
      </c>
      <c r="J8" s="2">
        <f>SUMIF(C6:C15,"oregon",D6:D15)</f>
        <v>7685.39</v>
      </c>
      <c r="K8" s="1">
        <f>SUMIF(C6:C15,C12,D6:D15)</f>
        <v>7685.39</v>
      </c>
    </row>
    <row r="9" spans="2:11" ht="16.5">
      <c r="B9" s="2" t="s">
        <v>17</v>
      </c>
      <c r="C9" s="2" t="s">
        <v>9</v>
      </c>
      <c r="D9" s="3">
        <v>250</v>
      </c>
      <c r="E9" s="4">
        <v>39202</v>
      </c>
      <c r="F9" s="4">
        <v>39207</v>
      </c>
      <c r="G9" s="5">
        <f t="shared" si="0"/>
        <v>-5</v>
      </c>
      <c r="I9" s="6" t="s">
        <v>18</v>
      </c>
      <c r="J9" s="2">
        <f>SUMIF(C6:C15,"&lt;&gt;oregon",D6:D15)</f>
        <v>7102.0599999999995</v>
      </c>
    </row>
    <row r="10" spans="2:11" ht="16.5">
      <c r="B10" s="2" t="s">
        <v>19</v>
      </c>
      <c r="C10" s="2" t="s">
        <v>15</v>
      </c>
      <c r="D10" s="3">
        <v>125.5</v>
      </c>
      <c r="E10" s="4">
        <v>39206</v>
      </c>
      <c r="F10" s="4">
        <v>39207</v>
      </c>
      <c r="G10" s="5">
        <f t="shared" si="0"/>
        <v>-1</v>
      </c>
      <c r="I10" s="6" t="s">
        <v>20</v>
      </c>
      <c r="J10" s="2">
        <f>SUMIFS(D6:D15,C6:C15,C6,G6:G15,"&lt;0")</f>
        <v>5250</v>
      </c>
    </row>
    <row r="11" spans="2:11" ht="13.5">
      <c r="B11" s="2" t="s">
        <v>21</v>
      </c>
      <c r="C11" s="2" t="s">
        <v>15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11" ht="13.5">
      <c r="B12" s="2" t="s">
        <v>22</v>
      </c>
      <c r="C12" s="2" t="s">
        <v>9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11" ht="13.5">
      <c r="B13" s="2" t="s">
        <v>23</v>
      </c>
      <c r="C13" s="2" t="s">
        <v>9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11" ht="13.5">
      <c r="B14" s="2" t="s">
        <v>24</v>
      </c>
      <c r="C14" s="2" t="s">
        <v>15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7"/>
    </row>
    <row r="15" spans="2:11" ht="13.5">
      <c r="B15" s="2" t="s">
        <v>25</v>
      </c>
      <c r="C15" s="2" t="s">
        <v>12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11">
      <c r="D16" s="8"/>
      <c r="I16" s="1" t="s">
        <v>27</v>
      </c>
    </row>
    <row r="17" spans="4:4">
      <c r="D17" s="8"/>
    </row>
    <row r="18" spans="4:4">
      <c r="D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121B-2FA3-4A1D-B6B7-A155286A1CDC}">
  <dimension ref="A1:K17"/>
  <sheetViews>
    <sheetView workbookViewId="0">
      <selection activeCell="B1" sqref="B1"/>
    </sheetView>
  </sheetViews>
  <sheetFormatPr defaultRowHeight="15"/>
  <cols>
    <col min="3" max="3" width="19.42578125" customWidth="1"/>
    <col min="4" max="4" width="23.42578125" customWidth="1"/>
    <col min="5" max="5" width="19.42578125" customWidth="1"/>
    <col min="6" max="6" width="20.140625" customWidth="1"/>
    <col min="8" max="8" width="19.140625" customWidth="1"/>
    <col min="9" max="9" width="37.7109375" bestFit="1" customWidth="1"/>
    <col min="10" max="10" width="8" bestFit="1" customWidth="1"/>
  </cols>
  <sheetData>
    <row r="1" spans="1:11" ht="32.25" thickBot="1">
      <c r="A1" s="1"/>
      <c r="B1" s="15" t="s">
        <v>28</v>
      </c>
      <c r="C1" s="9"/>
      <c r="D1" s="9"/>
      <c r="E1" s="10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"/>
      <c r="I5" s="11" t="s">
        <v>6</v>
      </c>
      <c r="J5" s="11" t="s">
        <v>7</v>
      </c>
      <c r="K5" s="1"/>
    </row>
    <row r="6" spans="1:11" ht="16.5">
      <c r="A6" s="1"/>
      <c r="B6" s="2" t="s">
        <v>8</v>
      </c>
      <c r="C6" s="2" t="s">
        <v>9</v>
      </c>
      <c r="D6" s="3">
        <v>5000</v>
      </c>
      <c r="E6" s="4">
        <v>39173</v>
      </c>
      <c r="F6" s="4">
        <v>39207</v>
      </c>
      <c r="G6" s="5">
        <f>E6-F6</f>
        <v>-34</v>
      </c>
      <c r="H6" s="1"/>
      <c r="I6" s="6" t="s">
        <v>29</v>
      </c>
      <c r="J6" s="14">
        <f>AVERAGEIF(C6:C15,C6,D6:D15)</f>
        <v>1921.3475000000001</v>
      </c>
      <c r="K6" s="1"/>
    </row>
    <row r="7" spans="1:11" ht="16.5">
      <c r="A7" s="1"/>
      <c r="B7" s="2" t="s">
        <v>11</v>
      </c>
      <c r="C7" s="2" t="s">
        <v>12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  <c r="H7" s="1"/>
      <c r="I7" s="6" t="s">
        <v>30</v>
      </c>
      <c r="J7" s="2">
        <f>AVERAGEIFS(D6:D15,C6:C15,C6,G6:G15,"&lt;0")</f>
        <v>2625</v>
      </c>
      <c r="K7" s="1"/>
    </row>
    <row r="8" spans="1:11">
      <c r="A8" s="1"/>
      <c r="B8" s="2" t="s">
        <v>14</v>
      </c>
      <c r="C8" s="2" t="s">
        <v>15</v>
      </c>
      <c r="D8" s="3">
        <v>3211.56</v>
      </c>
      <c r="E8" s="4">
        <v>39200</v>
      </c>
      <c r="F8" s="4">
        <v>39207</v>
      </c>
      <c r="G8" s="5">
        <f t="shared" si="0"/>
        <v>-7</v>
      </c>
      <c r="H8" s="1"/>
      <c r="I8" s="1"/>
      <c r="J8" s="1"/>
      <c r="K8" s="1"/>
    </row>
    <row r="9" spans="1:11">
      <c r="A9" s="1"/>
      <c r="B9" s="2" t="s">
        <v>17</v>
      </c>
      <c r="C9" s="2" t="s">
        <v>9</v>
      </c>
      <c r="D9" s="3">
        <v>250</v>
      </c>
      <c r="E9" s="4">
        <v>39202</v>
      </c>
      <c r="F9" s="4">
        <v>39207</v>
      </c>
      <c r="G9" s="5">
        <f t="shared" si="0"/>
        <v>-5</v>
      </c>
      <c r="H9" s="1"/>
      <c r="I9" s="1"/>
      <c r="J9" s="1"/>
      <c r="K9" s="1"/>
    </row>
    <row r="10" spans="1:11">
      <c r="A10" s="1"/>
      <c r="B10" s="2" t="s">
        <v>19</v>
      </c>
      <c r="C10" s="2" t="s">
        <v>15</v>
      </c>
      <c r="D10" s="3">
        <v>125.5</v>
      </c>
      <c r="E10" s="4">
        <v>39206</v>
      </c>
      <c r="F10" s="4">
        <v>39207</v>
      </c>
      <c r="G10" s="5">
        <f t="shared" si="0"/>
        <v>-1</v>
      </c>
      <c r="H10" s="1"/>
      <c r="I10" s="1"/>
      <c r="J10" s="1"/>
      <c r="K10" s="1"/>
    </row>
    <row r="11" spans="1:11">
      <c r="A11" s="1"/>
      <c r="B11" s="2" t="s">
        <v>21</v>
      </c>
      <c r="C11" s="2" t="s">
        <v>15</v>
      </c>
      <c r="D11" s="3">
        <v>3000</v>
      </c>
      <c r="E11" s="4">
        <v>39212</v>
      </c>
      <c r="F11" s="4">
        <v>39207</v>
      </c>
      <c r="G11" s="5">
        <f t="shared" si="0"/>
        <v>5</v>
      </c>
      <c r="H11" s="1"/>
      <c r="I11" s="1"/>
      <c r="J11" s="1"/>
      <c r="K11" s="1"/>
    </row>
    <row r="12" spans="1:11">
      <c r="A12" s="1"/>
      <c r="B12" s="2" t="s">
        <v>22</v>
      </c>
      <c r="C12" s="2" t="s">
        <v>9</v>
      </c>
      <c r="D12" s="3">
        <v>2100</v>
      </c>
      <c r="E12" s="4">
        <v>39225</v>
      </c>
      <c r="F12" s="4">
        <v>39207</v>
      </c>
      <c r="G12" s="5">
        <f t="shared" si="0"/>
        <v>18</v>
      </c>
      <c r="H12" s="1"/>
      <c r="I12" s="1"/>
      <c r="J12" s="1"/>
      <c r="K12" s="1"/>
    </row>
    <row r="13" spans="1:11">
      <c r="A13" s="1"/>
      <c r="B13" s="2" t="s">
        <v>23</v>
      </c>
      <c r="C13" s="2" t="s">
        <v>9</v>
      </c>
      <c r="D13" s="3">
        <v>335.39</v>
      </c>
      <c r="E13" s="4">
        <v>39225</v>
      </c>
      <c r="F13" s="4">
        <v>39207</v>
      </c>
      <c r="G13" s="5">
        <f t="shared" si="0"/>
        <v>18</v>
      </c>
      <c r="H13" s="1"/>
      <c r="I13" s="1"/>
      <c r="J13" s="1"/>
      <c r="K13" s="1"/>
    </row>
    <row r="14" spans="1:11">
      <c r="A14" s="1"/>
      <c r="B14" s="2" t="s">
        <v>24</v>
      </c>
      <c r="C14" s="2" t="s">
        <v>15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7"/>
      <c r="I14" s="1"/>
      <c r="J14" s="1"/>
      <c r="K14" s="1"/>
    </row>
    <row r="15" spans="1:11">
      <c r="A15" s="1"/>
      <c r="B15" s="2" t="s">
        <v>25</v>
      </c>
      <c r="C15" s="2" t="s">
        <v>12</v>
      </c>
      <c r="D15" s="3">
        <v>250</v>
      </c>
      <c r="E15" s="4">
        <v>39232</v>
      </c>
      <c r="F15" s="4">
        <v>39207</v>
      </c>
      <c r="G15" s="5">
        <f t="shared" si="0"/>
        <v>25</v>
      </c>
      <c r="H15" s="1"/>
      <c r="I15" s="1"/>
      <c r="J15" s="1"/>
      <c r="K15" s="1"/>
    </row>
    <row r="16" spans="1:11">
      <c r="A16" s="1"/>
      <c r="B16" s="1"/>
      <c r="C16" s="1"/>
      <c r="D16" s="8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8"/>
      <c r="E17" s="1"/>
      <c r="F17" s="1"/>
      <c r="G17" s="1"/>
      <c r="H17" s="1"/>
      <c r="I17" s="1"/>
      <c r="J17" s="1"/>
      <c r="K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D54A-ED4E-4DE3-BE20-7FCE47C171EC}">
  <dimension ref="B1:J66"/>
  <sheetViews>
    <sheetView workbookViewId="0">
      <selection activeCell="E10" sqref="E10"/>
    </sheetView>
  </sheetViews>
  <sheetFormatPr defaultColWidth="10.28515625" defaultRowHeight="15"/>
  <cols>
    <col min="1" max="2" width="10.28515625" style="16"/>
    <col min="3" max="3" width="12.140625" style="16" bestFit="1" customWidth="1"/>
    <col min="4" max="7" width="10.28515625" style="16"/>
    <col min="8" max="8" width="43" style="16" bestFit="1" customWidth="1"/>
    <col min="9" max="9" width="6.85546875" style="16" customWidth="1"/>
    <col min="10" max="10" width="14.7109375" style="16" customWidth="1"/>
    <col min="11" max="16384" width="10.28515625" style="16"/>
  </cols>
  <sheetData>
    <row r="1" spans="2:10" ht="32.25" thickBot="1">
      <c r="B1" s="38"/>
      <c r="C1" s="15" t="s">
        <v>26</v>
      </c>
      <c r="D1" s="9"/>
      <c r="E1" s="9"/>
    </row>
    <row r="2" spans="2:10">
      <c r="B2" s="17"/>
      <c r="H2" s="18"/>
    </row>
    <row r="4" spans="2:10">
      <c r="B4" s="19" t="s">
        <v>31</v>
      </c>
      <c r="C4" s="19" t="s">
        <v>32</v>
      </c>
      <c r="D4" s="19" t="s">
        <v>33</v>
      </c>
      <c r="E4" s="19" t="s">
        <v>34</v>
      </c>
      <c r="F4" s="20" t="s">
        <v>35</v>
      </c>
      <c r="H4" s="21" t="s">
        <v>36</v>
      </c>
      <c r="I4" s="21"/>
      <c r="J4" s="22" t="s">
        <v>37</v>
      </c>
    </row>
    <row r="5" spans="2:10">
      <c r="B5" s="23" t="s">
        <v>38</v>
      </c>
      <c r="C5" s="23" t="s">
        <v>39</v>
      </c>
      <c r="D5" s="23" t="s">
        <v>40</v>
      </c>
      <c r="E5" s="23">
        <v>5563</v>
      </c>
      <c r="F5" s="24">
        <v>7686</v>
      </c>
      <c r="H5" s="25" t="s">
        <v>39</v>
      </c>
      <c r="I5" s="26"/>
      <c r="J5" s="21"/>
    </row>
    <row r="6" spans="2:10">
      <c r="B6" s="23" t="s">
        <v>41</v>
      </c>
      <c r="C6" s="23" t="s">
        <v>42</v>
      </c>
      <c r="D6" s="23" t="s">
        <v>43</v>
      </c>
      <c r="E6" s="23">
        <v>1242</v>
      </c>
      <c r="F6" s="24">
        <v>2956</v>
      </c>
      <c r="H6" s="27">
        <f>SUMIF(C5:C66,C5,E5:E66)</f>
        <v>191328</v>
      </c>
      <c r="I6" s="21"/>
      <c r="J6" s="28">
        <v>191328</v>
      </c>
    </row>
    <row r="7" spans="2:10">
      <c r="B7" s="23" t="s">
        <v>44</v>
      </c>
      <c r="C7" s="23" t="s">
        <v>42</v>
      </c>
      <c r="D7" s="23" t="s">
        <v>43</v>
      </c>
      <c r="E7" s="23">
        <v>983</v>
      </c>
      <c r="F7" s="24">
        <v>8165</v>
      </c>
      <c r="H7" s="21"/>
      <c r="I7" s="21"/>
      <c r="J7" s="21"/>
    </row>
    <row r="8" spans="2:10">
      <c r="B8" s="23" t="s">
        <v>45</v>
      </c>
      <c r="C8" s="23" t="s">
        <v>42</v>
      </c>
      <c r="D8" s="23" t="s">
        <v>40</v>
      </c>
      <c r="E8" s="23">
        <v>3833</v>
      </c>
      <c r="F8" s="24">
        <v>4448</v>
      </c>
      <c r="H8" s="21" t="s">
        <v>46</v>
      </c>
      <c r="I8" s="21"/>
      <c r="J8" s="21"/>
    </row>
    <row r="9" spans="2:10">
      <c r="B9" s="29" t="s">
        <v>41</v>
      </c>
      <c r="C9" s="23" t="s">
        <v>42</v>
      </c>
      <c r="D9" s="23" t="s">
        <v>40</v>
      </c>
      <c r="E9" s="23">
        <v>3216</v>
      </c>
      <c r="F9" s="24">
        <v>75</v>
      </c>
      <c r="H9" s="25" t="s">
        <v>45</v>
      </c>
      <c r="I9" s="30"/>
      <c r="J9" s="21"/>
    </row>
    <row r="10" spans="2:10">
      <c r="B10" s="23" t="s">
        <v>47</v>
      </c>
      <c r="C10" s="23" t="s">
        <v>39</v>
      </c>
      <c r="D10" s="23" t="s">
        <v>43</v>
      </c>
      <c r="E10" s="23">
        <v>8160</v>
      </c>
      <c r="F10" s="24">
        <v>4923</v>
      </c>
      <c r="H10" s="31">
        <f>SUMIF(B5:B66,B8,F5:F66)</f>
        <v>35044</v>
      </c>
      <c r="I10" s="21"/>
      <c r="J10" s="32">
        <v>35044</v>
      </c>
    </row>
    <row r="11" spans="2:10">
      <c r="B11" s="23" t="s">
        <v>38</v>
      </c>
      <c r="C11" s="23" t="s">
        <v>39</v>
      </c>
      <c r="D11" s="23" t="s">
        <v>40</v>
      </c>
      <c r="E11" s="23">
        <v>2790</v>
      </c>
      <c r="F11" s="24">
        <v>2733</v>
      </c>
      <c r="H11" s="21"/>
      <c r="I11" s="21"/>
      <c r="J11" s="21"/>
    </row>
    <row r="12" spans="2:10">
      <c r="B12" s="23" t="s">
        <v>48</v>
      </c>
      <c r="C12" s="23" t="s">
        <v>39</v>
      </c>
      <c r="D12" s="23" t="s">
        <v>43</v>
      </c>
      <c r="E12" s="23">
        <v>9265</v>
      </c>
      <c r="F12" s="24">
        <v>450</v>
      </c>
      <c r="H12" s="21" t="s">
        <v>49</v>
      </c>
      <c r="I12" s="21"/>
      <c r="J12" s="21"/>
    </row>
    <row r="13" spans="2:10">
      <c r="B13" s="23" t="s">
        <v>50</v>
      </c>
      <c r="C13" s="23" t="s">
        <v>42</v>
      </c>
      <c r="D13" s="23" t="s">
        <v>43</v>
      </c>
      <c r="E13" s="23">
        <v>3868</v>
      </c>
      <c r="F13" s="24">
        <v>797</v>
      </c>
      <c r="H13" s="31">
        <f>SUMIF(E5:E66,"&gt;5000",F5:F66)</f>
        <v>167832</v>
      </c>
      <c r="I13" s="21"/>
      <c r="J13" s="32">
        <v>167832</v>
      </c>
    </row>
    <row r="14" spans="2:10">
      <c r="B14" s="23" t="s">
        <v>51</v>
      </c>
      <c r="C14" s="23" t="s">
        <v>42</v>
      </c>
      <c r="D14" s="23" t="s">
        <v>40</v>
      </c>
      <c r="E14" s="23">
        <v>1773</v>
      </c>
      <c r="F14" s="24">
        <v>8751</v>
      </c>
      <c r="H14" s="21"/>
      <c r="I14" s="21"/>
      <c r="J14" s="21"/>
    </row>
    <row r="15" spans="2:10">
      <c r="B15" s="23" t="s">
        <v>51</v>
      </c>
      <c r="C15" s="23" t="s">
        <v>39</v>
      </c>
      <c r="D15" s="23" t="s">
        <v>40</v>
      </c>
      <c r="E15" s="23">
        <v>6290</v>
      </c>
      <c r="F15" s="24">
        <v>2741</v>
      </c>
      <c r="H15" s="21"/>
      <c r="I15" s="21"/>
      <c r="J15" s="21"/>
    </row>
    <row r="16" spans="2:10">
      <c r="B16" s="23" t="s">
        <v>38</v>
      </c>
      <c r="C16" s="23" t="s">
        <v>39</v>
      </c>
      <c r="D16" s="23" t="s">
        <v>43</v>
      </c>
      <c r="E16" s="23">
        <v>9888</v>
      </c>
      <c r="F16" s="24">
        <v>7047</v>
      </c>
      <c r="H16" s="21" t="s">
        <v>52</v>
      </c>
      <c r="I16" s="26"/>
      <c r="J16" s="21"/>
    </row>
    <row r="17" spans="2:10">
      <c r="B17" s="23" t="s">
        <v>44</v>
      </c>
      <c r="C17" s="23" t="s">
        <v>39</v>
      </c>
      <c r="D17" s="23" t="s">
        <v>43</v>
      </c>
      <c r="E17" s="23">
        <v>39</v>
      </c>
      <c r="F17" s="24">
        <v>7191</v>
      </c>
      <c r="H17" s="27">
        <f>SUMIFS(E5:E66,C5:C66,C5,D5:D66,D5)</f>
        <v>109807</v>
      </c>
      <c r="I17" s="21"/>
      <c r="J17" s="28">
        <v>109807</v>
      </c>
    </row>
    <row r="18" spans="2:10">
      <c r="B18" s="23" t="s">
        <v>53</v>
      </c>
      <c r="C18" s="23" t="s">
        <v>39</v>
      </c>
      <c r="D18" s="23" t="s">
        <v>40</v>
      </c>
      <c r="E18" s="23">
        <v>9970</v>
      </c>
      <c r="F18" s="24">
        <v>5575</v>
      </c>
      <c r="H18" s="21"/>
      <c r="I18" s="21"/>
      <c r="J18" s="21"/>
    </row>
    <row r="19" spans="2:10">
      <c r="B19" s="23" t="s">
        <v>50</v>
      </c>
      <c r="C19" s="23" t="s">
        <v>42</v>
      </c>
      <c r="D19" s="23" t="s">
        <v>40</v>
      </c>
      <c r="E19" s="23">
        <v>3656</v>
      </c>
      <c r="F19" s="24">
        <v>7612</v>
      </c>
      <c r="H19" s="21" t="s">
        <v>54</v>
      </c>
      <c r="I19" s="22"/>
      <c r="J19" s="21"/>
    </row>
    <row r="20" spans="2:10">
      <c r="B20" s="23" t="s">
        <v>55</v>
      </c>
      <c r="C20" s="23" t="s">
        <v>42</v>
      </c>
      <c r="D20" s="23" t="s">
        <v>40</v>
      </c>
      <c r="E20" s="23">
        <v>2730</v>
      </c>
      <c r="F20" s="24">
        <v>4873</v>
      </c>
      <c r="H20" s="33">
        <f>SUMIFS(F5:F66,B5:B66,B8,C5:C66,C6,D5:D66,D5)</f>
        <v>4448</v>
      </c>
      <c r="I20" s="21"/>
      <c r="J20" s="32">
        <v>4448</v>
      </c>
    </row>
    <row r="21" spans="2:10">
      <c r="B21" s="23" t="s">
        <v>47</v>
      </c>
      <c r="C21" s="23" t="s">
        <v>39</v>
      </c>
      <c r="D21" s="23" t="s">
        <v>40</v>
      </c>
      <c r="E21" s="23">
        <v>3670</v>
      </c>
      <c r="F21" s="24">
        <v>8076</v>
      </c>
    </row>
    <row r="22" spans="2:10">
      <c r="B22" s="23" t="s">
        <v>44</v>
      </c>
      <c r="C22" s="23" t="s">
        <v>39</v>
      </c>
      <c r="D22" s="23" t="s">
        <v>40</v>
      </c>
      <c r="E22" s="23">
        <v>1695</v>
      </c>
      <c r="F22" s="24">
        <v>3338</v>
      </c>
    </row>
    <row r="23" spans="2:10">
      <c r="B23" s="23" t="s">
        <v>45</v>
      </c>
      <c r="C23" s="23" t="s">
        <v>39</v>
      </c>
      <c r="D23" s="23" t="s">
        <v>40</v>
      </c>
      <c r="E23" s="23">
        <v>9550</v>
      </c>
      <c r="F23" s="24">
        <v>6544</v>
      </c>
    </row>
    <row r="24" spans="2:10">
      <c r="B24" s="23" t="s">
        <v>44</v>
      </c>
      <c r="C24" s="23" t="s">
        <v>42</v>
      </c>
      <c r="D24" s="23" t="s">
        <v>43</v>
      </c>
      <c r="E24" s="23">
        <v>8722</v>
      </c>
      <c r="F24" s="24">
        <v>6955</v>
      </c>
    </row>
    <row r="25" spans="2:10">
      <c r="B25" s="23" t="s">
        <v>47</v>
      </c>
      <c r="C25" s="23" t="s">
        <v>39</v>
      </c>
      <c r="D25" s="23" t="s">
        <v>43</v>
      </c>
      <c r="E25" s="23">
        <v>4661</v>
      </c>
      <c r="F25" s="24">
        <v>4138</v>
      </c>
    </row>
    <row r="26" spans="2:10">
      <c r="B26" s="23" t="s">
        <v>55</v>
      </c>
      <c r="C26" s="23" t="s">
        <v>42</v>
      </c>
      <c r="D26" s="23" t="s">
        <v>43</v>
      </c>
      <c r="E26" s="23">
        <v>8056</v>
      </c>
      <c r="F26" s="24">
        <v>8447</v>
      </c>
    </row>
    <row r="27" spans="2:10">
      <c r="B27" s="23" t="s">
        <v>56</v>
      </c>
      <c r="C27" s="23" t="s">
        <v>39</v>
      </c>
      <c r="D27" s="23" t="s">
        <v>40</v>
      </c>
      <c r="E27" s="23">
        <v>5954</v>
      </c>
      <c r="F27" s="24">
        <v>8516</v>
      </c>
    </row>
    <row r="28" spans="2:10">
      <c r="B28" s="23" t="s">
        <v>47</v>
      </c>
      <c r="C28" s="23" t="s">
        <v>42</v>
      </c>
      <c r="D28" s="23" t="s">
        <v>43</v>
      </c>
      <c r="E28" s="23">
        <v>9628</v>
      </c>
      <c r="F28" s="24">
        <v>6930</v>
      </c>
    </row>
    <row r="29" spans="2:10">
      <c r="B29" s="23" t="s">
        <v>45</v>
      </c>
      <c r="C29" s="23" t="s">
        <v>39</v>
      </c>
      <c r="D29" s="23" t="s">
        <v>43</v>
      </c>
      <c r="E29" s="23">
        <v>5611</v>
      </c>
      <c r="F29" s="24">
        <v>2686</v>
      </c>
    </row>
    <row r="30" spans="2:10">
      <c r="B30" s="23" t="s">
        <v>57</v>
      </c>
      <c r="C30" s="23" t="s">
        <v>39</v>
      </c>
      <c r="D30" s="23" t="s">
        <v>43</v>
      </c>
      <c r="E30" s="23">
        <v>5585</v>
      </c>
      <c r="F30" s="24">
        <v>5720</v>
      </c>
    </row>
    <row r="31" spans="2:10">
      <c r="B31" s="23" t="s">
        <v>55</v>
      </c>
      <c r="C31" s="23" t="s">
        <v>42</v>
      </c>
      <c r="D31" s="23" t="s">
        <v>40</v>
      </c>
      <c r="E31" s="23">
        <v>3515</v>
      </c>
      <c r="F31" s="24">
        <v>1647</v>
      </c>
    </row>
    <row r="32" spans="2:10">
      <c r="B32" s="23" t="s">
        <v>47</v>
      </c>
      <c r="C32" s="23" t="s">
        <v>42</v>
      </c>
      <c r="D32" s="23" t="s">
        <v>40</v>
      </c>
      <c r="E32" s="23">
        <v>9342</v>
      </c>
      <c r="F32" s="24">
        <v>1450</v>
      </c>
    </row>
    <row r="33" spans="2:6">
      <c r="B33" s="23" t="s">
        <v>51</v>
      </c>
      <c r="C33" s="23" t="s">
        <v>42</v>
      </c>
      <c r="D33" s="23" t="s">
        <v>40</v>
      </c>
      <c r="E33" s="23">
        <v>9079</v>
      </c>
      <c r="F33" s="24">
        <v>7113</v>
      </c>
    </row>
    <row r="34" spans="2:6">
      <c r="B34" s="23" t="s">
        <v>41</v>
      </c>
      <c r="C34" s="23" t="s">
        <v>42</v>
      </c>
      <c r="D34" s="23" t="s">
        <v>40</v>
      </c>
      <c r="E34" s="23">
        <v>4873</v>
      </c>
      <c r="F34" s="24">
        <v>2420</v>
      </c>
    </row>
    <row r="35" spans="2:6">
      <c r="B35" s="23" t="s">
        <v>44</v>
      </c>
      <c r="C35" s="23" t="s">
        <v>42</v>
      </c>
      <c r="D35" s="23" t="s">
        <v>40</v>
      </c>
      <c r="E35" s="23">
        <v>9957</v>
      </c>
      <c r="F35" s="24">
        <v>6028</v>
      </c>
    </row>
    <row r="36" spans="2:6">
      <c r="B36" s="23" t="s">
        <v>55</v>
      </c>
      <c r="C36" s="23" t="s">
        <v>39</v>
      </c>
      <c r="D36" s="23" t="s">
        <v>40</v>
      </c>
      <c r="E36" s="23">
        <v>7832</v>
      </c>
      <c r="F36" s="24">
        <v>1441</v>
      </c>
    </row>
    <row r="37" spans="2:6">
      <c r="B37" s="23" t="s">
        <v>44</v>
      </c>
      <c r="C37" s="23" t="s">
        <v>39</v>
      </c>
      <c r="D37" s="23" t="s">
        <v>43</v>
      </c>
      <c r="E37" s="23">
        <v>5881</v>
      </c>
      <c r="F37" s="24">
        <v>7347</v>
      </c>
    </row>
    <row r="38" spans="2:6">
      <c r="B38" s="23" t="s">
        <v>56</v>
      </c>
      <c r="C38" s="23" t="s">
        <v>39</v>
      </c>
      <c r="D38" s="23" t="s">
        <v>43</v>
      </c>
      <c r="E38" s="23">
        <v>7406</v>
      </c>
      <c r="F38" s="24">
        <v>9566</v>
      </c>
    </row>
    <row r="39" spans="2:6">
      <c r="B39" s="23" t="s">
        <v>38</v>
      </c>
      <c r="C39" s="23" t="s">
        <v>42</v>
      </c>
      <c r="D39" s="23" t="s">
        <v>40</v>
      </c>
      <c r="E39" s="23">
        <v>5580</v>
      </c>
      <c r="F39" s="24">
        <v>479</v>
      </c>
    </row>
    <row r="40" spans="2:6">
      <c r="B40" s="23" t="s">
        <v>44</v>
      </c>
      <c r="C40" s="23" t="s">
        <v>42</v>
      </c>
      <c r="D40" s="23" t="s">
        <v>43</v>
      </c>
      <c r="E40" s="23">
        <v>9191</v>
      </c>
      <c r="F40" s="24">
        <v>2516</v>
      </c>
    </row>
    <row r="41" spans="2:6">
      <c r="B41" s="23" t="s">
        <v>47</v>
      </c>
      <c r="C41" s="23" t="s">
        <v>42</v>
      </c>
      <c r="D41" s="23" t="s">
        <v>40</v>
      </c>
      <c r="E41" s="23">
        <v>5889</v>
      </c>
      <c r="F41" s="24">
        <v>4953</v>
      </c>
    </row>
    <row r="42" spans="2:6">
      <c r="B42" s="23" t="s">
        <v>45</v>
      </c>
      <c r="C42" s="23" t="s">
        <v>42</v>
      </c>
      <c r="D42" s="23" t="s">
        <v>43</v>
      </c>
      <c r="E42" s="23">
        <v>9025</v>
      </c>
      <c r="F42" s="24">
        <v>5594</v>
      </c>
    </row>
    <row r="43" spans="2:6">
      <c r="B43" s="23" t="s">
        <v>41</v>
      </c>
      <c r="C43" s="23" t="s">
        <v>39</v>
      </c>
      <c r="D43" s="23" t="s">
        <v>43</v>
      </c>
      <c r="E43" s="23">
        <v>3448</v>
      </c>
      <c r="F43" s="24">
        <v>668</v>
      </c>
    </row>
    <row r="44" spans="2:6">
      <c r="B44" s="23" t="s">
        <v>45</v>
      </c>
      <c r="C44" s="23" t="s">
        <v>39</v>
      </c>
      <c r="D44" s="23" t="s">
        <v>40</v>
      </c>
      <c r="E44" s="23">
        <v>9185</v>
      </c>
      <c r="F44" s="24">
        <v>6081</v>
      </c>
    </row>
    <row r="45" spans="2:6">
      <c r="B45" s="23" t="s">
        <v>38</v>
      </c>
      <c r="C45" s="23" t="s">
        <v>39</v>
      </c>
      <c r="D45" s="23" t="s">
        <v>40</v>
      </c>
      <c r="E45" s="23">
        <v>4248</v>
      </c>
      <c r="F45" s="24">
        <v>9614</v>
      </c>
    </row>
    <row r="46" spans="2:6">
      <c r="B46" s="23" t="s">
        <v>45</v>
      </c>
      <c r="C46" s="23" t="s">
        <v>39</v>
      </c>
      <c r="D46" s="23" t="s">
        <v>43</v>
      </c>
      <c r="E46" s="23">
        <v>9441</v>
      </c>
      <c r="F46" s="24">
        <v>9662</v>
      </c>
    </row>
    <row r="47" spans="2:6">
      <c r="B47" s="23" t="s">
        <v>47</v>
      </c>
      <c r="C47" s="23" t="s">
        <v>42</v>
      </c>
      <c r="D47" s="23" t="s">
        <v>40</v>
      </c>
      <c r="E47" s="23">
        <v>3030</v>
      </c>
      <c r="F47" s="24">
        <v>5010</v>
      </c>
    </row>
    <row r="48" spans="2:6">
      <c r="B48" s="23" t="s">
        <v>50</v>
      </c>
      <c r="C48" s="23" t="s">
        <v>39</v>
      </c>
      <c r="D48" s="23" t="s">
        <v>40</v>
      </c>
      <c r="E48" s="23">
        <v>9069</v>
      </c>
      <c r="F48" s="24">
        <v>5447</v>
      </c>
    </row>
    <row r="49" spans="2:6">
      <c r="B49" s="23" t="s">
        <v>50</v>
      </c>
      <c r="C49" s="23" t="s">
        <v>39</v>
      </c>
      <c r="D49" s="23" t="s">
        <v>40</v>
      </c>
      <c r="E49" s="23">
        <v>8966</v>
      </c>
      <c r="F49" s="24">
        <v>9082</v>
      </c>
    </row>
    <row r="50" spans="2:6">
      <c r="B50" s="23" t="s">
        <v>47</v>
      </c>
      <c r="C50" s="23" t="s">
        <v>42</v>
      </c>
      <c r="D50" s="23" t="s">
        <v>40</v>
      </c>
      <c r="E50" s="23">
        <v>5178</v>
      </c>
      <c r="F50" s="24">
        <v>3571</v>
      </c>
    </row>
    <row r="51" spans="2:6">
      <c r="B51" s="23" t="s">
        <v>44</v>
      </c>
      <c r="C51" s="23" t="s">
        <v>42</v>
      </c>
      <c r="D51" s="23" t="s">
        <v>43</v>
      </c>
      <c r="E51" s="23">
        <v>3981</v>
      </c>
      <c r="F51" s="24">
        <v>2428</v>
      </c>
    </row>
    <row r="52" spans="2:6">
      <c r="B52" s="23" t="s">
        <v>47</v>
      </c>
      <c r="C52" s="23" t="s">
        <v>42</v>
      </c>
      <c r="D52" s="23" t="s">
        <v>43</v>
      </c>
      <c r="E52" s="23">
        <v>3219</v>
      </c>
      <c r="F52" s="24">
        <v>3106</v>
      </c>
    </row>
    <row r="53" spans="2:6">
      <c r="B53" s="23" t="s">
        <v>57</v>
      </c>
      <c r="C53" s="23" t="s">
        <v>42</v>
      </c>
      <c r="D53" s="23" t="s">
        <v>43</v>
      </c>
      <c r="E53" s="23">
        <v>2891</v>
      </c>
      <c r="F53" s="24">
        <v>8670</v>
      </c>
    </row>
    <row r="54" spans="2:6">
      <c r="B54" s="23" t="s">
        <v>41</v>
      </c>
      <c r="C54" s="23" t="s">
        <v>39</v>
      </c>
      <c r="D54" s="23" t="s">
        <v>40</v>
      </c>
      <c r="E54" s="23">
        <v>9132</v>
      </c>
      <c r="F54" s="24">
        <v>3947</v>
      </c>
    </row>
    <row r="55" spans="2:6">
      <c r="B55" s="23" t="s">
        <v>41</v>
      </c>
      <c r="C55" s="23" t="s">
        <v>39</v>
      </c>
      <c r="D55" s="23" t="s">
        <v>40</v>
      </c>
      <c r="E55" s="23">
        <v>6740</v>
      </c>
      <c r="F55" s="24">
        <v>66</v>
      </c>
    </row>
    <row r="56" spans="2:6">
      <c r="B56" s="23" t="s">
        <v>47</v>
      </c>
      <c r="C56" s="23" t="s">
        <v>42</v>
      </c>
      <c r="D56" s="23" t="s">
        <v>43</v>
      </c>
      <c r="E56" s="23">
        <v>744</v>
      </c>
      <c r="F56" s="24">
        <v>2666</v>
      </c>
    </row>
    <row r="57" spans="2:6">
      <c r="B57" s="23" t="s">
        <v>45</v>
      </c>
      <c r="C57" s="23" t="s">
        <v>42</v>
      </c>
      <c r="D57" s="23" t="s">
        <v>43</v>
      </c>
      <c r="E57" s="23">
        <v>5408</v>
      </c>
      <c r="F57" s="24">
        <v>29</v>
      </c>
    </row>
    <row r="58" spans="2:6">
      <c r="B58" s="23" t="s">
        <v>41</v>
      </c>
      <c r="C58" s="23" t="s">
        <v>39</v>
      </c>
      <c r="D58" s="23" t="s">
        <v>43</v>
      </c>
      <c r="E58" s="23">
        <v>4304</v>
      </c>
      <c r="F58" s="24">
        <v>8859</v>
      </c>
    </row>
    <row r="59" spans="2:6">
      <c r="B59" s="23" t="s">
        <v>50</v>
      </c>
      <c r="C59" s="23" t="s">
        <v>39</v>
      </c>
      <c r="D59" s="23" t="s">
        <v>40</v>
      </c>
      <c r="E59" s="23">
        <v>6853</v>
      </c>
      <c r="F59" s="24">
        <v>7029</v>
      </c>
    </row>
    <row r="60" spans="2:6">
      <c r="B60" s="23" t="s">
        <v>38</v>
      </c>
      <c r="C60" s="23" t="s">
        <v>39</v>
      </c>
      <c r="D60" s="23" t="s">
        <v>43</v>
      </c>
      <c r="E60" s="23">
        <v>5163</v>
      </c>
      <c r="F60" s="24">
        <v>2211</v>
      </c>
    </row>
    <row r="61" spans="2:6">
      <c r="B61" s="23" t="s">
        <v>53</v>
      </c>
      <c r="C61" s="23" t="s">
        <v>39</v>
      </c>
      <c r="D61" s="23" t="s">
        <v>43</v>
      </c>
      <c r="E61" s="23">
        <v>1824</v>
      </c>
      <c r="F61" s="24">
        <v>1361</v>
      </c>
    </row>
    <row r="62" spans="2:6">
      <c r="B62" s="23" t="s">
        <v>48</v>
      </c>
      <c r="C62" s="23" t="s">
        <v>42</v>
      </c>
      <c r="D62" s="23" t="s">
        <v>40</v>
      </c>
      <c r="E62" s="23">
        <v>2021</v>
      </c>
      <c r="F62" s="24">
        <v>9136</v>
      </c>
    </row>
    <row r="63" spans="2:6">
      <c r="B63" s="34" t="s">
        <v>50</v>
      </c>
      <c r="C63" s="34" t="s">
        <v>42</v>
      </c>
      <c r="D63" s="34" t="s">
        <v>43</v>
      </c>
      <c r="E63" s="34">
        <v>3264</v>
      </c>
      <c r="F63" s="35">
        <v>5243</v>
      </c>
    </row>
    <row r="64" spans="2:6">
      <c r="B64" s="34" t="s">
        <v>51</v>
      </c>
      <c r="C64" s="34" t="s">
        <v>39</v>
      </c>
      <c r="D64" s="34" t="s">
        <v>40</v>
      </c>
      <c r="E64" s="34">
        <v>2300</v>
      </c>
      <c r="F64" s="35">
        <v>2154</v>
      </c>
    </row>
    <row r="65" spans="2:6">
      <c r="B65" s="34" t="s">
        <v>57</v>
      </c>
      <c r="C65" s="34" t="s">
        <v>42</v>
      </c>
      <c r="D65" s="34" t="s">
        <v>43</v>
      </c>
      <c r="E65" s="34">
        <v>2155</v>
      </c>
      <c r="F65" s="35">
        <v>3596</v>
      </c>
    </row>
    <row r="66" spans="2:6">
      <c r="B66" s="34" t="s">
        <v>56</v>
      </c>
      <c r="C66" s="34" t="s">
        <v>39</v>
      </c>
      <c r="D66" s="34" t="s">
        <v>43</v>
      </c>
      <c r="E66" s="34">
        <v>845</v>
      </c>
      <c r="F66" s="35">
        <v>2134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BAA2-8EDF-462D-AAE9-981471434F00}">
  <dimension ref="B1:J66"/>
  <sheetViews>
    <sheetView workbookViewId="0">
      <selection activeCell="B1" sqref="B1"/>
    </sheetView>
  </sheetViews>
  <sheetFormatPr defaultColWidth="10.28515625" defaultRowHeight="15"/>
  <cols>
    <col min="1" max="2" width="10.28515625" style="16"/>
    <col min="3" max="3" width="12.140625" style="16" bestFit="1" customWidth="1"/>
    <col min="4" max="7" width="10.28515625" style="16"/>
    <col min="8" max="8" width="48.7109375" style="16" bestFit="1" customWidth="1"/>
    <col min="9" max="9" width="6.85546875" style="16" customWidth="1"/>
    <col min="10" max="10" width="14.7109375" style="16" customWidth="1"/>
    <col min="11" max="16384" width="10.28515625" style="16"/>
  </cols>
  <sheetData>
    <row r="1" spans="2:10" ht="32.25" thickBot="1">
      <c r="B1" s="15" t="s">
        <v>58</v>
      </c>
      <c r="C1" s="9"/>
      <c r="D1" s="9"/>
    </row>
    <row r="2" spans="2:10">
      <c r="B2" s="17"/>
      <c r="H2" s="18"/>
    </row>
    <row r="4" spans="2:10">
      <c r="B4" s="19" t="s">
        <v>31</v>
      </c>
      <c r="C4" s="19" t="s">
        <v>32</v>
      </c>
      <c r="D4" s="19" t="s">
        <v>33</v>
      </c>
      <c r="E4" s="19" t="s">
        <v>34</v>
      </c>
      <c r="F4" s="20" t="s">
        <v>35</v>
      </c>
      <c r="H4" s="16" t="s">
        <v>59</v>
      </c>
      <c r="J4" s="36" t="s">
        <v>37</v>
      </c>
    </row>
    <row r="5" spans="2:10">
      <c r="B5" s="23" t="s">
        <v>38</v>
      </c>
      <c r="C5" s="23" t="s">
        <v>39</v>
      </c>
      <c r="D5" s="23" t="s">
        <v>40</v>
      </c>
      <c r="E5" s="23">
        <v>5563</v>
      </c>
      <c r="F5" s="24">
        <v>7686</v>
      </c>
      <c r="H5" s="16" t="s">
        <v>42</v>
      </c>
    </row>
    <row r="6" spans="2:10">
      <c r="B6" s="23" t="s">
        <v>41</v>
      </c>
      <c r="C6" s="23" t="s">
        <v>42</v>
      </c>
      <c r="D6" s="23" t="s">
        <v>43</v>
      </c>
      <c r="E6" s="23">
        <v>1242</v>
      </c>
      <c r="F6" s="24">
        <v>2956</v>
      </c>
      <c r="H6" s="37">
        <f>COUNTIF(C5:C66,C6)</f>
        <v>30</v>
      </c>
      <c r="J6" s="39">
        <f>H6</f>
        <v>30</v>
      </c>
    </row>
    <row r="7" spans="2:10">
      <c r="B7" s="23" t="s">
        <v>44</v>
      </c>
      <c r="C7" s="23" t="s">
        <v>42</v>
      </c>
      <c r="D7" s="23" t="s">
        <v>43</v>
      </c>
      <c r="E7" s="23">
        <v>983</v>
      </c>
      <c r="F7" s="24">
        <v>8165</v>
      </c>
    </row>
    <row r="8" spans="2:10">
      <c r="B8" s="23" t="s">
        <v>45</v>
      </c>
      <c r="C8" s="23" t="s">
        <v>42</v>
      </c>
      <c r="D8" s="23" t="s">
        <v>40</v>
      </c>
      <c r="E8" s="23">
        <v>3833</v>
      </c>
      <c r="F8" s="24">
        <v>4448</v>
      </c>
    </row>
    <row r="9" spans="2:10">
      <c r="B9" s="29" t="s">
        <v>41</v>
      </c>
      <c r="C9" s="23" t="s">
        <v>42</v>
      </c>
      <c r="D9" s="23" t="s">
        <v>40</v>
      </c>
      <c r="E9" s="23">
        <v>3216</v>
      </c>
      <c r="F9" s="24">
        <v>75</v>
      </c>
      <c r="H9" s="16" t="s">
        <v>60</v>
      </c>
    </row>
    <row r="10" spans="2:10">
      <c r="B10" s="23" t="s">
        <v>47</v>
      </c>
      <c r="C10" s="23" t="s">
        <v>39</v>
      </c>
      <c r="D10" s="23" t="s">
        <v>43</v>
      </c>
      <c r="E10" s="23">
        <v>8160</v>
      </c>
      <c r="F10" s="24">
        <v>4923</v>
      </c>
    </row>
    <row r="11" spans="2:10">
      <c r="B11" s="23" t="s">
        <v>38</v>
      </c>
      <c r="C11" s="23" t="s">
        <v>39</v>
      </c>
      <c r="D11" s="23" t="s">
        <v>40</v>
      </c>
      <c r="E11" s="23">
        <v>2790</v>
      </c>
      <c r="F11" s="24">
        <v>2733</v>
      </c>
      <c r="H11" s="37">
        <f>COUNTIFS(C5:C66,C5,D5:D66,D5)</f>
        <v>17</v>
      </c>
      <c r="J11" s="16">
        <v>17</v>
      </c>
    </row>
    <row r="12" spans="2:10">
      <c r="B12" s="23" t="s">
        <v>48</v>
      </c>
      <c r="C12" s="23" t="s">
        <v>39</v>
      </c>
      <c r="D12" s="23" t="s">
        <v>43</v>
      </c>
      <c r="E12" s="23">
        <v>9265</v>
      </c>
      <c r="F12" s="24">
        <v>450</v>
      </c>
    </row>
    <row r="13" spans="2:10">
      <c r="B13" s="23" t="s">
        <v>50</v>
      </c>
      <c r="C13" s="23" t="s">
        <v>42</v>
      </c>
      <c r="D13" s="23" t="s">
        <v>43</v>
      </c>
      <c r="E13" s="23">
        <v>3868</v>
      </c>
      <c r="F13" s="24">
        <v>797</v>
      </c>
    </row>
    <row r="14" spans="2:10">
      <c r="B14" s="23" t="s">
        <v>51</v>
      </c>
      <c r="C14" s="23" t="s">
        <v>42</v>
      </c>
      <c r="D14" s="23" t="s">
        <v>40</v>
      </c>
      <c r="E14" s="23">
        <v>1773</v>
      </c>
      <c r="F14" s="24">
        <v>8751</v>
      </c>
    </row>
    <row r="15" spans="2:10">
      <c r="B15" s="23" t="s">
        <v>51</v>
      </c>
      <c r="C15" s="23" t="s">
        <v>39</v>
      </c>
      <c r="D15" s="23" t="s">
        <v>40</v>
      </c>
      <c r="E15" s="23">
        <v>6290</v>
      </c>
      <c r="F15" s="24">
        <v>2741</v>
      </c>
    </row>
    <row r="16" spans="2:10">
      <c r="B16" s="23" t="s">
        <v>38</v>
      </c>
      <c r="C16" s="23" t="s">
        <v>39</v>
      </c>
      <c r="D16" s="23" t="s">
        <v>43</v>
      </c>
      <c r="E16" s="23">
        <v>9888</v>
      </c>
      <c r="F16" s="24">
        <v>7047</v>
      </c>
    </row>
    <row r="17" spans="2:6">
      <c r="B17" s="23" t="s">
        <v>44</v>
      </c>
      <c r="C17" s="23" t="s">
        <v>39</v>
      </c>
      <c r="D17" s="23" t="s">
        <v>43</v>
      </c>
      <c r="E17" s="23">
        <v>39</v>
      </c>
      <c r="F17" s="24">
        <v>7191</v>
      </c>
    </row>
    <row r="18" spans="2:6">
      <c r="B18" s="23" t="s">
        <v>53</v>
      </c>
      <c r="C18" s="23" t="s">
        <v>39</v>
      </c>
      <c r="D18" s="23" t="s">
        <v>40</v>
      </c>
      <c r="E18" s="23">
        <v>9970</v>
      </c>
      <c r="F18" s="24">
        <v>5575</v>
      </c>
    </row>
    <row r="19" spans="2:6">
      <c r="B19" s="23" t="s">
        <v>50</v>
      </c>
      <c r="C19" s="23" t="s">
        <v>42</v>
      </c>
      <c r="D19" s="23" t="s">
        <v>40</v>
      </c>
      <c r="E19" s="23">
        <v>3656</v>
      </c>
      <c r="F19" s="24">
        <v>7612</v>
      </c>
    </row>
    <row r="20" spans="2:6">
      <c r="B20" s="23" t="s">
        <v>55</v>
      </c>
      <c r="C20" s="23" t="s">
        <v>42</v>
      </c>
      <c r="D20" s="23" t="s">
        <v>40</v>
      </c>
      <c r="E20" s="23">
        <v>2730</v>
      </c>
      <c r="F20" s="24">
        <v>4873</v>
      </c>
    </row>
    <row r="21" spans="2:6">
      <c r="B21" s="23" t="s">
        <v>47</v>
      </c>
      <c r="C21" s="23" t="s">
        <v>39</v>
      </c>
      <c r="D21" s="23" t="s">
        <v>40</v>
      </c>
      <c r="E21" s="23">
        <v>3670</v>
      </c>
      <c r="F21" s="24">
        <v>8076</v>
      </c>
    </row>
    <row r="22" spans="2:6">
      <c r="B22" s="23" t="s">
        <v>44</v>
      </c>
      <c r="C22" s="23" t="s">
        <v>39</v>
      </c>
      <c r="D22" s="23" t="s">
        <v>40</v>
      </c>
      <c r="E22" s="23">
        <v>1695</v>
      </c>
      <c r="F22" s="24">
        <v>3338</v>
      </c>
    </row>
    <row r="23" spans="2:6">
      <c r="B23" s="23" t="s">
        <v>45</v>
      </c>
      <c r="C23" s="23" t="s">
        <v>39</v>
      </c>
      <c r="D23" s="23" t="s">
        <v>40</v>
      </c>
      <c r="E23" s="23">
        <v>9550</v>
      </c>
      <c r="F23" s="24">
        <v>6544</v>
      </c>
    </row>
    <row r="24" spans="2:6">
      <c r="B24" s="23" t="s">
        <v>44</v>
      </c>
      <c r="C24" s="23" t="s">
        <v>42</v>
      </c>
      <c r="D24" s="23" t="s">
        <v>43</v>
      </c>
      <c r="E24" s="23">
        <v>8722</v>
      </c>
      <c r="F24" s="24">
        <v>6955</v>
      </c>
    </row>
    <row r="25" spans="2:6">
      <c r="B25" s="23" t="s">
        <v>47</v>
      </c>
      <c r="C25" s="23" t="s">
        <v>39</v>
      </c>
      <c r="D25" s="23" t="s">
        <v>43</v>
      </c>
      <c r="E25" s="23">
        <v>4661</v>
      </c>
      <c r="F25" s="24">
        <v>4138</v>
      </c>
    </row>
    <row r="26" spans="2:6">
      <c r="B26" s="23" t="s">
        <v>55</v>
      </c>
      <c r="C26" s="23" t="s">
        <v>42</v>
      </c>
      <c r="D26" s="23" t="s">
        <v>43</v>
      </c>
      <c r="E26" s="23">
        <v>8056</v>
      </c>
      <c r="F26" s="24">
        <v>8447</v>
      </c>
    </row>
    <row r="27" spans="2:6">
      <c r="B27" s="23" t="s">
        <v>56</v>
      </c>
      <c r="C27" s="23" t="s">
        <v>39</v>
      </c>
      <c r="D27" s="23" t="s">
        <v>40</v>
      </c>
      <c r="E27" s="23">
        <v>5954</v>
      </c>
      <c r="F27" s="24">
        <v>8516</v>
      </c>
    </row>
    <row r="28" spans="2:6">
      <c r="B28" s="23" t="s">
        <v>47</v>
      </c>
      <c r="C28" s="23" t="s">
        <v>42</v>
      </c>
      <c r="D28" s="23" t="s">
        <v>43</v>
      </c>
      <c r="E28" s="23">
        <v>9628</v>
      </c>
      <c r="F28" s="24">
        <v>6930</v>
      </c>
    </row>
    <row r="29" spans="2:6">
      <c r="B29" s="23" t="s">
        <v>45</v>
      </c>
      <c r="C29" s="23" t="s">
        <v>39</v>
      </c>
      <c r="D29" s="23" t="s">
        <v>43</v>
      </c>
      <c r="E29" s="23">
        <v>5611</v>
      </c>
      <c r="F29" s="24">
        <v>2686</v>
      </c>
    </row>
    <row r="30" spans="2:6">
      <c r="B30" s="23" t="s">
        <v>57</v>
      </c>
      <c r="C30" s="23" t="s">
        <v>39</v>
      </c>
      <c r="D30" s="23" t="s">
        <v>43</v>
      </c>
      <c r="E30" s="23">
        <v>5585</v>
      </c>
      <c r="F30" s="24">
        <v>5720</v>
      </c>
    </row>
    <row r="31" spans="2:6">
      <c r="B31" s="23" t="s">
        <v>55</v>
      </c>
      <c r="C31" s="23" t="s">
        <v>42</v>
      </c>
      <c r="D31" s="23" t="s">
        <v>40</v>
      </c>
      <c r="E31" s="23">
        <v>3515</v>
      </c>
      <c r="F31" s="24">
        <v>1647</v>
      </c>
    </row>
    <row r="32" spans="2:6">
      <c r="B32" s="23" t="s">
        <v>47</v>
      </c>
      <c r="C32" s="23" t="s">
        <v>42</v>
      </c>
      <c r="D32" s="23" t="s">
        <v>40</v>
      </c>
      <c r="E32" s="23">
        <v>9342</v>
      </c>
      <c r="F32" s="24">
        <v>1450</v>
      </c>
    </row>
    <row r="33" spans="2:6">
      <c r="B33" s="23" t="s">
        <v>51</v>
      </c>
      <c r="C33" s="23" t="s">
        <v>42</v>
      </c>
      <c r="D33" s="23" t="s">
        <v>40</v>
      </c>
      <c r="E33" s="23">
        <v>9079</v>
      </c>
      <c r="F33" s="24">
        <v>7113</v>
      </c>
    </row>
    <row r="34" spans="2:6">
      <c r="B34" s="23" t="s">
        <v>41</v>
      </c>
      <c r="C34" s="23" t="s">
        <v>42</v>
      </c>
      <c r="D34" s="23" t="s">
        <v>40</v>
      </c>
      <c r="E34" s="23">
        <v>4873</v>
      </c>
      <c r="F34" s="24">
        <v>2420</v>
      </c>
    </row>
    <row r="35" spans="2:6">
      <c r="B35" s="23" t="s">
        <v>44</v>
      </c>
      <c r="C35" s="23" t="s">
        <v>42</v>
      </c>
      <c r="D35" s="23" t="s">
        <v>40</v>
      </c>
      <c r="E35" s="23">
        <v>9957</v>
      </c>
      <c r="F35" s="24">
        <v>6028</v>
      </c>
    </row>
    <row r="36" spans="2:6">
      <c r="B36" s="23" t="s">
        <v>55</v>
      </c>
      <c r="C36" s="23" t="s">
        <v>39</v>
      </c>
      <c r="D36" s="23" t="s">
        <v>40</v>
      </c>
      <c r="E36" s="23">
        <v>7832</v>
      </c>
      <c r="F36" s="24">
        <v>1441</v>
      </c>
    </row>
    <row r="37" spans="2:6">
      <c r="B37" s="23" t="s">
        <v>44</v>
      </c>
      <c r="C37" s="23" t="s">
        <v>39</v>
      </c>
      <c r="D37" s="23" t="s">
        <v>43</v>
      </c>
      <c r="E37" s="23">
        <v>5881</v>
      </c>
      <c r="F37" s="24">
        <v>7347</v>
      </c>
    </row>
    <row r="38" spans="2:6">
      <c r="B38" s="23" t="s">
        <v>56</v>
      </c>
      <c r="C38" s="23" t="s">
        <v>39</v>
      </c>
      <c r="D38" s="23" t="s">
        <v>43</v>
      </c>
      <c r="E38" s="23">
        <v>7406</v>
      </c>
      <c r="F38" s="24">
        <v>9566</v>
      </c>
    </row>
    <row r="39" spans="2:6">
      <c r="B39" s="23" t="s">
        <v>38</v>
      </c>
      <c r="C39" s="23" t="s">
        <v>42</v>
      </c>
      <c r="D39" s="23" t="s">
        <v>40</v>
      </c>
      <c r="E39" s="23">
        <v>5580</v>
      </c>
      <c r="F39" s="24">
        <v>479</v>
      </c>
    </row>
    <row r="40" spans="2:6">
      <c r="B40" s="23" t="s">
        <v>44</v>
      </c>
      <c r="C40" s="23" t="s">
        <v>42</v>
      </c>
      <c r="D40" s="23" t="s">
        <v>43</v>
      </c>
      <c r="E40" s="23">
        <v>9191</v>
      </c>
      <c r="F40" s="24">
        <v>2516</v>
      </c>
    </row>
    <row r="41" spans="2:6">
      <c r="B41" s="23" t="s">
        <v>47</v>
      </c>
      <c r="C41" s="23" t="s">
        <v>42</v>
      </c>
      <c r="D41" s="23" t="s">
        <v>40</v>
      </c>
      <c r="E41" s="23">
        <v>5889</v>
      </c>
      <c r="F41" s="24">
        <v>4953</v>
      </c>
    </row>
    <row r="42" spans="2:6">
      <c r="B42" s="23" t="s">
        <v>45</v>
      </c>
      <c r="C42" s="23" t="s">
        <v>42</v>
      </c>
      <c r="D42" s="23" t="s">
        <v>43</v>
      </c>
      <c r="E42" s="23">
        <v>9025</v>
      </c>
      <c r="F42" s="24">
        <v>5594</v>
      </c>
    </row>
    <row r="43" spans="2:6">
      <c r="B43" s="23" t="s">
        <v>41</v>
      </c>
      <c r="C43" s="23" t="s">
        <v>39</v>
      </c>
      <c r="D43" s="23" t="s">
        <v>43</v>
      </c>
      <c r="E43" s="23">
        <v>3448</v>
      </c>
      <c r="F43" s="24">
        <v>668</v>
      </c>
    </row>
    <row r="44" spans="2:6">
      <c r="B44" s="23" t="s">
        <v>45</v>
      </c>
      <c r="C44" s="23" t="s">
        <v>39</v>
      </c>
      <c r="D44" s="23" t="s">
        <v>40</v>
      </c>
      <c r="E44" s="23">
        <v>9185</v>
      </c>
      <c r="F44" s="24">
        <v>6081</v>
      </c>
    </row>
    <row r="45" spans="2:6">
      <c r="B45" s="23" t="s">
        <v>38</v>
      </c>
      <c r="C45" s="23" t="s">
        <v>39</v>
      </c>
      <c r="D45" s="23" t="s">
        <v>40</v>
      </c>
      <c r="E45" s="23">
        <v>4248</v>
      </c>
      <c r="F45" s="24">
        <v>9614</v>
      </c>
    </row>
    <row r="46" spans="2:6">
      <c r="B46" s="23" t="s">
        <v>45</v>
      </c>
      <c r="C46" s="23" t="s">
        <v>39</v>
      </c>
      <c r="D46" s="23" t="s">
        <v>43</v>
      </c>
      <c r="E46" s="23">
        <v>9441</v>
      </c>
      <c r="F46" s="24">
        <v>9662</v>
      </c>
    </row>
    <row r="47" spans="2:6">
      <c r="B47" s="23" t="s">
        <v>47</v>
      </c>
      <c r="C47" s="23" t="s">
        <v>42</v>
      </c>
      <c r="D47" s="23" t="s">
        <v>40</v>
      </c>
      <c r="E47" s="23">
        <v>3030</v>
      </c>
      <c r="F47" s="24">
        <v>5010</v>
      </c>
    </row>
    <row r="48" spans="2:6">
      <c r="B48" s="23" t="s">
        <v>50</v>
      </c>
      <c r="C48" s="23" t="s">
        <v>39</v>
      </c>
      <c r="D48" s="23" t="s">
        <v>40</v>
      </c>
      <c r="E48" s="23">
        <v>9069</v>
      </c>
      <c r="F48" s="24">
        <v>5447</v>
      </c>
    </row>
    <row r="49" spans="2:6">
      <c r="B49" s="23" t="s">
        <v>50</v>
      </c>
      <c r="C49" s="23" t="s">
        <v>39</v>
      </c>
      <c r="D49" s="23" t="s">
        <v>40</v>
      </c>
      <c r="E49" s="23">
        <v>8966</v>
      </c>
      <c r="F49" s="24">
        <v>9082</v>
      </c>
    </row>
    <row r="50" spans="2:6">
      <c r="B50" s="23" t="s">
        <v>47</v>
      </c>
      <c r="C50" s="23" t="s">
        <v>42</v>
      </c>
      <c r="D50" s="23" t="s">
        <v>40</v>
      </c>
      <c r="E50" s="23">
        <v>5178</v>
      </c>
      <c r="F50" s="24">
        <v>3571</v>
      </c>
    </row>
    <row r="51" spans="2:6">
      <c r="B51" s="23" t="s">
        <v>44</v>
      </c>
      <c r="C51" s="23" t="s">
        <v>42</v>
      </c>
      <c r="D51" s="23" t="s">
        <v>43</v>
      </c>
      <c r="E51" s="23">
        <v>3981</v>
      </c>
      <c r="F51" s="24">
        <v>2428</v>
      </c>
    </row>
    <row r="52" spans="2:6">
      <c r="B52" s="23" t="s">
        <v>47</v>
      </c>
      <c r="C52" s="23" t="s">
        <v>42</v>
      </c>
      <c r="D52" s="23" t="s">
        <v>43</v>
      </c>
      <c r="E52" s="23">
        <v>3219</v>
      </c>
      <c r="F52" s="24">
        <v>3106</v>
      </c>
    </row>
    <row r="53" spans="2:6">
      <c r="B53" s="23" t="s">
        <v>57</v>
      </c>
      <c r="C53" s="23" t="s">
        <v>42</v>
      </c>
      <c r="D53" s="23" t="s">
        <v>43</v>
      </c>
      <c r="E53" s="23">
        <v>2891</v>
      </c>
      <c r="F53" s="24">
        <v>8670</v>
      </c>
    </row>
    <row r="54" spans="2:6">
      <c r="B54" s="23" t="s">
        <v>41</v>
      </c>
      <c r="C54" s="23" t="s">
        <v>39</v>
      </c>
      <c r="D54" s="23" t="s">
        <v>40</v>
      </c>
      <c r="E54" s="23">
        <v>9132</v>
      </c>
      <c r="F54" s="24">
        <v>3947</v>
      </c>
    </row>
    <row r="55" spans="2:6">
      <c r="B55" s="23" t="s">
        <v>41</v>
      </c>
      <c r="C55" s="23" t="s">
        <v>39</v>
      </c>
      <c r="D55" s="23" t="s">
        <v>40</v>
      </c>
      <c r="E55" s="23">
        <v>6740</v>
      </c>
      <c r="F55" s="24">
        <v>66</v>
      </c>
    </row>
    <row r="56" spans="2:6">
      <c r="B56" s="23" t="s">
        <v>47</v>
      </c>
      <c r="C56" s="23" t="s">
        <v>42</v>
      </c>
      <c r="D56" s="23" t="s">
        <v>43</v>
      </c>
      <c r="E56" s="23">
        <v>744</v>
      </c>
      <c r="F56" s="24">
        <v>2666</v>
      </c>
    </row>
    <row r="57" spans="2:6">
      <c r="B57" s="23" t="s">
        <v>45</v>
      </c>
      <c r="C57" s="23" t="s">
        <v>42</v>
      </c>
      <c r="D57" s="23" t="s">
        <v>43</v>
      </c>
      <c r="E57" s="23">
        <v>5408</v>
      </c>
      <c r="F57" s="24">
        <v>29</v>
      </c>
    </row>
    <row r="58" spans="2:6">
      <c r="B58" s="23" t="s">
        <v>41</v>
      </c>
      <c r="C58" s="23" t="s">
        <v>39</v>
      </c>
      <c r="D58" s="23" t="s">
        <v>43</v>
      </c>
      <c r="E58" s="23">
        <v>4304</v>
      </c>
      <c r="F58" s="24">
        <v>8859</v>
      </c>
    </row>
    <row r="59" spans="2:6">
      <c r="B59" s="23" t="s">
        <v>50</v>
      </c>
      <c r="C59" s="23" t="s">
        <v>39</v>
      </c>
      <c r="D59" s="23" t="s">
        <v>40</v>
      </c>
      <c r="E59" s="23">
        <v>6853</v>
      </c>
      <c r="F59" s="24">
        <v>7029</v>
      </c>
    </row>
    <row r="60" spans="2:6">
      <c r="B60" s="23" t="s">
        <v>38</v>
      </c>
      <c r="C60" s="23" t="s">
        <v>39</v>
      </c>
      <c r="D60" s="23" t="s">
        <v>43</v>
      </c>
      <c r="E60" s="23">
        <v>5163</v>
      </c>
      <c r="F60" s="24">
        <v>2211</v>
      </c>
    </row>
    <row r="61" spans="2:6">
      <c r="B61" s="23" t="s">
        <v>53</v>
      </c>
      <c r="C61" s="23" t="s">
        <v>39</v>
      </c>
      <c r="D61" s="23" t="s">
        <v>43</v>
      </c>
      <c r="E61" s="23">
        <v>1824</v>
      </c>
      <c r="F61" s="24">
        <v>1361</v>
      </c>
    </row>
    <row r="62" spans="2:6">
      <c r="B62" s="23" t="s">
        <v>48</v>
      </c>
      <c r="C62" s="23" t="s">
        <v>42</v>
      </c>
      <c r="D62" s="23" t="s">
        <v>40</v>
      </c>
      <c r="E62" s="23">
        <v>2021</v>
      </c>
      <c r="F62" s="24">
        <v>9136</v>
      </c>
    </row>
    <row r="63" spans="2:6">
      <c r="B63" s="34" t="s">
        <v>50</v>
      </c>
      <c r="C63" s="34" t="s">
        <v>42</v>
      </c>
      <c r="D63" s="34" t="s">
        <v>43</v>
      </c>
      <c r="E63" s="34">
        <v>3264</v>
      </c>
      <c r="F63" s="35">
        <v>5243</v>
      </c>
    </row>
    <row r="64" spans="2:6">
      <c r="B64" s="34" t="s">
        <v>51</v>
      </c>
      <c r="C64" s="34" t="s">
        <v>39</v>
      </c>
      <c r="D64" s="34" t="s">
        <v>40</v>
      </c>
      <c r="E64" s="34">
        <v>2300</v>
      </c>
      <c r="F64" s="35">
        <v>2154</v>
      </c>
    </row>
    <row r="65" spans="2:6">
      <c r="B65" s="34" t="s">
        <v>57</v>
      </c>
      <c r="C65" s="34" t="s">
        <v>42</v>
      </c>
      <c r="D65" s="34" t="s">
        <v>43</v>
      </c>
      <c r="E65" s="34">
        <v>2155</v>
      </c>
      <c r="F65" s="35">
        <v>3596</v>
      </c>
    </row>
    <row r="66" spans="2:6">
      <c r="B66" s="34" t="s">
        <v>56</v>
      </c>
      <c r="C66" s="34" t="s">
        <v>39</v>
      </c>
      <c r="D66" s="34" t="s">
        <v>43</v>
      </c>
      <c r="E66" s="34">
        <v>845</v>
      </c>
      <c r="F66" s="35">
        <v>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0746-FD7D-4EF5-BDEB-BFA103BDE392}">
  <dimension ref="B1:J66"/>
  <sheetViews>
    <sheetView workbookViewId="0">
      <selection activeCell="H13" sqref="H13"/>
    </sheetView>
  </sheetViews>
  <sheetFormatPr defaultColWidth="10.28515625" defaultRowHeight="15"/>
  <cols>
    <col min="1" max="2" width="10.28515625" style="16"/>
    <col min="3" max="3" width="12.140625" style="16" bestFit="1" customWidth="1"/>
    <col min="4" max="7" width="10.28515625" style="16"/>
    <col min="8" max="8" width="43" style="16" bestFit="1" customWidth="1"/>
    <col min="9" max="9" width="6.85546875" style="16" customWidth="1"/>
    <col min="10" max="10" width="14.7109375" style="16" customWidth="1"/>
    <col min="11" max="16384" width="10.28515625" style="16"/>
  </cols>
  <sheetData>
    <row r="1" spans="2:10" ht="32.25" thickBot="1">
      <c r="B1" s="15" t="s">
        <v>28</v>
      </c>
      <c r="C1" s="9"/>
      <c r="D1" s="9"/>
    </row>
    <row r="2" spans="2:10">
      <c r="B2" s="17"/>
      <c r="H2" s="18"/>
    </row>
    <row r="4" spans="2:10">
      <c r="B4" s="19" t="s">
        <v>31</v>
      </c>
      <c r="C4" s="19" t="s">
        <v>32</v>
      </c>
      <c r="D4" s="19" t="s">
        <v>33</v>
      </c>
      <c r="E4" s="19" t="s">
        <v>34</v>
      </c>
      <c r="F4" s="20" t="s">
        <v>35</v>
      </c>
      <c r="H4" s="16" t="s">
        <v>61</v>
      </c>
    </row>
    <row r="5" spans="2:10">
      <c r="B5" s="23" t="s">
        <v>38</v>
      </c>
      <c r="C5" s="23" t="s">
        <v>39</v>
      </c>
      <c r="D5" s="23" t="s">
        <v>40</v>
      </c>
      <c r="E5" s="23">
        <v>5563</v>
      </c>
      <c r="F5" s="24">
        <v>7686</v>
      </c>
      <c r="H5" s="40" t="s">
        <v>40</v>
      </c>
      <c r="I5" s="41"/>
    </row>
    <row r="6" spans="2:10">
      <c r="B6" s="23" t="s">
        <v>41</v>
      </c>
      <c r="C6" s="23" t="s">
        <v>42</v>
      </c>
      <c r="D6" s="23" t="s">
        <v>43</v>
      </c>
      <c r="E6" s="23">
        <v>1242</v>
      </c>
      <c r="F6" s="24">
        <v>2956</v>
      </c>
      <c r="H6" s="42">
        <f>AVERAGEIF(D5:D66,D5,F5:F66)</f>
        <v>4926.125</v>
      </c>
      <c r="J6" s="43">
        <v>4926.125</v>
      </c>
    </row>
    <row r="7" spans="2:10">
      <c r="B7" s="23" t="s">
        <v>44</v>
      </c>
      <c r="C7" s="23" t="s">
        <v>42</v>
      </c>
      <c r="D7" s="23" t="s">
        <v>43</v>
      </c>
      <c r="E7" s="23">
        <v>983</v>
      </c>
      <c r="F7" s="24">
        <v>8165</v>
      </c>
    </row>
    <row r="8" spans="2:10">
      <c r="B8" s="23" t="s">
        <v>45</v>
      </c>
      <c r="C8" s="23" t="s">
        <v>42</v>
      </c>
      <c r="D8" s="23" t="s">
        <v>40</v>
      </c>
      <c r="E8" s="23">
        <v>3833</v>
      </c>
      <c r="F8" s="24">
        <v>4448</v>
      </c>
      <c r="H8" s="16" t="s">
        <v>62</v>
      </c>
      <c r="I8" s="44"/>
    </row>
    <row r="9" spans="2:10">
      <c r="B9" s="29" t="s">
        <v>41</v>
      </c>
      <c r="C9" s="23" t="s">
        <v>42</v>
      </c>
      <c r="D9" s="23" t="s">
        <v>40</v>
      </c>
      <c r="E9" s="23">
        <v>3216</v>
      </c>
      <c r="F9" s="24">
        <v>75</v>
      </c>
      <c r="H9" s="45">
        <f>AVERAGEIFS(E5:E66,D5:D66,D6,B5:B66,B27)</f>
        <v>4125.5</v>
      </c>
      <c r="J9" s="46">
        <v>4125.5</v>
      </c>
    </row>
    <row r="10" spans="2:10">
      <c r="B10" s="23" t="s">
        <v>47</v>
      </c>
      <c r="C10" s="23" t="s">
        <v>39</v>
      </c>
      <c r="D10" s="23" t="s">
        <v>43</v>
      </c>
      <c r="E10" s="23">
        <v>8160</v>
      </c>
      <c r="F10" s="24">
        <v>4923</v>
      </c>
    </row>
    <row r="11" spans="2:10">
      <c r="B11" s="23" t="s">
        <v>38</v>
      </c>
      <c r="C11" s="23" t="s">
        <v>39</v>
      </c>
      <c r="D11" s="23" t="s">
        <v>40</v>
      </c>
      <c r="E11" s="23">
        <v>2790</v>
      </c>
      <c r="F11" s="24">
        <v>2733</v>
      </c>
    </row>
    <row r="12" spans="2:10">
      <c r="B12" s="23" t="s">
        <v>48</v>
      </c>
      <c r="C12" s="23" t="s">
        <v>39</v>
      </c>
      <c r="D12" s="23" t="s">
        <v>43</v>
      </c>
      <c r="E12" s="23">
        <v>9265</v>
      </c>
      <c r="F12" s="24">
        <v>450</v>
      </c>
    </row>
    <row r="13" spans="2:10">
      <c r="B13" s="23" t="s">
        <v>50</v>
      </c>
      <c r="C13" s="23" t="s">
        <v>42</v>
      </c>
      <c r="D13" s="23" t="s">
        <v>43</v>
      </c>
      <c r="E13" s="23">
        <v>3868</v>
      </c>
      <c r="F13" s="24">
        <v>797</v>
      </c>
    </row>
    <row r="14" spans="2:10">
      <c r="B14" s="23" t="s">
        <v>51</v>
      </c>
      <c r="C14" s="23" t="s">
        <v>42</v>
      </c>
      <c r="D14" s="23" t="s">
        <v>40</v>
      </c>
      <c r="E14" s="23">
        <v>1773</v>
      </c>
      <c r="F14" s="24">
        <v>8751</v>
      </c>
    </row>
    <row r="15" spans="2:10">
      <c r="B15" s="23" t="s">
        <v>51</v>
      </c>
      <c r="C15" s="23" t="s">
        <v>39</v>
      </c>
      <c r="D15" s="23" t="s">
        <v>40</v>
      </c>
      <c r="E15" s="23">
        <v>6290</v>
      </c>
      <c r="F15" s="24">
        <v>2741</v>
      </c>
    </row>
    <row r="16" spans="2:10">
      <c r="B16" s="23" t="s">
        <v>38</v>
      </c>
      <c r="C16" s="23" t="s">
        <v>39</v>
      </c>
      <c r="D16" s="23" t="s">
        <v>43</v>
      </c>
      <c r="E16" s="23">
        <v>9888</v>
      </c>
      <c r="F16" s="24">
        <v>7047</v>
      </c>
    </row>
    <row r="17" spans="2:6">
      <c r="B17" s="23" t="s">
        <v>44</v>
      </c>
      <c r="C17" s="23" t="s">
        <v>39</v>
      </c>
      <c r="D17" s="23" t="s">
        <v>43</v>
      </c>
      <c r="E17" s="23">
        <v>39</v>
      </c>
      <c r="F17" s="24">
        <v>7191</v>
      </c>
    </row>
    <row r="18" spans="2:6">
      <c r="B18" s="23" t="s">
        <v>53</v>
      </c>
      <c r="C18" s="23" t="s">
        <v>39</v>
      </c>
      <c r="D18" s="23" t="s">
        <v>40</v>
      </c>
      <c r="E18" s="23">
        <v>9970</v>
      </c>
      <c r="F18" s="24">
        <v>5575</v>
      </c>
    </row>
    <row r="19" spans="2:6">
      <c r="B19" s="23" t="s">
        <v>50</v>
      </c>
      <c r="C19" s="23" t="s">
        <v>42</v>
      </c>
      <c r="D19" s="23" t="s">
        <v>40</v>
      </c>
      <c r="E19" s="23">
        <v>3656</v>
      </c>
      <c r="F19" s="24">
        <v>7612</v>
      </c>
    </row>
    <row r="20" spans="2:6">
      <c r="B20" s="23" t="s">
        <v>55</v>
      </c>
      <c r="C20" s="23" t="s">
        <v>42</v>
      </c>
      <c r="D20" s="23" t="s">
        <v>40</v>
      </c>
      <c r="E20" s="23">
        <v>2730</v>
      </c>
      <c r="F20" s="24">
        <v>4873</v>
      </c>
    </row>
    <row r="21" spans="2:6">
      <c r="B21" s="23" t="s">
        <v>47</v>
      </c>
      <c r="C21" s="23" t="s">
        <v>39</v>
      </c>
      <c r="D21" s="23" t="s">
        <v>40</v>
      </c>
      <c r="E21" s="23">
        <v>3670</v>
      </c>
      <c r="F21" s="24">
        <v>8076</v>
      </c>
    </row>
    <row r="22" spans="2:6">
      <c r="B22" s="23" t="s">
        <v>44</v>
      </c>
      <c r="C22" s="23" t="s">
        <v>39</v>
      </c>
      <c r="D22" s="23" t="s">
        <v>40</v>
      </c>
      <c r="E22" s="23">
        <v>1695</v>
      </c>
      <c r="F22" s="24">
        <v>3338</v>
      </c>
    </row>
    <row r="23" spans="2:6">
      <c r="B23" s="23" t="s">
        <v>45</v>
      </c>
      <c r="C23" s="23" t="s">
        <v>39</v>
      </c>
      <c r="D23" s="23" t="s">
        <v>40</v>
      </c>
      <c r="E23" s="23">
        <v>9550</v>
      </c>
      <c r="F23" s="24">
        <v>6544</v>
      </c>
    </row>
    <row r="24" spans="2:6">
      <c r="B24" s="23" t="s">
        <v>44</v>
      </c>
      <c r="C24" s="23" t="s">
        <v>42</v>
      </c>
      <c r="D24" s="23" t="s">
        <v>43</v>
      </c>
      <c r="E24" s="23">
        <v>8722</v>
      </c>
      <c r="F24" s="24">
        <v>6955</v>
      </c>
    </row>
    <row r="25" spans="2:6">
      <c r="B25" s="23" t="s">
        <v>47</v>
      </c>
      <c r="C25" s="23" t="s">
        <v>39</v>
      </c>
      <c r="D25" s="23" t="s">
        <v>43</v>
      </c>
      <c r="E25" s="23">
        <v>4661</v>
      </c>
      <c r="F25" s="24">
        <v>4138</v>
      </c>
    </row>
    <row r="26" spans="2:6">
      <c r="B26" s="23" t="s">
        <v>55</v>
      </c>
      <c r="C26" s="23" t="s">
        <v>42</v>
      </c>
      <c r="D26" s="23" t="s">
        <v>43</v>
      </c>
      <c r="E26" s="23">
        <v>8056</v>
      </c>
      <c r="F26" s="24">
        <v>8447</v>
      </c>
    </row>
    <row r="27" spans="2:6">
      <c r="B27" s="23" t="s">
        <v>56</v>
      </c>
      <c r="C27" s="23" t="s">
        <v>39</v>
      </c>
      <c r="D27" s="23" t="s">
        <v>40</v>
      </c>
      <c r="E27" s="23">
        <v>5954</v>
      </c>
      <c r="F27" s="24">
        <v>8516</v>
      </c>
    </row>
    <row r="28" spans="2:6">
      <c r="B28" s="23" t="s">
        <v>47</v>
      </c>
      <c r="C28" s="23" t="s">
        <v>42</v>
      </c>
      <c r="D28" s="23" t="s">
        <v>43</v>
      </c>
      <c r="E28" s="23">
        <v>9628</v>
      </c>
      <c r="F28" s="24">
        <v>6930</v>
      </c>
    </row>
    <row r="29" spans="2:6">
      <c r="B29" s="23" t="s">
        <v>45</v>
      </c>
      <c r="C29" s="23" t="s">
        <v>39</v>
      </c>
      <c r="D29" s="23" t="s">
        <v>43</v>
      </c>
      <c r="E29" s="23">
        <v>5611</v>
      </c>
      <c r="F29" s="24">
        <v>2686</v>
      </c>
    </row>
    <row r="30" spans="2:6">
      <c r="B30" s="23" t="s">
        <v>57</v>
      </c>
      <c r="C30" s="23" t="s">
        <v>39</v>
      </c>
      <c r="D30" s="23" t="s">
        <v>43</v>
      </c>
      <c r="E30" s="23">
        <v>5585</v>
      </c>
      <c r="F30" s="24">
        <v>5720</v>
      </c>
    </row>
    <row r="31" spans="2:6">
      <c r="B31" s="23" t="s">
        <v>55</v>
      </c>
      <c r="C31" s="23" t="s">
        <v>42</v>
      </c>
      <c r="D31" s="23" t="s">
        <v>40</v>
      </c>
      <c r="E31" s="23">
        <v>3515</v>
      </c>
      <c r="F31" s="24">
        <v>1647</v>
      </c>
    </row>
    <row r="32" spans="2:6">
      <c r="B32" s="23" t="s">
        <v>47</v>
      </c>
      <c r="C32" s="23" t="s">
        <v>42</v>
      </c>
      <c r="D32" s="23" t="s">
        <v>40</v>
      </c>
      <c r="E32" s="23">
        <v>9342</v>
      </c>
      <c r="F32" s="24">
        <v>1450</v>
      </c>
    </row>
    <row r="33" spans="2:6">
      <c r="B33" s="23" t="s">
        <v>51</v>
      </c>
      <c r="C33" s="23" t="s">
        <v>42</v>
      </c>
      <c r="D33" s="23" t="s">
        <v>40</v>
      </c>
      <c r="E33" s="23">
        <v>9079</v>
      </c>
      <c r="F33" s="24">
        <v>7113</v>
      </c>
    </row>
    <row r="34" spans="2:6">
      <c r="B34" s="23" t="s">
        <v>41</v>
      </c>
      <c r="C34" s="23" t="s">
        <v>42</v>
      </c>
      <c r="D34" s="23" t="s">
        <v>40</v>
      </c>
      <c r="E34" s="23">
        <v>4873</v>
      </c>
      <c r="F34" s="24">
        <v>2420</v>
      </c>
    </row>
    <row r="35" spans="2:6">
      <c r="B35" s="23" t="s">
        <v>44</v>
      </c>
      <c r="C35" s="23" t="s">
        <v>42</v>
      </c>
      <c r="D35" s="23" t="s">
        <v>40</v>
      </c>
      <c r="E35" s="23">
        <v>9957</v>
      </c>
      <c r="F35" s="24">
        <v>6028</v>
      </c>
    </row>
    <row r="36" spans="2:6">
      <c r="B36" s="23" t="s">
        <v>55</v>
      </c>
      <c r="C36" s="23" t="s">
        <v>39</v>
      </c>
      <c r="D36" s="23" t="s">
        <v>40</v>
      </c>
      <c r="E36" s="23">
        <v>7832</v>
      </c>
      <c r="F36" s="24">
        <v>1441</v>
      </c>
    </row>
    <row r="37" spans="2:6">
      <c r="B37" s="23" t="s">
        <v>44</v>
      </c>
      <c r="C37" s="23" t="s">
        <v>39</v>
      </c>
      <c r="D37" s="23" t="s">
        <v>43</v>
      </c>
      <c r="E37" s="23">
        <v>5881</v>
      </c>
      <c r="F37" s="24">
        <v>7347</v>
      </c>
    </row>
    <row r="38" spans="2:6">
      <c r="B38" s="23" t="s">
        <v>56</v>
      </c>
      <c r="C38" s="23" t="s">
        <v>39</v>
      </c>
      <c r="D38" s="23" t="s">
        <v>43</v>
      </c>
      <c r="E38" s="23">
        <v>7406</v>
      </c>
      <c r="F38" s="24">
        <v>9566</v>
      </c>
    </row>
    <row r="39" spans="2:6">
      <c r="B39" s="23" t="s">
        <v>38</v>
      </c>
      <c r="C39" s="23" t="s">
        <v>42</v>
      </c>
      <c r="D39" s="23" t="s">
        <v>40</v>
      </c>
      <c r="E39" s="23">
        <v>5580</v>
      </c>
      <c r="F39" s="24">
        <v>479</v>
      </c>
    </row>
    <row r="40" spans="2:6">
      <c r="B40" s="23" t="s">
        <v>44</v>
      </c>
      <c r="C40" s="23" t="s">
        <v>42</v>
      </c>
      <c r="D40" s="23" t="s">
        <v>43</v>
      </c>
      <c r="E40" s="23">
        <v>9191</v>
      </c>
      <c r="F40" s="24">
        <v>2516</v>
      </c>
    </row>
    <row r="41" spans="2:6">
      <c r="B41" s="23" t="s">
        <v>47</v>
      </c>
      <c r="C41" s="23" t="s">
        <v>42</v>
      </c>
      <c r="D41" s="23" t="s">
        <v>40</v>
      </c>
      <c r="E41" s="23">
        <v>5889</v>
      </c>
      <c r="F41" s="24">
        <v>4953</v>
      </c>
    </row>
    <row r="42" spans="2:6">
      <c r="B42" s="23" t="s">
        <v>45</v>
      </c>
      <c r="C42" s="23" t="s">
        <v>42</v>
      </c>
      <c r="D42" s="23" t="s">
        <v>43</v>
      </c>
      <c r="E42" s="23">
        <v>9025</v>
      </c>
      <c r="F42" s="24">
        <v>5594</v>
      </c>
    </row>
    <row r="43" spans="2:6">
      <c r="B43" s="23" t="s">
        <v>41</v>
      </c>
      <c r="C43" s="23" t="s">
        <v>39</v>
      </c>
      <c r="D43" s="23" t="s">
        <v>43</v>
      </c>
      <c r="E43" s="23">
        <v>3448</v>
      </c>
      <c r="F43" s="24">
        <v>668</v>
      </c>
    </row>
    <row r="44" spans="2:6">
      <c r="B44" s="23" t="s">
        <v>45</v>
      </c>
      <c r="C44" s="23" t="s">
        <v>39</v>
      </c>
      <c r="D44" s="23" t="s">
        <v>40</v>
      </c>
      <c r="E44" s="23">
        <v>9185</v>
      </c>
      <c r="F44" s="24">
        <v>6081</v>
      </c>
    </row>
    <row r="45" spans="2:6">
      <c r="B45" s="23" t="s">
        <v>38</v>
      </c>
      <c r="C45" s="23" t="s">
        <v>39</v>
      </c>
      <c r="D45" s="23" t="s">
        <v>40</v>
      </c>
      <c r="E45" s="23">
        <v>4248</v>
      </c>
      <c r="F45" s="24">
        <v>9614</v>
      </c>
    </row>
    <row r="46" spans="2:6">
      <c r="B46" s="23" t="s">
        <v>45</v>
      </c>
      <c r="C46" s="23" t="s">
        <v>39</v>
      </c>
      <c r="D46" s="23" t="s">
        <v>43</v>
      </c>
      <c r="E46" s="23">
        <v>9441</v>
      </c>
      <c r="F46" s="24">
        <v>9662</v>
      </c>
    </row>
    <row r="47" spans="2:6">
      <c r="B47" s="23" t="s">
        <v>47</v>
      </c>
      <c r="C47" s="23" t="s">
        <v>42</v>
      </c>
      <c r="D47" s="23" t="s">
        <v>40</v>
      </c>
      <c r="E47" s="23">
        <v>3030</v>
      </c>
      <c r="F47" s="24">
        <v>5010</v>
      </c>
    </row>
    <row r="48" spans="2:6">
      <c r="B48" s="23" t="s">
        <v>50</v>
      </c>
      <c r="C48" s="23" t="s">
        <v>39</v>
      </c>
      <c r="D48" s="23" t="s">
        <v>40</v>
      </c>
      <c r="E48" s="23">
        <v>9069</v>
      </c>
      <c r="F48" s="24">
        <v>5447</v>
      </c>
    </row>
    <row r="49" spans="2:6">
      <c r="B49" s="23" t="s">
        <v>50</v>
      </c>
      <c r="C49" s="23" t="s">
        <v>39</v>
      </c>
      <c r="D49" s="23" t="s">
        <v>40</v>
      </c>
      <c r="E49" s="23">
        <v>8966</v>
      </c>
      <c r="F49" s="24">
        <v>9082</v>
      </c>
    </row>
    <row r="50" spans="2:6">
      <c r="B50" s="23" t="s">
        <v>47</v>
      </c>
      <c r="C50" s="23" t="s">
        <v>42</v>
      </c>
      <c r="D50" s="23" t="s">
        <v>40</v>
      </c>
      <c r="E50" s="23">
        <v>5178</v>
      </c>
      <c r="F50" s="24">
        <v>3571</v>
      </c>
    </row>
    <row r="51" spans="2:6">
      <c r="B51" s="23" t="s">
        <v>44</v>
      </c>
      <c r="C51" s="23" t="s">
        <v>42</v>
      </c>
      <c r="D51" s="23" t="s">
        <v>43</v>
      </c>
      <c r="E51" s="23">
        <v>3981</v>
      </c>
      <c r="F51" s="24">
        <v>2428</v>
      </c>
    </row>
    <row r="52" spans="2:6">
      <c r="B52" s="23" t="s">
        <v>47</v>
      </c>
      <c r="C52" s="23" t="s">
        <v>42</v>
      </c>
      <c r="D52" s="23" t="s">
        <v>43</v>
      </c>
      <c r="E52" s="23">
        <v>3219</v>
      </c>
      <c r="F52" s="24">
        <v>3106</v>
      </c>
    </row>
    <row r="53" spans="2:6">
      <c r="B53" s="23" t="s">
        <v>57</v>
      </c>
      <c r="C53" s="23" t="s">
        <v>42</v>
      </c>
      <c r="D53" s="23" t="s">
        <v>43</v>
      </c>
      <c r="E53" s="23">
        <v>2891</v>
      </c>
      <c r="F53" s="24">
        <v>8670</v>
      </c>
    </row>
    <row r="54" spans="2:6">
      <c r="B54" s="23" t="s">
        <v>41</v>
      </c>
      <c r="C54" s="23" t="s">
        <v>39</v>
      </c>
      <c r="D54" s="23" t="s">
        <v>40</v>
      </c>
      <c r="E54" s="23">
        <v>9132</v>
      </c>
      <c r="F54" s="24">
        <v>3947</v>
      </c>
    </row>
    <row r="55" spans="2:6">
      <c r="B55" s="23" t="s">
        <v>41</v>
      </c>
      <c r="C55" s="23" t="s">
        <v>39</v>
      </c>
      <c r="D55" s="23" t="s">
        <v>40</v>
      </c>
      <c r="E55" s="23">
        <v>6740</v>
      </c>
      <c r="F55" s="24">
        <v>66</v>
      </c>
    </row>
    <row r="56" spans="2:6">
      <c r="B56" s="23" t="s">
        <v>47</v>
      </c>
      <c r="C56" s="23" t="s">
        <v>42</v>
      </c>
      <c r="D56" s="23" t="s">
        <v>43</v>
      </c>
      <c r="E56" s="23">
        <v>744</v>
      </c>
      <c r="F56" s="24">
        <v>2666</v>
      </c>
    </row>
    <row r="57" spans="2:6">
      <c r="B57" s="23" t="s">
        <v>45</v>
      </c>
      <c r="C57" s="23" t="s">
        <v>42</v>
      </c>
      <c r="D57" s="23" t="s">
        <v>43</v>
      </c>
      <c r="E57" s="23">
        <v>5408</v>
      </c>
      <c r="F57" s="24">
        <v>29</v>
      </c>
    </row>
    <row r="58" spans="2:6">
      <c r="B58" s="23" t="s">
        <v>41</v>
      </c>
      <c r="C58" s="23" t="s">
        <v>39</v>
      </c>
      <c r="D58" s="23" t="s">
        <v>43</v>
      </c>
      <c r="E58" s="23">
        <v>4304</v>
      </c>
      <c r="F58" s="24">
        <v>8859</v>
      </c>
    </row>
    <row r="59" spans="2:6">
      <c r="B59" s="23" t="s">
        <v>50</v>
      </c>
      <c r="C59" s="23" t="s">
        <v>39</v>
      </c>
      <c r="D59" s="23" t="s">
        <v>40</v>
      </c>
      <c r="E59" s="23">
        <v>6853</v>
      </c>
      <c r="F59" s="24">
        <v>7029</v>
      </c>
    </row>
    <row r="60" spans="2:6">
      <c r="B60" s="23" t="s">
        <v>38</v>
      </c>
      <c r="C60" s="23" t="s">
        <v>39</v>
      </c>
      <c r="D60" s="23" t="s">
        <v>43</v>
      </c>
      <c r="E60" s="23">
        <v>5163</v>
      </c>
      <c r="F60" s="24">
        <v>2211</v>
      </c>
    </row>
    <row r="61" spans="2:6">
      <c r="B61" s="23" t="s">
        <v>53</v>
      </c>
      <c r="C61" s="23" t="s">
        <v>39</v>
      </c>
      <c r="D61" s="23" t="s">
        <v>43</v>
      </c>
      <c r="E61" s="23">
        <v>1824</v>
      </c>
      <c r="F61" s="24">
        <v>1361</v>
      </c>
    </row>
    <row r="62" spans="2:6">
      <c r="B62" s="23" t="s">
        <v>48</v>
      </c>
      <c r="C62" s="23" t="s">
        <v>42</v>
      </c>
      <c r="D62" s="23" t="s">
        <v>40</v>
      </c>
      <c r="E62" s="23">
        <v>2021</v>
      </c>
      <c r="F62" s="24">
        <v>9136</v>
      </c>
    </row>
    <row r="63" spans="2:6">
      <c r="B63" s="34" t="s">
        <v>50</v>
      </c>
      <c r="C63" s="34" t="s">
        <v>42</v>
      </c>
      <c r="D63" s="34" t="s">
        <v>43</v>
      </c>
      <c r="E63" s="34">
        <v>3264</v>
      </c>
      <c r="F63" s="35">
        <v>5243</v>
      </c>
    </row>
    <row r="64" spans="2:6">
      <c r="B64" s="34" t="s">
        <v>51</v>
      </c>
      <c r="C64" s="34" t="s">
        <v>39</v>
      </c>
      <c r="D64" s="34" t="s">
        <v>40</v>
      </c>
      <c r="E64" s="34">
        <v>2300</v>
      </c>
      <c r="F64" s="35">
        <v>2154</v>
      </c>
    </row>
    <row r="65" spans="2:6">
      <c r="B65" s="34" t="s">
        <v>57</v>
      </c>
      <c r="C65" s="34" t="s">
        <v>42</v>
      </c>
      <c r="D65" s="34" t="s">
        <v>43</v>
      </c>
      <c r="E65" s="34">
        <v>2155</v>
      </c>
      <c r="F65" s="35">
        <v>3596</v>
      </c>
    </row>
    <row r="66" spans="2:6">
      <c r="B66" s="34" t="s">
        <v>56</v>
      </c>
      <c r="C66" s="34" t="s">
        <v>39</v>
      </c>
      <c r="D66" s="34" t="s">
        <v>43</v>
      </c>
      <c r="E66" s="34">
        <v>845</v>
      </c>
      <c r="F66" s="35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2016-05-23T11:00:50Z</dcterms:created>
  <dcterms:modified xsi:type="dcterms:W3CDTF">2023-12-04T12:23:21Z</dcterms:modified>
</cp:coreProperties>
</file>