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B07F770-EA1B-4C25-91BF-358CCECC11A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/>
  <c r="K7" i="1" s="1"/>
  <c r="J8" i="1"/>
  <c r="J9" i="1"/>
  <c r="K9" i="1" s="1"/>
  <c r="J10" i="1"/>
  <c r="J11" i="1"/>
  <c r="J12" i="1"/>
  <c r="K12" i="1"/>
  <c r="J13" i="1"/>
  <c r="K13" i="1"/>
  <c r="J14" i="1"/>
  <c r="J15" i="1"/>
  <c r="J16" i="1"/>
  <c r="K16" i="1"/>
  <c r="J17" i="1"/>
  <c r="J18" i="1"/>
  <c r="K18" i="1" s="1"/>
  <c r="J19" i="1"/>
  <c r="J20" i="1"/>
  <c r="K20" i="1"/>
  <c r="J21" i="1"/>
  <c r="K21" i="1"/>
  <c r="J22" i="1"/>
  <c r="J23" i="1"/>
  <c r="K23" i="1" s="1"/>
  <c r="J24" i="1"/>
  <c r="J25" i="1"/>
  <c r="K25" i="1"/>
  <c r="J26" i="1"/>
  <c r="J27" i="1"/>
  <c r="J5" i="1"/>
  <c r="H6" i="1"/>
  <c r="I6" i="1" s="1"/>
  <c r="H7" i="1"/>
  <c r="I7" i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5" i="1"/>
  <c r="I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L21" i="1" l="1"/>
  <c r="L12" i="1"/>
  <c r="L25" i="1"/>
  <c r="L18" i="1"/>
  <c r="L9" i="1"/>
  <c r="L7" i="1"/>
  <c r="L24" i="1"/>
  <c r="K19" i="1"/>
  <c r="L19" i="1"/>
  <c r="L10" i="1"/>
  <c r="K5" i="1"/>
  <c r="K14" i="1"/>
  <c r="L14" i="1"/>
  <c r="K27" i="1"/>
  <c r="L27" i="1"/>
  <c r="L23" i="1"/>
  <c r="L16" i="1"/>
  <c r="K11" i="1"/>
  <c r="L11" i="1"/>
  <c r="K26" i="1"/>
  <c r="L26" i="1" s="1"/>
  <c r="K24" i="1"/>
  <c r="K22" i="1"/>
  <c r="L22" i="1"/>
  <c r="L20" i="1"/>
  <c r="K17" i="1"/>
  <c r="L17" i="1" s="1"/>
  <c r="K15" i="1"/>
  <c r="L15" i="1" s="1"/>
  <c r="L13" i="1"/>
  <c r="K10" i="1"/>
  <c r="K8" i="1"/>
  <c r="K6" i="1"/>
  <c r="L6" i="1"/>
  <c r="L8" i="1" l="1"/>
  <c r="L5" i="1"/>
</calcChain>
</file>

<file path=xl/sharedStrings.xml><?xml version="1.0" encoding="utf-8"?>
<sst xmlns="http://schemas.openxmlformats.org/spreadsheetml/2006/main" count="15" uniqueCount="15">
  <si>
    <t>Santtu Nyman</t>
  </si>
  <si>
    <t>day</t>
  </si>
  <si>
    <t>date / YYYY-MM-DD</t>
  </si>
  <si>
    <t>Th / °C</t>
  </si>
  <si>
    <t>Tl / °C</t>
  </si>
  <si>
    <t>Ω</t>
  </si>
  <si>
    <t>Th / sensor value</t>
  </si>
  <si>
    <t>Tl / sensor value</t>
  </si>
  <si>
    <t>pT / sensor value</t>
  </si>
  <si>
    <t>kT / sensor value / °C</t>
  </si>
  <si>
    <t>ps / °C</t>
  </si>
  <si>
    <t>ks / °C / sensor value</t>
  </si>
  <si>
    <t xml:space="preserve">Estimated resistance at 24 °C </t>
  </si>
  <si>
    <t>series resistor</t>
  </si>
  <si>
    <t>PrinLab PTC thermistor measurements using voltage divider and 12 bit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</si>
</sst>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Estimated resistance at 24 °C</a:t>
            </a:r>
            <a:r>
              <a:rPr lang="en-US"/>
              <a:t> as a function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Sheet1!$L$5:$L$27</c:f>
              <c:numCache>
                <c:formatCode>General</c:formatCode>
                <c:ptCount val="23"/>
                <c:pt idx="0">
                  <c:v>3365344.0514469454</c:v>
                </c:pt>
                <c:pt idx="1">
                  <c:v>3290867.100360008</c:v>
                </c:pt>
                <c:pt idx="2">
                  <c:v>3146233.4797054017</c:v>
                </c:pt>
                <c:pt idx="3">
                  <c:v>3315001.1034904476</c:v>
                </c:pt>
                <c:pt idx="4">
                  <c:v>3745989.3781900266</c:v>
                </c:pt>
                <c:pt idx="5">
                  <c:v>3511139.468476329</c:v>
                </c:pt>
                <c:pt idx="6">
                  <c:v>3458750.3662313623</c:v>
                </c:pt>
                <c:pt idx="7">
                  <c:v>3410967.2051954325</c:v>
                </c:pt>
                <c:pt idx="8">
                  <c:v>3718522.5978831723</c:v>
                </c:pt>
                <c:pt idx="9">
                  <c:v>3705124.3001119811</c:v>
                </c:pt>
                <c:pt idx="10">
                  <c:v>3505412.221982291</c:v>
                </c:pt>
                <c:pt idx="11">
                  <c:v>3646312.2378148679</c:v>
                </c:pt>
                <c:pt idx="12">
                  <c:v>3614665.0436313283</c:v>
                </c:pt>
                <c:pt idx="13">
                  <c:v>3579207.3012260748</c:v>
                </c:pt>
                <c:pt idx="14">
                  <c:v>3572904.938828242</c:v>
                </c:pt>
                <c:pt idx="15">
                  <c:v>3473859.1289464757</c:v>
                </c:pt>
                <c:pt idx="16">
                  <c:v>3380334.4770047991</c:v>
                </c:pt>
                <c:pt idx="17">
                  <c:v>3438771.111843924</c:v>
                </c:pt>
                <c:pt idx="18">
                  <c:v>3610739.5280340044</c:v>
                </c:pt>
                <c:pt idx="19">
                  <c:v>3876764.3752764184</c:v>
                </c:pt>
                <c:pt idx="20">
                  <c:v>3612551.4891062826</c:v>
                </c:pt>
                <c:pt idx="21">
                  <c:v>3685353.471002467</c:v>
                </c:pt>
                <c:pt idx="22">
                  <c:v>3605204.0903440332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E-4C3B-AA7C-7AD171D4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70751"/>
        <c:axId val="1061562447"/>
      </c:scatterChart>
      <c:valAx>
        <c:axId val="10552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61562447"/>
        <c:crosses val="autoZero"/>
        <c:crossBetween val="midCat"/>
      </c:valAx>
      <c:valAx>
        <c:axId val="10615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Resistance / </a:t>
                </a:r>
                <a:r>
                  <a:rPr lang="el-GR" sz="1000" b="0" i="0" u="none" strike="noStrike" baseline="0"/>
                  <a:t>Ω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5527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127000</xdr:colOff>
      <xdr:row>4</xdr:row>
      <xdr:rowOff>66675</xdr:rowOff>
    </xdr:from>
    <xdr:to>
      <xdr:col>22</xdr:col>
      <xdr:colOff>498475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40DEA-AF4B-4BD8-AE81-448C8415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D1" zoomScale="80" zoomScaleNormal="80" workbookViewId="0">
      <selection activeCell="J1" sqref="J1"/>
    </sheetView>
  </sheetViews>
  <sheetFormatPr defaultRowHeight="14.4" x14ac:dyDescent="0.3"/>
  <cols>
    <col min="2" max="2" width="6.5546875" customWidth="1"/>
    <col min="3" max="3" width="20.5546875" customWidth="1"/>
    <col min="4" max="4" width="10" customWidth="1"/>
    <col min="5" max="5" width="15.109375" customWidth="1"/>
    <col min="7" max="7" width="17.21875" customWidth="1"/>
    <col min="8" max="8" width="19.5546875" customWidth="1"/>
    <col min="9" max="9" width="13.6640625" customWidth="1"/>
    <col min="10" max="10" width="23" customWidth="1"/>
    <col min="11" max="11" width="18.21875" customWidth="1"/>
    <col min="12" max="12" width="28.33203125" customWidth="1"/>
  </cols>
  <sheetData>
    <row r="1" spans="1:12" x14ac:dyDescent="0.3">
      <c r="A1" t="s">
        <v>14</v>
      </c>
      <c r="H1" t="s">
        <v>13</v>
      </c>
      <c r="I1">
        <v>993000</v>
      </c>
      <c r="J1" t="s">
        <v>5</v>
      </c>
    </row>
    <row r="2" spans="1:12" x14ac:dyDescent="0.3">
      <c r="A2" t="s">
        <v>0</v>
      </c>
    </row>
    <row r="4" spans="1:12" x14ac:dyDescent="0.3">
      <c r="B4" t="s">
        <v>1</v>
      </c>
      <c r="C4" t="s">
        <v>2</v>
      </c>
      <c r="D4" t="s">
        <v>4</v>
      </c>
      <c r="E4" t="s">
        <v>7</v>
      </c>
      <c r="F4" t="s">
        <v>3</v>
      </c>
      <c r="G4" t="s">
        <v>6</v>
      </c>
      <c r="H4" t="s">
        <v>11</v>
      </c>
      <c r="I4" t="s">
        <v>10</v>
      </c>
      <c r="J4" t="s">
        <v>9</v>
      </c>
      <c r="K4" t="s">
        <v>8</v>
      </c>
      <c r="L4" t="s">
        <v>12</v>
      </c>
    </row>
    <row r="5" spans="1:12" x14ac:dyDescent="0.3">
      <c r="B5">
        <v>0</v>
      </c>
      <c r="C5" s="1">
        <v>43547</v>
      </c>
      <c r="D5">
        <v>6.19</v>
      </c>
      <c r="E5">
        <v>3017</v>
      </c>
      <c r="F5">
        <v>24</v>
      </c>
      <c r="G5">
        <v>3162</v>
      </c>
      <c r="H5">
        <f>(F5-D5)/(G5-E5)</f>
        <v>0.12282758620689654</v>
      </c>
      <c r="I5">
        <f>-H5*E5+D5</f>
        <v>-364.38082758620686</v>
      </c>
      <c r="J5">
        <f>(G5-E5)/(F5-D5)</f>
        <v>8.1414935429533983</v>
      </c>
      <c r="K5">
        <f>-J5*D5+E5</f>
        <v>2966.6041549691186</v>
      </c>
      <c r="L5">
        <f t="shared" ref="L5:L27" si="0">(1 / (1 - ((24*J5+K5)/(2^12-1)))) * $I$1 -$I$1</f>
        <v>3365344.0514469454</v>
      </c>
    </row>
    <row r="6" spans="1:12" x14ac:dyDescent="0.3">
      <c r="B6">
        <f>B5+1</f>
        <v>1</v>
      </c>
      <c r="C6" s="1">
        <v>43548</v>
      </c>
      <c r="D6">
        <v>6.94</v>
      </c>
      <c r="E6">
        <v>3021</v>
      </c>
      <c r="F6">
        <v>23.62</v>
      </c>
      <c r="G6">
        <v>3143</v>
      </c>
      <c r="H6">
        <f t="shared" ref="H6:H27" si="1">(F6-D6)/(G6-E6)</f>
        <v>0.13672131147540983</v>
      </c>
      <c r="I6">
        <f t="shared" ref="I6:I27" si="2">-H6*E6+D6</f>
        <v>-406.0950819672131</v>
      </c>
      <c r="J6">
        <f t="shared" ref="J6:J27" si="3">(G6-E6)/(F6-D6)</f>
        <v>7.3141486810551557</v>
      </c>
      <c r="K6">
        <f t="shared" ref="K6:K27" si="4">-J6*D6+E6</f>
        <v>2970.239808153477</v>
      </c>
      <c r="L6">
        <f t="shared" si="0"/>
        <v>3290867.100360008</v>
      </c>
    </row>
    <row r="7" spans="1:12" x14ac:dyDescent="0.3">
      <c r="B7">
        <f t="shared" ref="B7:B27" si="5">B6+1</f>
        <v>2</v>
      </c>
      <c r="C7" s="1">
        <v>43549</v>
      </c>
      <c r="D7">
        <v>6.44</v>
      </c>
      <c r="E7">
        <v>3030</v>
      </c>
      <c r="F7">
        <v>23.87</v>
      </c>
      <c r="G7">
        <v>3112</v>
      </c>
      <c r="H7">
        <f t="shared" si="1"/>
        <v>0.21256097560975609</v>
      </c>
      <c r="I7">
        <f t="shared" si="2"/>
        <v>-637.61975609756087</v>
      </c>
      <c r="J7">
        <f t="shared" si="3"/>
        <v>4.7045324153757893</v>
      </c>
      <c r="K7">
        <f t="shared" si="4"/>
        <v>2999.7028112449798</v>
      </c>
      <c r="L7">
        <f t="shared" si="0"/>
        <v>3146233.4797054017</v>
      </c>
    </row>
    <row r="8" spans="1:12" x14ac:dyDescent="0.3">
      <c r="B8">
        <f t="shared" si="5"/>
        <v>3</v>
      </c>
      <c r="C8" s="1">
        <v>43550</v>
      </c>
      <c r="D8">
        <v>6.25</v>
      </c>
      <c r="E8">
        <v>3018</v>
      </c>
      <c r="F8">
        <v>22.12</v>
      </c>
      <c r="G8">
        <v>3137</v>
      </c>
      <c r="H8">
        <f t="shared" si="1"/>
        <v>0.13336134453781515</v>
      </c>
      <c r="I8">
        <f t="shared" si="2"/>
        <v>-396.23453781512609</v>
      </c>
      <c r="J8">
        <f t="shared" si="3"/>
        <v>7.4984247006931311</v>
      </c>
      <c r="K8">
        <f t="shared" si="4"/>
        <v>2971.1348456206679</v>
      </c>
      <c r="L8">
        <f t="shared" si="0"/>
        <v>3315001.1034904476</v>
      </c>
    </row>
    <row r="9" spans="1:12" x14ac:dyDescent="0.3">
      <c r="B9">
        <f t="shared" si="5"/>
        <v>4</v>
      </c>
      <c r="C9" s="1">
        <v>43551</v>
      </c>
      <c r="D9">
        <v>5.5</v>
      </c>
      <c r="E9">
        <v>3048</v>
      </c>
      <c r="F9">
        <v>23.81</v>
      </c>
      <c r="G9">
        <v>3235</v>
      </c>
      <c r="H9">
        <f t="shared" si="1"/>
        <v>9.7914438502673784E-2</v>
      </c>
      <c r="I9">
        <f t="shared" si="2"/>
        <v>-292.94320855614967</v>
      </c>
      <c r="J9">
        <f t="shared" si="3"/>
        <v>10.212998361551065</v>
      </c>
      <c r="K9">
        <f t="shared" si="4"/>
        <v>2991.8285090114691</v>
      </c>
      <c r="L9">
        <f t="shared" si="0"/>
        <v>3745989.3781900266</v>
      </c>
    </row>
    <row r="10" spans="1:12" x14ac:dyDescent="0.3">
      <c r="B10">
        <f t="shared" si="5"/>
        <v>5</v>
      </c>
      <c r="C10" s="1">
        <v>43552</v>
      </c>
      <c r="D10">
        <v>5.81</v>
      </c>
      <c r="E10">
        <v>3028</v>
      </c>
      <c r="F10">
        <v>22.87</v>
      </c>
      <c r="G10">
        <v>3182</v>
      </c>
      <c r="H10">
        <f t="shared" si="1"/>
        <v>0.1107792207792208</v>
      </c>
      <c r="I10">
        <f t="shared" si="2"/>
        <v>-329.62948051948058</v>
      </c>
      <c r="J10">
        <f t="shared" si="3"/>
        <v>9.0269636576787793</v>
      </c>
      <c r="K10">
        <f t="shared" si="4"/>
        <v>2975.5533411488864</v>
      </c>
      <c r="L10">
        <f t="shared" si="0"/>
        <v>3511139.468476329</v>
      </c>
    </row>
    <row r="11" spans="1:12" x14ac:dyDescent="0.3">
      <c r="B11">
        <f t="shared" si="5"/>
        <v>6</v>
      </c>
      <c r="C11" s="1">
        <v>43553</v>
      </c>
      <c r="D11">
        <v>4.8099999999999996</v>
      </c>
      <c r="E11">
        <v>3017</v>
      </c>
      <c r="F11">
        <v>23</v>
      </c>
      <c r="G11">
        <v>3173</v>
      </c>
      <c r="H11">
        <f t="shared" si="1"/>
        <v>0.11660256410256412</v>
      </c>
      <c r="I11">
        <f t="shared" si="2"/>
        <v>-346.97993589743595</v>
      </c>
      <c r="J11">
        <f t="shared" si="3"/>
        <v>8.5761407366684992</v>
      </c>
      <c r="K11">
        <f t="shared" si="4"/>
        <v>2975.7487630566247</v>
      </c>
      <c r="L11">
        <f t="shared" si="0"/>
        <v>3458750.3662313623</v>
      </c>
    </row>
    <row r="12" spans="1:12" x14ac:dyDescent="0.3">
      <c r="B12">
        <f t="shared" si="5"/>
        <v>7</v>
      </c>
      <c r="C12" s="1">
        <v>43554</v>
      </c>
      <c r="D12">
        <v>5.94</v>
      </c>
      <c r="E12">
        <v>3019</v>
      </c>
      <c r="F12">
        <v>22.62</v>
      </c>
      <c r="G12">
        <v>3160</v>
      </c>
      <c r="H12">
        <f t="shared" si="1"/>
        <v>0.11829787234042553</v>
      </c>
      <c r="I12">
        <f t="shared" si="2"/>
        <v>-351.20127659574467</v>
      </c>
      <c r="J12">
        <f t="shared" si="3"/>
        <v>8.4532374100719423</v>
      </c>
      <c r="K12">
        <f t="shared" si="4"/>
        <v>2968.7877697841727</v>
      </c>
      <c r="L12">
        <f t="shared" si="0"/>
        <v>3410967.2051954325</v>
      </c>
    </row>
    <row r="13" spans="1:12" x14ac:dyDescent="0.3">
      <c r="B13">
        <f t="shared" si="5"/>
        <v>8</v>
      </c>
      <c r="C13" s="1">
        <v>43555</v>
      </c>
      <c r="D13">
        <v>5.19</v>
      </c>
      <c r="E13">
        <v>3045</v>
      </c>
      <c r="F13">
        <v>23</v>
      </c>
      <c r="G13">
        <v>3222</v>
      </c>
      <c r="H13">
        <f t="shared" si="1"/>
        <v>0.10062146892655366</v>
      </c>
      <c r="I13">
        <f t="shared" si="2"/>
        <v>-301.20237288135587</v>
      </c>
      <c r="J13">
        <f t="shared" si="3"/>
        <v>9.9382369455362163</v>
      </c>
      <c r="K13">
        <f t="shared" si="4"/>
        <v>2993.420550252667</v>
      </c>
      <c r="L13">
        <f t="shared" si="0"/>
        <v>3718522.5978831723</v>
      </c>
    </row>
    <row r="14" spans="1:12" x14ac:dyDescent="0.3">
      <c r="B14">
        <f t="shared" si="5"/>
        <v>9</v>
      </c>
      <c r="C14" s="1">
        <v>43556</v>
      </c>
      <c r="D14">
        <v>6.75</v>
      </c>
      <c r="E14">
        <v>3066</v>
      </c>
      <c r="F14">
        <v>23</v>
      </c>
      <c r="G14">
        <v>3220</v>
      </c>
      <c r="H14">
        <f t="shared" si="1"/>
        <v>0.10551948051948051</v>
      </c>
      <c r="I14">
        <f t="shared" si="2"/>
        <v>-316.77272727272725</v>
      </c>
      <c r="J14">
        <f t="shared" si="3"/>
        <v>9.476923076923077</v>
      </c>
      <c r="K14">
        <f t="shared" si="4"/>
        <v>3002.0307692307692</v>
      </c>
      <c r="L14">
        <f t="shared" si="0"/>
        <v>3705124.3001119811</v>
      </c>
    </row>
    <row r="15" spans="1:12" x14ac:dyDescent="0.3">
      <c r="B15">
        <f t="shared" si="5"/>
        <v>10</v>
      </c>
      <c r="C15" s="1">
        <v>43557</v>
      </c>
      <c r="D15">
        <v>6.25</v>
      </c>
      <c r="E15">
        <v>3045</v>
      </c>
      <c r="F15">
        <v>22.9</v>
      </c>
      <c r="G15">
        <v>3182</v>
      </c>
      <c r="H15">
        <f t="shared" si="1"/>
        <v>0.12153284671532846</v>
      </c>
      <c r="I15">
        <f t="shared" si="2"/>
        <v>-363.81751824817519</v>
      </c>
      <c r="J15">
        <f t="shared" si="3"/>
        <v>8.2282282282282289</v>
      </c>
      <c r="K15">
        <f t="shared" si="4"/>
        <v>2993.5735735735734</v>
      </c>
      <c r="L15">
        <f t="shared" si="0"/>
        <v>3505412.221982291</v>
      </c>
    </row>
    <row r="16" spans="1:12" x14ac:dyDescent="0.3">
      <c r="B16">
        <f t="shared" si="5"/>
        <v>11</v>
      </c>
      <c r="C16" s="1">
        <v>43558</v>
      </c>
      <c r="D16">
        <v>6.75</v>
      </c>
      <c r="E16">
        <v>3036</v>
      </c>
      <c r="F16">
        <v>22.44</v>
      </c>
      <c r="G16">
        <v>3202</v>
      </c>
      <c r="H16">
        <f t="shared" si="1"/>
        <v>9.4518072289156638E-2</v>
      </c>
      <c r="I16">
        <f t="shared" si="2"/>
        <v>-280.20686746987957</v>
      </c>
      <c r="J16">
        <f t="shared" si="3"/>
        <v>10.579987253027404</v>
      </c>
      <c r="K16">
        <f t="shared" si="4"/>
        <v>2964.5850860420651</v>
      </c>
      <c r="L16">
        <f t="shared" si="0"/>
        <v>3646312.2378148679</v>
      </c>
    </row>
    <row r="17" spans="2:12" x14ac:dyDescent="0.3">
      <c r="B17">
        <f t="shared" si="5"/>
        <v>12</v>
      </c>
      <c r="C17" s="1">
        <v>43559</v>
      </c>
      <c r="D17">
        <v>7.13</v>
      </c>
      <c r="E17">
        <v>3069</v>
      </c>
      <c r="F17">
        <v>23.12</v>
      </c>
      <c r="G17">
        <v>3205</v>
      </c>
      <c r="H17">
        <f t="shared" si="1"/>
        <v>0.11757352941176472</v>
      </c>
      <c r="I17">
        <f t="shared" si="2"/>
        <v>-353.7031617647059</v>
      </c>
      <c r="J17">
        <f t="shared" si="3"/>
        <v>8.505315822388992</v>
      </c>
      <c r="K17">
        <f t="shared" si="4"/>
        <v>3008.3570981863663</v>
      </c>
      <c r="L17">
        <f t="shared" si="0"/>
        <v>3614665.0436313283</v>
      </c>
    </row>
    <row r="18" spans="2:12" x14ac:dyDescent="0.3">
      <c r="B18">
        <f t="shared" si="5"/>
        <v>13</v>
      </c>
      <c r="C18" s="1">
        <v>43560</v>
      </c>
      <c r="D18">
        <v>5.19</v>
      </c>
      <c r="E18">
        <v>3050</v>
      </c>
      <c r="F18">
        <v>23.56</v>
      </c>
      <c r="G18">
        <v>3202</v>
      </c>
      <c r="H18">
        <f t="shared" si="1"/>
        <v>0.12085526315789472</v>
      </c>
      <c r="I18">
        <f t="shared" si="2"/>
        <v>-363.4185526315789</v>
      </c>
      <c r="J18">
        <f t="shared" si="3"/>
        <v>8.274360370168754</v>
      </c>
      <c r="K18">
        <f t="shared" si="4"/>
        <v>3007.0560696788243</v>
      </c>
      <c r="L18">
        <f t="shared" si="0"/>
        <v>3579207.3012260748</v>
      </c>
    </row>
    <row r="19" spans="2:12" x14ac:dyDescent="0.3">
      <c r="B19">
        <f t="shared" si="5"/>
        <v>14</v>
      </c>
      <c r="C19" s="1">
        <v>43561</v>
      </c>
      <c r="D19">
        <v>6.06</v>
      </c>
      <c r="E19">
        <v>3149</v>
      </c>
      <c r="F19">
        <v>24.19</v>
      </c>
      <c r="G19">
        <v>3205</v>
      </c>
      <c r="H19">
        <f t="shared" si="1"/>
        <v>0.32375000000000004</v>
      </c>
      <c r="I19">
        <f t="shared" si="2"/>
        <v>-1013.4287500000002</v>
      </c>
      <c r="J19">
        <f t="shared" si="3"/>
        <v>3.0888030888030884</v>
      </c>
      <c r="K19">
        <f t="shared" si="4"/>
        <v>3130.2818532818533</v>
      </c>
      <c r="L19">
        <f t="shared" si="0"/>
        <v>3572904.938828242</v>
      </c>
    </row>
    <row r="20" spans="2:12" x14ac:dyDescent="0.3">
      <c r="B20">
        <f t="shared" si="5"/>
        <v>15</v>
      </c>
      <c r="C20" s="1">
        <v>43562</v>
      </c>
      <c r="D20">
        <v>6.19</v>
      </c>
      <c r="E20">
        <v>3066</v>
      </c>
      <c r="F20">
        <v>23.75</v>
      </c>
      <c r="G20">
        <v>3183</v>
      </c>
      <c r="H20">
        <f t="shared" si="1"/>
        <v>0.15008547008547007</v>
      </c>
      <c r="I20">
        <f t="shared" si="2"/>
        <v>-453.97205128205127</v>
      </c>
      <c r="J20">
        <f t="shared" si="3"/>
        <v>6.6628701594533037</v>
      </c>
      <c r="K20">
        <f t="shared" si="4"/>
        <v>3024.7568337129842</v>
      </c>
      <c r="L20">
        <f t="shared" si="0"/>
        <v>3473859.1289464757</v>
      </c>
    </row>
    <row r="21" spans="2:12" x14ac:dyDescent="0.3">
      <c r="B21">
        <f t="shared" si="5"/>
        <v>16</v>
      </c>
      <c r="C21" s="1">
        <v>43563</v>
      </c>
      <c r="D21">
        <v>7.06</v>
      </c>
      <c r="E21">
        <v>3073</v>
      </c>
      <c r="F21">
        <v>22.31</v>
      </c>
      <c r="G21">
        <v>3156</v>
      </c>
      <c r="H21">
        <f t="shared" si="1"/>
        <v>0.18373493975903615</v>
      </c>
      <c r="I21">
        <f t="shared" si="2"/>
        <v>-557.55746987951818</v>
      </c>
      <c r="J21">
        <f t="shared" si="3"/>
        <v>5.442622950819672</v>
      </c>
      <c r="K21">
        <f t="shared" si="4"/>
        <v>3034.575081967213</v>
      </c>
      <c r="L21">
        <f t="shared" si="0"/>
        <v>3380334.4770047991</v>
      </c>
    </row>
    <row r="22" spans="2:12" x14ac:dyDescent="0.3">
      <c r="B22">
        <f t="shared" si="5"/>
        <v>17</v>
      </c>
      <c r="C22" s="1">
        <v>43564</v>
      </c>
      <c r="D22">
        <v>6.88</v>
      </c>
      <c r="E22">
        <v>3027</v>
      </c>
      <c r="F22">
        <v>22.81</v>
      </c>
      <c r="G22">
        <v>3167</v>
      </c>
      <c r="H22">
        <f t="shared" si="1"/>
        <v>0.11378571428571428</v>
      </c>
      <c r="I22">
        <f t="shared" si="2"/>
        <v>-337.54935714285716</v>
      </c>
      <c r="J22">
        <f t="shared" si="3"/>
        <v>8.7884494664155675</v>
      </c>
      <c r="K22">
        <f t="shared" si="4"/>
        <v>2966.5354676710608</v>
      </c>
      <c r="L22">
        <f t="shared" si="0"/>
        <v>3438771.111843924</v>
      </c>
    </row>
    <row r="23" spans="2:12" x14ac:dyDescent="0.3">
      <c r="B23">
        <f t="shared" si="5"/>
        <v>18</v>
      </c>
      <c r="C23" s="1">
        <v>43565</v>
      </c>
      <c r="D23">
        <v>6.25</v>
      </c>
      <c r="E23">
        <v>3099</v>
      </c>
      <c r="F23">
        <v>22.94</v>
      </c>
      <c r="G23">
        <v>3205</v>
      </c>
      <c r="H23">
        <f t="shared" si="1"/>
        <v>0.15745283018867925</v>
      </c>
      <c r="I23">
        <f t="shared" si="2"/>
        <v>-481.69632075471702</v>
      </c>
      <c r="J23">
        <f t="shared" si="3"/>
        <v>6.3511084481725577</v>
      </c>
      <c r="K23">
        <f t="shared" si="4"/>
        <v>3059.3055721989217</v>
      </c>
      <c r="L23">
        <f t="shared" si="0"/>
        <v>3610739.5280340044</v>
      </c>
    </row>
    <row r="24" spans="2:12" x14ac:dyDescent="0.3">
      <c r="B24">
        <f t="shared" si="5"/>
        <v>19</v>
      </c>
      <c r="C24" s="1">
        <v>43566</v>
      </c>
      <c r="D24">
        <v>6.13</v>
      </c>
      <c r="E24">
        <v>3050</v>
      </c>
      <c r="F24">
        <v>22.81</v>
      </c>
      <c r="G24">
        <v>3246</v>
      </c>
      <c r="H24">
        <f t="shared" si="1"/>
        <v>8.5102040816326524E-2</v>
      </c>
      <c r="I24">
        <f t="shared" si="2"/>
        <v>-253.43122448979591</v>
      </c>
      <c r="J24">
        <f t="shared" si="3"/>
        <v>11.750599520383693</v>
      </c>
      <c r="K24">
        <f t="shared" si="4"/>
        <v>2977.9688249400479</v>
      </c>
      <c r="L24">
        <f t="shared" si="0"/>
        <v>3876764.3752764184</v>
      </c>
    </row>
    <row r="25" spans="2:12" x14ac:dyDescent="0.3">
      <c r="B25">
        <f t="shared" si="5"/>
        <v>20</v>
      </c>
      <c r="C25" s="1">
        <v>43567</v>
      </c>
      <c r="D25">
        <v>6.81</v>
      </c>
      <c r="E25">
        <v>3056</v>
      </c>
      <c r="F25">
        <v>23</v>
      </c>
      <c r="G25">
        <v>3203</v>
      </c>
      <c r="H25">
        <f t="shared" si="1"/>
        <v>0.11013605442176871</v>
      </c>
      <c r="I25">
        <f t="shared" si="2"/>
        <v>-329.76578231292518</v>
      </c>
      <c r="J25">
        <f t="shared" si="3"/>
        <v>9.0796788140827669</v>
      </c>
      <c r="K25">
        <f t="shared" si="4"/>
        <v>2994.1673872760962</v>
      </c>
      <c r="L25">
        <f t="shared" si="0"/>
        <v>3612551.4891062826</v>
      </c>
    </row>
    <row r="26" spans="2:12" x14ac:dyDescent="0.3">
      <c r="B26">
        <f t="shared" si="5"/>
        <v>21</v>
      </c>
      <c r="C26" s="1">
        <v>43568</v>
      </c>
      <c r="D26">
        <v>5.81</v>
      </c>
      <c r="E26">
        <v>3043</v>
      </c>
      <c r="F26">
        <v>23.62</v>
      </c>
      <c r="G26">
        <v>3222</v>
      </c>
      <c r="H26">
        <f t="shared" si="1"/>
        <v>9.9497206703910629E-2</v>
      </c>
      <c r="I26">
        <f t="shared" si="2"/>
        <v>-296.96000000000004</v>
      </c>
      <c r="J26">
        <f t="shared" si="3"/>
        <v>10.050533408197641</v>
      </c>
      <c r="K26">
        <f t="shared" si="4"/>
        <v>2984.6064008983717</v>
      </c>
      <c r="L26">
        <f t="shared" si="0"/>
        <v>3685353.471002467</v>
      </c>
    </row>
    <row r="27" spans="2:12" x14ac:dyDescent="0.3">
      <c r="B27">
        <f t="shared" si="5"/>
        <v>22</v>
      </c>
      <c r="C27" s="1">
        <v>43569</v>
      </c>
      <c r="D27">
        <v>4.0599999999999996</v>
      </c>
      <c r="E27">
        <v>3039</v>
      </c>
      <c r="F27">
        <v>23.69</v>
      </c>
      <c r="G27">
        <v>3208</v>
      </c>
      <c r="H27">
        <f t="shared" si="1"/>
        <v>0.11615384615384616</v>
      </c>
      <c r="I27">
        <f t="shared" si="2"/>
        <v>-348.93153846153848</v>
      </c>
      <c r="J27">
        <f t="shared" si="3"/>
        <v>8.6092715231788066</v>
      </c>
      <c r="K27">
        <f t="shared" si="4"/>
        <v>3004.0463576158941</v>
      </c>
      <c r="L27">
        <f t="shared" si="0"/>
        <v>3605204.0903440332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2019-04-15T16:07:48Z</dcterms:modified>
</cp:coreProperties>
</file>