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0" windowWidth="20115" windowHeight="7065"/>
  </bookViews>
  <sheets>
    <sheet name="Лист1" sheetId="1" r:id="rId1"/>
    <sheet name="Отчет о результатах 1" sheetId="3" r:id="rId2"/>
    <sheet name="Отчет о допустимости 1" sheetId="6" r:id="rId3"/>
    <sheet name="Лист2" sheetId="2" r:id="rId4"/>
  </sheets>
  <definedNames>
    <definedName name="solver_adj" localSheetId="0" hidden="1">Лист1!$B$4:$U$4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100</definedName>
    <definedName name="solver_lhs0" localSheetId="0" hidden="1">Лист1!$V$12</definedName>
    <definedName name="solver_lhs1" localSheetId="0" hidden="1">Лист1!$B$4:$U$4</definedName>
    <definedName name="solver_lhs10" localSheetId="0" hidden="1">Лист1!$V$15:$V$21</definedName>
    <definedName name="solver_lhs11" localSheetId="0" hidden="1">Лист1!$V$36:$V$42</definedName>
    <definedName name="solver_lhs12" localSheetId="0" hidden="1">Лист1!$V$9</definedName>
    <definedName name="solver_lhs13" localSheetId="0" hidden="1">Лист1!$V$7</definedName>
    <definedName name="solver_lhs14" localSheetId="0" hidden="1">Лист1!$V$8</definedName>
    <definedName name="solver_lhs15" localSheetId="0" hidden="1">Лист1!$V$9</definedName>
    <definedName name="solver_lhs2" localSheetId="0" hidden="1">Лист1!$V$11</definedName>
    <definedName name="solver_lhs3" localSheetId="0" hidden="1">Лист1!$V$12</definedName>
    <definedName name="solver_lhs4" localSheetId="0" hidden="1">Лист1!$V$13</definedName>
    <definedName name="solver_lhs5" localSheetId="0" hidden="1">Лист1!$V$14</definedName>
    <definedName name="solver_lhs6" localSheetId="0" hidden="1">Лист1!$V$7:$V$10</definedName>
    <definedName name="solver_lhs7" localSheetId="0" hidden="1">Лист1!$V$6</definedName>
    <definedName name="solver_lhs8" localSheetId="0" hidden="1">Лист1!$V$5</definedName>
    <definedName name="solver_lhs9" localSheetId="0" hidden="1">Лист1!$V$22:$V$35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11</definedName>
    <definedName name="solver_nwt" localSheetId="0" hidden="1">1</definedName>
    <definedName name="solver_opt" localSheetId="0" hidden="1">Лист1!$V$43</definedName>
    <definedName name="solver_pre" localSheetId="0" hidden="1">0.000001</definedName>
    <definedName name="solver_rbv" localSheetId="0" hidden="1">1</definedName>
    <definedName name="solver_rel0" localSheetId="0" hidden="1">3</definedName>
    <definedName name="solver_rel1" localSheetId="0" hidden="1">3</definedName>
    <definedName name="solver_rel10" localSheetId="0" hidden="1">2</definedName>
    <definedName name="solver_rel11" localSheetId="0" hidden="1">2</definedName>
    <definedName name="solver_rel12" localSheetId="0" hidden="1">3</definedName>
    <definedName name="solver_rel13" localSheetId="0" hidden="1">3</definedName>
    <definedName name="solver_rel14" localSheetId="0" hidden="1">1</definedName>
    <definedName name="solver_rel15" localSheetId="0" hidden="1">3</definedName>
    <definedName name="solver_rel2" localSheetId="0" hidden="1">1</definedName>
    <definedName name="solver_rel3" localSheetId="0" hidden="1">3</definedName>
    <definedName name="solver_rel4" localSheetId="0" hidden="1">1</definedName>
    <definedName name="solver_rel5" localSheetId="0" hidden="1">3</definedName>
    <definedName name="solver_rel6" localSheetId="0" hidden="1">3</definedName>
    <definedName name="solver_rel7" localSheetId="0" hidden="1">1</definedName>
    <definedName name="solver_rel8" localSheetId="0" hidden="1">3</definedName>
    <definedName name="solver_rel9" localSheetId="0" hidden="1">3</definedName>
    <definedName name="solver_rhs0" localSheetId="0" hidden="1">Лист1!$X$12</definedName>
    <definedName name="solver_rhs1" localSheetId="0" hidden="1">0</definedName>
    <definedName name="solver_rhs10" localSheetId="0" hidden="1">Лист1!$X$15:$X$21</definedName>
    <definedName name="solver_rhs11" localSheetId="0" hidden="1">Лист1!$X$36:$X$42</definedName>
    <definedName name="solver_rhs12" localSheetId="0" hidden="1">Лист1!$X$9</definedName>
    <definedName name="solver_rhs13" localSheetId="0" hidden="1">Лист1!$X$7</definedName>
    <definedName name="solver_rhs14" localSheetId="0" hidden="1">Лист1!$X$8</definedName>
    <definedName name="solver_rhs15" localSheetId="0" hidden="1">Лист1!$X$9</definedName>
    <definedName name="solver_rhs2" localSheetId="0" hidden="1">Лист1!$X$11</definedName>
    <definedName name="solver_rhs3" localSheetId="0" hidden="1">Лист1!$X$12</definedName>
    <definedName name="solver_rhs4" localSheetId="0" hidden="1">Лист1!$X$13</definedName>
    <definedName name="solver_rhs5" localSheetId="0" hidden="1">Лист1!$X$14</definedName>
    <definedName name="solver_rhs6" localSheetId="0" hidden="1">Лист1!$X$7:$X$10</definedName>
    <definedName name="solver_rhs7" localSheetId="0" hidden="1">Лист1!$X$6</definedName>
    <definedName name="solver_rhs8" localSheetId="0" hidden="1">Лист1!$X$5</definedName>
    <definedName name="solver_rhs9" localSheetId="0" hidden="1">Лист1!$X$22:$X$35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100</definedName>
    <definedName name="solver_tol" localSheetId="0" hidden="1">0.05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45621"/>
</workbook>
</file>

<file path=xl/calcChain.xml><?xml version="1.0" encoding="utf-8"?>
<calcChain xmlns="http://schemas.openxmlformats.org/spreadsheetml/2006/main">
  <c r="V38" i="1" l="1"/>
  <c r="V16" i="1" l="1"/>
  <c r="V23" i="1" l="1"/>
  <c r="V14" i="1"/>
  <c r="V21" i="1" l="1"/>
  <c r="V12" i="1" l="1"/>
  <c r="V9" i="1"/>
  <c r="V33" i="1"/>
  <c r="V20" i="1"/>
  <c r="V13" i="1" l="1"/>
  <c r="V24" i="1" l="1"/>
  <c r="V43" i="1" l="1"/>
  <c r="V42" i="1"/>
  <c r="V41" i="1"/>
  <c r="V39" i="1"/>
  <c r="V36" i="1"/>
  <c r="V22" i="1" l="1"/>
  <c r="V25" i="1"/>
  <c r="V27" i="1"/>
  <c r="V28" i="1"/>
  <c r="V29" i="1"/>
  <c r="V30" i="1"/>
  <c r="V31" i="1"/>
  <c r="V32" i="1"/>
  <c r="V34" i="1"/>
  <c r="V6" i="1"/>
  <c r="V7" i="1"/>
  <c r="V8" i="1"/>
  <c r="V10" i="1"/>
  <c r="V11" i="1"/>
  <c r="V5" i="1"/>
</calcChain>
</file>

<file path=xl/sharedStrings.xml><?xml version="1.0" encoding="utf-8"?>
<sst xmlns="http://schemas.openxmlformats.org/spreadsheetml/2006/main" count="450" uniqueCount="237">
  <si>
    <t>Наименование ограничения</t>
  </si>
  <si>
    <t>Валюта баланса</t>
  </si>
  <si>
    <t>Сумма произведений</t>
  </si>
  <si>
    <t>Тип ограничений</t>
  </si>
  <si>
    <t>Объем ограничений</t>
  </si>
  <si>
    <t>Х1</t>
  </si>
  <si>
    <t>Х2</t>
  </si>
  <si>
    <t>Х3</t>
  </si>
  <si>
    <t>Х4</t>
  </si>
  <si>
    <t>&gt;=</t>
  </si>
  <si>
    <t>Целевая функция</t>
  </si>
  <si>
    <t>Проценты по кредитам</t>
  </si>
  <si>
    <t>Ссудная задолженность</t>
  </si>
  <si>
    <t>X5</t>
  </si>
  <si>
    <t>Вклады ф,л+ю,л</t>
  </si>
  <si>
    <t>Активы приносящие доход</t>
  </si>
  <si>
    <t>X6</t>
  </si>
  <si>
    <t>X7</t>
  </si>
  <si>
    <t>Привлеченные средства</t>
  </si>
  <si>
    <t>X8</t>
  </si>
  <si>
    <t>X9</t>
  </si>
  <si>
    <t>Ликвидные активы</t>
  </si>
  <si>
    <t>Активы-резервы</t>
  </si>
  <si>
    <t>X10</t>
  </si>
  <si>
    <t>X11</t>
  </si>
  <si>
    <t>Ссудная задолженность -РВПС</t>
  </si>
  <si>
    <t>X12</t>
  </si>
  <si>
    <t>Прибыль до налогов и процентам по кредитам</t>
  </si>
  <si>
    <t>&lt;=</t>
  </si>
  <si>
    <t>max</t>
  </si>
  <si>
    <t>Microsoft Excel 14.0 Отчет о результатах</t>
  </si>
  <si>
    <t>Результат: Решение найдено. Все ограничения и условия оптимальности выполнены.</t>
  </si>
  <si>
    <t>Модуль поиска решения</t>
  </si>
  <si>
    <t>Модуль: Поиск решения линейных задач симплекс-методом</t>
  </si>
  <si>
    <t>Время решения: 0,047 секунд.</t>
  </si>
  <si>
    <t>Число итераций: 11 Число подзадач: 0</t>
  </si>
  <si>
    <t>Параметры поиска решения</t>
  </si>
  <si>
    <t>Ячейка целевой функции (Минимум)</t>
  </si>
  <si>
    <t>Ячейка</t>
  </si>
  <si>
    <t>Имя</t>
  </si>
  <si>
    <t>Исходное значение</t>
  </si>
  <si>
    <t>Изменяемые ячейки</t>
  </si>
  <si>
    <t>Результат</t>
  </si>
  <si>
    <t>$B$4</t>
  </si>
  <si>
    <t>$C$4</t>
  </si>
  <si>
    <t>$D$4</t>
  </si>
  <si>
    <t>$E$4</t>
  </si>
  <si>
    <t>$F$4</t>
  </si>
  <si>
    <t>$G$4</t>
  </si>
  <si>
    <t>$H$4</t>
  </si>
  <si>
    <t>$I$4</t>
  </si>
  <si>
    <t>$J$4</t>
  </si>
  <si>
    <t>$K$4</t>
  </si>
  <si>
    <t>$L$4</t>
  </si>
  <si>
    <t>$M$4</t>
  </si>
  <si>
    <t>Ограничения</t>
  </si>
  <si>
    <t>Значение ячейки</t>
  </si>
  <si>
    <t>Формула</t>
  </si>
  <si>
    <t>Разница</t>
  </si>
  <si>
    <t>Кавтономии Сумма произведений</t>
  </si>
  <si>
    <t>Кманев Сумма произведений</t>
  </si>
  <si>
    <t>Кобщ.ликв Сумма произведений</t>
  </si>
  <si>
    <t>Кэф.исп.акт Сумма произведений</t>
  </si>
  <si>
    <t>Ккач.ссуд.зад. Сумма произведений</t>
  </si>
  <si>
    <t>СК Сумма произведений</t>
  </si>
  <si>
    <t>СЗ Сумма произведений</t>
  </si>
  <si>
    <t>ВБ Сумма произведений</t>
  </si>
  <si>
    <t>ПДНиПП Сумма произведений</t>
  </si>
  <si>
    <t>ПК Сумма произведений</t>
  </si>
  <si>
    <t>Ф+Ю Сумма произведений</t>
  </si>
  <si>
    <t>АПД Сумма произведений</t>
  </si>
  <si>
    <t>CОС Сумма произведений</t>
  </si>
  <si>
    <t>ПС Сумма произведений</t>
  </si>
  <si>
    <t>ЛА Сумма произведений</t>
  </si>
  <si>
    <t>А-Р Сумма произведений</t>
  </si>
  <si>
    <t>$B$4&gt;=0</t>
  </si>
  <si>
    <t>$C$4&gt;=0</t>
  </si>
  <si>
    <t>$D$4&gt;=0</t>
  </si>
  <si>
    <t>$E$4&gt;=0</t>
  </si>
  <si>
    <t>$F$4&gt;=0</t>
  </si>
  <si>
    <t>$G$4&gt;=0</t>
  </si>
  <si>
    <t>$H$4&gt;=0</t>
  </si>
  <si>
    <t>$I$4&gt;=0</t>
  </si>
  <si>
    <t>$J$4&gt;=0</t>
  </si>
  <si>
    <t>$K$4&gt;=0</t>
  </si>
  <si>
    <t>$L$4&gt;=0</t>
  </si>
  <si>
    <t>$M$4&gt;=0</t>
  </si>
  <si>
    <t>x13</t>
  </si>
  <si>
    <t>X14</t>
  </si>
  <si>
    <t>X15</t>
  </si>
  <si>
    <t>X16</t>
  </si>
  <si>
    <t>X17</t>
  </si>
  <si>
    <t>X18</t>
  </si>
  <si>
    <t>X19</t>
  </si>
  <si>
    <t>=</t>
  </si>
  <si>
    <t>X20</t>
  </si>
  <si>
    <t>Microsoft Excel 14.0 Отчет о допустимости</t>
  </si>
  <si>
    <t>Ограничения, препятствующие существованию допустимого решения задачи</t>
  </si>
  <si>
    <t>Состояние</t>
  </si>
  <si>
    <t>Допуск</t>
  </si>
  <si>
    <t>Привязка</t>
  </si>
  <si>
    <t>Без привязки</t>
  </si>
  <si>
    <t>$N$4</t>
  </si>
  <si>
    <t>$N$4&gt;=0</t>
  </si>
  <si>
    <t>$O$4</t>
  </si>
  <si>
    <t>$O$4&gt;=0</t>
  </si>
  <si>
    <t>$P$4</t>
  </si>
  <si>
    <t>$P$4&gt;=0</t>
  </si>
  <si>
    <t>$Q$4</t>
  </si>
  <si>
    <t>$Q$4&gt;=0</t>
  </si>
  <si>
    <t>$R$4</t>
  </si>
  <si>
    <t>$R$4&gt;=0</t>
  </si>
  <si>
    <t>$S$4</t>
  </si>
  <si>
    <t>$S$4&gt;=0</t>
  </si>
  <si>
    <t>$T$4</t>
  </si>
  <si>
    <t>$T$4&gt;=0</t>
  </si>
  <si>
    <t>$U$4</t>
  </si>
  <si>
    <t>$U$4&gt;=0</t>
  </si>
  <si>
    <t>X13</t>
  </si>
  <si>
    <t>8 Сумма произведений</t>
  </si>
  <si>
    <t>9 Сумма произведений</t>
  </si>
  <si>
    <t>$V$7&gt;=$X$7</t>
  </si>
  <si>
    <t>$V$7</t>
  </si>
  <si>
    <t>Ккл.б Сумма произведений</t>
  </si>
  <si>
    <t>Кпокр.процен Сумма произведений</t>
  </si>
  <si>
    <t>$V$5</t>
  </si>
  <si>
    <t>$V$6</t>
  </si>
  <si>
    <t>$V$8</t>
  </si>
  <si>
    <t>$V$9</t>
  </si>
  <si>
    <t>$V$10</t>
  </si>
  <si>
    <t>$V$11</t>
  </si>
  <si>
    <t>$V$12</t>
  </si>
  <si>
    <t>$V$13</t>
  </si>
  <si>
    <t>$V$14</t>
  </si>
  <si>
    <t>$V$15</t>
  </si>
  <si>
    <t>$V$16</t>
  </si>
  <si>
    <t>$V$17</t>
  </si>
  <si>
    <t>$V$18</t>
  </si>
  <si>
    <t>$V$19</t>
  </si>
  <si>
    <t>$V$20</t>
  </si>
  <si>
    <t>$V$21</t>
  </si>
  <si>
    <t>$V$22</t>
  </si>
  <si>
    <t>$V$23</t>
  </si>
  <si>
    <t>$V$24</t>
  </si>
  <si>
    <t>$V$25</t>
  </si>
  <si>
    <t>$V$26</t>
  </si>
  <si>
    <t>$V$27</t>
  </si>
  <si>
    <t>$V$28</t>
  </si>
  <si>
    <t>$V$29</t>
  </si>
  <si>
    <t>$V$30</t>
  </si>
  <si>
    <t>$V$31</t>
  </si>
  <si>
    <t>$V$32</t>
  </si>
  <si>
    <t>$V$33</t>
  </si>
  <si>
    <t>$V$34</t>
  </si>
  <si>
    <t>$V$35</t>
  </si>
  <si>
    <t>$V$5&gt;=$X$5</t>
  </si>
  <si>
    <t>$V$8&gt;=$X$8</t>
  </si>
  <si>
    <t>$V$9&gt;=$X$9</t>
  </si>
  <si>
    <t>$V$10&gt;=$X$10</t>
  </si>
  <si>
    <t>$V$12&gt;=$X$12</t>
  </si>
  <si>
    <t>$V$14&gt;=$X$14</t>
  </si>
  <si>
    <t>$V$22&gt;=$X$22</t>
  </si>
  <si>
    <t>$V$23&gt;=$X$23</t>
  </si>
  <si>
    <t>$V$24&gt;=$X$24</t>
  </si>
  <si>
    <t>$V$25&gt;=$X$25</t>
  </si>
  <si>
    <t>$V$26&gt;=$X$26</t>
  </si>
  <si>
    <t>$V$27&gt;=$X$27</t>
  </si>
  <si>
    <t>$V$28&gt;=$X$28</t>
  </si>
  <si>
    <t>$V$29&gt;=$X$29</t>
  </si>
  <si>
    <t>$V$30&gt;=$X$30</t>
  </si>
  <si>
    <t>$V$31&gt;=$X$31</t>
  </si>
  <si>
    <t>$V$32&gt;=$X$32</t>
  </si>
  <si>
    <t>$V$33&gt;=$X$33</t>
  </si>
  <si>
    <t>$V$34&gt;=$X$34</t>
  </si>
  <si>
    <t>$V$35&gt;=$X$35</t>
  </si>
  <si>
    <t>$V$15=$X$15</t>
  </si>
  <si>
    <t>$V$16=$X$16</t>
  </si>
  <si>
    <t>$V$17=$X$17</t>
  </si>
  <si>
    <t>$V$18=$X$18</t>
  </si>
  <si>
    <t>$V$19=$X$19</t>
  </si>
  <si>
    <t>$V$20=$X$20</t>
  </si>
  <si>
    <t>$V$21=$X$21</t>
  </si>
  <si>
    <t>$V$6&lt;=$X$6</t>
  </si>
  <si>
    <t>$V$11&lt;=$X$11</t>
  </si>
  <si>
    <t>$V$13&lt;=$X$13</t>
  </si>
  <si>
    <t xml:space="preserve"> </t>
  </si>
  <si>
    <t>Максимальное число подзадач , Максимальное число целочисленных решений , Целочисленное отклонение 1%</t>
  </si>
  <si>
    <t>Максимальное время ,  Число итераций , Precision 0,000001, Использовать автоматическое масштабирование</t>
  </si>
  <si>
    <t>$V$36</t>
  </si>
  <si>
    <t>1(коэф автономии)</t>
  </si>
  <si>
    <t>2(коэф.клинтской базы)</t>
  </si>
  <si>
    <t>3(коэф.маневренности)</t>
  </si>
  <si>
    <t>4(коэф.общей ликвидности)</t>
  </si>
  <si>
    <t>5(коэф.эф-ти.исп.акт)</t>
  </si>
  <si>
    <t>7(коэф.покрытия процентов)</t>
  </si>
  <si>
    <t>$V$37</t>
  </si>
  <si>
    <t>$V$38</t>
  </si>
  <si>
    <t>$V$39</t>
  </si>
  <si>
    <t>$V$40</t>
  </si>
  <si>
    <t>$V$41</t>
  </si>
  <si>
    <t>$V$42</t>
  </si>
  <si>
    <t>1 (коэф автономии)</t>
  </si>
  <si>
    <t>2 (коэф.клинтской базы)</t>
  </si>
  <si>
    <t>3 (коэф.маневренности)</t>
  </si>
  <si>
    <t>$V$36=$X$36</t>
  </si>
  <si>
    <t>$V$37=$X$37</t>
  </si>
  <si>
    <t>$V$39=$X$39</t>
  </si>
  <si>
    <t>$V$38=$X$38</t>
  </si>
  <si>
    <t>$V$40=$X$40</t>
  </si>
  <si>
    <t>$V$41=$X$41</t>
  </si>
  <si>
    <t>$V$42=$X$42</t>
  </si>
  <si>
    <t>Ссудная задолженность -РВПС Сумма произведений</t>
  </si>
  <si>
    <t xml:space="preserve">5(коэф.эф-ти.исп.акт) </t>
  </si>
  <si>
    <t xml:space="preserve">6(коэф.кач-ва ссудн.задол) </t>
  </si>
  <si>
    <t xml:space="preserve">7(коэф.покрытия процентов) </t>
  </si>
  <si>
    <t>Лист: [интегрированный коэффициент.xlsx]Лист1</t>
  </si>
  <si>
    <r>
      <t>К</t>
    </r>
    <r>
      <rPr>
        <vertAlign val="subscript"/>
        <sz val="16"/>
        <color rgb="FF000000"/>
        <rFont val="Times New Roman"/>
        <family val="1"/>
        <charset val="204"/>
      </rPr>
      <t>автономии</t>
    </r>
  </si>
  <si>
    <r>
      <t>К</t>
    </r>
    <r>
      <rPr>
        <vertAlign val="subscript"/>
        <sz val="16"/>
        <color rgb="FF000000"/>
        <rFont val="Times New Roman"/>
        <family val="1"/>
        <charset val="204"/>
      </rPr>
      <t>кл.б.</t>
    </r>
  </si>
  <si>
    <t>Кманевренности</t>
  </si>
  <si>
    <t>Кобщ.ликвидности</t>
  </si>
  <si>
    <t>Кэф.исп.активов</t>
  </si>
  <si>
    <t>Ккач.ссуд.задолженности</t>
  </si>
  <si>
    <t>Кпокр.процентов</t>
  </si>
  <si>
    <t>6(коэф.кач-ва ссудн.задолженности)</t>
  </si>
  <si>
    <t>Собственный капитал</t>
  </si>
  <si>
    <t xml:space="preserve">Ссудная задолженность </t>
  </si>
  <si>
    <t>Cобственные средства-внеоборотные активы (СОС)</t>
  </si>
  <si>
    <t xml:space="preserve">61257926,6548
</t>
  </si>
  <si>
    <t xml:space="preserve">32342083,02154
</t>
  </si>
  <si>
    <t xml:space="preserve">296298571,04854
</t>
  </si>
  <si>
    <t xml:space="preserve">198762177,94564
</t>
  </si>
  <si>
    <t xml:space="preserve">16103266,0012
</t>
  </si>
  <si>
    <t>Отчет создан: 03.02.2016 23:01:27</t>
  </si>
  <si>
    <t xml:space="preserve">Интенрированный коэффииент </t>
  </si>
  <si>
    <t>1(коэф маневренности)</t>
  </si>
  <si>
    <t>2(коэф.автономии)</t>
  </si>
  <si>
    <t>3(коэф.клиентской базы)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</si>
</sst>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3" x14ac:knownFonts="1">
    <font>
      <sz val="11"/>
      <color theme="1"/>
      <name val="Calibri"/>
      <family val="2"/>
      <charset val="204"/>
      <scheme val="minor"/>
    </font>
    <font>
      <sz val="10"/>
      <color rgb="FF000000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1"/>
      <color indexed="18"/>
      <name val="Calibri"/>
      <family val="2"/>
      <charset val="204"/>
      <scheme val="minor"/>
    </font>
    <font>
      <sz val="12"/>
      <color rgb="FFFF0000"/>
      <name val="Times New Roman"/>
      <family val="1"/>
      <charset val="204"/>
    </font>
    <font>
      <sz val="12"/>
      <color rgb="FF0070C0"/>
      <name val="Times New Roman"/>
      <family val="1"/>
      <charset val="204"/>
    </font>
    <font>
      <b/>
      <sz val="12"/>
      <color rgb="FFFF0000"/>
      <name val="Times New Roman"/>
      <family val="1"/>
      <charset val="204"/>
    </font>
    <font>
      <b/>
      <sz val="11"/>
      <color indexed="18"/>
      <name val="Calibri"/>
      <family val="2"/>
      <charset val="204"/>
      <scheme val="minor"/>
    </font>
    <font>
      <b/>
      <sz val="12"/>
      <color rgb="FF0070C0"/>
      <name val="Times New Roman"/>
      <family val="1"/>
      <charset val="204"/>
    </font>
    <font>
      <sz val="12"/>
      <name val="Times New Roman"/>
      <family val="1"/>
      <charset val="204"/>
    </font>
    <font>
      <vertAlign val="subscript"/>
      <sz val="16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4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rgb="FFFF0000"/>
      </top>
      <bottom style="medium">
        <color indexed="64"/>
      </bottom>
      <diagonal/>
    </border>
    <border>
      <left/>
      <right style="medium">
        <color indexed="64"/>
      </right>
      <top style="medium">
        <color rgb="FFFF0000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rgb="FFFF0000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rgb="FFFF0000"/>
      </left>
      <right/>
      <top style="medium">
        <color indexed="64"/>
      </top>
      <bottom style="medium">
        <color indexed="64"/>
      </bottom>
      <diagonal/>
    </border>
    <border>
      <left style="medium">
        <color rgb="FFFF0000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theme="1"/>
      </bottom>
      <diagonal/>
    </border>
    <border>
      <left style="medium">
        <color rgb="FFFF0000"/>
      </left>
      <right/>
      <top/>
      <bottom style="medium">
        <color indexed="64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medium">
        <color theme="1"/>
      </right>
      <top/>
      <bottom style="medium">
        <color theme="1"/>
      </bottom>
      <diagonal/>
    </border>
    <border>
      <left/>
      <right/>
      <top style="medium">
        <color indexed="64"/>
      </top>
      <bottom/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indexed="64"/>
      </bottom>
      <diagonal/>
    </border>
    <border>
      <left/>
      <right/>
      <top style="medium">
        <color indexed="23"/>
      </top>
      <bottom/>
      <diagonal/>
    </border>
    <border>
      <left/>
      <right/>
      <top style="medium">
        <color indexed="23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indexed="23"/>
      </top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 style="medium">
        <color indexed="64"/>
      </right>
      <top style="medium">
        <color theme="1"/>
      </top>
      <bottom style="medium">
        <color indexed="64"/>
      </bottom>
      <diagonal/>
    </border>
    <border>
      <left/>
      <right/>
      <top style="medium">
        <color indexed="23"/>
      </top>
      <bottom style="medium">
        <color theme="1" tint="0.499984740745262"/>
      </bottom>
      <diagonal/>
    </border>
  </borders>
  <cellStyleXfs count="1">
    <xf numFmtId="0" fontId="0" fillId="0" borderId="0"/>
  </cellStyleXfs>
  <cellXfs count="107">
    <xf numFmtId="0" fontId="0" fillId="0" borderId="0" xfId="0"/>
    <xf numFmtId="0" fontId="2" fillId="0" borderId="1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 wrapText="1"/>
    </xf>
    <xf numFmtId="0" fontId="4" fillId="0" borderId="0" xfId="0" applyFont="1"/>
    <xf numFmtId="0" fontId="5" fillId="0" borderId="8" xfId="0" applyFont="1" applyFill="1" applyBorder="1" applyAlignment="1">
      <alignment horizontal="center"/>
    </xf>
    <xf numFmtId="0" fontId="0" fillId="0" borderId="9" xfId="0" applyFill="1" applyBorder="1" applyAlignment="1"/>
    <xf numFmtId="0" fontId="0" fillId="0" borderId="9" xfId="0" applyNumberFormat="1" applyFill="1" applyBorder="1" applyAlignment="1"/>
    <xf numFmtId="0" fontId="0" fillId="0" borderId="10" xfId="0" applyFill="1" applyBorder="1" applyAlignment="1"/>
    <xf numFmtId="0" fontId="0" fillId="0" borderId="10" xfId="0" applyNumberFormat="1" applyFill="1" applyBorder="1" applyAlignment="1"/>
    <xf numFmtId="0" fontId="3" fillId="0" borderId="6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3" fillId="0" borderId="14" xfId="0" applyFont="1" applyBorder="1" applyAlignment="1">
      <alignment horizontal="left" vertical="center"/>
    </xf>
    <xf numFmtId="0" fontId="3" fillId="0" borderId="16" xfId="0" applyFont="1" applyBorder="1" applyAlignment="1">
      <alignment horizontal="left" vertical="center"/>
    </xf>
    <xf numFmtId="0" fontId="3" fillId="0" borderId="12" xfId="0" applyFont="1" applyBorder="1" applyAlignment="1">
      <alignment horizontal="left" vertical="center"/>
    </xf>
    <xf numFmtId="0" fontId="3" fillId="0" borderId="15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7" fillId="0" borderId="6" xfId="0" applyFont="1" applyBorder="1" applyAlignment="1">
      <alignment horizontal="left" vertical="center"/>
    </xf>
    <xf numFmtId="0" fontId="3" fillId="0" borderId="18" xfId="0" applyFont="1" applyBorder="1" applyAlignment="1">
      <alignment horizontal="left" vertical="center"/>
    </xf>
    <xf numFmtId="0" fontId="6" fillId="0" borderId="18" xfId="0" applyFont="1" applyBorder="1" applyAlignment="1">
      <alignment horizontal="left" vertical="center"/>
    </xf>
    <xf numFmtId="0" fontId="6" fillId="0" borderId="20" xfId="0" applyFont="1" applyBorder="1" applyAlignment="1">
      <alignment horizontal="left" vertical="center"/>
    </xf>
    <xf numFmtId="0" fontId="6" fillId="0" borderId="21" xfId="0" applyFont="1" applyBorder="1" applyAlignment="1">
      <alignment horizontal="left" vertical="center"/>
    </xf>
    <xf numFmtId="0" fontId="7" fillId="0" borderId="18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3" fillId="0" borderId="11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3" fillId="0" borderId="13" xfId="0" applyFont="1" applyBorder="1" applyAlignment="1">
      <alignment horizontal="left" vertical="center"/>
    </xf>
    <xf numFmtId="0" fontId="7" fillId="0" borderId="4" xfId="0" applyFont="1" applyBorder="1" applyAlignment="1">
      <alignment horizontal="left" vertical="center"/>
    </xf>
    <xf numFmtId="0" fontId="6" fillId="0" borderId="26" xfId="0" applyFont="1" applyBorder="1" applyAlignment="1">
      <alignment horizontal="left" vertical="center"/>
    </xf>
    <xf numFmtId="0" fontId="6" fillId="0" borderId="27" xfId="0" applyFont="1" applyBorder="1" applyAlignment="1">
      <alignment horizontal="left" vertical="center"/>
    </xf>
    <xf numFmtId="0" fontId="6" fillId="0" borderId="28" xfId="0" applyFont="1" applyBorder="1" applyAlignment="1">
      <alignment horizontal="left" vertical="center"/>
    </xf>
    <xf numFmtId="0" fontId="3" fillId="0" borderId="26" xfId="0" applyFont="1" applyBorder="1" applyAlignment="1">
      <alignment horizontal="left" vertical="center"/>
    </xf>
    <xf numFmtId="0" fontId="3" fillId="0" borderId="29" xfId="0" applyFont="1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right" vertical="center"/>
    </xf>
    <xf numFmtId="0" fontId="0" fillId="0" borderId="0" xfId="0" applyBorder="1"/>
    <xf numFmtId="0" fontId="1" fillId="0" borderId="0" xfId="0" applyFont="1" applyBorder="1" applyAlignment="1">
      <alignment horizontal="center" vertical="center" wrapText="1"/>
    </xf>
    <xf numFmtId="0" fontId="6" fillId="0" borderId="29" xfId="0" applyFont="1" applyBorder="1" applyAlignment="1">
      <alignment horizontal="left" vertical="center"/>
    </xf>
    <xf numFmtId="0" fontId="6" fillId="0" borderId="31" xfId="0" applyFont="1" applyBorder="1" applyAlignment="1">
      <alignment horizontal="left" vertical="center"/>
    </xf>
    <xf numFmtId="0" fontId="0" fillId="0" borderId="0" xfId="0" applyFill="1" applyBorder="1" applyAlignment="1"/>
    <xf numFmtId="0" fontId="0" fillId="0" borderId="0" xfId="0" applyNumberFormat="1" applyFill="1" applyBorder="1" applyAlignment="1"/>
    <xf numFmtId="0" fontId="0" fillId="0" borderId="32" xfId="0" applyFill="1" applyBorder="1" applyAlignment="1"/>
    <xf numFmtId="0" fontId="0" fillId="0" borderId="33" xfId="0" applyNumberFormat="1" applyBorder="1"/>
    <xf numFmtId="0" fontId="0" fillId="0" borderId="34" xfId="0" applyNumberFormat="1" applyBorder="1"/>
    <xf numFmtId="0" fontId="0" fillId="0" borderId="35" xfId="0" applyFill="1" applyBorder="1" applyAlignment="1"/>
    <xf numFmtId="0" fontId="0" fillId="0" borderId="34" xfId="0" applyFill="1" applyBorder="1" applyAlignment="1"/>
    <xf numFmtId="0" fontId="0" fillId="0" borderId="34" xfId="0" applyNumberFormat="1" applyFill="1" applyBorder="1" applyAlignment="1"/>
    <xf numFmtId="0" fontId="0" fillId="0" borderId="36" xfId="0" applyFill="1" applyBorder="1" applyAlignment="1"/>
    <xf numFmtId="0" fontId="0" fillId="0" borderId="34" xfId="0" applyBorder="1"/>
    <xf numFmtId="0" fontId="0" fillId="0" borderId="35" xfId="0" applyNumberFormat="1" applyFill="1" applyBorder="1" applyAlignment="1"/>
    <xf numFmtId="0" fontId="0" fillId="0" borderId="36" xfId="0" applyNumberFormat="1" applyFill="1" applyBorder="1" applyAlignment="1"/>
    <xf numFmtId="0" fontId="2" fillId="0" borderId="37" xfId="0" applyFont="1" applyBorder="1" applyAlignment="1">
      <alignment horizontal="left" vertical="center"/>
    </xf>
    <xf numFmtId="164" fontId="2" fillId="2" borderId="5" xfId="0" applyNumberFormat="1" applyFont="1" applyFill="1" applyBorder="1" applyAlignment="1">
      <alignment horizontal="left" vertical="center"/>
    </xf>
    <xf numFmtId="16" fontId="3" fillId="0" borderId="0" xfId="0" applyNumberFormat="1" applyFont="1" applyAlignment="1">
      <alignment horizontal="left" vertical="center"/>
    </xf>
    <xf numFmtId="0" fontId="3" fillId="0" borderId="1" xfId="0" applyNumberFormat="1" applyFont="1" applyBorder="1" applyAlignment="1">
      <alignment horizontal="left" vertical="center"/>
    </xf>
    <xf numFmtId="0" fontId="6" fillId="0" borderId="38" xfId="0" applyFont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justify" wrapText="1"/>
    </xf>
    <xf numFmtId="0" fontId="3" fillId="2" borderId="1" xfId="0" applyFont="1" applyFill="1" applyBorder="1" applyAlignment="1">
      <alignment horizontal="center" vertical="justify"/>
    </xf>
    <xf numFmtId="0" fontId="3" fillId="2" borderId="6" xfId="0" applyFont="1" applyFill="1" applyBorder="1" applyAlignment="1">
      <alignment horizontal="center" vertical="justify" wrapText="1"/>
    </xf>
    <xf numFmtId="0" fontId="2" fillId="2" borderId="1" xfId="0" applyFont="1" applyFill="1" applyBorder="1" applyAlignment="1">
      <alignment horizontal="center" vertical="justify"/>
    </xf>
    <xf numFmtId="0" fontId="2" fillId="2" borderId="6" xfId="0" applyFont="1" applyFill="1" applyBorder="1" applyAlignment="1">
      <alignment horizontal="center" vertical="justify"/>
    </xf>
    <xf numFmtId="0" fontId="3" fillId="2" borderId="0" xfId="0" applyFont="1" applyFill="1" applyAlignment="1">
      <alignment horizontal="center" vertical="justify" wrapText="1"/>
    </xf>
    <xf numFmtId="0" fontId="3" fillId="2" borderId="14" xfId="0" applyFont="1" applyFill="1" applyBorder="1" applyAlignment="1">
      <alignment horizontal="center" vertical="justify" wrapText="1"/>
    </xf>
    <xf numFmtId="0" fontId="3" fillId="3" borderId="18" xfId="0" applyFont="1" applyFill="1" applyBorder="1" applyAlignment="1">
      <alignment horizontal="center" vertical="justify"/>
    </xf>
    <xf numFmtId="0" fontId="3" fillId="3" borderId="4" xfId="0" applyFont="1" applyFill="1" applyBorder="1" applyAlignment="1">
      <alignment horizontal="center" vertical="justify"/>
    </xf>
    <xf numFmtId="0" fontId="3" fillId="3" borderId="1" xfId="0" applyFont="1" applyFill="1" applyBorder="1" applyAlignment="1">
      <alignment horizontal="center" vertical="justify"/>
    </xf>
    <xf numFmtId="0" fontId="3" fillId="3" borderId="6" xfId="0" applyFont="1" applyFill="1" applyBorder="1" applyAlignment="1">
      <alignment horizontal="center" vertical="justify"/>
    </xf>
    <xf numFmtId="0" fontId="0" fillId="0" borderId="10" xfId="0" applyFill="1" applyBorder="1" applyAlignment="1">
      <alignment horizontal="left"/>
    </xf>
    <xf numFmtId="0" fontId="11" fillId="0" borderId="17" xfId="0" applyFont="1" applyBorder="1" applyAlignment="1">
      <alignment horizontal="left" vertical="center"/>
    </xf>
    <xf numFmtId="0" fontId="11" fillId="0" borderId="4" xfId="0" applyFont="1" applyBorder="1" applyAlignment="1">
      <alignment horizontal="left" vertical="center"/>
    </xf>
    <xf numFmtId="0" fontId="11" fillId="0" borderId="1" xfId="0" applyFont="1" applyBorder="1" applyAlignment="1">
      <alignment horizontal="left" vertical="center"/>
    </xf>
    <xf numFmtId="0" fontId="11" fillId="0" borderId="19" xfId="0" applyFont="1" applyBorder="1" applyAlignment="1">
      <alignment horizontal="left" vertical="center"/>
    </xf>
    <xf numFmtId="0" fontId="11" fillId="0" borderId="28" xfId="0" applyFont="1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11" fillId="0" borderId="2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24" xfId="0" applyFont="1" applyFill="1" applyBorder="1" applyAlignment="1">
      <alignment horizontal="left" vertical="center" wrapText="1"/>
    </xf>
    <xf numFmtId="0" fontId="6" fillId="0" borderId="25" xfId="0" applyFont="1" applyBorder="1" applyAlignment="1">
      <alignment horizontal="left" vertical="center" wrapText="1"/>
    </xf>
    <xf numFmtId="0" fontId="6" fillId="0" borderId="22" xfId="0" applyFont="1" applyBorder="1" applyAlignment="1">
      <alignment horizontal="left" vertical="center" wrapText="1"/>
    </xf>
    <xf numFmtId="0" fontId="6" fillId="0" borderId="23" xfId="0" applyFont="1" applyBorder="1" applyAlignment="1">
      <alignment horizontal="left" vertical="center" wrapText="1"/>
    </xf>
    <xf numFmtId="0" fontId="8" fillId="0" borderId="26" xfId="0" applyFont="1" applyBorder="1" applyAlignment="1">
      <alignment horizontal="left" vertical="center" wrapText="1"/>
    </xf>
    <xf numFmtId="0" fontId="10" fillId="0" borderId="18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2" fillId="0" borderId="2" xfId="0" applyFont="1" applyFill="1" applyBorder="1" applyAlignment="1">
      <alignment horizontal="left" vertical="center" wrapText="1"/>
    </xf>
    <xf numFmtId="0" fontId="3" fillId="0" borderId="25" xfId="0" applyFont="1" applyBorder="1" applyAlignment="1">
      <alignment horizontal="left" vertical="center" wrapText="1"/>
    </xf>
    <xf numFmtId="0" fontId="3" fillId="0" borderId="22" xfId="0" applyFont="1" applyBorder="1" applyAlignment="1">
      <alignment horizontal="left" vertical="center" wrapText="1"/>
    </xf>
    <xf numFmtId="0" fontId="3" fillId="0" borderId="23" xfId="0" applyFont="1" applyBorder="1" applyAlignment="1">
      <alignment horizontal="left" vertical="center" wrapText="1"/>
    </xf>
    <xf numFmtId="0" fontId="3" fillId="0" borderId="39" xfId="0" applyFont="1" applyBorder="1" applyAlignment="1">
      <alignment horizontal="left" vertical="center" wrapText="1"/>
    </xf>
    <xf numFmtId="0" fontId="0" fillId="0" borderId="0" xfId="0" applyNumberFormat="1" applyBorder="1"/>
    <xf numFmtId="0" fontId="9" fillId="0" borderId="40" xfId="0" applyFont="1" applyFill="1" applyBorder="1" applyAlignment="1">
      <alignment horizontal="center"/>
    </xf>
    <xf numFmtId="0" fontId="2" fillId="0" borderId="1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0" fontId="2" fillId="0" borderId="7" xfId="0" applyFont="1" applyFill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3"/>
  <sheetViews>
    <sheetView tabSelected="1" topLeftCell="C7" zoomScale="64" zoomScaleNormal="64" workbookViewId="0">
      <selection activeCell="V39" sqref="V39"/>
    </sheetView>
  </sheetViews>
  <sheetFormatPr defaultRowHeight="15.75" x14ac:dyDescent="0.25"/>
  <cols>
    <col min="1" max="1" width="41" style="2" customWidth="1"/>
    <col min="2" max="2" width="16.28515625" style="2" customWidth="1"/>
    <col min="3" max="3" width="15.85546875" style="2" customWidth="1"/>
    <col min="4" max="4" width="19.42578125" style="2" customWidth="1"/>
    <col min="5" max="5" width="17" style="2" customWidth="1"/>
    <col min="6" max="6" width="13.5703125" style="2" customWidth="1"/>
    <col min="7" max="7" width="14.85546875" style="2" customWidth="1"/>
    <col min="8" max="8" width="22.140625" style="2" customWidth="1"/>
    <col min="9" max="9" width="13.42578125" style="2" customWidth="1"/>
    <col min="10" max="10" width="12" style="2" customWidth="1"/>
    <col min="11" max="11" width="16.7109375" style="2" customWidth="1"/>
    <col min="12" max="12" width="14.42578125" style="2" customWidth="1"/>
    <col min="13" max="13" width="17.7109375" style="2" customWidth="1"/>
    <col min="14" max="14" width="7.85546875" style="2" customWidth="1"/>
    <col min="15" max="15" width="8.28515625" style="2" customWidth="1"/>
    <col min="16" max="16" width="8.5703125" style="2" customWidth="1"/>
    <col min="17" max="17" width="7.140625" style="2" customWidth="1"/>
    <col min="18" max="18" width="6" style="2" customWidth="1"/>
    <col min="19" max="19" width="6.7109375" style="2" customWidth="1"/>
    <col min="20" max="20" width="5.5703125" style="2" customWidth="1"/>
    <col min="21" max="21" width="7" style="2" customWidth="1"/>
    <col min="22" max="22" width="24.85546875" style="2" customWidth="1"/>
    <col min="23" max="23" width="13.28515625" style="2" customWidth="1"/>
    <col min="24" max="24" width="12.85546875" style="2" customWidth="1"/>
    <col min="25" max="16384" width="9.140625" style="2"/>
  </cols>
  <sheetData>
    <row r="1" spans="1:24" ht="31.5" customHeight="1" thickBot="1" x14ac:dyDescent="0.3">
      <c r="A1" s="98" t="s">
        <v>0</v>
      </c>
      <c r="B1" s="98" t="s">
        <v>224</v>
      </c>
      <c r="C1" s="98" t="s">
        <v>12</v>
      </c>
      <c r="D1" s="98" t="s">
        <v>1</v>
      </c>
      <c r="E1" s="98" t="s">
        <v>27</v>
      </c>
      <c r="F1" s="103" t="s">
        <v>11</v>
      </c>
      <c r="G1" s="103" t="s">
        <v>14</v>
      </c>
      <c r="H1" s="103" t="s">
        <v>15</v>
      </c>
      <c r="I1" s="103" t="s">
        <v>226</v>
      </c>
      <c r="J1" s="103" t="s">
        <v>18</v>
      </c>
      <c r="K1" s="103" t="s">
        <v>21</v>
      </c>
      <c r="L1" s="103" t="s">
        <v>22</v>
      </c>
      <c r="M1" s="104" t="s">
        <v>25</v>
      </c>
      <c r="N1" s="24"/>
      <c r="O1" s="32"/>
      <c r="P1" s="20"/>
      <c r="Q1" s="20"/>
      <c r="R1" s="21"/>
      <c r="S1" s="3"/>
      <c r="T1" s="11"/>
      <c r="U1" s="24"/>
      <c r="V1" s="102" t="s">
        <v>2</v>
      </c>
      <c r="W1" s="4" t="s">
        <v>3</v>
      </c>
      <c r="X1" s="4" t="s">
        <v>4</v>
      </c>
    </row>
    <row r="2" spans="1:24" ht="30" customHeight="1" thickBot="1" x14ac:dyDescent="0.3">
      <c r="A2" s="98"/>
      <c r="B2" s="98"/>
      <c r="C2" s="98"/>
      <c r="D2" s="98"/>
      <c r="E2" s="98"/>
      <c r="F2" s="103"/>
      <c r="G2" s="103"/>
      <c r="H2" s="103"/>
      <c r="I2" s="103"/>
      <c r="J2" s="103"/>
      <c r="K2" s="103"/>
      <c r="L2" s="103"/>
      <c r="M2" s="104"/>
      <c r="N2" s="24"/>
      <c r="O2" s="29"/>
      <c r="P2" s="3"/>
      <c r="Q2" s="3"/>
      <c r="R2" s="11"/>
      <c r="S2" s="3"/>
      <c r="T2" s="11"/>
      <c r="U2" s="24"/>
      <c r="V2" s="102"/>
      <c r="W2" s="4"/>
      <c r="X2" s="4"/>
    </row>
    <row r="3" spans="1:24" ht="27" customHeight="1" thickBot="1" x14ac:dyDescent="0.3">
      <c r="A3" s="98"/>
      <c r="B3" s="1" t="s">
        <v>5</v>
      </c>
      <c r="C3" s="1" t="s">
        <v>6</v>
      </c>
      <c r="D3" s="1" t="s">
        <v>7</v>
      </c>
      <c r="E3" s="1" t="s">
        <v>8</v>
      </c>
      <c r="F3" s="3" t="s">
        <v>13</v>
      </c>
      <c r="G3" s="3" t="s">
        <v>16</v>
      </c>
      <c r="H3" s="3" t="s">
        <v>17</v>
      </c>
      <c r="I3" s="3" t="s">
        <v>19</v>
      </c>
      <c r="J3" s="3" t="s">
        <v>20</v>
      </c>
      <c r="K3" s="3" t="s">
        <v>23</v>
      </c>
      <c r="L3" s="3" t="s">
        <v>24</v>
      </c>
      <c r="M3" s="11" t="s">
        <v>26</v>
      </c>
      <c r="N3" s="28" t="s">
        <v>87</v>
      </c>
      <c r="O3" s="33" t="s">
        <v>88</v>
      </c>
      <c r="P3" s="22" t="s">
        <v>89</v>
      </c>
      <c r="Q3" s="22" t="s">
        <v>90</v>
      </c>
      <c r="R3" s="23" t="s">
        <v>91</v>
      </c>
      <c r="S3" s="22" t="s">
        <v>92</v>
      </c>
      <c r="T3" s="23" t="s">
        <v>93</v>
      </c>
      <c r="U3" s="28" t="s">
        <v>95</v>
      </c>
      <c r="V3" s="12"/>
      <c r="W3" s="1"/>
      <c r="X3" s="1"/>
    </row>
    <row r="4" spans="1:24" ht="48" thickBot="1" x14ac:dyDescent="0.3">
      <c r="A4" s="98"/>
      <c r="B4" s="62" t="s">
        <v>228</v>
      </c>
      <c r="C4" s="63">
        <v>193916799.03564</v>
      </c>
      <c r="D4" s="64" t="s">
        <v>229</v>
      </c>
      <c r="E4" s="65">
        <v>29043411.568879999</v>
      </c>
      <c r="F4" s="66">
        <v>30133296.96759</v>
      </c>
      <c r="G4" s="65">
        <v>198956493.56595999</v>
      </c>
      <c r="H4" s="62" t="s">
        <v>230</v>
      </c>
      <c r="I4" s="62" t="s">
        <v>231</v>
      </c>
      <c r="J4" s="65">
        <v>191427945.58423001</v>
      </c>
      <c r="K4" s="67" t="s">
        <v>227</v>
      </c>
      <c r="L4" s="63">
        <v>258599359.04539999</v>
      </c>
      <c r="M4" s="68">
        <v>99192828.053414002</v>
      </c>
      <c r="N4" s="69">
        <v>0.58959853122299999</v>
      </c>
      <c r="O4" s="70">
        <v>1.1356545448699999</v>
      </c>
      <c r="P4" s="71">
        <v>0.687016978133692</v>
      </c>
      <c r="Q4" s="71">
        <v>0.2175383144318</v>
      </c>
      <c r="R4" s="72">
        <v>0.71936489999999997</v>
      </c>
      <c r="S4" s="71">
        <v>0.98978183624024996</v>
      </c>
      <c r="T4" s="72">
        <v>1.0199578123834101</v>
      </c>
      <c r="U4" s="69">
        <v>0.88246551046814703</v>
      </c>
      <c r="V4" s="12"/>
      <c r="W4" s="1"/>
      <c r="X4" s="1"/>
    </row>
    <row r="5" spans="1:24" ht="28.5" customHeight="1" thickBot="1" x14ac:dyDescent="0.3">
      <c r="A5" s="99" t="s">
        <v>216</v>
      </c>
      <c r="B5" s="1">
        <v>1</v>
      </c>
      <c r="C5" s="1"/>
      <c r="D5" s="1">
        <v>-0.5</v>
      </c>
      <c r="E5" s="1"/>
      <c r="F5" s="3"/>
      <c r="G5" s="3"/>
      <c r="H5" s="3"/>
      <c r="I5" s="3"/>
      <c r="J5" s="3"/>
      <c r="K5" s="3"/>
      <c r="L5" s="11"/>
      <c r="M5" s="24"/>
      <c r="N5" s="31"/>
      <c r="O5" s="3"/>
      <c r="P5" s="3"/>
      <c r="Q5" s="3"/>
      <c r="R5" s="11"/>
      <c r="S5" s="3"/>
      <c r="T5" s="11"/>
      <c r="U5" s="24"/>
      <c r="V5" s="12">
        <f>SUMPRODUCT($B$4:$U$4,B5:U5)</f>
        <v>0</v>
      </c>
      <c r="W5" s="1" t="s">
        <v>9</v>
      </c>
      <c r="X5" s="1">
        <v>0</v>
      </c>
    </row>
    <row r="6" spans="1:24" ht="16.5" thickBot="1" x14ac:dyDescent="0.3">
      <c r="A6" s="99"/>
      <c r="B6" s="3">
        <v>1</v>
      </c>
      <c r="C6" s="3"/>
      <c r="D6" s="3">
        <v>-0.8</v>
      </c>
      <c r="E6" s="3"/>
      <c r="F6" s="3"/>
      <c r="G6" s="3"/>
      <c r="H6" s="3"/>
      <c r="I6" s="3"/>
      <c r="J6" s="3"/>
      <c r="K6" s="3"/>
      <c r="L6" s="11"/>
      <c r="M6" s="24"/>
      <c r="N6" s="29"/>
      <c r="O6" s="3"/>
      <c r="P6" s="3"/>
      <c r="Q6" s="3"/>
      <c r="R6" s="11"/>
      <c r="S6" s="3"/>
      <c r="T6" s="11"/>
      <c r="U6" s="24"/>
      <c r="V6" s="12">
        <f t="shared" ref="V6:V11" si="0">SUMPRODUCT($B$4:$U$4,B6:U6)</f>
        <v>0</v>
      </c>
      <c r="W6" s="3" t="s">
        <v>28</v>
      </c>
      <c r="X6" s="3">
        <v>0</v>
      </c>
    </row>
    <row r="7" spans="1:24" ht="24" thickBot="1" x14ac:dyDescent="0.3">
      <c r="A7" s="82" t="s">
        <v>217</v>
      </c>
      <c r="B7" s="1"/>
      <c r="C7" s="1"/>
      <c r="D7" s="1"/>
      <c r="E7" s="1"/>
      <c r="F7" s="3"/>
      <c r="G7" s="3">
        <v>1</v>
      </c>
      <c r="H7" s="3"/>
      <c r="I7" s="3"/>
      <c r="J7" s="3">
        <v>-0.8</v>
      </c>
      <c r="K7" s="3"/>
      <c r="L7" s="11"/>
      <c r="M7" s="24"/>
      <c r="N7" s="29"/>
      <c r="O7" s="3"/>
      <c r="P7" s="3"/>
      <c r="Q7" s="3"/>
      <c r="R7" s="11"/>
      <c r="S7" s="3"/>
      <c r="T7" s="11"/>
      <c r="U7" s="24"/>
      <c r="V7" s="12">
        <f t="shared" si="0"/>
        <v>45814137.098575979</v>
      </c>
      <c r="W7" s="1" t="s">
        <v>9</v>
      </c>
      <c r="X7" s="1">
        <v>0</v>
      </c>
    </row>
    <row r="8" spans="1:24" ht="16.5" thickBot="1" x14ac:dyDescent="0.3">
      <c r="A8" s="82" t="s">
        <v>218</v>
      </c>
      <c r="B8" s="1">
        <v>-0.5</v>
      </c>
      <c r="C8" s="1"/>
      <c r="D8" s="1"/>
      <c r="E8" s="1"/>
      <c r="F8" s="3"/>
      <c r="G8" s="3"/>
      <c r="H8" s="3"/>
      <c r="I8" s="3">
        <v>1</v>
      </c>
      <c r="J8" s="3"/>
      <c r="K8" s="3"/>
      <c r="L8" s="11"/>
      <c r="M8" s="24"/>
      <c r="N8" s="29"/>
      <c r="O8" s="3"/>
      <c r="P8" s="3"/>
      <c r="Q8" s="3"/>
      <c r="R8" s="11"/>
      <c r="S8" s="3"/>
      <c r="T8" s="11"/>
      <c r="U8" s="24"/>
      <c r="V8" s="12">
        <f t="shared" si="0"/>
        <v>0</v>
      </c>
      <c r="W8" s="1" t="s">
        <v>9</v>
      </c>
      <c r="X8" s="1">
        <v>0</v>
      </c>
    </row>
    <row r="9" spans="1:24" ht="16.5" customHeight="1" thickBot="1" x14ac:dyDescent="0.3">
      <c r="A9" s="81" t="s">
        <v>219</v>
      </c>
      <c r="B9" s="3"/>
      <c r="C9" s="3"/>
      <c r="D9" s="3"/>
      <c r="E9" s="3"/>
      <c r="F9" s="3"/>
      <c r="G9" s="3"/>
      <c r="H9" s="3"/>
      <c r="I9" s="3"/>
      <c r="J9" s="3"/>
      <c r="K9" s="3">
        <v>1</v>
      </c>
      <c r="L9" s="11">
        <v>-0.2</v>
      </c>
      <c r="M9" s="24"/>
      <c r="N9" s="29"/>
      <c r="O9" s="3"/>
      <c r="P9" s="3"/>
      <c r="Q9" s="3"/>
      <c r="R9" s="11"/>
      <c r="S9" s="3"/>
      <c r="T9" s="11"/>
      <c r="U9" s="24"/>
      <c r="V9" s="12">
        <f>-(SUMPRODUCT($B$4:$U$4,B9:U9))</f>
        <v>51719871.809080005</v>
      </c>
      <c r="W9" s="1" t="s">
        <v>9</v>
      </c>
      <c r="X9" s="1">
        <v>0</v>
      </c>
    </row>
    <row r="10" spans="1:24" ht="15.75" customHeight="1" thickBot="1" x14ac:dyDescent="0.3">
      <c r="A10" s="100" t="s">
        <v>220</v>
      </c>
      <c r="B10" s="3"/>
      <c r="C10" s="3"/>
      <c r="D10" s="3">
        <v>-0.65</v>
      </c>
      <c r="E10" s="3"/>
      <c r="F10" s="3"/>
      <c r="G10" s="3"/>
      <c r="H10" s="3">
        <v>1</v>
      </c>
      <c r="I10" s="3"/>
      <c r="J10" s="3"/>
      <c r="K10" s="3"/>
      <c r="L10" s="11"/>
      <c r="M10" s="24"/>
      <c r="N10" s="29"/>
      <c r="O10" s="3"/>
      <c r="P10" s="3"/>
      <c r="Q10" s="3"/>
      <c r="R10" s="11"/>
      <c r="S10" s="3"/>
      <c r="T10" s="11"/>
      <c r="U10" s="24"/>
      <c r="V10" s="12">
        <f t="shared" si="0"/>
        <v>0</v>
      </c>
      <c r="W10" s="1" t="s">
        <v>9</v>
      </c>
      <c r="X10" s="1">
        <v>0</v>
      </c>
    </row>
    <row r="11" spans="1:24" ht="16.5" customHeight="1" thickBot="1" x14ac:dyDescent="0.3">
      <c r="A11" s="100"/>
      <c r="B11" s="3"/>
      <c r="C11" s="3"/>
      <c r="D11" s="3">
        <v>-0.85</v>
      </c>
      <c r="E11" s="3"/>
      <c r="F11" s="3"/>
      <c r="G11" s="3"/>
      <c r="H11" s="3">
        <v>1</v>
      </c>
      <c r="I11" s="3"/>
      <c r="J11" s="3"/>
      <c r="K11" s="3"/>
      <c r="L11" s="11"/>
      <c r="M11" s="24"/>
      <c r="N11" s="29"/>
      <c r="O11" s="3"/>
      <c r="P11" s="3"/>
      <c r="Q11" s="3"/>
      <c r="R11" s="11"/>
      <c r="S11" s="3"/>
      <c r="T11" s="11"/>
      <c r="U11" s="24"/>
      <c r="V11" s="12">
        <f t="shared" si="0"/>
        <v>0</v>
      </c>
      <c r="W11" s="3" t="s">
        <v>28</v>
      </c>
      <c r="X11" s="3">
        <v>0</v>
      </c>
    </row>
    <row r="12" spans="1:24" ht="15.75" customHeight="1" thickBot="1" x14ac:dyDescent="0.3">
      <c r="A12" s="101" t="s">
        <v>221</v>
      </c>
      <c r="B12" s="3"/>
      <c r="C12" s="3">
        <v>-0.96</v>
      </c>
      <c r="D12" s="3"/>
      <c r="E12" s="3"/>
      <c r="F12" s="3"/>
      <c r="G12" s="3"/>
      <c r="H12" s="3"/>
      <c r="I12" s="3"/>
      <c r="J12" s="3"/>
      <c r="K12" s="3"/>
      <c r="L12" s="11"/>
      <c r="M12" s="24">
        <v>1</v>
      </c>
      <c r="N12" s="29"/>
      <c r="O12" s="3"/>
      <c r="P12" s="3"/>
      <c r="Q12" s="3"/>
      <c r="R12" s="11"/>
      <c r="S12" s="3"/>
      <c r="T12" s="11"/>
      <c r="U12" s="24"/>
      <c r="V12" s="12">
        <f>-(SUMPRODUCT($B$4:$U$4,B12:U12))</f>
        <v>86967299.020800397</v>
      </c>
      <c r="W12" s="1" t="s">
        <v>9</v>
      </c>
      <c r="X12" s="1">
        <v>0</v>
      </c>
    </row>
    <row r="13" spans="1:24" ht="16.5" thickBot="1" x14ac:dyDescent="0.3">
      <c r="A13" s="101"/>
      <c r="B13" s="3"/>
      <c r="C13" s="3">
        <v>-0.99</v>
      </c>
      <c r="D13" s="3"/>
      <c r="E13" s="3"/>
      <c r="F13" s="3"/>
      <c r="G13" s="3"/>
      <c r="H13" s="3"/>
      <c r="I13" s="3"/>
      <c r="J13" s="3"/>
      <c r="K13" s="3"/>
      <c r="L13" s="11"/>
      <c r="M13" s="24">
        <v>1</v>
      </c>
      <c r="N13" s="29"/>
      <c r="O13" s="3"/>
      <c r="P13" s="3"/>
      <c r="Q13" s="3"/>
      <c r="R13" s="11"/>
      <c r="S13" s="3"/>
      <c r="T13" s="11"/>
      <c r="U13" s="24"/>
      <c r="V13" s="12">
        <f>SUMPRODUCT($B$4:$U$4,B13:U13)</f>
        <v>-92784802.991869584</v>
      </c>
      <c r="W13" s="3" t="s">
        <v>28</v>
      </c>
      <c r="X13" s="3">
        <v>0</v>
      </c>
    </row>
    <row r="14" spans="1:24" ht="16.5" thickBot="1" x14ac:dyDescent="0.3">
      <c r="A14" s="83" t="s">
        <v>222</v>
      </c>
      <c r="B14" s="13"/>
      <c r="C14" s="13"/>
      <c r="D14" s="13"/>
      <c r="E14" s="13">
        <v>1</v>
      </c>
      <c r="F14" s="13">
        <v>-1</v>
      </c>
      <c r="G14" s="13"/>
      <c r="H14" s="13"/>
      <c r="I14" s="13"/>
      <c r="J14" s="13"/>
      <c r="K14" s="13"/>
      <c r="L14" s="18"/>
      <c r="M14" s="24"/>
      <c r="N14" s="30"/>
      <c r="O14" s="13"/>
      <c r="P14" s="13"/>
      <c r="Q14" s="13"/>
      <c r="R14" s="18"/>
      <c r="S14" s="13"/>
      <c r="T14" s="18"/>
      <c r="U14" s="24"/>
      <c r="V14" s="12">
        <f>-(SUMPRODUCT($B$4:$U$4,B14:U14))</f>
        <v>1089885.3987100013</v>
      </c>
      <c r="W14" s="14" t="s">
        <v>9</v>
      </c>
      <c r="X14" s="14">
        <v>0</v>
      </c>
    </row>
    <row r="15" spans="1:24" ht="16.5" thickBot="1" x14ac:dyDescent="0.3">
      <c r="A15" s="84" t="s">
        <v>189</v>
      </c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6"/>
      <c r="M15" s="25"/>
      <c r="N15" s="27"/>
      <c r="O15" s="25"/>
      <c r="P15" s="25"/>
      <c r="Q15" s="25"/>
      <c r="R15" s="25"/>
      <c r="S15" s="25"/>
      <c r="T15" s="25"/>
      <c r="U15" s="24"/>
      <c r="V15" s="74">
        <v>12598565</v>
      </c>
      <c r="W15" s="75" t="s">
        <v>94</v>
      </c>
      <c r="X15" s="76">
        <v>0</v>
      </c>
    </row>
    <row r="16" spans="1:24" ht="16.5" thickBot="1" x14ac:dyDescent="0.3">
      <c r="A16" s="85" t="s">
        <v>190</v>
      </c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6"/>
      <c r="M16" s="25"/>
      <c r="N16" s="27"/>
      <c r="O16" s="25"/>
      <c r="P16" s="25"/>
      <c r="Q16" s="25"/>
      <c r="R16" s="25"/>
      <c r="S16" s="25"/>
      <c r="T16" s="25"/>
      <c r="U16" s="24"/>
      <c r="V16" s="74">
        <f>-(G4-J4*O4)</f>
        <v>18439522.851897866</v>
      </c>
      <c r="W16" s="75" t="s">
        <v>94</v>
      </c>
      <c r="X16" s="76">
        <v>0</v>
      </c>
    </row>
    <row r="17" spans="1:26" ht="15" customHeight="1" thickBot="1" x14ac:dyDescent="0.3">
      <c r="A17" s="85" t="s">
        <v>191</v>
      </c>
      <c r="B17" s="25"/>
      <c r="C17" s="25"/>
      <c r="D17" s="25"/>
      <c r="E17" s="25"/>
      <c r="F17" s="25"/>
      <c r="G17" s="25"/>
      <c r="H17" s="44"/>
      <c r="I17" s="25"/>
      <c r="J17" s="25"/>
      <c r="K17" s="25"/>
      <c r="L17" s="26"/>
      <c r="M17" s="25"/>
      <c r="N17" s="27"/>
      <c r="O17" s="25"/>
      <c r="P17" s="25"/>
      <c r="Q17" s="25"/>
      <c r="R17" s="25"/>
      <c r="S17" s="25"/>
      <c r="T17" s="25"/>
      <c r="U17" s="24"/>
      <c r="V17" s="74">
        <v>465789354</v>
      </c>
      <c r="W17" s="75" t="s">
        <v>94</v>
      </c>
      <c r="X17" s="76">
        <v>0</v>
      </c>
    </row>
    <row r="18" spans="1:26" ht="16.5" thickBot="1" x14ac:dyDescent="0.3">
      <c r="A18" s="85" t="s">
        <v>192</v>
      </c>
      <c r="B18" s="25"/>
      <c r="C18" s="25"/>
      <c r="D18" s="25"/>
      <c r="E18" s="25"/>
      <c r="F18" s="25"/>
      <c r="G18" s="25"/>
      <c r="H18" s="43"/>
      <c r="I18" s="25"/>
      <c r="J18" s="25"/>
      <c r="K18" s="25"/>
      <c r="L18" s="26"/>
      <c r="M18" s="25"/>
      <c r="N18" s="27"/>
      <c r="O18" s="25"/>
      <c r="P18" s="25"/>
      <c r="Q18" s="25"/>
      <c r="R18" s="25"/>
      <c r="S18" s="25"/>
      <c r="T18" s="25"/>
      <c r="U18" s="24"/>
      <c r="V18" s="74">
        <v>1238795</v>
      </c>
      <c r="W18" s="75" t="s">
        <v>94</v>
      </c>
      <c r="X18" s="76">
        <v>0</v>
      </c>
    </row>
    <row r="19" spans="1:26" ht="16.5" thickBot="1" x14ac:dyDescent="0.3">
      <c r="A19" s="85" t="s">
        <v>193</v>
      </c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6"/>
      <c r="M19" s="25"/>
      <c r="N19" s="27"/>
      <c r="O19" s="25"/>
      <c r="P19" s="25"/>
      <c r="Q19" s="25"/>
      <c r="R19" s="25"/>
      <c r="S19" s="25"/>
      <c r="T19" s="25"/>
      <c r="U19" s="24"/>
      <c r="V19" s="74">
        <v>156546548</v>
      </c>
      <c r="W19" s="75" t="s">
        <v>94</v>
      </c>
      <c r="X19" s="76">
        <v>0</v>
      </c>
    </row>
    <row r="20" spans="1:26" ht="27.75" customHeight="1" thickBot="1" x14ac:dyDescent="0.3">
      <c r="A20" s="86" t="s">
        <v>223</v>
      </c>
      <c r="B20" s="25"/>
      <c r="C20" s="25"/>
      <c r="D20" s="25"/>
      <c r="E20" s="25"/>
      <c r="F20" s="25"/>
      <c r="G20" s="26"/>
      <c r="H20" s="61"/>
      <c r="I20" s="25"/>
      <c r="J20" s="25"/>
      <c r="K20" s="25"/>
      <c r="L20" s="26"/>
      <c r="M20" s="25"/>
      <c r="N20" s="27"/>
      <c r="O20" s="25"/>
      <c r="P20" s="25"/>
      <c r="Q20" s="25"/>
      <c r="R20" s="25"/>
      <c r="S20" s="25"/>
      <c r="T20" s="25"/>
      <c r="U20" s="24"/>
      <c r="V20" s="77">
        <f>-(M4-C4*S4)</f>
        <v>92742497.373913303</v>
      </c>
      <c r="W20" s="75" t="s">
        <v>94</v>
      </c>
      <c r="X20" s="76">
        <v>0</v>
      </c>
    </row>
    <row r="21" spans="1:26" ht="16.5" thickBot="1" x14ac:dyDescent="0.3">
      <c r="A21" s="87" t="s">
        <v>194</v>
      </c>
      <c r="B21" s="34"/>
      <c r="C21" s="34"/>
      <c r="D21" s="34"/>
      <c r="E21" s="34"/>
      <c r="F21" s="34"/>
      <c r="G21" s="34"/>
      <c r="H21" s="34"/>
      <c r="I21" s="34"/>
      <c r="J21" s="34"/>
      <c r="K21" s="34"/>
      <c r="L21" s="35"/>
      <c r="M21" s="34"/>
      <c r="N21" s="36"/>
      <c r="O21" s="34"/>
      <c r="P21" s="34"/>
      <c r="Q21" s="34"/>
      <c r="R21" s="34"/>
      <c r="S21" s="34"/>
      <c r="T21" s="35"/>
      <c r="U21" s="37"/>
      <c r="V21" s="78">
        <f>-(E4-F4*T4)</f>
        <v>1691280.0860827416</v>
      </c>
      <c r="W21" s="79" t="s">
        <v>94</v>
      </c>
      <c r="X21" s="80">
        <v>0</v>
      </c>
    </row>
    <row r="22" spans="1:26" ht="16.5" thickBot="1" x14ac:dyDescent="0.3">
      <c r="A22" s="88" t="s">
        <v>233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>
        <v>1</v>
      </c>
      <c r="V22" s="24">
        <f>SUMPRODUCT($B$4:$U$4,B22:U22)</f>
        <v>0.88246551046814703</v>
      </c>
      <c r="W22" s="24" t="s">
        <v>9</v>
      </c>
      <c r="X22" s="24">
        <v>0.7</v>
      </c>
    </row>
    <row r="23" spans="1:26" ht="16.5" thickBot="1" x14ac:dyDescent="0.3">
      <c r="A23" s="88" t="s">
        <v>233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>
        <v>1</v>
      </c>
      <c r="O23" s="24">
        <v>1</v>
      </c>
      <c r="P23" s="24">
        <v>1</v>
      </c>
      <c r="Q23" s="24">
        <v>1</v>
      </c>
      <c r="R23" s="24">
        <v>1</v>
      </c>
      <c r="S23" s="24">
        <v>1</v>
      </c>
      <c r="T23" s="24">
        <v>1</v>
      </c>
      <c r="U23" s="24">
        <v>-7</v>
      </c>
      <c r="V23" s="24">
        <f>-(SUMPRODUCT($B$4:$U$4,B23:U23))</f>
        <v>0.81834565599487785</v>
      </c>
      <c r="W23" s="24" t="s">
        <v>9</v>
      </c>
      <c r="X23" s="24">
        <v>0</v>
      </c>
      <c r="Z23" s="59"/>
    </row>
    <row r="24" spans="1:26" ht="16.5" thickBot="1" x14ac:dyDescent="0.3">
      <c r="A24" s="89" t="s">
        <v>224</v>
      </c>
      <c r="B24" s="15">
        <v>1</v>
      </c>
      <c r="C24" s="15"/>
      <c r="D24" s="15"/>
      <c r="E24" s="15"/>
      <c r="F24" s="16"/>
      <c r="G24" s="16"/>
      <c r="H24" s="16"/>
      <c r="I24" s="16"/>
      <c r="J24" s="16"/>
      <c r="K24" s="16"/>
      <c r="L24" s="19"/>
      <c r="M24" s="38"/>
      <c r="N24" s="31"/>
      <c r="O24" s="16"/>
      <c r="P24" s="16"/>
      <c r="Q24" s="16"/>
      <c r="R24" s="19"/>
      <c r="S24" s="16"/>
      <c r="T24" s="19"/>
      <c r="U24" s="38"/>
      <c r="V24" s="17">
        <f>SUMPRODUCT($B$4:$U$4,B24:U24)</f>
        <v>0</v>
      </c>
      <c r="W24" s="15" t="s">
        <v>28</v>
      </c>
      <c r="X24" s="15">
        <v>32342083</v>
      </c>
    </row>
    <row r="25" spans="1:26" ht="16.5" thickBot="1" x14ac:dyDescent="0.3">
      <c r="A25" s="82" t="s">
        <v>225</v>
      </c>
      <c r="B25" s="1"/>
      <c r="C25" s="1">
        <v>1</v>
      </c>
      <c r="D25" s="1"/>
      <c r="E25" s="1"/>
      <c r="F25" s="3"/>
      <c r="G25" s="3"/>
      <c r="H25" s="3"/>
      <c r="I25" s="3"/>
      <c r="J25" s="3"/>
      <c r="K25" s="3"/>
      <c r="L25" s="11"/>
      <c r="M25" s="24"/>
      <c r="N25" s="29"/>
      <c r="O25" s="3"/>
      <c r="P25" s="3"/>
      <c r="Q25" s="3"/>
      <c r="R25" s="11"/>
      <c r="S25" s="3"/>
      <c r="T25" s="11"/>
      <c r="U25" s="24"/>
      <c r="V25" s="17">
        <f t="shared" ref="V25:V34" si="1">SUMPRODUCT($B$4:$U$4,B25:U25)</f>
        <v>193916799.03564</v>
      </c>
      <c r="W25" s="1" t="s">
        <v>9</v>
      </c>
      <c r="X25" s="1">
        <v>193909688</v>
      </c>
    </row>
    <row r="26" spans="1:26" ht="16.5" thickBot="1" x14ac:dyDescent="0.3">
      <c r="A26" s="82" t="s">
        <v>1</v>
      </c>
      <c r="B26" s="1"/>
      <c r="C26" s="1"/>
      <c r="D26" s="1">
        <v>1</v>
      </c>
      <c r="E26" s="1"/>
      <c r="F26" s="3"/>
      <c r="G26" s="3"/>
      <c r="H26" s="3"/>
      <c r="I26" s="3"/>
      <c r="J26" s="3"/>
      <c r="K26" s="3"/>
      <c r="L26" s="11"/>
      <c r="M26" s="24"/>
      <c r="N26" s="29"/>
      <c r="O26" s="3"/>
      <c r="P26" s="3"/>
      <c r="Q26" s="3"/>
      <c r="R26" s="11"/>
      <c r="S26" s="3"/>
      <c r="T26" s="11"/>
      <c r="U26" s="24"/>
      <c r="V26" s="17">
        <v>284924387</v>
      </c>
      <c r="W26" s="1" t="s">
        <v>9</v>
      </c>
      <c r="X26" s="1">
        <v>284924387</v>
      </c>
    </row>
    <row r="27" spans="1:26" ht="32.25" thickBot="1" x14ac:dyDescent="0.3">
      <c r="A27" s="82" t="s">
        <v>27</v>
      </c>
      <c r="B27" s="1"/>
      <c r="C27" s="1"/>
      <c r="D27" s="1"/>
      <c r="E27" s="1">
        <v>1</v>
      </c>
      <c r="F27" s="3"/>
      <c r="G27" s="3"/>
      <c r="H27" s="3"/>
      <c r="I27" s="3"/>
      <c r="J27" s="3"/>
      <c r="K27" s="3"/>
      <c r="L27" s="11"/>
      <c r="M27" s="24"/>
      <c r="N27" s="29"/>
      <c r="O27" s="3"/>
      <c r="P27" s="3"/>
      <c r="Q27" s="3"/>
      <c r="R27" s="11"/>
      <c r="S27" s="3"/>
      <c r="T27" s="11"/>
      <c r="U27" s="24"/>
      <c r="V27" s="17">
        <f t="shared" si="1"/>
        <v>29043411.568879999</v>
      </c>
      <c r="W27" s="1" t="s">
        <v>9</v>
      </c>
      <c r="X27" s="1">
        <v>26052530</v>
      </c>
    </row>
    <row r="28" spans="1:26" ht="16.5" thickBot="1" x14ac:dyDescent="0.3">
      <c r="A28" s="90" t="s">
        <v>11</v>
      </c>
      <c r="B28" s="1"/>
      <c r="C28" s="1"/>
      <c r="D28" s="1"/>
      <c r="E28" s="3"/>
      <c r="F28" s="3">
        <v>1</v>
      </c>
      <c r="G28" s="3"/>
      <c r="H28" s="3"/>
      <c r="I28" s="3"/>
      <c r="J28" s="3"/>
      <c r="K28" s="3"/>
      <c r="L28" s="11"/>
      <c r="M28" s="24"/>
      <c r="N28" s="29"/>
      <c r="O28" s="3"/>
      <c r="P28" s="3"/>
      <c r="Q28" s="3"/>
      <c r="R28" s="11"/>
      <c r="S28" s="3"/>
      <c r="T28" s="11"/>
      <c r="U28" s="24"/>
      <c r="V28" s="17">
        <f t="shared" si="1"/>
        <v>30133296.96759</v>
      </c>
      <c r="W28" s="1" t="s">
        <v>9</v>
      </c>
      <c r="X28" s="3">
        <v>29835944</v>
      </c>
    </row>
    <row r="29" spans="1:26" ht="16.5" thickBot="1" x14ac:dyDescent="0.3">
      <c r="A29" s="90" t="s">
        <v>14</v>
      </c>
      <c r="B29" s="1"/>
      <c r="C29" s="1"/>
      <c r="D29" s="1"/>
      <c r="E29" s="3"/>
      <c r="F29" s="3"/>
      <c r="G29" s="3">
        <v>1</v>
      </c>
      <c r="H29" s="3"/>
      <c r="I29" s="3"/>
      <c r="J29" s="3"/>
      <c r="K29" s="3"/>
      <c r="L29" s="11"/>
      <c r="M29" s="24"/>
      <c r="N29" s="29"/>
      <c r="O29" s="3"/>
      <c r="P29" s="3"/>
      <c r="Q29" s="3"/>
      <c r="R29" s="11"/>
      <c r="S29" s="3"/>
      <c r="T29" s="11"/>
      <c r="U29" s="24"/>
      <c r="V29" s="17">
        <f t="shared" si="1"/>
        <v>198956493.56595999</v>
      </c>
      <c r="W29" s="1" t="s">
        <v>9</v>
      </c>
      <c r="X29" s="3">
        <v>198895545</v>
      </c>
    </row>
    <row r="30" spans="1:26" ht="16.5" thickBot="1" x14ac:dyDescent="0.3">
      <c r="A30" s="81" t="s">
        <v>15</v>
      </c>
      <c r="B30" s="1"/>
      <c r="C30" s="1"/>
      <c r="D30" s="1"/>
      <c r="E30" s="3"/>
      <c r="F30" s="3"/>
      <c r="G30" s="3"/>
      <c r="H30" s="3">
        <v>1</v>
      </c>
      <c r="I30" s="3"/>
      <c r="J30" s="3"/>
      <c r="K30" s="3"/>
      <c r="L30" s="11"/>
      <c r="M30" s="24"/>
      <c r="N30" s="29"/>
      <c r="O30" s="3"/>
      <c r="P30" s="3"/>
      <c r="Q30" s="3"/>
      <c r="R30" s="11"/>
      <c r="S30" s="3"/>
      <c r="T30" s="11"/>
      <c r="U30" s="24"/>
      <c r="V30" s="17">
        <f t="shared" si="1"/>
        <v>0</v>
      </c>
      <c r="W30" s="1" t="s">
        <v>9</v>
      </c>
      <c r="X30" s="3">
        <v>189752199</v>
      </c>
    </row>
    <row r="31" spans="1:26" ht="32.25" thickBot="1" x14ac:dyDescent="0.3">
      <c r="A31" s="90" t="s">
        <v>226</v>
      </c>
      <c r="B31" s="3"/>
      <c r="C31" s="3"/>
      <c r="D31" s="3"/>
      <c r="E31" s="3"/>
      <c r="F31" s="3"/>
      <c r="G31" s="3"/>
      <c r="H31" s="3"/>
      <c r="I31" s="3">
        <v>1</v>
      </c>
      <c r="J31" s="3"/>
      <c r="K31" s="3"/>
      <c r="L31" s="11"/>
      <c r="M31" s="24"/>
      <c r="N31" s="29"/>
      <c r="O31" s="3"/>
      <c r="P31" s="3"/>
      <c r="Q31" s="3"/>
      <c r="R31" s="11"/>
      <c r="S31" s="3"/>
      <c r="T31" s="11"/>
      <c r="U31" s="24"/>
      <c r="V31" s="17">
        <f>SUMPRODUCT($B$4:$U$4,B31:U31)</f>
        <v>0</v>
      </c>
      <c r="W31" s="1" t="s">
        <v>9</v>
      </c>
      <c r="X31" s="3">
        <v>16103266</v>
      </c>
    </row>
    <row r="32" spans="1:26" ht="16.5" thickBot="1" x14ac:dyDescent="0.3">
      <c r="A32" s="90" t="s">
        <v>18</v>
      </c>
      <c r="B32" s="3"/>
      <c r="C32" s="3"/>
      <c r="D32" s="3"/>
      <c r="E32" s="3"/>
      <c r="F32" s="3"/>
      <c r="G32" s="3"/>
      <c r="H32" s="3"/>
      <c r="I32" s="3"/>
      <c r="J32" s="3">
        <v>1</v>
      </c>
      <c r="K32" s="3"/>
      <c r="L32" s="11"/>
      <c r="M32" s="24"/>
      <c r="N32" s="29"/>
      <c r="O32" s="3"/>
      <c r="P32" s="3"/>
      <c r="Q32" s="3"/>
      <c r="R32" s="11"/>
      <c r="S32" s="3"/>
      <c r="T32" s="11"/>
      <c r="U32" s="24"/>
      <c r="V32" s="17">
        <f t="shared" si="1"/>
        <v>191427945.58423001</v>
      </c>
      <c r="W32" s="1" t="s">
        <v>9</v>
      </c>
      <c r="X32" s="3">
        <v>183005592</v>
      </c>
    </row>
    <row r="33" spans="1:24" ht="16.5" thickBot="1" x14ac:dyDescent="0.3">
      <c r="A33" s="90" t="s">
        <v>21</v>
      </c>
      <c r="B33" s="3"/>
      <c r="C33" s="3"/>
      <c r="D33" s="3"/>
      <c r="E33" s="3"/>
      <c r="F33" s="3"/>
      <c r="G33" s="3"/>
      <c r="H33" s="3"/>
      <c r="I33" s="3"/>
      <c r="J33" s="3"/>
      <c r="K33" s="3">
        <v>1</v>
      </c>
      <c r="L33" s="11">
        <v>-1</v>
      </c>
      <c r="M33" s="24"/>
      <c r="N33" s="29"/>
      <c r="O33" s="3"/>
      <c r="P33" s="3"/>
      <c r="Q33" s="3"/>
      <c r="R33" s="11"/>
      <c r="S33" s="3"/>
      <c r="T33" s="11"/>
      <c r="U33" s="24"/>
      <c r="V33" s="17">
        <f>-(SUMPRODUCT($B$4:$U$4,B33:U33))</f>
        <v>258599359.04539999</v>
      </c>
      <c r="W33" s="1" t="s">
        <v>9</v>
      </c>
      <c r="X33" s="3">
        <v>53983607</v>
      </c>
    </row>
    <row r="34" spans="1:24" ht="16.5" thickBot="1" x14ac:dyDescent="0.3">
      <c r="A34" s="91" t="s">
        <v>22</v>
      </c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8">
        <v>1</v>
      </c>
      <c r="M34" s="37"/>
      <c r="N34" s="30"/>
      <c r="O34" s="13"/>
      <c r="P34" s="13"/>
      <c r="Q34" s="13"/>
      <c r="R34" s="18"/>
      <c r="S34" s="13"/>
      <c r="T34" s="18"/>
      <c r="U34" s="37"/>
      <c r="V34" s="57">
        <f t="shared" si="1"/>
        <v>258599359.04539999</v>
      </c>
      <c r="W34" s="14" t="s">
        <v>9</v>
      </c>
      <c r="X34" s="13">
        <v>258599359</v>
      </c>
    </row>
    <row r="35" spans="1:24" ht="16.5" thickBot="1" x14ac:dyDescent="0.3">
      <c r="A35" s="81" t="s">
        <v>25</v>
      </c>
      <c r="B35" s="1"/>
      <c r="C35" s="1"/>
      <c r="D35" s="1"/>
      <c r="E35" s="1"/>
      <c r="F35" s="3"/>
      <c r="G35" s="3"/>
      <c r="H35" s="3"/>
      <c r="I35" s="3"/>
      <c r="J35" s="3"/>
      <c r="K35" s="3"/>
      <c r="L35" s="3"/>
      <c r="M35" s="3">
        <v>1</v>
      </c>
      <c r="N35" s="3"/>
      <c r="O35" s="3"/>
      <c r="P35" s="3"/>
      <c r="Q35" s="3"/>
      <c r="R35" s="3"/>
      <c r="S35" s="3"/>
      <c r="T35" s="3"/>
      <c r="U35" s="3"/>
      <c r="V35" s="1">
        <v>98895542</v>
      </c>
      <c r="W35" s="1" t="s">
        <v>9</v>
      </c>
      <c r="X35" s="1">
        <v>98895542</v>
      </c>
    </row>
    <row r="36" spans="1:24" ht="16.5" customHeight="1" thickBot="1" x14ac:dyDescent="0.3">
      <c r="A36" s="92" t="s">
        <v>234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60">
        <f>P4-(2.11595084627261E-10*E4)</f>
        <v>0.68087153500491049</v>
      </c>
      <c r="W36" s="3" t="s">
        <v>94</v>
      </c>
      <c r="X36" s="3">
        <v>0.62</v>
      </c>
    </row>
    <row r="37" spans="1:24" ht="16.5" thickBot="1" x14ac:dyDescent="0.3">
      <c r="A37" s="93" t="s">
        <v>235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>
        <v>0.78952323769999999</v>
      </c>
      <c r="W37" s="3" t="s">
        <v>94</v>
      </c>
      <c r="X37" s="3">
        <v>0.13</v>
      </c>
    </row>
    <row r="38" spans="1:24" ht="16.5" thickBot="1" x14ac:dyDescent="0.3">
      <c r="A38" s="93" t="s">
        <v>236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>
        <f>O4-1.25555355144371E-10*G4</f>
        <v>1.110674491662047</v>
      </c>
      <c r="W38" s="3" t="s">
        <v>94</v>
      </c>
      <c r="X38" s="3">
        <v>0.88</v>
      </c>
    </row>
    <row r="39" spans="1:24" ht="16.5" thickBot="1" x14ac:dyDescent="0.3">
      <c r="A39" s="93" t="s">
        <v>192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>
        <f>Q4+7.80083501797973E-11*C4</f>
        <v>0.23266544399671757</v>
      </c>
      <c r="W39" s="3" t="s">
        <v>94</v>
      </c>
      <c r="X39" s="3">
        <v>0.17</v>
      </c>
    </row>
    <row r="40" spans="1:24" ht="16.5" thickBot="1" x14ac:dyDescent="0.3">
      <c r="A40" s="93" t="s">
        <v>193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>
        <v>0.79565245399999995</v>
      </c>
      <c r="W40" s="3" t="s">
        <v>94</v>
      </c>
      <c r="X40" s="3">
        <v>0.72</v>
      </c>
    </row>
    <row r="41" spans="1:24" ht="16.5" thickBot="1" x14ac:dyDescent="0.3">
      <c r="A41" s="94" t="s">
        <v>223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>
        <f>S4-7.04716621480215E-09*M4+6.77000059918315E-09*C4</f>
        <v>1.603570335294513</v>
      </c>
      <c r="W41" s="3" t="s">
        <v>94</v>
      </c>
      <c r="X41" s="3">
        <v>0.95</v>
      </c>
    </row>
    <row r="42" spans="1:24" ht="16.5" thickBot="1" x14ac:dyDescent="0.3">
      <c r="A42" s="95" t="s">
        <v>194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>
        <f>T4-5.0141969807184E-08*E4+4.44177998698361E-08*F4</f>
        <v>0.90211870052376231</v>
      </c>
      <c r="W42" s="3" t="s">
        <v>94</v>
      </c>
      <c r="X42" s="3">
        <v>0.26</v>
      </c>
    </row>
    <row r="43" spans="1:24" ht="16.5" thickBot="1" x14ac:dyDescent="0.3">
      <c r="A43" s="89" t="s">
        <v>10</v>
      </c>
      <c r="B43" s="15"/>
      <c r="C43" s="15"/>
      <c r="D43" s="15"/>
      <c r="E43" s="15"/>
      <c r="F43" s="16"/>
      <c r="G43" s="16"/>
      <c r="H43" s="16"/>
      <c r="I43" s="16"/>
      <c r="J43" s="16"/>
      <c r="K43" s="16"/>
      <c r="L43" s="19"/>
      <c r="M43" s="38"/>
      <c r="N43" s="38"/>
      <c r="O43" s="38"/>
      <c r="P43" s="38"/>
      <c r="Q43" s="38"/>
      <c r="R43" s="38"/>
      <c r="S43" s="31"/>
      <c r="T43" s="19"/>
      <c r="U43" s="38">
        <v>1</v>
      </c>
      <c r="V43" s="58">
        <f>SUMPRODUCT($B$4:$U$4,B43:U43)</f>
        <v>0.88246551046814703</v>
      </c>
      <c r="W43" s="15" t="s">
        <v>29</v>
      </c>
      <c r="X43" s="15"/>
    </row>
  </sheetData>
  <mergeCells count="17">
    <mergeCell ref="V1:V2"/>
    <mergeCell ref="G1:G2"/>
    <mergeCell ref="H1:H2"/>
    <mergeCell ref="F1:F2"/>
    <mergeCell ref="I1:I2"/>
    <mergeCell ref="M1:M2"/>
    <mergeCell ref="J1:J2"/>
    <mergeCell ref="K1:K2"/>
    <mergeCell ref="L1:L2"/>
    <mergeCell ref="D1:D2"/>
    <mergeCell ref="E1:E2"/>
    <mergeCell ref="A5:A6"/>
    <mergeCell ref="A10:A11"/>
    <mergeCell ref="A12:A13"/>
    <mergeCell ref="B1:B2"/>
    <mergeCell ref="C1:C2"/>
    <mergeCell ref="A1:A4"/>
  </mergeCells>
  <pageMargins left="0.7" right="0.7" top="0.75" bottom="0.75" header="0.3" footer="0.3"/>
  <ignoredErrors>
    <ignoredError sqref="V22" formulaRange="1"/>
    <ignoredError sqref="V33 V9 V12:V13" formula="1"/>
    <ignoredError sqref="V23" formula="1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showGridLines="0" workbookViewId="0">
      <selection activeCell="A3" sqref="A3"/>
    </sheetView>
  </sheetViews>
  <sheetFormatPr defaultRowHeight="15" x14ac:dyDescent="0.25"/>
  <cols>
    <col min="1" max="1" width="2.28515625" customWidth="1"/>
    <col min="2" max="2" width="7.5703125" customWidth="1"/>
    <col min="3" max="3" width="47.140625" customWidth="1"/>
    <col min="4" max="4" width="19.42578125" bestFit="1" customWidth="1"/>
    <col min="5" max="5" width="24.7109375" bestFit="1" customWidth="1"/>
    <col min="6" max="6" width="10" bestFit="1" customWidth="1"/>
  </cols>
  <sheetData>
    <row r="1" spans="1:5" x14ac:dyDescent="0.25">
      <c r="A1" s="5" t="s">
        <v>30</v>
      </c>
    </row>
    <row r="2" spans="1:5" x14ac:dyDescent="0.25">
      <c r="A2" s="5" t="s">
        <v>215</v>
      </c>
    </row>
    <row r="3" spans="1:5" x14ac:dyDescent="0.25">
      <c r="A3" s="5" t="s">
        <v>232</v>
      </c>
    </row>
    <row r="4" spans="1:5" x14ac:dyDescent="0.25">
      <c r="A4" s="5" t="s">
        <v>31</v>
      </c>
    </row>
    <row r="5" spans="1:5" x14ac:dyDescent="0.25">
      <c r="A5" s="5" t="s">
        <v>32</v>
      </c>
    </row>
    <row r="6" spans="1:5" x14ac:dyDescent="0.25">
      <c r="A6" s="5"/>
      <c r="B6" t="s">
        <v>33</v>
      </c>
    </row>
    <row r="7" spans="1:5" x14ac:dyDescent="0.25">
      <c r="A7" s="5"/>
      <c r="B7" t="s">
        <v>34</v>
      </c>
    </row>
    <row r="8" spans="1:5" x14ac:dyDescent="0.25">
      <c r="A8" s="5"/>
      <c r="B8" t="s">
        <v>35</v>
      </c>
    </row>
    <row r="9" spans="1:5" x14ac:dyDescent="0.25">
      <c r="A9" s="5" t="s">
        <v>36</v>
      </c>
    </row>
    <row r="10" spans="1:5" x14ac:dyDescent="0.25">
      <c r="B10" t="s">
        <v>187</v>
      </c>
    </row>
    <row r="11" spans="1:5" x14ac:dyDescent="0.25">
      <c r="B11" t="s">
        <v>186</v>
      </c>
    </row>
    <row r="14" spans="1:5" ht="15.75" thickBot="1" x14ac:dyDescent="0.3">
      <c r="A14" t="s">
        <v>37</v>
      </c>
    </row>
    <row r="15" spans="1:5" ht="15.75" thickBot="1" x14ac:dyDescent="0.3">
      <c r="B15" s="6" t="s">
        <v>38</v>
      </c>
      <c r="C15" s="6" t="s">
        <v>39</v>
      </c>
      <c r="D15" s="6" t="s">
        <v>40</v>
      </c>
      <c r="E15" s="6" t="s">
        <v>42</v>
      </c>
    </row>
    <row r="16" spans="1:5" ht="15.75" thickBot="1" x14ac:dyDescent="0.3">
      <c r="B16" s="7" t="s">
        <v>188</v>
      </c>
      <c r="C16" s="7" t="s">
        <v>10</v>
      </c>
      <c r="D16" s="8">
        <v>0</v>
      </c>
      <c r="E16" s="8">
        <v>0.9</v>
      </c>
    </row>
    <row r="19" spans="1:7" ht="15.75" thickBot="1" x14ac:dyDescent="0.3">
      <c r="A19" t="s">
        <v>41</v>
      </c>
    </row>
    <row r="20" spans="1:7" ht="15.75" thickBot="1" x14ac:dyDescent="0.3">
      <c r="B20" s="6" t="s">
        <v>38</v>
      </c>
      <c r="C20" s="6" t="s">
        <v>39</v>
      </c>
      <c r="D20" s="6" t="s">
        <v>40</v>
      </c>
      <c r="E20" s="6" t="s">
        <v>42</v>
      </c>
    </row>
    <row r="21" spans="1:7" x14ac:dyDescent="0.25">
      <c r="B21" s="9" t="s">
        <v>43</v>
      </c>
      <c r="C21" s="9" t="s">
        <v>5</v>
      </c>
      <c r="D21" s="47">
        <v>32342083</v>
      </c>
      <c r="E21" s="48">
        <v>32342083.021540001</v>
      </c>
    </row>
    <row r="22" spans="1:7" x14ac:dyDescent="0.25">
      <c r="B22" s="9" t="s">
        <v>44</v>
      </c>
      <c r="C22" s="9" t="s">
        <v>6</v>
      </c>
      <c r="D22" s="9">
        <v>193909688</v>
      </c>
      <c r="E22" s="49">
        <v>193916799.03564</v>
      </c>
    </row>
    <row r="23" spans="1:7" x14ac:dyDescent="0.25">
      <c r="B23" s="9" t="s">
        <v>45</v>
      </c>
      <c r="C23" s="9" t="s">
        <v>7</v>
      </c>
      <c r="D23" s="9">
        <v>284924387</v>
      </c>
      <c r="E23" s="49">
        <v>296298571.04854</v>
      </c>
    </row>
    <row r="24" spans="1:7" x14ac:dyDescent="0.25">
      <c r="B24" s="9" t="s">
        <v>46</v>
      </c>
      <c r="C24" s="9" t="s">
        <v>8</v>
      </c>
      <c r="D24" s="9">
        <v>26052530</v>
      </c>
      <c r="E24" s="49">
        <v>29043411.568879999</v>
      </c>
      <c r="G24" t="s">
        <v>185</v>
      </c>
    </row>
    <row r="25" spans="1:7" x14ac:dyDescent="0.25">
      <c r="B25" s="9" t="s">
        <v>47</v>
      </c>
      <c r="C25" s="9" t="s">
        <v>13</v>
      </c>
      <c r="D25" s="9">
        <v>29835944</v>
      </c>
      <c r="E25" s="49">
        <v>30133296.96759</v>
      </c>
    </row>
    <row r="26" spans="1:7" x14ac:dyDescent="0.25">
      <c r="B26" s="9" t="s">
        <v>48</v>
      </c>
      <c r="C26" s="9" t="s">
        <v>16</v>
      </c>
      <c r="D26" s="9">
        <v>198895545</v>
      </c>
      <c r="E26" s="49">
        <v>198956493.56595999</v>
      </c>
    </row>
    <row r="27" spans="1:7" x14ac:dyDescent="0.25">
      <c r="B27" s="9" t="s">
        <v>49</v>
      </c>
      <c r="C27" s="9" t="s">
        <v>17</v>
      </c>
      <c r="D27" s="9">
        <v>189752199</v>
      </c>
      <c r="E27" s="49">
        <v>198762177.94564</v>
      </c>
    </row>
    <row r="28" spans="1:7" x14ac:dyDescent="0.25">
      <c r="B28" s="9" t="s">
        <v>50</v>
      </c>
      <c r="C28" s="9" t="s">
        <v>19</v>
      </c>
      <c r="D28" s="9">
        <v>16103266</v>
      </c>
      <c r="E28" s="49">
        <v>16103266.0012</v>
      </c>
    </row>
    <row r="29" spans="1:7" x14ac:dyDescent="0.25">
      <c r="B29" s="9" t="s">
        <v>51</v>
      </c>
      <c r="C29" s="9" t="s">
        <v>20</v>
      </c>
      <c r="D29" s="9">
        <v>183005592</v>
      </c>
      <c r="E29" s="49">
        <v>191427945.58423001</v>
      </c>
    </row>
    <row r="30" spans="1:7" x14ac:dyDescent="0.25">
      <c r="B30" s="9" t="s">
        <v>52</v>
      </c>
      <c r="C30" s="9" t="s">
        <v>23</v>
      </c>
      <c r="D30" s="9">
        <v>53983607</v>
      </c>
      <c r="E30" s="49">
        <v>61257926.654799998</v>
      </c>
    </row>
    <row r="31" spans="1:7" x14ac:dyDescent="0.25">
      <c r="B31" s="9" t="s">
        <v>53</v>
      </c>
      <c r="C31" s="9" t="s">
        <v>24</v>
      </c>
      <c r="D31" s="9">
        <v>258599359</v>
      </c>
      <c r="E31" s="49">
        <v>258599359.04539999</v>
      </c>
    </row>
    <row r="32" spans="1:7" x14ac:dyDescent="0.25">
      <c r="B32" s="50" t="s">
        <v>54</v>
      </c>
      <c r="C32" s="50" t="s">
        <v>26</v>
      </c>
      <c r="D32" s="50">
        <v>98895542</v>
      </c>
      <c r="E32" s="49">
        <v>99192828.053414002</v>
      </c>
    </row>
    <row r="33" spans="2:6" x14ac:dyDescent="0.25">
      <c r="B33" s="53" t="s">
        <v>102</v>
      </c>
      <c r="C33" s="51" t="s">
        <v>118</v>
      </c>
      <c r="D33" s="52">
        <v>0</v>
      </c>
      <c r="E33" s="52">
        <v>0.58959853122299999</v>
      </c>
    </row>
    <row r="34" spans="2:6" x14ac:dyDescent="0.25">
      <c r="B34" s="54" t="s">
        <v>104</v>
      </c>
      <c r="C34" s="51" t="s">
        <v>88</v>
      </c>
      <c r="D34" s="52">
        <v>0</v>
      </c>
      <c r="E34" s="52">
        <v>1.1356545448699999</v>
      </c>
    </row>
    <row r="35" spans="2:6" x14ac:dyDescent="0.25">
      <c r="B35" s="54" t="s">
        <v>106</v>
      </c>
      <c r="C35" s="51" t="s">
        <v>89</v>
      </c>
      <c r="D35" s="52">
        <v>0</v>
      </c>
      <c r="E35" s="52">
        <v>0.687016978133692</v>
      </c>
    </row>
    <row r="36" spans="2:6" x14ac:dyDescent="0.25">
      <c r="B36" s="54" t="s">
        <v>108</v>
      </c>
      <c r="C36" s="51" t="s">
        <v>90</v>
      </c>
      <c r="D36" s="52">
        <v>0</v>
      </c>
      <c r="E36" s="52">
        <v>0.2175383144318</v>
      </c>
    </row>
    <row r="37" spans="2:6" x14ac:dyDescent="0.25">
      <c r="B37" s="54" t="s">
        <v>110</v>
      </c>
      <c r="C37" s="51" t="s">
        <v>91</v>
      </c>
      <c r="D37" s="52">
        <v>0</v>
      </c>
      <c r="E37" s="52">
        <v>0.71936489999999997</v>
      </c>
    </row>
    <row r="38" spans="2:6" x14ac:dyDescent="0.25">
      <c r="B38" s="54" t="s">
        <v>112</v>
      </c>
      <c r="C38" s="51" t="s">
        <v>92</v>
      </c>
      <c r="D38" s="52">
        <v>0</v>
      </c>
      <c r="E38" s="52">
        <v>0.98978183624024996</v>
      </c>
    </row>
    <row r="39" spans="2:6" x14ac:dyDescent="0.25">
      <c r="B39" s="54" t="s">
        <v>114</v>
      </c>
      <c r="C39" s="51" t="s">
        <v>93</v>
      </c>
      <c r="D39" s="52">
        <v>0</v>
      </c>
      <c r="E39" s="52">
        <v>1.0199578123834101</v>
      </c>
    </row>
    <row r="40" spans="2:6" x14ac:dyDescent="0.25">
      <c r="B40" s="54" t="s">
        <v>116</v>
      </c>
      <c r="C40" s="51" t="s">
        <v>95</v>
      </c>
      <c r="D40" s="52">
        <v>0</v>
      </c>
      <c r="E40" s="52">
        <v>0.88246551046814703</v>
      </c>
    </row>
    <row r="41" spans="2:6" x14ac:dyDescent="0.25">
      <c r="B41" t="s">
        <v>55</v>
      </c>
    </row>
    <row r="42" spans="2:6" ht="15.75" thickBot="1" x14ac:dyDescent="0.3"/>
    <row r="43" spans="2:6" ht="15.75" thickBot="1" x14ac:dyDescent="0.3">
      <c r="B43" s="6" t="s">
        <v>38</v>
      </c>
      <c r="C43" s="6" t="s">
        <v>39</v>
      </c>
      <c r="D43" s="6" t="s">
        <v>56</v>
      </c>
      <c r="E43" s="6" t="s">
        <v>57</v>
      </c>
      <c r="F43" s="6" t="s">
        <v>58</v>
      </c>
    </row>
    <row r="44" spans="2:6" x14ac:dyDescent="0.25">
      <c r="B44" s="9" t="s">
        <v>125</v>
      </c>
      <c r="C44" s="9" t="s">
        <v>59</v>
      </c>
      <c r="D44" s="10">
        <v>0</v>
      </c>
      <c r="E44" s="9" t="s">
        <v>155</v>
      </c>
      <c r="F44" s="10">
        <v>0</v>
      </c>
    </row>
    <row r="45" spans="2:6" x14ac:dyDescent="0.25">
      <c r="B45" s="9" t="s">
        <v>126</v>
      </c>
      <c r="C45" s="9" t="s">
        <v>59</v>
      </c>
      <c r="D45" s="10">
        <v>0</v>
      </c>
      <c r="E45" s="9" t="s">
        <v>182</v>
      </c>
      <c r="F45" s="10">
        <v>0</v>
      </c>
    </row>
    <row r="46" spans="2:6" x14ac:dyDescent="0.25">
      <c r="B46" s="9" t="s">
        <v>122</v>
      </c>
      <c r="C46" s="9" t="s">
        <v>123</v>
      </c>
      <c r="D46" s="10">
        <v>0</v>
      </c>
      <c r="E46" s="9" t="s">
        <v>121</v>
      </c>
      <c r="F46" s="10">
        <v>0</v>
      </c>
    </row>
    <row r="47" spans="2:6" x14ac:dyDescent="0.25">
      <c r="B47" s="9" t="s">
        <v>127</v>
      </c>
      <c r="C47" s="9" t="s">
        <v>60</v>
      </c>
      <c r="D47" s="10">
        <v>0</v>
      </c>
      <c r="E47" s="9" t="s">
        <v>156</v>
      </c>
      <c r="F47" s="10">
        <v>0</v>
      </c>
    </row>
    <row r="48" spans="2:6" x14ac:dyDescent="0.25">
      <c r="B48" s="9" t="s">
        <v>128</v>
      </c>
      <c r="C48" s="9" t="s">
        <v>61</v>
      </c>
      <c r="D48" s="10">
        <v>0</v>
      </c>
      <c r="E48" s="9" t="s">
        <v>157</v>
      </c>
      <c r="F48" s="10">
        <v>0</v>
      </c>
    </row>
    <row r="49" spans="2:6" x14ac:dyDescent="0.25">
      <c r="B49" s="9" t="s">
        <v>129</v>
      </c>
      <c r="C49" s="9" t="s">
        <v>62</v>
      </c>
      <c r="D49" s="10">
        <v>0</v>
      </c>
      <c r="E49" s="9" t="s">
        <v>158</v>
      </c>
      <c r="F49" s="10">
        <v>0</v>
      </c>
    </row>
    <row r="50" spans="2:6" x14ac:dyDescent="0.25">
      <c r="B50" s="9" t="s">
        <v>130</v>
      </c>
      <c r="C50" s="9" t="s">
        <v>62</v>
      </c>
      <c r="D50" s="10">
        <v>0</v>
      </c>
      <c r="E50" s="9" t="s">
        <v>183</v>
      </c>
      <c r="F50" s="10">
        <v>0</v>
      </c>
    </row>
    <row r="51" spans="2:6" x14ac:dyDescent="0.25">
      <c r="B51" s="9" t="s">
        <v>131</v>
      </c>
      <c r="C51" s="9" t="s">
        <v>63</v>
      </c>
      <c r="D51" s="10">
        <v>0</v>
      </c>
      <c r="E51" s="9" t="s">
        <v>159</v>
      </c>
      <c r="F51" s="10">
        <v>0</v>
      </c>
    </row>
    <row r="52" spans="2:6" x14ac:dyDescent="0.25">
      <c r="B52" s="9" t="s">
        <v>132</v>
      </c>
      <c r="C52" s="9" t="s">
        <v>63</v>
      </c>
      <c r="D52" s="10">
        <v>0</v>
      </c>
      <c r="E52" s="9" t="s">
        <v>184</v>
      </c>
      <c r="F52" s="10">
        <v>0</v>
      </c>
    </row>
    <row r="53" spans="2:6" x14ac:dyDescent="0.25">
      <c r="B53" s="9" t="s">
        <v>133</v>
      </c>
      <c r="C53" s="9" t="s">
        <v>124</v>
      </c>
      <c r="D53" s="10">
        <v>0</v>
      </c>
      <c r="E53" s="9" t="s">
        <v>160</v>
      </c>
      <c r="F53" s="10">
        <v>0</v>
      </c>
    </row>
    <row r="54" spans="2:6" x14ac:dyDescent="0.25">
      <c r="B54" s="9" t="s">
        <v>134</v>
      </c>
      <c r="C54" s="9" t="s">
        <v>201</v>
      </c>
      <c r="D54" s="10">
        <v>0</v>
      </c>
      <c r="E54" s="9" t="s">
        <v>175</v>
      </c>
      <c r="F54" s="10">
        <v>0</v>
      </c>
    </row>
    <row r="55" spans="2:6" x14ac:dyDescent="0.25">
      <c r="B55" s="9" t="s">
        <v>135</v>
      </c>
      <c r="C55" s="9" t="s">
        <v>202</v>
      </c>
      <c r="D55" s="10">
        <v>0</v>
      </c>
      <c r="E55" s="9" t="s">
        <v>176</v>
      </c>
      <c r="F55" s="10">
        <v>0</v>
      </c>
    </row>
    <row r="56" spans="2:6" x14ac:dyDescent="0.25">
      <c r="B56" s="9" t="s">
        <v>136</v>
      </c>
      <c r="C56" s="9" t="s">
        <v>203</v>
      </c>
      <c r="D56" s="10">
        <v>0</v>
      </c>
      <c r="E56" s="9" t="s">
        <v>177</v>
      </c>
      <c r="F56" s="10">
        <v>0</v>
      </c>
    </row>
    <row r="57" spans="2:6" x14ac:dyDescent="0.25">
      <c r="B57" s="9" t="s">
        <v>137</v>
      </c>
      <c r="C57" s="9" t="s">
        <v>192</v>
      </c>
      <c r="D57" s="10">
        <v>0</v>
      </c>
      <c r="E57" s="9" t="s">
        <v>178</v>
      </c>
      <c r="F57" s="10">
        <v>0</v>
      </c>
    </row>
    <row r="58" spans="2:6" x14ac:dyDescent="0.25">
      <c r="B58" s="9" t="s">
        <v>138</v>
      </c>
      <c r="C58" s="9" t="s">
        <v>212</v>
      </c>
      <c r="D58" s="10">
        <v>0</v>
      </c>
      <c r="E58" s="9" t="s">
        <v>179</v>
      </c>
      <c r="F58" s="10">
        <v>0</v>
      </c>
    </row>
    <row r="59" spans="2:6" x14ac:dyDescent="0.25">
      <c r="B59" s="9" t="s">
        <v>139</v>
      </c>
      <c r="C59" s="9" t="s">
        <v>213</v>
      </c>
      <c r="D59" s="10">
        <v>0</v>
      </c>
      <c r="E59" s="9" t="s">
        <v>180</v>
      </c>
      <c r="F59" s="10">
        <v>0</v>
      </c>
    </row>
    <row r="60" spans="2:6" x14ac:dyDescent="0.25">
      <c r="B60" s="9" t="s">
        <v>140</v>
      </c>
      <c r="C60" s="9" t="s">
        <v>214</v>
      </c>
      <c r="D60" s="10">
        <v>0</v>
      </c>
      <c r="E60" s="9" t="s">
        <v>181</v>
      </c>
      <c r="F60" s="10">
        <v>0</v>
      </c>
    </row>
    <row r="61" spans="2:6" x14ac:dyDescent="0.25">
      <c r="B61" s="9" t="s">
        <v>141</v>
      </c>
      <c r="C61" s="9" t="s">
        <v>119</v>
      </c>
      <c r="D61" s="10">
        <v>0.88246550999999995</v>
      </c>
      <c r="E61" s="9" t="s">
        <v>161</v>
      </c>
      <c r="F61" s="10">
        <v>0</v>
      </c>
    </row>
    <row r="62" spans="2:6" x14ac:dyDescent="0.25">
      <c r="B62" s="9" t="s">
        <v>142</v>
      </c>
      <c r="C62" s="9" t="s">
        <v>120</v>
      </c>
      <c r="D62" s="10">
        <v>4.5088683999999997E-2</v>
      </c>
      <c r="E62" s="9" t="s">
        <v>162</v>
      </c>
      <c r="F62" s="9">
        <v>0.18246551</v>
      </c>
    </row>
    <row r="63" spans="2:6" x14ac:dyDescent="0.25">
      <c r="B63" s="9" t="s">
        <v>143</v>
      </c>
      <c r="C63" s="9" t="s">
        <v>64</v>
      </c>
      <c r="D63" s="9">
        <v>32342083</v>
      </c>
      <c r="E63" s="9" t="s">
        <v>163</v>
      </c>
      <c r="F63" s="9">
        <v>0</v>
      </c>
    </row>
    <row r="64" spans="2:6" x14ac:dyDescent="0.25">
      <c r="B64" s="9" t="s">
        <v>144</v>
      </c>
      <c r="C64" s="9" t="s">
        <v>65</v>
      </c>
      <c r="D64" s="9">
        <v>193909688</v>
      </c>
      <c r="E64" s="9" t="s">
        <v>164</v>
      </c>
      <c r="F64" s="9">
        <v>7111</v>
      </c>
    </row>
    <row r="65" spans="2:6" x14ac:dyDescent="0.25">
      <c r="B65" s="9" t="s">
        <v>145</v>
      </c>
      <c r="C65" s="9" t="s">
        <v>66</v>
      </c>
      <c r="D65" s="9">
        <v>284924387</v>
      </c>
      <c r="E65" s="9" t="s">
        <v>165</v>
      </c>
      <c r="F65" s="9">
        <v>11374184</v>
      </c>
    </row>
    <row r="66" spans="2:6" x14ac:dyDescent="0.25">
      <c r="B66" s="9" t="s">
        <v>146</v>
      </c>
      <c r="C66" s="9" t="s">
        <v>67</v>
      </c>
      <c r="D66" s="9">
        <v>26052530</v>
      </c>
      <c r="E66" s="9" t="s">
        <v>166</v>
      </c>
      <c r="F66" s="9">
        <v>2990881</v>
      </c>
    </row>
    <row r="67" spans="2:6" x14ac:dyDescent="0.25">
      <c r="B67" s="9" t="s">
        <v>147</v>
      </c>
      <c r="C67" s="9" t="s">
        <v>68</v>
      </c>
      <c r="D67" s="9">
        <v>29835944</v>
      </c>
      <c r="E67" s="9" t="s">
        <v>167</v>
      </c>
      <c r="F67" s="9">
        <v>297352</v>
      </c>
    </row>
    <row r="68" spans="2:6" x14ac:dyDescent="0.25">
      <c r="B68" s="9" t="s">
        <v>148</v>
      </c>
      <c r="C68" s="9" t="s">
        <v>69</v>
      </c>
      <c r="D68" s="9">
        <v>198895545</v>
      </c>
      <c r="E68" s="9" t="s">
        <v>168</v>
      </c>
      <c r="F68" s="9">
        <v>60948</v>
      </c>
    </row>
    <row r="69" spans="2:6" x14ac:dyDescent="0.25">
      <c r="B69" s="9" t="s">
        <v>149</v>
      </c>
      <c r="C69" s="9" t="s">
        <v>70</v>
      </c>
      <c r="D69" s="9">
        <v>189752199</v>
      </c>
      <c r="E69" s="9" t="s">
        <v>169</v>
      </c>
      <c r="F69" s="9">
        <v>9009978</v>
      </c>
    </row>
    <row r="70" spans="2:6" x14ac:dyDescent="0.25">
      <c r="B70" s="9" t="s">
        <v>150</v>
      </c>
      <c r="C70" s="9" t="s">
        <v>71</v>
      </c>
      <c r="D70" s="9">
        <v>16103266</v>
      </c>
      <c r="E70" s="9" t="s">
        <v>170</v>
      </c>
      <c r="F70" s="9">
        <v>0</v>
      </c>
    </row>
    <row r="71" spans="2:6" x14ac:dyDescent="0.25">
      <c r="B71" s="9" t="s">
        <v>151</v>
      </c>
      <c r="C71" s="9" t="s">
        <v>72</v>
      </c>
      <c r="D71" s="9">
        <v>183005592</v>
      </c>
      <c r="E71" s="9" t="s">
        <v>171</v>
      </c>
      <c r="F71" s="9">
        <v>8422353</v>
      </c>
    </row>
    <row r="72" spans="2:6" x14ac:dyDescent="0.25">
      <c r="B72" s="9" t="s">
        <v>152</v>
      </c>
      <c r="C72" s="9" t="s">
        <v>73</v>
      </c>
      <c r="D72" s="9">
        <v>53983607</v>
      </c>
      <c r="E72" s="9" t="s">
        <v>172</v>
      </c>
      <c r="F72" s="9">
        <v>7274319</v>
      </c>
    </row>
    <row r="73" spans="2:6" x14ac:dyDescent="0.25">
      <c r="B73" s="9" t="s">
        <v>153</v>
      </c>
      <c r="C73" s="9" t="s">
        <v>74</v>
      </c>
      <c r="D73" s="9">
        <v>258599359</v>
      </c>
      <c r="E73" s="9" t="s">
        <v>173</v>
      </c>
      <c r="F73" s="9">
        <v>0</v>
      </c>
    </row>
    <row r="74" spans="2:6" x14ac:dyDescent="0.25">
      <c r="B74" s="9" t="s">
        <v>154</v>
      </c>
      <c r="C74" s="9" t="s">
        <v>211</v>
      </c>
      <c r="D74" s="9">
        <v>98895542</v>
      </c>
      <c r="E74" s="9" t="s">
        <v>174</v>
      </c>
      <c r="F74" s="9">
        <v>297286</v>
      </c>
    </row>
    <row r="75" spans="2:6" x14ac:dyDescent="0.25">
      <c r="B75" s="9" t="s">
        <v>188</v>
      </c>
      <c r="C75" s="73" t="s">
        <v>189</v>
      </c>
      <c r="D75" s="9"/>
      <c r="E75" s="9" t="s">
        <v>204</v>
      </c>
      <c r="F75" s="9">
        <v>0</v>
      </c>
    </row>
    <row r="76" spans="2:6" x14ac:dyDescent="0.25">
      <c r="B76" s="9" t="s">
        <v>195</v>
      </c>
      <c r="C76" s="73" t="s">
        <v>190</v>
      </c>
      <c r="D76" s="9"/>
      <c r="E76" s="9" t="s">
        <v>205</v>
      </c>
      <c r="F76" s="9">
        <v>0</v>
      </c>
    </row>
    <row r="77" spans="2:6" x14ac:dyDescent="0.25">
      <c r="B77" s="9" t="s">
        <v>196</v>
      </c>
      <c r="C77" s="73" t="s">
        <v>191</v>
      </c>
      <c r="D77" s="9"/>
      <c r="E77" s="9" t="s">
        <v>207</v>
      </c>
      <c r="F77" s="9">
        <v>0</v>
      </c>
    </row>
    <row r="78" spans="2:6" x14ac:dyDescent="0.25">
      <c r="B78" s="9" t="s">
        <v>197</v>
      </c>
      <c r="C78" s="73" t="s">
        <v>192</v>
      </c>
      <c r="D78" s="9"/>
      <c r="E78" s="9" t="s">
        <v>206</v>
      </c>
      <c r="F78" s="9">
        <v>0</v>
      </c>
    </row>
    <row r="79" spans="2:6" x14ac:dyDescent="0.25">
      <c r="B79" s="9" t="s">
        <v>198</v>
      </c>
      <c r="C79" s="73" t="s">
        <v>193</v>
      </c>
      <c r="D79" s="9"/>
      <c r="E79" s="9" t="s">
        <v>208</v>
      </c>
      <c r="F79" s="9">
        <v>0</v>
      </c>
    </row>
    <row r="80" spans="2:6" x14ac:dyDescent="0.25">
      <c r="B80" s="9" t="s">
        <v>199</v>
      </c>
      <c r="C80" s="73" t="s">
        <v>223</v>
      </c>
      <c r="D80" s="9"/>
      <c r="E80" s="9" t="s">
        <v>209</v>
      </c>
      <c r="F80" s="9">
        <v>0</v>
      </c>
    </row>
    <row r="81" spans="2:6" x14ac:dyDescent="0.25">
      <c r="B81" s="9" t="s">
        <v>200</v>
      </c>
      <c r="C81" s="73" t="s">
        <v>194</v>
      </c>
      <c r="D81" s="9"/>
      <c r="E81" s="9" t="s">
        <v>210</v>
      </c>
      <c r="F81" s="9">
        <v>0</v>
      </c>
    </row>
    <row r="82" spans="2:6" x14ac:dyDescent="0.25">
      <c r="B82" s="9" t="s">
        <v>43</v>
      </c>
      <c r="C82" s="9" t="s">
        <v>5</v>
      </c>
      <c r="D82" s="10">
        <v>0</v>
      </c>
      <c r="E82" s="9" t="s">
        <v>75</v>
      </c>
      <c r="F82" s="10">
        <v>0</v>
      </c>
    </row>
    <row r="83" spans="2:6" x14ac:dyDescent="0.25">
      <c r="B83" s="9" t="s">
        <v>44</v>
      </c>
      <c r="C83" s="9" t="s">
        <v>6</v>
      </c>
      <c r="D83" s="10">
        <v>0</v>
      </c>
      <c r="E83" s="9" t="s">
        <v>76</v>
      </c>
      <c r="F83" s="10">
        <v>0</v>
      </c>
    </row>
    <row r="84" spans="2:6" x14ac:dyDescent="0.25">
      <c r="B84" s="9" t="s">
        <v>45</v>
      </c>
      <c r="C84" s="9" t="s">
        <v>7</v>
      </c>
      <c r="D84" s="10">
        <v>0</v>
      </c>
      <c r="E84" s="9" t="s">
        <v>77</v>
      </c>
      <c r="F84" s="10">
        <v>0</v>
      </c>
    </row>
    <row r="85" spans="2:6" x14ac:dyDescent="0.25">
      <c r="B85" s="9" t="s">
        <v>46</v>
      </c>
      <c r="C85" s="9" t="s">
        <v>8</v>
      </c>
      <c r="D85" s="10">
        <v>0</v>
      </c>
      <c r="E85" s="9" t="s">
        <v>78</v>
      </c>
      <c r="F85" s="10">
        <v>0</v>
      </c>
    </row>
    <row r="86" spans="2:6" x14ac:dyDescent="0.25">
      <c r="B86" s="9" t="s">
        <v>47</v>
      </c>
      <c r="C86" s="9" t="s">
        <v>13</v>
      </c>
      <c r="D86" s="10">
        <v>0</v>
      </c>
      <c r="E86" s="9" t="s">
        <v>79</v>
      </c>
      <c r="F86" s="10">
        <v>0</v>
      </c>
    </row>
    <row r="87" spans="2:6" x14ac:dyDescent="0.25">
      <c r="B87" s="9" t="s">
        <v>48</v>
      </c>
      <c r="C87" s="9" t="s">
        <v>16</v>
      </c>
      <c r="D87" s="10">
        <v>0</v>
      </c>
      <c r="E87" s="9" t="s">
        <v>80</v>
      </c>
      <c r="F87" s="10">
        <v>0</v>
      </c>
    </row>
    <row r="88" spans="2:6" x14ac:dyDescent="0.25">
      <c r="B88" s="9" t="s">
        <v>49</v>
      </c>
      <c r="C88" s="9" t="s">
        <v>17</v>
      </c>
      <c r="D88" s="10">
        <v>0</v>
      </c>
      <c r="E88" s="9" t="s">
        <v>81</v>
      </c>
      <c r="F88" s="10">
        <v>0</v>
      </c>
    </row>
    <row r="89" spans="2:6" x14ac:dyDescent="0.25">
      <c r="B89" s="9" t="s">
        <v>50</v>
      </c>
      <c r="C89" s="9" t="s">
        <v>19</v>
      </c>
      <c r="D89" s="10">
        <v>0</v>
      </c>
      <c r="E89" s="9" t="s">
        <v>82</v>
      </c>
      <c r="F89" s="10">
        <v>0</v>
      </c>
    </row>
    <row r="90" spans="2:6" x14ac:dyDescent="0.25">
      <c r="B90" s="9" t="s">
        <v>51</v>
      </c>
      <c r="C90" s="9" t="s">
        <v>20</v>
      </c>
      <c r="D90" s="10">
        <v>0</v>
      </c>
      <c r="E90" s="9" t="s">
        <v>83</v>
      </c>
      <c r="F90" s="10">
        <v>0</v>
      </c>
    </row>
    <row r="91" spans="2:6" x14ac:dyDescent="0.25">
      <c r="B91" s="9" t="s">
        <v>52</v>
      </c>
      <c r="C91" s="9" t="s">
        <v>23</v>
      </c>
      <c r="D91" s="10">
        <v>0</v>
      </c>
      <c r="E91" s="9" t="s">
        <v>84</v>
      </c>
      <c r="F91" s="10">
        <v>0</v>
      </c>
    </row>
    <row r="92" spans="2:6" x14ac:dyDescent="0.25">
      <c r="B92" s="9" t="s">
        <v>53</v>
      </c>
      <c r="C92" s="9" t="s">
        <v>24</v>
      </c>
      <c r="D92" s="10">
        <v>0</v>
      </c>
      <c r="E92" s="9" t="s">
        <v>85</v>
      </c>
      <c r="F92" s="10">
        <v>0</v>
      </c>
    </row>
    <row r="93" spans="2:6" x14ac:dyDescent="0.25">
      <c r="B93" s="50" t="s">
        <v>54</v>
      </c>
      <c r="C93" s="50" t="s">
        <v>26</v>
      </c>
      <c r="D93" s="55">
        <v>0</v>
      </c>
      <c r="E93" s="50" t="s">
        <v>86</v>
      </c>
      <c r="F93" s="55">
        <v>0</v>
      </c>
    </row>
    <row r="94" spans="2:6" x14ac:dyDescent="0.25">
      <c r="B94" s="51" t="s">
        <v>102</v>
      </c>
      <c r="C94" s="45" t="s">
        <v>118</v>
      </c>
      <c r="D94" s="46">
        <v>0</v>
      </c>
      <c r="E94" s="45" t="s">
        <v>103</v>
      </c>
      <c r="F94" s="46">
        <v>0</v>
      </c>
    </row>
    <row r="95" spans="2:6" x14ac:dyDescent="0.25">
      <c r="B95" s="54" t="s">
        <v>104</v>
      </c>
      <c r="C95" s="50" t="s">
        <v>88</v>
      </c>
      <c r="D95" s="55">
        <v>0</v>
      </c>
      <c r="E95" s="50" t="s">
        <v>105</v>
      </c>
      <c r="F95" s="55">
        <v>0</v>
      </c>
    </row>
    <row r="96" spans="2:6" x14ac:dyDescent="0.25">
      <c r="B96" s="54" t="s">
        <v>106</v>
      </c>
      <c r="C96" s="51" t="s">
        <v>89</v>
      </c>
      <c r="D96" s="46">
        <v>0</v>
      </c>
      <c r="E96" s="45" t="s">
        <v>107</v>
      </c>
      <c r="F96" s="46">
        <v>0</v>
      </c>
    </row>
    <row r="97" spans="2:6" x14ac:dyDescent="0.25">
      <c r="B97" s="54" t="s">
        <v>108</v>
      </c>
      <c r="C97" s="53" t="s">
        <v>90</v>
      </c>
      <c r="D97" s="55">
        <v>0</v>
      </c>
      <c r="E97" s="50" t="s">
        <v>109</v>
      </c>
      <c r="F97" s="55">
        <v>0</v>
      </c>
    </row>
    <row r="98" spans="2:6" x14ac:dyDescent="0.25">
      <c r="B98" s="54" t="s">
        <v>110</v>
      </c>
      <c r="C98" s="53" t="s">
        <v>91</v>
      </c>
      <c r="D98" s="52">
        <v>0</v>
      </c>
      <c r="E98" s="45" t="s">
        <v>111</v>
      </c>
      <c r="F98" s="46">
        <v>0</v>
      </c>
    </row>
    <row r="99" spans="2:6" x14ac:dyDescent="0.25">
      <c r="B99" s="54" t="s">
        <v>112</v>
      </c>
      <c r="C99" s="51" t="s">
        <v>92</v>
      </c>
      <c r="D99" s="56">
        <v>0</v>
      </c>
      <c r="E99" s="50" t="s">
        <v>113</v>
      </c>
      <c r="F99" s="55">
        <v>0</v>
      </c>
    </row>
    <row r="100" spans="2:6" x14ac:dyDescent="0.25">
      <c r="B100" s="54" t="s">
        <v>114</v>
      </c>
      <c r="C100" s="51" t="s">
        <v>93</v>
      </c>
      <c r="D100" s="52">
        <v>0</v>
      </c>
      <c r="E100" s="45" t="s">
        <v>115</v>
      </c>
      <c r="F100" s="46">
        <v>0</v>
      </c>
    </row>
    <row r="101" spans="2:6" x14ac:dyDescent="0.25">
      <c r="B101" s="54" t="s">
        <v>116</v>
      </c>
      <c r="C101" s="51" t="s">
        <v>95</v>
      </c>
      <c r="D101" s="56">
        <v>0</v>
      </c>
      <c r="E101" s="50" t="s">
        <v>117</v>
      </c>
      <c r="F101" s="5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showGridLines="0" workbookViewId="0">
      <selection activeCell="K9" sqref="K9"/>
    </sheetView>
  </sheetViews>
  <sheetFormatPr defaultRowHeight="15" x14ac:dyDescent="0.25"/>
  <cols>
    <col min="1" max="1" width="2.42578125" customWidth="1"/>
    <col min="2" max="2" width="7.5703125" customWidth="1"/>
    <col min="3" max="3" width="5" customWidth="1"/>
    <col min="4" max="4" width="16.7109375" bestFit="1" customWidth="1"/>
    <col min="5" max="5" width="9.5703125" bestFit="1" customWidth="1"/>
    <col min="6" max="6" width="13.140625" bestFit="1" customWidth="1"/>
    <col min="7" max="7" width="12" bestFit="1" customWidth="1"/>
  </cols>
  <sheetData>
    <row r="1" spans="1:7" x14ac:dyDescent="0.25">
      <c r="A1" s="5" t="s">
        <v>96</v>
      </c>
    </row>
    <row r="2" spans="1:7" x14ac:dyDescent="0.25">
      <c r="A2" s="5" t="s">
        <v>215</v>
      </c>
    </row>
    <row r="3" spans="1:7" x14ac:dyDescent="0.25">
      <c r="A3" s="5" t="s">
        <v>232</v>
      </c>
    </row>
    <row r="6" spans="1:7" ht="15.75" thickBot="1" x14ac:dyDescent="0.3">
      <c r="A6" t="s">
        <v>97</v>
      </c>
    </row>
    <row r="7" spans="1:7" ht="15.75" thickBot="1" x14ac:dyDescent="0.3">
      <c r="B7" s="97" t="s">
        <v>38</v>
      </c>
      <c r="C7" s="97" t="s">
        <v>39</v>
      </c>
      <c r="D7" s="97" t="s">
        <v>56</v>
      </c>
      <c r="E7" s="97" t="s">
        <v>57</v>
      </c>
      <c r="F7" s="97" t="s">
        <v>98</v>
      </c>
      <c r="G7" s="97" t="s">
        <v>99</v>
      </c>
    </row>
    <row r="8" spans="1:7" x14ac:dyDescent="0.25">
      <c r="B8" t="s">
        <v>43</v>
      </c>
      <c r="C8" t="s">
        <v>5</v>
      </c>
      <c r="D8" s="41">
        <v>32342083.021540001</v>
      </c>
      <c r="E8" s="41" t="s">
        <v>75</v>
      </c>
      <c r="F8" s="41" t="s">
        <v>100</v>
      </c>
      <c r="G8" s="45">
        <v>32342083</v>
      </c>
    </row>
    <row r="9" spans="1:7" x14ac:dyDescent="0.25">
      <c r="B9" t="s">
        <v>44</v>
      </c>
      <c r="C9" t="s">
        <v>6</v>
      </c>
      <c r="D9" s="96">
        <v>193916799.03564</v>
      </c>
      <c r="E9" s="41" t="s">
        <v>76</v>
      </c>
      <c r="F9" s="41" t="s">
        <v>100</v>
      </c>
      <c r="G9" s="45">
        <v>193909688</v>
      </c>
    </row>
    <row r="10" spans="1:7" x14ac:dyDescent="0.25">
      <c r="B10" t="s">
        <v>45</v>
      </c>
      <c r="C10" t="s">
        <v>7</v>
      </c>
      <c r="D10" s="96">
        <v>296298571.04854</v>
      </c>
      <c r="E10" s="41" t="s">
        <v>77</v>
      </c>
      <c r="F10" s="41" t="s">
        <v>100</v>
      </c>
      <c r="G10" s="45">
        <v>284924387</v>
      </c>
    </row>
    <row r="11" spans="1:7" x14ac:dyDescent="0.25">
      <c r="B11" t="s">
        <v>46</v>
      </c>
      <c r="C11" t="s">
        <v>8</v>
      </c>
      <c r="D11" s="96">
        <v>29043411.568879999</v>
      </c>
      <c r="E11" s="41" t="s">
        <v>78</v>
      </c>
      <c r="F11" s="41" t="s">
        <v>101</v>
      </c>
      <c r="G11" s="45">
        <v>26052530</v>
      </c>
    </row>
    <row r="12" spans="1:7" x14ac:dyDescent="0.25">
      <c r="B12" t="s">
        <v>47</v>
      </c>
      <c r="C12" t="s">
        <v>13</v>
      </c>
      <c r="D12" s="96">
        <v>30133296.96759</v>
      </c>
      <c r="E12" s="41" t="s">
        <v>79</v>
      </c>
      <c r="F12" s="41" t="s">
        <v>101</v>
      </c>
      <c r="G12" s="45">
        <v>29835944</v>
      </c>
    </row>
    <row r="13" spans="1:7" x14ac:dyDescent="0.25">
      <c r="B13" t="s">
        <v>48</v>
      </c>
      <c r="C13" t="s">
        <v>16</v>
      </c>
      <c r="D13" s="96">
        <v>198956493.56595999</v>
      </c>
      <c r="E13" s="41" t="s">
        <v>80</v>
      </c>
      <c r="F13" s="41" t="s">
        <v>101</v>
      </c>
      <c r="G13" s="45">
        <v>198895545</v>
      </c>
    </row>
    <row r="14" spans="1:7" x14ac:dyDescent="0.25">
      <c r="B14" t="s">
        <v>49</v>
      </c>
      <c r="C14" t="s">
        <v>17</v>
      </c>
      <c r="D14" s="96">
        <v>198762177.94564</v>
      </c>
      <c r="E14" s="41" t="s">
        <v>81</v>
      </c>
      <c r="F14" s="41" t="s">
        <v>100</v>
      </c>
      <c r="G14" s="45">
        <v>189752199</v>
      </c>
    </row>
    <row r="15" spans="1:7" x14ac:dyDescent="0.25">
      <c r="B15" t="s">
        <v>50</v>
      </c>
      <c r="C15" t="s">
        <v>19</v>
      </c>
      <c r="D15" s="96">
        <v>16103266.0012</v>
      </c>
      <c r="E15" s="41" t="s">
        <v>82</v>
      </c>
      <c r="F15" s="41" t="s">
        <v>100</v>
      </c>
      <c r="G15" s="45">
        <v>16103266</v>
      </c>
    </row>
    <row r="16" spans="1:7" x14ac:dyDescent="0.25">
      <c r="B16" t="s">
        <v>51</v>
      </c>
      <c r="C16" t="s">
        <v>20</v>
      </c>
      <c r="D16" s="96">
        <v>191427945.58423001</v>
      </c>
      <c r="E16" s="41" t="s">
        <v>83</v>
      </c>
      <c r="F16" s="41" t="s">
        <v>101</v>
      </c>
      <c r="G16" s="45">
        <v>183005592</v>
      </c>
    </row>
    <row r="17" spans="2:7" x14ac:dyDescent="0.25">
      <c r="B17" t="s">
        <v>52</v>
      </c>
      <c r="C17" t="s">
        <v>23</v>
      </c>
      <c r="D17" s="96">
        <v>61257926.654799998</v>
      </c>
      <c r="E17" s="41" t="s">
        <v>84</v>
      </c>
      <c r="F17" s="41" t="s">
        <v>101</v>
      </c>
      <c r="G17" s="45">
        <v>53983607</v>
      </c>
    </row>
    <row r="18" spans="2:7" x14ac:dyDescent="0.25">
      <c r="B18" t="s">
        <v>53</v>
      </c>
      <c r="C18" t="s">
        <v>24</v>
      </c>
      <c r="D18" s="96">
        <v>258599359.04539999</v>
      </c>
      <c r="E18" s="41" t="s">
        <v>85</v>
      </c>
      <c r="F18" s="41" t="s">
        <v>101</v>
      </c>
      <c r="G18" s="45">
        <v>258599359</v>
      </c>
    </row>
    <row r="19" spans="2:7" x14ac:dyDescent="0.25">
      <c r="B19" t="s">
        <v>54</v>
      </c>
      <c r="C19" t="s">
        <v>26</v>
      </c>
      <c r="D19" s="96">
        <v>99192828.053414002</v>
      </c>
      <c r="E19" s="41" t="s">
        <v>86</v>
      </c>
      <c r="F19" s="41" t="s">
        <v>100</v>
      </c>
      <c r="G19" s="45">
        <v>98895542</v>
      </c>
    </row>
    <row r="20" spans="2:7" x14ac:dyDescent="0.25">
      <c r="B20" t="s">
        <v>102</v>
      </c>
      <c r="C20" t="s">
        <v>87</v>
      </c>
      <c r="D20" s="46">
        <v>0.58959853122299999</v>
      </c>
      <c r="E20" t="s">
        <v>103</v>
      </c>
      <c r="F20" t="s">
        <v>101</v>
      </c>
      <c r="G20">
        <v>0</v>
      </c>
    </row>
    <row r="21" spans="2:7" x14ac:dyDescent="0.25">
      <c r="B21" t="s">
        <v>104</v>
      </c>
      <c r="C21" t="s">
        <v>88</v>
      </c>
      <c r="D21" s="46">
        <v>1.1356545448699999</v>
      </c>
      <c r="E21" t="s">
        <v>105</v>
      </c>
      <c r="F21" t="s">
        <v>101</v>
      </c>
      <c r="G21">
        <v>0</v>
      </c>
    </row>
    <row r="22" spans="2:7" x14ac:dyDescent="0.25">
      <c r="B22" t="s">
        <v>106</v>
      </c>
      <c r="C22" t="s">
        <v>89</v>
      </c>
      <c r="D22" s="46">
        <v>0.687016978133692</v>
      </c>
      <c r="E22" t="s">
        <v>107</v>
      </c>
      <c r="F22" t="s">
        <v>101</v>
      </c>
      <c r="G22">
        <v>0</v>
      </c>
    </row>
    <row r="23" spans="2:7" x14ac:dyDescent="0.25">
      <c r="B23" t="s">
        <v>108</v>
      </c>
      <c r="C23" t="s">
        <v>90</v>
      </c>
      <c r="D23" s="46">
        <v>0.2175383144318</v>
      </c>
      <c r="E23" t="s">
        <v>109</v>
      </c>
      <c r="F23" t="s">
        <v>101</v>
      </c>
      <c r="G23">
        <v>0</v>
      </c>
    </row>
    <row r="24" spans="2:7" x14ac:dyDescent="0.25">
      <c r="B24" t="s">
        <v>110</v>
      </c>
      <c r="C24" t="s">
        <v>91</v>
      </c>
      <c r="D24" s="46">
        <v>0.71936489999999997</v>
      </c>
      <c r="E24" t="s">
        <v>111</v>
      </c>
      <c r="F24" t="s">
        <v>101</v>
      </c>
      <c r="G24">
        <v>0</v>
      </c>
    </row>
    <row r="25" spans="2:7" x14ac:dyDescent="0.25">
      <c r="B25" t="s">
        <v>112</v>
      </c>
      <c r="C25" t="s">
        <v>92</v>
      </c>
      <c r="D25" s="46">
        <v>0.98978183624024996</v>
      </c>
      <c r="E25" t="s">
        <v>113</v>
      </c>
      <c r="F25" t="s">
        <v>101</v>
      </c>
      <c r="G25">
        <v>0</v>
      </c>
    </row>
    <row r="26" spans="2:7" x14ac:dyDescent="0.25">
      <c r="B26" t="s">
        <v>114</v>
      </c>
      <c r="C26" t="s">
        <v>93</v>
      </c>
      <c r="D26" s="46">
        <v>1.0199578123834101</v>
      </c>
      <c r="E26" t="s">
        <v>115</v>
      </c>
      <c r="F26" t="s">
        <v>101</v>
      </c>
      <c r="G26">
        <v>0</v>
      </c>
    </row>
    <row r="27" spans="2:7" x14ac:dyDescent="0.25">
      <c r="B27" t="s">
        <v>116</v>
      </c>
      <c r="C27" t="s">
        <v>95</v>
      </c>
      <c r="D27" s="46">
        <v>0.88246551046814703</v>
      </c>
      <c r="E27" t="s">
        <v>117</v>
      </c>
      <c r="F27" t="s">
        <v>101</v>
      </c>
      <c r="G27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workbookViewId="0">
      <selection activeCell="F25" sqref="F24:F25"/>
    </sheetView>
  </sheetViews>
  <sheetFormatPr defaultRowHeight="15" x14ac:dyDescent="0.25"/>
  <sheetData>
    <row r="1" spans="1:11" ht="25.5" customHeight="1" x14ac:dyDescent="0.25">
      <c r="A1" s="105"/>
      <c r="B1" s="106"/>
      <c r="C1" s="105"/>
      <c r="D1" s="105"/>
      <c r="E1" s="105"/>
      <c r="F1" s="105"/>
      <c r="G1" s="105"/>
      <c r="H1" s="105"/>
      <c r="I1" s="105"/>
      <c r="J1" s="41"/>
      <c r="K1" s="41"/>
    </row>
    <row r="2" spans="1:11" x14ac:dyDescent="0.25">
      <c r="A2" s="105"/>
      <c r="B2" s="105"/>
      <c r="C2" s="42"/>
      <c r="D2" s="42"/>
      <c r="E2" s="42"/>
      <c r="F2" s="42"/>
      <c r="G2" s="42"/>
      <c r="H2" s="42"/>
      <c r="I2" s="42"/>
      <c r="J2" s="41"/>
      <c r="K2" s="41"/>
    </row>
    <row r="3" spans="1:11" x14ac:dyDescent="0.25">
      <c r="A3" s="40"/>
      <c r="B3" s="39"/>
      <c r="C3" s="39"/>
      <c r="D3" s="39"/>
      <c r="E3" s="39"/>
      <c r="F3" s="39"/>
      <c r="G3" s="39"/>
      <c r="H3" s="39"/>
      <c r="I3" s="39"/>
      <c r="J3" s="41"/>
      <c r="K3" s="41"/>
    </row>
    <row r="4" spans="1:11" x14ac:dyDescent="0.25">
      <c r="A4" s="40"/>
      <c r="B4" s="39"/>
      <c r="C4" s="39"/>
      <c r="D4" s="39"/>
      <c r="E4" s="39"/>
      <c r="F4" s="39"/>
      <c r="G4" s="39"/>
      <c r="H4" s="39"/>
      <c r="I4" s="39"/>
      <c r="J4" s="41"/>
      <c r="K4" s="41"/>
    </row>
    <row r="5" spans="1:11" x14ac:dyDescent="0.25">
      <c r="A5" s="40"/>
      <c r="B5" s="39"/>
      <c r="C5" s="39"/>
      <c r="D5" s="39"/>
      <c r="E5" s="39"/>
      <c r="F5" s="39"/>
      <c r="G5" s="39"/>
      <c r="H5" s="39"/>
      <c r="I5" s="39"/>
      <c r="J5" s="41"/>
      <c r="K5" s="41"/>
    </row>
    <row r="6" spans="1:11" x14ac:dyDescent="0.25">
      <c r="A6" s="40"/>
      <c r="B6" s="39"/>
      <c r="C6" s="39"/>
      <c r="D6" s="39"/>
      <c r="E6" s="39"/>
      <c r="F6" s="39"/>
      <c r="G6" s="39"/>
      <c r="H6" s="39"/>
      <c r="I6" s="39"/>
      <c r="J6" s="41"/>
      <c r="K6" s="41"/>
    </row>
    <row r="7" spans="1:11" x14ac:dyDescent="0.25">
      <c r="A7" s="40"/>
      <c r="B7" s="39"/>
      <c r="C7" s="39"/>
      <c r="D7" s="39"/>
      <c r="E7" s="39"/>
      <c r="F7" s="39"/>
      <c r="G7" s="39"/>
      <c r="H7" s="39"/>
      <c r="I7" s="39"/>
      <c r="J7" s="41"/>
      <c r="K7" s="41"/>
    </row>
    <row r="8" spans="1:11" x14ac:dyDescent="0.25">
      <c r="A8" s="40"/>
      <c r="B8" s="39"/>
      <c r="C8" s="39"/>
      <c r="D8" s="39"/>
      <c r="E8" s="39"/>
      <c r="F8" s="39"/>
      <c r="G8" s="39"/>
      <c r="H8" s="39"/>
      <c r="I8" s="39"/>
      <c r="J8" s="41"/>
      <c r="K8" s="41"/>
    </row>
    <row r="9" spans="1:11" x14ac:dyDescent="0.25">
      <c r="A9" s="40"/>
      <c r="B9" s="39"/>
      <c r="C9" s="39"/>
      <c r="D9" s="39"/>
      <c r="E9" s="39"/>
      <c r="F9" s="39"/>
      <c r="G9" s="39"/>
      <c r="H9" s="39"/>
      <c r="I9" s="39"/>
      <c r="J9" s="41"/>
      <c r="K9" s="41"/>
    </row>
    <row r="10" spans="1:11" x14ac:dyDescent="0.25">
      <c r="A10" s="40"/>
      <c r="B10" s="39"/>
      <c r="C10" s="39"/>
      <c r="D10" s="39"/>
      <c r="E10" s="39"/>
      <c r="F10" s="39"/>
      <c r="G10" s="39"/>
      <c r="H10" s="39"/>
      <c r="I10" s="39"/>
      <c r="J10" s="41"/>
      <c r="K10" s="41"/>
    </row>
    <row r="11" spans="1:11" x14ac:dyDescent="0.25">
      <c r="A11" s="40"/>
      <c r="B11" s="39"/>
      <c r="C11" s="39"/>
      <c r="D11" s="39"/>
      <c r="E11" s="39"/>
      <c r="F11" s="39"/>
      <c r="G11" s="39"/>
      <c r="H11" s="39"/>
      <c r="I11" s="39"/>
      <c r="J11" s="41"/>
    </row>
    <row r="12" spans="1:11" x14ac:dyDescent="0.25">
      <c r="A12" s="40"/>
      <c r="B12" s="39"/>
      <c r="C12" s="39"/>
      <c r="D12" s="39"/>
      <c r="E12" s="39"/>
      <c r="F12" s="39"/>
      <c r="G12" s="39"/>
      <c r="H12" s="39"/>
      <c r="I12" s="39"/>
      <c r="J12" s="41"/>
    </row>
    <row r="13" spans="1:11" x14ac:dyDescent="0.25">
      <c r="A13" s="40"/>
      <c r="B13" s="39"/>
      <c r="C13" s="39"/>
      <c r="D13" s="39"/>
      <c r="E13" s="39"/>
      <c r="F13" s="39"/>
      <c r="G13" s="39"/>
      <c r="H13" s="39"/>
      <c r="I13" s="39"/>
      <c r="J13" s="41"/>
    </row>
    <row r="14" spans="1:11" x14ac:dyDescent="0.25">
      <c r="A14" s="40"/>
      <c r="B14" s="39"/>
      <c r="C14" s="39"/>
      <c r="D14" s="39"/>
      <c r="E14" s="39"/>
      <c r="F14" s="39"/>
      <c r="G14" s="39"/>
      <c r="H14" s="39"/>
      <c r="I14" s="39"/>
      <c r="J14" s="41"/>
    </row>
    <row r="15" spans="1:11" x14ac:dyDescent="0.25">
      <c r="A15" s="40"/>
      <c r="B15" s="39"/>
      <c r="C15" s="39"/>
      <c r="D15" s="39"/>
      <c r="E15" s="39"/>
      <c r="F15" s="39"/>
      <c r="G15" s="39"/>
      <c r="H15" s="39"/>
      <c r="I15" s="39"/>
      <c r="J15" s="41"/>
    </row>
    <row r="16" spans="1:11" x14ac:dyDescent="0.25">
      <c r="A16" s="40"/>
      <c r="B16" s="39"/>
      <c r="C16" s="39"/>
      <c r="D16" s="39"/>
      <c r="E16" s="39"/>
      <c r="F16" s="39"/>
      <c r="G16" s="39"/>
      <c r="H16" s="39"/>
      <c r="I16" s="39"/>
      <c r="J16" s="41"/>
    </row>
    <row r="17" spans="1:10" x14ac:dyDescent="0.25">
      <c r="A17" s="40"/>
      <c r="B17" s="39"/>
      <c r="C17" s="39"/>
      <c r="D17" s="39"/>
      <c r="E17" s="39"/>
      <c r="F17" s="39"/>
      <c r="G17" s="39"/>
      <c r="H17" s="39"/>
      <c r="I17" s="39"/>
      <c r="J17" s="41"/>
    </row>
    <row r="18" spans="1:10" x14ac:dyDescent="0.25">
      <c r="A18" s="41"/>
      <c r="B18" s="41"/>
      <c r="C18" s="41"/>
      <c r="D18" s="41"/>
      <c r="E18" s="41"/>
      <c r="F18" s="41"/>
      <c r="G18" s="41"/>
      <c r="H18" s="41"/>
      <c r="I18" s="41"/>
      <c r="J18" s="41"/>
    </row>
    <row r="19" spans="1:10" x14ac:dyDescent="0.25">
      <c r="A19" s="41"/>
      <c r="B19" s="41"/>
      <c r="C19" s="41"/>
      <c r="D19" s="41"/>
      <c r="E19" s="41"/>
      <c r="F19" s="41"/>
      <c r="G19" s="41"/>
      <c r="H19" s="41"/>
      <c r="I19" s="41"/>
      <c r="J19" s="41"/>
    </row>
  </sheetData>
  <mergeCells count="4">
    <mergeCell ref="A1:A2"/>
    <mergeCell ref="B1:B2"/>
    <mergeCell ref="C1:F1"/>
    <mergeCell ref="G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Отчет о результатах 1</vt:lpstr>
      <vt:lpstr>Отчет о допустимости 1</vt:lpstr>
      <vt:lpstr>Лист2</vt:lpstr>
    </vt:vector>
  </TitlesOfParts>
  <Company>SPecialiST RePack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SONY VAIO</dc:creator>
  <cp:lastModifiedBy>SONY VAIO</cp:lastModifiedBy>
  <dcterms:created xsi:type="dcterms:W3CDTF">2014-11-14T13:37:51Z</dcterms:created>
  <dcterms:modified xsi:type="dcterms:W3CDTF">2016-02-05T17:06:37Z</dcterms:modified>
</cp:coreProperties>
</file>