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ab/Documents/projects/MATSim_LosAngeles/scoring/"/>
    </mc:Choice>
  </mc:AlternateContent>
  <xr:revisionPtr revIDLastSave="0" documentId="13_ncr:1_{74F9E33B-863B-C640-AF23-4C5F1B8EDF33}" xr6:coauthVersionLast="36" xr6:coauthVersionMax="36" xr10:uidLastSave="{00000000-0000-0000-0000-000000000000}"/>
  <bookViews>
    <workbookView xWindow="800" yWindow="460" windowWidth="20740" windowHeight="9720" xr2:uid="{AEC9F04E-67AE-4044-BDA0-9B900BCDB3A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4" i="1"/>
  <c r="C13" i="1"/>
  <c r="C12" i="1"/>
  <c r="D19" i="1" l="1"/>
  <c r="D17" i="1"/>
  <c r="D14" i="1"/>
  <c r="D12" i="1"/>
  <c r="J7" i="1" l="1"/>
  <c r="J8" i="1"/>
  <c r="B7" i="1" l="1"/>
  <c r="F8" i="1"/>
  <c r="E8" i="1"/>
  <c r="H19" i="1"/>
  <c r="H18" i="1"/>
  <c r="H17" i="1"/>
  <c r="H14" i="1"/>
  <c r="H13" i="1"/>
  <c r="H12" i="1"/>
  <c r="H8" i="1"/>
  <c r="B8" i="1"/>
  <c r="G8" i="1"/>
  <c r="H5" i="1"/>
  <c r="I5" i="1" s="1"/>
  <c r="G5" i="1"/>
  <c r="F6" i="1"/>
  <c r="H6" i="1" s="1"/>
  <c r="F5" i="1"/>
  <c r="D6" i="1"/>
  <c r="G6" i="1"/>
  <c r="D5" i="1"/>
  <c r="I8" i="1" l="1"/>
  <c r="L8" i="1" s="1"/>
  <c r="I6" i="1"/>
  <c r="I7" i="1" s="1"/>
  <c r="L7" i="1" s="1"/>
  <c r="B22" i="1" s="1"/>
</calcChain>
</file>

<file path=xl/sharedStrings.xml><?xml version="1.0" encoding="utf-8"?>
<sst xmlns="http://schemas.openxmlformats.org/spreadsheetml/2006/main" count="38" uniqueCount="28">
  <si>
    <t>la_1_61.experienced_plans_iter_0</t>
  </si>
  <si>
    <t>duration</t>
  </si>
  <si>
    <t>score</t>
  </si>
  <si>
    <t>from</t>
  </si>
  <si>
    <t>to</t>
  </si>
  <si>
    <t>home morning</t>
  </si>
  <si>
    <t>home evening</t>
  </si>
  <si>
    <t>home morning + evening</t>
  </si>
  <si>
    <t>typical duration</t>
  </si>
  <si>
    <t>from plan</t>
  </si>
  <si>
    <t>activity open</t>
  </si>
  <si>
    <t>actual time at activity</t>
  </si>
  <si>
    <t>beta_performing</t>
  </si>
  <si>
    <t>t_0</t>
  </si>
  <si>
    <t>school_30600</t>
  </si>
  <si>
    <t>trip 1</t>
  </si>
  <si>
    <t>walk leg</t>
  </si>
  <si>
    <t>constant</t>
  </si>
  <si>
    <t>ride leg</t>
  </si>
  <si>
    <t>trip 2</t>
  </si>
  <si>
    <t>total score</t>
  </si>
  <si>
    <t>util/hour</t>
  </si>
  <si>
    <t>travel time (sec)</t>
  </si>
  <si>
    <t>travel distance (m)</t>
  </si>
  <si>
    <t>money/m</t>
  </si>
  <si>
    <t>util/money</t>
  </si>
  <si>
    <t>score act performing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</si>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</sst>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9E39-A3E0-4B43-80CA-17F9F6388753}">
  <dimension ref="A1:M37"/>
  <sheetViews>
    <sheetView tabSelected="1" topLeftCell="A12" workbookViewId="0">
      <selection activeCell="D9" sqref="D9"/>
    </sheetView>
  </sheetViews>
  <sheetFormatPr baseColWidth="10" defaultRowHeight="16" x14ac:dyDescent="0.2"/>
  <cols>
    <col min="1" max="1" width="34.1640625" customWidth="1"/>
    <col min="2" max="2" width="13.5" customWidth="1"/>
    <col min="3" max="3" width="14.6640625" bestFit="1" customWidth="1"/>
    <col min="5" max="5" width="16.83203125" bestFit="1" customWidth="1"/>
    <col min="12" max="12" width="18.33203125" bestFit="1" customWidth="1"/>
    <col min="13" max="13" width="12.83203125" bestFit="1" customWidth="1"/>
    <col min="14" max="14" width="16.6640625" bestFit="1" customWidth="1"/>
    <col min="15" max="15" width="11.6640625" customWidth="1"/>
  </cols>
  <sheetData>
    <row r="1" spans="1:13" x14ac:dyDescent="0.2">
      <c r="A1" t="s">
        <v>0</v>
      </c>
    </row>
    <row r="3" spans="1:13" x14ac:dyDescent="0.2">
      <c r="B3" t="s">
        <v>8</v>
      </c>
      <c r="C3" s="4" t="s">
        <v>9</v>
      </c>
      <c r="D3" s="4"/>
      <c r="E3" s="4" t="s">
        <v>10</v>
      </c>
      <c r="F3" s="4"/>
      <c r="G3" s="4" t="s">
        <v>11</v>
      </c>
      <c r="H3" s="4"/>
    </row>
    <row r="4" spans="1:13" x14ac:dyDescent="0.2"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1</v>
      </c>
      <c r="J4" t="s">
        <v>13</v>
      </c>
      <c r="K4" t="s">
        <v>12</v>
      </c>
      <c r="L4" t="s">
        <v>26</v>
      </c>
    </row>
    <row r="5" spans="1:13" x14ac:dyDescent="0.2">
      <c r="A5" t="s">
        <v>5</v>
      </c>
      <c r="C5" s="1">
        <v>0</v>
      </c>
      <c r="D5" s="1">
        <f>4*3600+24*60+5</f>
        <v>15845</v>
      </c>
      <c r="E5" s="1">
        <v>0</v>
      </c>
      <c r="F5" s="1">
        <f>24*3600</f>
        <v>86400</v>
      </c>
      <c r="G5" s="1">
        <f>MAX(C5,E5)</f>
        <v>0</v>
      </c>
      <c r="H5" s="1">
        <f>MIN(F5,D5)</f>
        <v>15845</v>
      </c>
      <c r="I5" s="1">
        <f>H5-G5</f>
        <v>15845</v>
      </c>
    </row>
    <row r="6" spans="1:13" x14ac:dyDescent="0.2">
      <c r="A6" t="s">
        <v>6</v>
      </c>
      <c r="C6" s="1">
        <v>48060</v>
      </c>
      <c r="D6" s="1">
        <f>24*3600</f>
        <v>86400</v>
      </c>
      <c r="E6" s="1">
        <v>0</v>
      </c>
      <c r="F6" s="1">
        <f>24*3600</f>
        <v>86400</v>
      </c>
      <c r="G6" s="1">
        <f t="shared" ref="G6" si="0">MAX(C6,E6)</f>
        <v>48060</v>
      </c>
      <c r="H6" s="1">
        <f t="shared" ref="H6" si="1">MIN(F6,D6)</f>
        <v>86400</v>
      </c>
      <c r="I6" s="1">
        <f>H6-G6</f>
        <v>38340</v>
      </c>
    </row>
    <row r="7" spans="1:13" x14ac:dyDescent="0.2">
      <c r="A7" t="s">
        <v>7</v>
      </c>
      <c r="B7" s="1">
        <f>55200/3600</f>
        <v>15.333333333333334</v>
      </c>
      <c r="C7" s="1"/>
      <c r="D7" s="1"/>
      <c r="E7" s="1"/>
      <c r="F7" s="1"/>
      <c r="G7" s="1"/>
      <c r="H7" s="1"/>
      <c r="I7" s="1">
        <f>(I6+I5)/3600</f>
        <v>15.051388888888889</v>
      </c>
      <c r="J7">
        <f>B7*EXP(-1/1)</f>
        <v>5.6408180979621161</v>
      </c>
      <c r="K7">
        <v>9.84</v>
      </c>
      <c r="L7">
        <f>K7*B7*LN((I7/J7))</f>
        <v>148.0798428381872</v>
      </c>
    </row>
    <row r="8" spans="1:13" x14ac:dyDescent="0.2">
      <c r="A8" t="s">
        <v>14</v>
      </c>
      <c r="B8">
        <f>30600/3600</f>
        <v>8.5</v>
      </c>
      <c r="C8" s="1">
        <v>17457</v>
      </c>
      <c r="D8" s="1">
        <v>46343</v>
      </c>
      <c r="E8" s="1">
        <f>8*3600</f>
        <v>28800</v>
      </c>
      <c r="F8" s="1">
        <f>18*3600</f>
        <v>64800</v>
      </c>
      <c r="G8" s="1">
        <f t="shared" ref="G8" si="2">MAX(C8,E8)</f>
        <v>28800</v>
      </c>
      <c r="H8" s="1">
        <f t="shared" ref="H8" si="3">MIN(F8,D8)</f>
        <v>46343</v>
      </c>
      <c r="I8" s="1">
        <f>(H8-G8)/3600</f>
        <v>4.8730555555555553</v>
      </c>
      <c r="J8">
        <f>B8*EXP(-1/1)</f>
        <v>3.1269752499572601</v>
      </c>
      <c r="K8">
        <v>9.84</v>
      </c>
      <c r="L8">
        <f>K8*B8*LN((I8/J8))</f>
        <v>37.107304282695907</v>
      </c>
      <c r="M8" s="1"/>
    </row>
    <row r="9" spans="1:13" x14ac:dyDescent="0.2">
      <c r="E9" s="1"/>
      <c r="F9" s="1"/>
      <c r="G9" s="1"/>
      <c r="H9" s="1"/>
      <c r="I9" s="1"/>
    </row>
    <row r="10" spans="1:13" x14ac:dyDescent="0.2">
      <c r="B10" t="s">
        <v>17</v>
      </c>
      <c r="C10" t="s">
        <v>22</v>
      </c>
      <c r="D10" t="s">
        <v>21</v>
      </c>
      <c r="E10" s="1" t="s">
        <v>23</v>
      </c>
      <c r="F10" t="s">
        <v>24</v>
      </c>
      <c r="G10" s="1" t="s">
        <v>25</v>
      </c>
      <c r="H10" s="1" t="s">
        <v>2</v>
      </c>
      <c r="I10" s="1"/>
    </row>
    <row r="11" spans="1:13" x14ac:dyDescent="0.2">
      <c r="A11" t="s">
        <v>15</v>
      </c>
      <c r="C11" s="1"/>
      <c r="E11" s="1"/>
      <c r="G11" s="1"/>
      <c r="H11" s="1"/>
      <c r="I11" s="1"/>
    </row>
    <row r="12" spans="1:13" x14ac:dyDescent="0.2">
      <c r="A12" t="s">
        <v>16</v>
      </c>
      <c r="B12">
        <v>0</v>
      </c>
      <c r="C12" s="1">
        <f>9*60+24</f>
        <v>564</v>
      </c>
      <c r="D12" s="2">
        <f>-9.84*2</f>
        <v>-19.68</v>
      </c>
      <c r="E12" s="1">
        <v>595.57165435168895</v>
      </c>
      <c r="F12">
        <v>0</v>
      </c>
      <c r="G12">
        <v>4.6736418502202604</v>
      </c>
      <c r="H12" s="3">
        <f>B12+(C12/3600)*D12+E12*F12*G12</f>
        <v>-3.0832000000000002</v>
      </c>
      <c r="I12" s="1" t="s">
        <v>27</v>
      </c>
    </row>
    <row r="13" spans="1:13" x14ac:dyDescent="0.2">
      <c r="A13" t="s">
        <v>18</v>
      </c>
      <c r="B13">
        <v>-12</v>
      </c>
      <c r="C13" s="1">
        <f>5*60+51</f>
        <v>351</v>
      </c>
      <c r="D13" s="2">
        <v>0</v>
      </c>
      <c r="E13" s="1">
        <v>8759.8347618894295</v>
      </c>
      <c r="F13">
        <v>-1.0399999999999999E-4</v>
      </c>
      <c r="G13">
        <v>4.6736418502202604</v>
      </c>
      <c r="H13" s="3">
        <f t="shared" ref="H13:H14" si="4">B13+(C13/3600)*D13+E13*F13*G13</f>
        <v>-16.25779435579479</v>
      </c>
      <c r="I13" s="1" t="s">
        <v>27</v>
      </c>
    </row>
    <row r="14" spans="1:13" x14ac:dyDescent="0.2">
      <c r="A14" t="s">
        <v>16</v>
      </c>
      <c r="B14">
        <v>0</v>
      </c>
      <c r="C14" s="1">
        <f>11*60+37</f>
        <v>697</v>
      </c>
      <c r="D14" s="2">
        <f>-9.84*2</f>
        <v>-19.68</v>
      </c>
      <c r="E14" s="1">
        <v>736.06577080329703</v>
      </c>
      <c r="F14">
        <v>0</v>
      </c>
      <c r="G14">
        <v>4.6736418502202604</v>
      </c>
      <c r="H14" s="3">
        <f t="shared" si="4"/>
        <v>-3.8102666666666667</v>
      </c>
      <c r="I14" s="1" t="s">
        <v>27</v>
      </c>
    </row>
    <row r="15" spans="1:13" x14ac:dyDescent="0.2">
      <c r="C15" s="1"/>
      <c r="E15" s="1"/>
      <c r="G15" s="1"/>
      <c r="H15" s="3"/>
      <c r="I15" s="1"/>
    </row>
    <row r="16" spans="1:13" x14ac:dyDescent="0.2">
      <c r="A16" t="s">
        <v>19</v>
      </c>
      <c r="C16" s="1"/>
      <c r="E16" s="1"/>
      <c r="G16" s="1"/>
      <c r="H16" s="3"/>
      <c r="I16" s="1"/>
    </row>
    <row r="17" spans="1:9" x14ac:dyDescent="0.2">
      <c r="A17" t="s">
        <v>16</v>
      </c>
      <c r="B17">
        <v>0</v>
      </c>
      <c r="C17" s="1">
        <f>11*60+37</f>
        <v>697</v>
      </c>
      <c r="D17" s="2">
        <f>-9.84*2</f>
        <v>-19.68</v>
      </c>
      <c r="E17" s="1">
        <v>736.06577080329703</v>
      </c>
      <c r="F17">
        <v>0</v>
      </c>
      <c r="G17">
        <v>4.6736418502202604</v>
      </c>
      <c r="H17" s="3">
        <f>B17+(C17/3600)*D17+E17*F17*G17</f>
        <v>-3.8102666666666667</v>
      </c>
      <c r="I17" s="1"/>
    </row>
    <row r="18" spans="1:9" x14ac:dyDescent="0.2">
      <c r="A18" t="s">
        <v>18</v>
      </c>
      <c r="B18">
        <v>-12</v>
      </c>
      <c r="C18" s="1">
        <f>7*60+36</f>
        <v>456</v>
      </c>
      <c r="D18" s="2">
        <v>0</v>
      </c>
      <c r="E18" s="1">
        <v>12617.049718254601</v>
      </c>
      <c r="F18">
        <v>-1.0399999999999999E-4</v>
      </c>
      <c r="G18">
        <v>4.6736418502202604</v>
      </c>
      <c r="H18" s="3">
        <f t="shared" ref="H18:H19" si="5">B18+(C18/3600)*D18+E18*F18*G18</f>
        <v>-18.132627445312622</v>
      </c>
      <c r="I18" s="1"/>
    </row>
    <row r="19" spans="1:9" x14ac:dyDescent="0.2">
      <c r="A19" t="s">
        <v>16</v>
      </c>
      <c r="B19">
        <v>0</v>
      </c>
      <c r="C19" s="1">
        <f>9*60+24</f>
        <v>564</v>
      </c>
      <c r="D19" s="2">
        <f>-9.84*2</f>
        <v>-19.68</v>
      </c>
      <c r="E19" s="1">
        <v>595.57165435168895</v>
      </c>
      <c r="F19">
        <v>0</v>
      </c>
      <c r="G19">
        <v>4.6736418502202604</v>
      </c>
      <c r="H19" s="3">
        <f t="shared" si="5"/>
        <v>-3.0832000000000002</v>
      </c>
      <c r="I19" s="1"/>
    </row>
    <row r="20" spans="1:9" x14ac:dyDescent="0.2">
      <c r="C20" s="1"/>
      <c r="D20" s="1"/>
      <c r="E20" s="1"/>
      <c r="F20" s="1"/>
      <c r="G20" s="1"/>
      <c r="H20" s="1"/>
      <c r="I20" s="1"/>
    </row>
    <row r="21" spans="1:9" x14ac:dyDescent="0.2">
      <c r="C21" s="1"/>
      <c r="D21" s="1"/>
      <c r="E21" s="1"/>
      <c r="F21" s="1"/>
      <c r="G21" s="1"/>
      <c r="H21" s="1"/>
      <c r="I21" s="1"/>
    </row>
    <row r="22" spans="1:9" x14ac:dyDescent="0.2">
      <c r="A22" t="s">
        <v>20</v>
      </c>
      <c r="B22" s="1">
        <f>L7+L8+H12+H13+H14+H17+H18+H19</f>
        <v>137.00979198644231</v>
      </c>
      <c r="C22" s="1"/>
      <c r="D22" s="1"/>
      <c r="E22" s="1"/>
      <c r="F22" s="1"/>
      <c r="G22" s="1"/>
      <c r="H22" s="1"/>
      <c r="I22" s="1"/>
    </row>
    <row r="23" spans="1:9" x14ac:dyDescent="0.2">
      <c r="C23" s="1"/>
      <c r="D23" s="1"/>
      <c r="E23" s="1"/>
      <c r="F23" s="1"/>
      <c r="G23" s="1"/>
      <c r="H23" s="1"/>
      <c r="I23" s="1"/>
    </row>
    <row r="24" spans="1:9" x14ac:dyDescent="0.2">
      <c r="C24" s="1"/>
      <c r="D24" s="1"/>
      <c r="E24" s="1"/>
      <c r="F24" s="1"/>
      <c r="G24" s="1"/>
      <c r="H24" s="1"/>
      <c r="I24" s="1"/>
    </row>
    <row r="25" spans="1:9" x14ac:dyDescent="0.2">
      <c r="C25" s="1"/>
      <c r="D25" s="1"/>
      <c r="E25" s="1"/>
      <c r="F25" s="1"/>
      <c r="G25" s="1"/>
      <c r="H25" s="1"/>
      <c r="I25" s="1"/>
    </row>
    <row r="26" spans="1:9" x14ac:dyDescent="0.2">
      <c r="C26" s="1"/>
      <c r="D26" s="1"/>
      <c r="E26" s="1"/>
      <c r="F26" s="1"/>
      <c r="G26" s="1"/>
      <c r="H26" s="1"/>
      <c r="I26" s="1"/>
    </row>
    <row r="27" spans="1:9" x14ac:dyDescent="0.2">
      <c r="C27" s="1"/>
      <c r="D27" s="1"/>
      <c r="E27" s="1"/>
      <c r="F27" s="1"/>
      <c r="G27" s="1"/>
      <c r="H27" s="1"/>
      <c r="I27" s="1"/>
    </row>
    <row r="28" spans="1:9" x14ac:dyDescent="0.2">
      <c r="C28" s="1"/>
      <c r="D28" s="1"/>
      <c r="E28" s="1"/>
      <c r="F28" s="1"/>
      <c r="G28" s="1"/>
      <c r="H28" s="1"/>
      <c r="I28" s="1"/>
    </row>
    <row r="29" spans="1:9" x14ac:dyDescent="0.2">
      <c r="C29" s="1"/>
      <c r="D29" s="1"/>
      <c r="E29" s="1"/>
      <c r="F29" s="1"/>
      <c r="G29" s="1"/>
      <c r="H29" s="1"/>
      <c r="I29" s="1"/>
    </row>
    <row r="30" spans="1:9" x14ac:dyDescent="0.2">
      <c r="C30" s="1"/>
      <c r="D30" s="1"/>
      <c r="E30" s="1"/>
      <c r="F30" s="1"/>
      <c r="G30" s="1"/>
      <c r="H30" s="1"/>
      <c r="I30" s="1"/>
    </row>
    <row r="31" spans="1:9" x14ac:dyDescent="0.2">
      <c r="C31" s="1"/>
      <c r="D31" s="1"/>
      <c r="E31" s="1"/>
      <c r="F31" s="1"/>
      <c r="G31" s="1"/>
      <c r="H31" s="1"/>
      <c r="I31" s="1"/>
    </row>
    <row r="32" spans="1:9" x14ac:dyDescent="0.2">
      <c r="C32" s="1"/>
      <c r="D32" s="1"/>
      <c r="E32" s="1"/>
      <c r="F32" s="1"/>
      <c r="G32" s="1"/>
      <c r="H32" s="1"/>
      <c r="I32" s="1"/>
    </row>
    <row r="33" spans="3:9" x14ac:dyDescent="0.2">
      <c r="C33" s="1"/>
      <c r="D33" s="1"/>
      <c r="E33" s="1"/>
      <c r="F33" s="1"/>
      <c r="G33" s="1"/>
      <c r="H33" s="1"/>
      <c r="I33" s="1"/>
    </row>
    <row r="34" spans="3:9" x14ac:dyDescent="0.2">
      <c r="C34" s="1"/>
      <c r="D34" s="1"/>
      <c r="E34" s="1"/>
      <c r="F34" s="1"/>
      <c r="G34" s="1"/>
      <c r="H34" s="1"/>
      <c r="I34" s="1"/>
    </row>
    <row r="35" spans="3:9" x14ac:dyDescent="0.2">
      <c r="C35" s="1"/>
      <c r="D35" s="1"/>
      <c r="E35" s="1"/>
      <c r="F35" s="1"/>
      <c r="G35" s="1"/>
      <c r="H35" s="1"/>
      <c r="I35" s="1"/>
    </row>
    <row r="36" spans="3:9" x14ac:dyDescent="0.2">
      <c r="C36" s="1"/>
      <c r="D36" s="1"/>
      <c r="E36" s="1"/>
      <c r="F36" s="1"/>
      <c r="G36" s="1"/>
      <c r="H36" s="1"/>
      <c r="I36" s="1"/>
    </row>
    <row r="37" spans="3:9" x14ac:dyDescent="0.2">
      <c r="C37" s="1"/>
      <c r="D37" s="1"/>
      <c r="E37" s="1"/>
      <c r="F37" s="1"/>
      <c r="G37" s="1"/>
      <c r="H37" s="1"/>
      <c r="I37" s="1"/>
    </row>
  </sheetData>
  <mergeCells count="3">
    <mergeCell ref="C3:D3"/>
    <mergeCell ref="E3:F3"/>
    <mergeCell ref="G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Kaddoura</dc:creator>
  <cp:lastModifiedBy>Ihab Kaddoura</cp:lastModifiedBy>
  <dcterms:created xsi:type="dcterms:W3CDTF">2020-04-01T19:20:58Z</dcterms:created>
  <dcterms:modified xsi:type="dcterms:W3CDTF">2020-05-02T09:23:57Z</dcterms:modified>
</cp:coreProperties>
</file>