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xcel\Market Mix Modeling In Excel (Synthetic Data)\"/>
    </mc:Choice>
  </mc:AlternateContent>
  <xr:revisionPtr revIDLastSave="0" documentId="8_{8CED179C-11D5-4905-934B-3B25A67A6E7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aw Data" sheetId="1" r:id="rId1"/>
    <sheet name="Exploration" sheetId="2" r:id="rId2"/>
    <sheet name="Base_Model" sheetId="3" r:id="rId3"/>
    <sheet name="Multicollinearity" sheetId="6" r:id="rId4"/>
    <sheet name="Transformed_Model" sheetId="5" r:id="rId5"/>
    <sheet name="Diminishing_Curve" sheetId="9" r:id="rId6"/>
    <sheet name="Carry over_Curve" sheetId="7" r:id="rId7"/>
    <sheet name="Simulator" sheetId="8" r:id="rId8"/>
  </sheets>
  <definedNames>
    <definedName name="solver_adj" localSheetId="7" hidden="1">Simulator!$K$12:$M$12</definedName>
    <definedName name="solver_adj" localSheetId="4" hidden="1">Transformed_Model!$H$1:$J$2</definedName>
    <definedName name="solver_cvg" localSheetId="7" hidden="1">0.0001</definedName>
    <definedName name="solver_cvg" localSheetId="4" hidden="1">0.0001</definedName>
    <definedName name="solver_drv" localSheetId="7" hidden="1">1</definedName>
    <definedName name="solver_drv" localSheetId="4" hidden="1">1</definedName>
    <definedName name="solver_eng" localSheetId="2" hidden="1">1</definedName>
    <definedName name="solver_eng" localSheetId="7" hidden="1">1</definedName>
    <definedName name="solver_eng" localSheetId="4" hidden="1">1</definedName>
    <definedName name="solver_est" localSheetId="7" hidden="1">1</definedName>
    <definedName name="solver_est" localSheetId="4" hidden="1">1</definedName>
    <definedName name="solver_itr" localSheetId="7" hidden="1">2147483647</definedName>
    <definedName name="solver_itr" localSheetId="4" hidden="1">2147483647</definedName>
    <definedName name="solver_lhs1" localSheetId="4" hidden="1">Transformed_Model!$H$1:$J$2</definedName>
    <definedName name="solver_lhs2" localSheetId="4" hidden="1">Transformed_Model!$H$1:$J$2</definedName>
    <definedName name="solver_mip" localSheetId="7" hidden="1">2147483647</definedName>
    <definedName name="solver_mip" localSheetId="4" hidden="1">2147483647</definedName>
    <definedName name="solver_mni" localSheetId="7" hidden="1">30</definedName>
    <definedName name="solver_mni" localSheetId="4" hidden="1">30</definedName>
    <definedName name="solver_mrt" localSheetId="7" hidden="1">0.075</definedName>
    <definedName name="solver_mrt" localSheetId="4" hidden="1">0.075</definedName>
    <definedName name="solver_msl" localSheetId="7" hidden="1">2</definedName>
    <definedName name="solver_msl" localSheetId="4" hidden="1">2</definedName>
    <definedName name="solver_neg" localSheetId="2" hidden="1">1</definedName>
    <definedName name="solver_neg" localSheetId="7" hidden="1">1</definedName>
    <definedName name="solver_neg" localSheetId="4" hidden="1">1</definedName>
    <definedName name="solver_nod" localSheetId="7" hidden="1">2147483647</definedName>
    <definedName name="solver_nod" localSheetId="4" hidden="1">2147483647</definedName>
    <definedName name="solver_num" localSheetId="2" hidden="1">0</definedName>
    <definedName name="solver_num" localSheetId="7" hidden="1">0</definedName>
    <definedName name="solver_num" localSheetId="4" hidden="1">2</definedName>
    <definedName name="solver_nwt" localSheetId="7" hidden="1">1</definedName>
    <definedName name="solver_nwt" localSheetId="4" hidden="1">1</definedName>
    <definedName name="solver_opt" localSheetId="2" hidden="1">Base_Model!$U$30</definedName>
    <definedName name="solver_opt" localSheetId="7" hidden="1">Simulator!$S$11</definedName>
    <definedName name="solver_opt" localSheetId="4" hidden="1">Transformed_Model!$O$16</definedName>
    <definedName name="solver_pre" localSheetId="7" hidden="1">0.000001</definedName>
    <definedName name="solver_pre" localSheetId="4" hidden="1">0.000001</definedName>
    <definedName name="solver_rbv" localSheetId="7" hidden="1">1</definedName>
    <definedName name="solver_rbv" localSheetId="4" hidden="1">1</definedName>
    <definedName name="solver_rel1" localSheetId="4" hidden="1">1</definedName>
    <definedName name="solver_rel2" localSheetId="4" hidden="1">3</definedName>
    <definedName name="solver_rhs1" localSheetId="4" hidden="1">0.99</definedName>
    <definedName name="solver_rhs2" localSheetId="4" hidden="1">1E-37</definedName>
    <definedName name="solver_rlx" localSheetId="7" hidden="1">2</definedName>
    <definedName name="solver_rlx" localSheetId="4" hidden="1">2</definedName>
    <definedName name="solver_rsd" localSheetId="7" hidden="1">0</definedName>
    <definedName name="solver_rsd" localSheetId="4" hidden="1">0</definedName>
    <definedName name="solver_scl" localSheetId="7" hidden="1">1</definedName>
    <definedName name="solver_scl" localSheetId="4" hidden="1">1</definedName>
    <definedName name="solver_sho" localSheetId="7" hidden="1">2</definedName>
    <definedName name="solver_sho" localSheetId="4" hidden="1">2</definedName>
    <definedName name="solver_ssz" localSheetId="7" hidden="1">100</definedName>
    <definedName name="solver_ssz" localSheetId="4" hidden="1">100</definedName>
    <definedName name="solver_tim" localSheetId="7" hidden="1">2147483647</definedName>
    <definedName name="solver_tim" localSheetId="4" hidden="1">2147483647</definedName>
    <definedName name="solver_tol" localSheetId="7" hidden="1">0.01</definedName>
    <definedName name="solver_tol" localSheetId="4" hidden="1">0.01</definedName>
    <definedName name="solver_typ" localSheetId="2" hidden="1">1</definedName>
    <definedName name="solver_typ" localSheetId="7" hidden="1">2</definedName>
    <definedName name="solver_typ" localSheetId="4" hidden="1">1</definedName>
    <definedName name="solver_val" localSheetId="2" hidden="1">0</definedName>
    <definedName name="solver_val" localSheetId="7" hidden="1">0</definedName>
    <definedName name="solver_val" localSheetId="4" hidden="1">0</definedName>
    <definedName name="solver_ver" localSheetId="2" hidden="1">3</definedName>
    <definedName name="solver_ver" localSheetId="7" hidden="1">3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8" i="8" l="1"/>
  <c r="N8" i="8"/>
  <c r="G5" i="9"/>
  <c r="H5" i="9"/>
  <c r="I5" i="9"/>
  <c r="G6" i="9"/>
  <c r="H6" i="9"/>
  <c r="I6" i="9"/>
  <c r="G7" i="9"/>
  <c r="H7" i="9"/>
  <c r="I7" i="9"/>
  <c r="G8" i="9"/>
  <c r="H8" i="9"/>
  <c r="I8" i="9"/>
  <c r="G9" i="9"/>
  <c r="H9" i="9"/>
  <c r="I9" i="9"/>
  <c r="G10" i="9"/>
  <c r="H10" i="9"/>
  <c r="I10" i="9"/>
  <c r="G11" i="9"/>
  <c r="H11" i="9"/>
  <c r="I11" i="9"/>
  <c r="G12" i="9"/>
  <c r="H12" i="9"/>
  <c r="I12" i="9"/>
  <c r="G13" i="9"/>
  <c r="H13" i="9"/>
  <c r="I13" i="9"/>
  <c r="G14" i="9"/>
  <c r="H14" i="9"/>
  <c r="I14" i="9"/>
  <c r="G15" i="9"/>
  <c r="H15" i="9"/>
  <c r="I15" i="9"/>
  <c r="G16" i="9"/>
  <c r="H16" i="9"/>
  <c r="I16" i="9"/>
  <c r="G17" i="9"/>
  <c r="H17" i="9"/>
  <c r="I17" i="9"/>
  <c r="G18" i="9"/>
  <c r="H18" i="9"/>
  <c r="I18" i="9"/>
  <c r="G19" i="9"/>
  <c r="H19" i="9"/>
  <c r="I19" i="9"/>
  <c r="G20" i="9"/>
  <c r="H20" i="9"/>
  <c r="I20" i="9"/>
  <c r="G21" i="9"/>
  <c r="H21" i="9"/>
  <c r="I21" i="9"/>
  <c r="G22" i="9"/>
  <c r="H22" i="9"/>
  <c r="I22" i="9"/>
  <c r="G23" i="9"/>
  <c r="H23" i="9"/>
  <c r="I23" i="9"/>
  <c r="G24" i="9"/>
  <c r="H24" i="9"/>
  <c r="I24" i="9"/>
  <c r="G25" i="9"/>
  <c r="H25" i="9"/>
  <c r="I25" i="9"/>
  <c r="G26" i="9"/>
  <c r="H26" i="9"/>
  <c r="I26" i="9"/>
  <c r="G27" i="9"/>
  <c r="H27" i="9"/>
  <c r="I27" i="9"/>
  <c r="G28" i="9"/>
  <c r="H28" i="9"/>
  <c r="I28" i="9"/>
  <c r="G29" i="9"/>
  <c r="H29" i="9"/>
  <c r="I29" i="9"/>
  <c r="G30" i="9"/>
  <c r="H30" i="9"/>
  <c r="I30" i="9"/>
  <c r="G31" i="9"/>
  <c r="H31" i="9"/>
  <c r="I31" i="9"/>
  <c r="G32" i="9"/>
  <c r="H32" i="9"/>
  <c r="I32" i="9"/>
  <c r="G33" i="9"/>
  <c r="H33" i="9"/>
  <c r="I33" i="9"/>
  <c r="H4" i="9"/>
  <c r="I4" i="9"/>
  <c r="G4" i="9"/>
  <c r="E3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F3" i="7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D3" i="7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U36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" i="5"/>
  <c r="U35" i="3"/>
  <c r="Q35" i="3"/>
  <c r="S35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2" i="3"/>
  <c r="P31" i="3"/>
  <c r="P32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" i="3"/>
  <c r="I4" i="5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L10" i="8" s="1"/>
  <c r="L9" i="8" s="1"/>
  <c r="L8" i="8" s="1"/>
  <c r="J4" i="5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K10" i="8" s="1"/>
  <c r="K9" i="8" s="1"/>
  <c r="K8" i="8" s="1"/>
  <c r="H4" i="5"/>
  <c r="H5" i="5" s="1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M10" i="8" s="1"/>
  <c r="M9" i="8" s="1"/>
  <c r="M8" i="8" s="1"/>
  <c r="S12" i="6"/>
  <c r="L3" i="6" a="1"/>
  <c r="L3" i="6" s="1"/>
  <c r="E3" i="6" a="1"/>
  <c r="E3" i="6" s="1"/>
  <c r="I9" i="3"/>
  <c r="I3" i="3" a="1"/>
  <c r="I3" i="3" s="1"/>
  <c r="H4" i="2"/>
  <c r="I4" i="2"/>
  <c r="G4" i="2"/>
  <c r="S6" i="8" l="1"/>
  <c r="S11" i="8" s="1"/>
  <c r="E12" i="6"/>
  <c r="L12" i="6"/>
  <c r="I8" i="3"/>
  <c r="N4" i="5" l="1" a="1"/>
  <c r="O16" i="5" s="1"/>
  <c r="N4" i="5" l="1"/>
  <c r="T7" i="5" s="1"/>
  <c r="W7" i="5" s="1"/>
  <c r="N10" i="5"/>
  <c r="T5" i="5" l="1"/>
  <c r="W5" i="5" s="1"/>
  <c r="T32" i="5"/>
  <c r="W32" i="5" s="1"/>
  <c r="T24" i="5"/>
  <c r="W24" i="5" s="1"/>
  <c r="T10" i="5"/>
  <c r="W10" i="5" s="1"/>
  <c r="T14" i="5"/>
  <c r="W14" i="5" s="1"/>
  <c r="T8" i="5"/>
  <c r="W8" i="5" s="1"/>
  <c r="T6" i="5"/>
  <c r="W6" i="5" s="1"/>
  <c r="T27" i="5"/>
  <c r="W27" i="5" s="1"/>
  <c r="T33" i="5"/>
  <c r="W33" i="5" s="1"/>
  <c r="T31" i="5"/>
  <c r="W31" i="5" s="1"/>
  <c r="T28" i="5"/>
  <c r="W28" i="5" s="1"/>
  <c r="T19" i="5"/>
  <c r="W19" i="5" s="1"/>
  <c r="T23" i="5"/>
  <c r="W23" i="5" s="1"/>
  <c r="T21" i="5"/>
  <c r="W21" i="5" s="1"/>
  <c r="T11" i="5"/>
  <c r="W11" i="5" s="1"/>
  <c r="T17" i="5"/>
  <c r="W17" i="5" s="1"/>
  <c r="T15" i="5"/>
  <c r="W15" i="5" s="1"/>
  <c r="T26" i="5"/>
  <c r="W26" i="5" s="1"/>
  <c r="T30" i="5"/>
  <c r="W30" i="5" s="1"/>
  <c r="T18" i="5"/>
  <c r="W18" i="5" s="1"/>
  <c r="T22" i="5"/>
  <c r="W22" i="5" s="1"/>
  <c r="T20" i="5"/>
  <c r="W20" i="5" s="1"/>
  <c r="T16" i="5"/>
  <c r="W16" i="5" s="1"/>
  <c r="T12" i="5"/>
  <c r="W12" i="5" s="1"/>
  <c r="T29" i="5"/>
  <c r="W29" i="5" s="1"/>
  <c r="T25" i="5"/>
  <c r="W25" i="5" s="1"/>
  <c r="T13" i="5"/>
  <c r="W13" i="5" s="1"/>
  <c r="T4" i="5"/>
  <c r="W4" i="5" s="1"/>
  <c r="T9" i="5"/>
  <c r="W9" i="5" s="1"/>
  <c r="W36" i="5" l="1"/>
  <c r="Y3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<sst xmlns="http://schemas.openxmlformats.org/spreadsheetml/2006/main" count="144" uniqueCount="72">
  <si>
    <t>Time</t>
  </si>
  <si>
    <t>sales</t>
  </si>
  <si>
    <t>FB</t>
  </si>
  <si>
    <t>TV</t>
  </si>
  <si>
    <t>Radio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</si>
  <si>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</si>
  <si>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</si>
  <si>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</si>
  <si>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</si>
  <si>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</si>
  <si>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</si>
  <si>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</si>
  <si>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</si>
  <si>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</si>
  <si>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</si>
  <si>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</si>
  <si>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</si>
  <si>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</si>
  <si>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</si>
  <si>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</si>
  <si>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</si>
  <si>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</si>
  <si>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</si>
  <si>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</si>
  <si>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</si>
  <si>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</si>
  <si>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</si>
  <si>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</si>
  <si>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</si>
  <si>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</si>
  <si>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</si>
  <si>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</si>
  <si>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</si>
  <si>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</si>
  <si>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</si>
  <si>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Intercept</t>
  </si>
  <si>
    <t>r2</t>
  </si>
  <si>
    <t>RMSE</t>
  </si>
  <si>
    <t>VIF</t>
  </si>
  <si>
    <t>No Multicollinearity</t>
  </si>
  <si>
    <t>Adstock_power</t>
  </si>
  <si>
    <t>Transformed_FB</t>
  </si>
  <si>
    <t>Transformed_TV</t>
  </si>
  <si>
    <t>Transformed_Radio</t>
  </si>
  <si>
    <t>r^2</t>
  </si>
  <si>
    <t>Prediction</t>
  </si>
  <si>
    <t>Absolute_error</t>
  </si>
  <si>
    <t>MAPE</t>
  </si>
  <si>
    <t>avg_error</t>
  </si>
  <si>
    <t>avg_sales</t>
  </si>
  <si>
    <t>Avg_sales</t>
  </si>
  <si>
    <t>Avg_error</t>
  </si>
  <si>
    <t>Absolute_Error</t>
  </si>
  <si>
    <t>Best</t>
  </si>
  <si>
    <t>Recent</t>
  </si>
  <si>
    <t>Dimishing Parameters(alpha)</t>
  </si>
  <si>
    <t>FB_Transformed</t>
  </si>
  <si>
    <t>TV_Transformed</t>
  </si>
  <si>
    <t>Radio_Transformed</t>
  </si>
  <si>
    <t>Input</t>
  </si>
  <si>
    <t>Alpha</t>
  </si>
  <si>
    <t>Beta</t>
  </si>
  <si>
    <t>Transformed</t>
  </si>
  <si>
    <t>Latest_Adstock</t>
  </si>
  <si>
    <t>Contribution</t>
  </si>
  <si>
    <t>Sales_Prediction</t>
  </si>
  <si>
    <t>Cost</t>
  </si>
  <si>
    <t>CPO</t>
  </si>
  <si>
    <t>s</t>
  </si>
  <si>
    <t>Dimishing Return(Alpha)</t>
  </si>
  <si>
    <t>Adstock_power(Beta)</t>
  </si>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</sst>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0" xfId="0" applyFill="1"/>
    <xf numFmtId="2" fontId="0" fillId="0" borderId="0" xfId="0" applyNumberFormat="1"/>
    <xf numFmtId="9" fontId="0" fillId="4" borderId="0" xfId="1" applyFont="1" applyFill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2" borderId="1" xfId="0" applyFill="1" applyBorder="1"/>
    <xf numFmtId="0" fontId="2" fillId="0" borderId="0" xfId="0" applyFont="1" applyAlignment="1">
      <alignment horizontal="center" vertical="center"/>
    </xf>
    <xf numFmtId="0" fontId="0" fillId="0" borderId="0" xfId="0" applyFill="1"/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'Raw Data'!$A$2:$A$31</c:f>
              <c:strCache>
                <c:ptCount val="3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</c:strCache>
            </c:strRef>
          </c:cat>
          <c:val>
            <c:numRef>
              <c:f>'Raw Data'!$B$2:$B$31</c:f>
              <c:numCache>
                <c:formatCode>General</c:formatCode>
                <c:ptCount val="30"/>
                <c:pt idx="0">
                  <c:v>22</c:v>
                </c:pt>
                <c:pt idx="1">
                  <c:v>10</c:v>
                </c:pt>
                <c:pt idx="2">
                  <c:v>9</c:v>
                </c:pt>
                <c:pt idx="3">
                  <c:v>19</c:v>
                </c:pt>
                <c:pt idx="4">
                  <c:v>13</c:v>
                </c:pt>
                <c:pt idx="5">
                  <c:v>7</c:v>
                </c:pt>
                <c:pt idx="6">
                  <c:v>12</c:v>
                </c:pt>
                <c:pt idx="7">
                  <c:v>13</c:v>
                </c:pt>
                <c:pt idx="8">
                  <c:v>5</c:v>
                </c:pt>
                <c:pt idx="9">
                  <c:v>11</c:v>
                </c:pt>
                <c:pt idx="10">
                  <c:v>9</c:v>
                </c:pt>
                <c:pt idx="11">
                  <c:v>17</c:v>
                </c:pt>
                <c:pt idx="12">
                  <c:v>9</c:v>
                </c:pt>
                <c:pt idx="13">
                  <c:v>10</c:v>
                </c:pt>
                <c:pt idx="14">
                  <c:v>19</c:v>
                </c:pt>
                <c:pt idx="15">
                  <c:v>22</c:v>
                </c:pt>
                <c:pt idx="16">
                  <c:v>13</c:v>
                </c:pt>
                <c:pt idx="17">
                  <c:v>24</c:v>
                </c:pt>
                <c:pt idx="18">
                  <c:v>11</c:v>
                </c:pt>
                <c:pt idx="19">
                  <c:v>15</c:v>
                </c:pt>
                <c:pt idx="20">
                  <c:v>18</c:v>
                </c:pt>
                <c:pt idx="21">
                  <c:v>13</c:v>
                </c:pt>
                <c:pt idx="22">
                  <c:v>6</c:v>
                </c:pt>
                <c:pt idx="23">
                  <c:v>16</c:v>
                </c:pt>
                <c:pt idx="24">
                  <c:v>10</c:v>
                </c:pt>
                <c:pt idx="25">
                  <c:v>12</c:v>
                </c:pt>
                <c:pt idx="26">
                  <c:v>15</c:v>
                </c:pt>
                <c:pt idx="27">
                  <c:v>16</c:v>
                </c:pt>
                <c:pt idx="28">
                  <c:v>19</c:v>
                </c:pt>
                <c:pt idx="2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C0-454F-BE2A-7679EB891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493407"/>
        <c:axId val="187548572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'Raw Data'!$C$1</c15:sqref>
                        </c15:formulaRef>
                      </c:ext>
                    </c:extLst>
                    <c:strCache>
                      <c:ptCount val="1"/>
                      <c:pt idx="0">
                        <c:v>FB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'Raw Data'!$A$2:$A$31</c15:sqref>
                        </c15:formulaRef>
                      </c:ext>
                    </c:extLst>
                    <c:strCache>
                      <c:ptCount val="30"/>
                      <c:pt idx="0">
                        <c:v>Week 1</c:v>
                      </c:pt>
                      <c:pt idx="1">
                        <c:v>Week 2</c:v>
                      </c:pt>
                      <c:pt idx="2">
                        <c:v>Week 3</c:v>
                      </c:pt>
                      <c:pt idx="3">
                        <c:v>Week 4</c:v>
                      </c:pt>
                      <c:pt idx="4">
                        <c:v>Week 5</c:v>
                      </c:pt>
                      <c:pt idx="5">
                        <c:v>Week 6</c:v>
                      </c:pt>
                      <c:pt idx="6">
                        <c:v>Week 7</c:v>
                      </c:pt>
                      <c:pt idx="7">
                        <c:v>Week 8</c:v>
                      </c:pt>
                      <c:pt idx="8">
                        <c:v>Week 9</c:v>
                      </c:pt>
                      <c:pt idx="9">
                        <c:v>Week 10</c:v>
                      </c:pt>
                      <c:pt idx="10">
                        <c:v>Week 11</c:v>
                      </c:pt>
                      <c:pt idx="11">
                        <c:v>Week 12</c:v>
                      </c:pt>
                      <c:pt idx="12">
                        <c:v>Week 13</c:v>
                      </c:pt>
                      <c:pt idx="13">
                        <c:v>Week 14</c:v>
                      </c:pt>
                      <c:pt idx="14">
                        <c:v>Week 15</c:v>
                      </c:pt>
                      <c:pt idx="15">
                        <c:v>Week 16</c:v>
                      </c:pt>
                      <c:pt idx="16">
                        <c:v>Week 17</c:v>
                      </c:pt>
                      <c:pt idx="17">
                        <c:v>Week 18</c:v>
                      </c:pt>
                      <c:pt idx="18">
                        <c:v>Week 19</c:v>
                      </c:pt>
                      <c:pt idx="19">
                        <c:v>Week 20</c:v>
                      </c:pt>
                      <c:pt idx="20">
                        <c:v>Week 21</c:v>
                      </c:pt>
                      <c:pt idx="21">
                        <c:v>Week 22</c:v>
                      </c:pt>
                      <c:pt idx="22">
                        <c:v>Week 23</c:v>
                      </c:pt>
                      <c:pt idx="23">
                        <c:v>Week 24</c:v>
                      </c:pt>
                      <c:pt idx="24">
                        <c:v>Week 25</c:v>
                      </c:pt>
                      <c:pt idx="25">
                        <c:v>Week 26</c:v>
                      </c:pt>
                      <c:pt idx="26">
                        <c:v>Week 27</c:v>
                      </c:pt>
                      <c:pt idx="27">
                        <c:v>Week 28</c:v>
                      </c:pt>
                      <c:pt idx="28">
                        <c:v>Week 29</c:v>
                      </c:pt>
                      <c:pt idx="29">
                        <c:v>Week 30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'Raw Data'!$C$2:$C$31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2301</c:v>
                      </c:pt>
                      <c:pt idx="1">
                        <c:v>445</c:v>
                      </c:pt>
                      <c:pt idx="2">
                        <c:v>172</c:v>
                      </c:pt>
                      <c:pt idx="3">
                        <c:v>1515</c:v>
                      </c:pt>
                      <c:pt idx="4">
                        <c:v>1808</c:v>
                      </c:pt>
                      <c:pt idx="5">
                        <c:v>87</c:v>
                      </c:pt>
                      <c:pt idx="6">
                        <c:v>575</c:v>
                      </c:pt>
                      <c:pt idx="7">
                        <c:v>1202</c:v>
                      </c:pt>
                      <c:pt idx="8">
                        <c:v>86</c:v>
                      </c:pt>
                      <c:pt idx="9">
                        <c:v>1998</c:v>
                      </c:pt>
                      <c:pt idx="10">
                        <c:v>661</c:v>
                      </c:pt>
                      <c:pt idx="11">
                        <c:v>2147</c:v>
                      </c:pt>
                      <c:pt idx="12">
                        <c:v>238</c:v>
                      </c:pt>
                      <c:pt idx="13">
                        <c:v>975</c:v>
                      </c:pt>
                      <c:pt idx="14">
                        <c:v>2041</c:v>
                      </c:pt>
                      <c:pt idx="15">
                        <c:v>1954</c:v>
                      </c:pt>
                      <c:pt idx="16">
                        <c:v>678</c:v>
                      </c:pt>
                      <c:pt idx="17">
                        <c:v>2814</c:v>
                      </c:pt>
                      <c:pt idx="18">
                        <c:v>692</c:v>
                      </c:pt>
                      <c:pt idx="19">
                        <c:v>1473</c:v>
                      </c:pt>
                      <c:pt idx="20">
                        <c:v>2184</c:v>
                      </c:pt>
                      <c:pt idx="21">
                        <c:v>2374</c:v>
                      </c:pt>
                      <c:pt idx="22">
                        <c:v>132</c:v>
                      </c:pt>
                      <c:pt idx="23">
                        <c:v>2283</c:v>
                      </c:pt>
                      <c:pt idx="24">
                        <c:v>623</c:v>
                      </c:pt>
                      <c:pt idx="25">
                        <c:v>2629</c:v>
                      </c:pt>
                      <c:pt idx="26">
                        <c:v>1429</c:v>
                      </c:pt>
                      <c:pt idx="27">
                        <c:v>2401</c:v>
                      </c:pt>
                      <c:pt idx="28">
                        <c:v>2488</c:v>
                      </c:pt>
                      <c:pt idx="29">
                        <c:v>706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AC0-454F-BE2A-7679EB89196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Data'!$D$1</c15:sqref>
                        </c15:formulaRef>
                      </c:ext>
                    </c:extLst>
                    <c:strCache>
                      <c:ptCount val="1"/>
                      <c:pt idx="0">
                        <c:v>TV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Data'!$A$2:$A$31</c15:sqref>
                        </c15:formulaRef>
                      </c:ext>
                    </c:extLst>
                    <c:strCache>
                      <c:ptCount val="30"/>
                      <c:pt idx="0">
                        <c:v>Week 1</c:v>
                      </c:pt>
                      <c:pt idx="1">
                        <c:v>Week 2</c:v>
                      </c:pt>
                      <c:pt idx="2">
                        <c:v>Week 3</c:v>
                      </c:pt>
                      <c:pt idx="3">
                        <c:v>Week 4</c:v>
                      </c:pt>
                      <c:pt idx="4">
                        <c:v>Week 5</c:v>
                      </c:pt>
                      <c:pt idx="5">
                        <c:v>Week 6</c:v>
                      </c:pt>
                      <c:pt idx="6">
                        <c:v>Week 7</c:v>
                      </c:pt>
                      <c:pt idx="7">
                        <c:v>Week 8</c:v>
                      </c:pt>
                      <c:pt idx="8">
                        <c:v>Week 9</c:v>
                      </c:pt>
                      <c:pt idx="9">
                        <c:v>Week 10</c:v>
                      </c:pt>
                      <c:pt idx="10">
                        <c:v>Week 11</c:v>
                      </c:pt>
                      <c:pt idx="11">
                        <c:v>Week 12</c:v>
                      </c:pt>
                      <c:pt idx="12">
                        <c:v>Week 13</c:v>
                      </c:pt>
                      <c:pt idx="13">
                        <c:v>Week 14</c:v>
                      </c:pt>
                      <c:pt idx="14">
                        <c:v>Week 15</c:v>
                      </c:pt>
                      <c:pt idx="15">
                        <c:v>Week 16</c:v>
                      </c:pt>
                      <c:pt idx="16">
                        <c:v>Week 17</c:v>
                      </c:pt>
                      <c:pt idx="17">
                        <c:v>Week 18</c:v>
                      </c:pt>
                      <c:pt idx="18">
                        <c:v>Week 19</c:v>
                      </c:pt>
                      <c:pt idx="19">
                        <c:v>Week 20</c:v>
                      </c:pt>
                      <c:pt idx="20">
                        <c:v>Week 21</c:v>
                      </c:pt>
                      <c:pt idx="21">
                        <c:v>Week 22</c:v>
                      </c:pt>
                      <c:pt idx="22">
                        <c:v>Week 23</c:v>
                      </c:pt>
                      <c:pt idx="23">
                        <c:v>Week 24</c:v>
                      </c:pt>
                      <c:pt idx="24">
                        <c:v>Week 25</c:v>
                      </c:pt>
                      <c:pt idx="25">
                        <c:v>Week 26</c:v>
                      </c:pt>
                      <c:pt idx="26">
                        <c:v>Week 27</c:v>
                      </c:pt>
                      <c:pt idx="27">
                        <c:v>Week 28</c:v>
                      </c:pt>
                      <c:pt idx="28">
                        <c:v>Week 29</c:v>
                      </c:pt>
                      <c:pt idx="29">
                        <c:v>Week 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Data'!$D$2:$D$31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378</c:v>
                      </c:pt>
                      <c:pt idx="1">
                        <c:v>393</c:v>
                      </c:pt>
                      <c:pt idx="2">
                        <c:v>459</c:v>
                      </c:pt>
                      <c:pt idx="3">
                        <c:v>413</c:v>
                      </c:pt>
                      <c:pt idx="4">
                        <c:v>108</c:v>
                      </c:pt>
                      <c:pt idx="5">
                        <c:v>489</c:v>
                      </c:pt>
                      <c:pt idx="6">
                        <c:v>328</c:v>
                      </c:pt>
                      <c:pt idx="7">
                        <c:v>196</c:v>
                      </c:pt>
                      <c:pt idx="8">
                        <c:v>21</c:v>
                      </c:pt>
                      <c:pt idx="9">
                        <c:v>26</c:v>
                      </c:pt>
                      <c:pt idx="10">
                        <c:v>58</c:v>
                      </c:pt>
                      <c:pt idx="11">
                        <c:v>24</c:v>
                      </c:pt>
                      <c:pt idx="12">
                        <c:v>351</c:v>
                      </c:pt>
                      <c:pt idx="13">
                        <c:v>76</c:v>
                      </c:pt>
                      <c:pt idx="14">
                        <c:v>329</c:v>
                      </c:pt>
                      <c:pt idx="15">
                        <c:v>477</c:v>
                      </c:pt>
                      <c:pt idx="16">
                        <c:v>366</c:v>
                      </c:pt>
                      <c:pt idx="17">
                        <c:v>396</c:v>
                      </c:pt>
                      <c:pt idx="18">
                        <c:v>205</c:v>
                      </c:pt>
                      <c:pt idx="19">
                        <c:v>239</c:v>
                      </c:pt>
                      <c:pt idx="20">
                        <c:v>277</c:v>
                      </c:pt>
                      <c:pt idx="21">
                        <c:v>51</c:v>
                      </c:pt>
                      <c:pt idx="22">
                        <c:v>159</c:v>
                      </c:pt>
                      <c:pt idx="23">
                        <c:v>169</c:v>
                      </c:pt>
                      <c:pt idx="24">
                        <c:v>126</c:v>
                      </c:pt>
                      <c:pt idx="25">
                        <c:v>35</c:v>
                      </c:pt>
                      <c:pt idx="26">
                        <c:v>293</c:v>
                      </c:pt>
                      <c:pt idx="27">
                        <c:v>167</c:v>
                      </c:pt>
                      <c:pt idx="28">
                        <c:v>271</c:v>
                      </c:pt>
                      <c:pt idx="29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AC0-454F-BE2A-7679EB89196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Data'!$E$1</c15:sqref>
                        </c15:formulaRef>
                      </c:ext>
                    </c:extLst>
                    <c:strCache>
                      <c:ptCount val="1"/>
                      <c:pt idx="0">
                        <c:v>Radio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Data'!$A$2:$A$31</c15:sqref>
                        </c15:formulaRef>
                      </c:ext>
                    </c:extLst>
                    <c:strCache>
                      <c:ptCount val="30"/>
                      <c:pt idx="0">
                        <c:v>Week 1</c:v>
                      </c:pt>
                      <c:pt idx="1">
                        <c:v>Week 2</c:v>
                      </c:pt>
                      <c:pt idx="2">
                        <c:v>Week 3</c:v>
                      </c:pt>
                      <c:pt idx="3">
                        <c:v>Week 4</c:v>
                      </c:pt>
                      <c:pt idx="4">
                        <c:v>Week 5</c:v>
                      </c:pt>
                      <c:pt idx="5">
                        <c:v>Week 6</c:v>
                      </c:pt>
                      <c:pt idx="6">
                        <c:v>Week 7</c:v>
                      </c:pt>
                      <c:pt idx="7">
                        <c:v>Week 8</c:v>
                      </c:pt>
                      <c:pt idx="8">
                        <c:v>Week 9</c:v>
                      </c:pt>
                      <c:pt idx="9">
                        <c:v>Week 10</c:v>
                      </c:pt>
                      <c:pt idx="10">
                        <c:v>Week 11</c:v>
                      </c:pt>
                      <c:pt idx="11">
                        <c:v>Week 12</c:v>
                      </c:pt>
                      <c:pt idx="12">
                        <c:v>Week 13</c:v>
                      </c:pt>
                      <c:pt idx="13">
                        <c:v>Week 14</c:v>
                      </c:pt>
                      <c:pt idx="14">
                        <c:v>Week 15</c:v>
                      </c:pt>
                      <c:pt idx="15">
                        <c:v>Week 16</c:v>
                      </c:pt>
                      <c:pt idx="16">
                        <c:v>Week 17</c:v>
                      </c:pt>
                      <c:pt idx="17">
                        <c:v>Week 18</c:v>
                      </c:pt>
                      <c:pt idx="18">
                        <c:v>Week 19</c:v>
                      </c:pt>
                      <c:pt idx="19">
                        <c:v>Week 20</c:v>
                      </c:pt>
                      <c:pt idx="20">
                        <c:v>Week 21</c:v>
                      </c:pt>
                      <c:pt idx="21">
                        <c:v>Week 22</c:v>
                      </c:pt>
                      <c:pt idx="22">
                        <c:v>Week 23</c:v>
                      </c:pt>
                      <c:pt idx="23">
                        <c:v>Week 24</c:v>
                      </c:pt>
                      <c:pt idx="24">
                        <c:v>Week 25</c:v>
                      </c:pt>
                      <c:pt idx="25">
                        <c:v>Week 26</c:v>
                      </c:pt>
                      <c:pt idx="26">
                        <c:v>Week 27</c:v>
                      </c:pt>
                      <c:pt idx="27">
                        <c:v>Week 28</c:v>
                      </c:pt>
                      <c:pt idx="28">
                        <c:v>Week 29</c:v>
                      </c:pt>
                      <c:pt idx="29">
                        <c:v>Week 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Data'!$E$2:$E$31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692</c:v>
                      </c:pt>
                      <c:pt idx="1">
                        <c:v>451</c:v>
                      </c:pt>
                      <c:pt idx="2">
                        <c:v>693</c:v>
                      </c:pt>
                      <c:pt idx="3">
                        <c:v>585</c:v>
                      </c:pt>
                      <c:pt idx="4">
                        <c:v>584</c:v>
                      </c:pt>
                      <c:pt idx="5">
                        <c:v>75</c:v>
                      </c:pt>
                      <c:pt idx="6">
                        <c:v>235</c:v>
                      </c:pt>
                      <c:pt idx="7">
                        <c:v>116</c:v>
                      </c:pt>
                      <c:pt idx="8">
                        <c:v>1</c:v>
                      </c:pt>
                      <c:pt idx="9">
                        <c:v>212</c:v>
                      </c:pt>
                      <c:pt idx="10">
                        <c:v>242</c:v>
                      </c:pt>
                      <c:pt idx="11">
                        <c:v>4</c:v>
                      </c:pt>
                      <c:pt idx="12">
                        <c:v>659</c:v>
                      </c:pt>
                      <c:pt idx="13">
                        <c:v>72</c:v>
                      </c:pt>
                      <c:pt idx="14">
                        <c:v>46</c:v>
                      </c:pt>
                      <c:pt idx="15">
                        <c:v>529</c:v>
                      </c:pt>
                      <c:pt idx="16">
                        <c:v>114</c:v>
                      </c:pt>
                      <c:pt idx="17">
                        <c:v>558</c:v>
                      </c:pt>
                      <c:pt idx="18">
                        <c:v>183</c:v>
                      </c:pt>
                      <c:pt idx="19">
                        <c:v>191</c:v>
                      </c:pt>
                      <c:pt idx="20">
                        <c:v>534</c:v>
                      </c:pt>
                      <c:pt idx="21">
                        <c:v>235</c:v>
                      </c:pt>
                      <c:pt idx="22">
                        <c:v>496</c:v>
                      </c:pt>
                      <c:pt idx="23">
                        <c:v>262</c:v>
                      </c:pt>
                      <c:pt idx="24">
                        <c:v>183</c:v>
                      </c:pt>
                      <c:pt idx="25">
                        <c:v>195</c:v>
                      </c:pt>
                      <c:pt idx="26">
                        <c:v>126</c:v>
                      </c:pt>
                      <c:pt idx="27">
                        <c:v>229</c:v>
                      </c:pt>
                      <c:pt idx="28">
                        <c:v>229</c:v>
                      </c:pt>
                      <c:pt idx="29">
                        <c:v>408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AC0-454F-BE2A-7679EB891967}"/>
                  </c:ext>
                </c:extLst>
              </c15:ser>
            </c15:filteredLineSeries>
          </c:ext>
        </c:extLst>
      </c:lineChart>
      <c:catAx>
        <c:axId val="187549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485727"/>
        <c:crosses val="autoZero"/>
        <c:auto val="1"/>
        <c:lblAlgn val="ctr"/>
        <c:lblOffset val="100"/>
        <c:noMultiLvlLbl val="0"/>
      </c:catAx>
      <c:valAx>
        <c:axId val="187548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49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'Raw Data'!$C$1</c:f>
              <c:strCache>
                <c:ptCount val="1"/>
                <c:pt idx="0">
                  <c:v>FB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'Raw Data'!$A$2:$A$31</c:f>
              <c:strCache>
                <c:ptCount val="3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</c:strCache>
              <c:extLst xmlns:c15="http://schemas.microsoft.com/office/drawing/2012/chart"/>
            </c:strRef>
          </c:cat>
          <c:val>
            <c:numRef>
              <c:f>'Raw Data'!$C$2:$C$31</c:f>
              <c:numCache>
                <c:formatCode>General</c:formatCode>
                <c:ptCount val="30"/>
                <c:pt idx="0">
                  <c:v>2301</c:v>
                </c:pt>
                <c:pt idx="1">
                  <c:v>445</c:v>
                </c:pt>
                <c:pt idx="2">
                  <c:v>172</c:v>
                </c:pt>
                <c:pt idx="3">
                  <c:v>1515</c:v>
                </c:pt>
                <c:pt idx="4">
                  <c:v>1808</c:v>
                </c:pt>
                <c:pt idx="5">
                  <c:v>87</c:v>
                </c:pt>
                <c:pt idx="6">
                  <c:v>575</c:v>
                </c:pt>
                <c:pt idx="7">
                  <c:v>1202</c:v>
                </c:pt>
                <c:pt idx="8">
                  <c:v>86</c:v>
                </c:pt>
                <c:pt idx="9">
                  <c:v>1998</c:v>
                </c:pt>
                <c:pt idx="10">
                  <c:v>661</c:v>
                </c:pt>
                <c:pt idx="11">
                  <c:v>2147</c:v>
                </c:pt>
                <c:pt idx="12">
                  <c:v>238</c:v>
                </c:pt>
                <c:pt idx="13">
                  <c:v>975</c:v>
                </c:pt>
                <c:pt idx="14">
                  <c:v>2041</c:v>
                </c:pt>
                <c:pt idx="15">
                  <c:v>1954</c:v>
                </c:pt>
                <c:pt idx="16">
                  <c:v>678</c:v>
                </c:pt>
                <c:pt idx="17">
                  <c:v>2814</c:v>
                </c:pt>
                <c:pt idx="18">
                  <c:v>692</c:v>
                </c:pt>
                <c:pt idx="19">
                  <c:v>1473</c:v>
                </c:pt>
                <c:pt idx="20">
                  <c:v>2184</c:v>
                </c:pt>
                <c:pt idx="21">
                  <c:v>2374</c:v>
                </c:pt>
                <c:pt idx="22">
                  <c:v>132</c:v>
                </c:pt>
                <c:pt idx="23">
                  <c:v>2283</c:v>
                </c:pt>
                <c:pt idx="24">
                  <c:v>623</c:v>
                </c:pt>
                <c:pt idx="25">
                  <c:v>2629</c:v>
                </c:pt>
                <c:pt idx="26">
                  <c:v>1429</c:v>
                </c:pt>
                <c:pt idx="27">
                  <c:v>2401</c:v>
                </c:pt>
                <c:pt idx="28">
                  <c:v>2488</c:v>
                </c:pt>
                <c:pt idx="29">
                  <c:v>706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A59E-4904-ACA8-B30CC5646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493407"/>
        <c:axId val="187548572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'Raw Data'!$B$1</c15:sqref>
                        </c15:formulaRef>
                      </c:ext>
                    </c:extLst>
                    <c:strCache>
                      <c:ptCount val="1"/>
                      <c:pt idx="0">
                        <c:v>sales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'Raw Data'!$A$2:$A$31</c15:sqref>
                        </c15:formulaRef>
                      </c:ext>
                    </c:extLst>
                    <c:strCache>
                      <c:ptCount val="30"/>
                      <c:pt idx="0">
                        <c:v>Week 1</c:v>
                      </c:pt>
                      <c:pt idx="1">
                        <c:v>Week 2</c:v>
                      </c:pt>
                      <c:pt idx="2">
                        <c:v>Week 3</c:v>
                      </c:pt>
                      <c:pt idx="3">
                        <c:v>Week 4</c:v>
                      </c:pt>
                      <c:pt idx="4">
                        <c:v>Week 5</c:v>
                      </c:pt>
                      <c:pt idx="5">
                        <c:v>Week 6</c:v>
                      </c:pt>
                      <c:pt idx="6">
                        <c:v>Week 7</c:v>
                      </c:pt>
                      <c:pt idx="7">
                        <c:v>Week 8</c:v>
                      </c:pt>
                      <c:pt idx="8">
                        <c:v>Week 9</c:v>
                      </c:pt>
                      <c:pt idx="9">
                        <c:v>Week 10</c:v>
                      </c:pt>
                      <c:pt idx="10">
                        <c:v>Week 11</c:v>
                      </c:pt>
                      <c:pt idx="11">
                        <c:v>Week 12</c:v>
                      </c:pt>
                      <c:pt idx="12">
                        <c:v>Week 13</c:v>
                      </c:pt>
                      <c:pt idx="13">
                        <c:v>Week 14</c:v>
                      </c:pt>
                      <c:pt idx="14">
                        <c:v>Week 15</c:v>
                      </c:pt>
                      <c:pt idx="15">
                        <c:v>Week 16</c:v>
                      </c:pt>
                      <c:pt idx="16">
                        <c:v>Week 17</c:v>
                      </c:pt>
                      <c:pt idx="17">
                        <c:v>Week 18</c:v>
                      </c:pt>
                      <c:pt idx="18">
                        <c:v>Week 19</c:v>
                      </c:pt>
                      <c:pt idx="19">
                        <c:v>Week 20</c:v>
                      </c:pt>
                      <c:pt idx="20">
                        <c:v>Week 21</c:v>
                      </c:pt>
                      <c:pt idx="21">
                        <c:v>Week 22</c:v>
                      </c:pt>
                      <c:pt idx="22">
                        <c:v>Week 23</c:v>
                      </c:pt>
                      <c:pt idx="23">
                        <c:v>Week 24</c:v>
                      </c:pt>
                      <c:pt idx="24">
                        <c:v>Week 25</c:v>
                      </c:pt>
                      <c:pt idx="25">
                        <c:v>Week 26</c:v>
                      </c:pt>
                      <c:pt idx="26">
                        <c:v>Week 27</c:v>
                      </c:pt>
                      <c:pt idx="27">
                        <c:v>Week 28</c:v>
                      </c:pt>
                      <c:pt idx="28">
                        <c:v>Week 29</c:v>
                      </c:pt>
                      <c:pt idx="29">
                        <c:v>Week 30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'Raw Data'!$B$2:$B$31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22</c:v>
                      </c:pt>
                      <c:pt idx="1">
                        <c:v>10</c:v>
                      </c:pt>
                      <c:pt idx="2">
                        <c:v>9</c:v>
                      </c:pt>
                      <c:pt idx="3">
                        <c:v>19</c:v>
                      </c:pt>
                      <c:pt idx="4">
                        <c:v>13</c:v>
                      </c:pt>
                      <c:pt idx="5">
                        <c:v>7</c:v>
                      </c:pt>
                      <c:pt idx="6">
                        <c:v>12</c:v>
                      </c:pt>
                      <c:pt idx="7">
                        <c:v>13</c:v>
                      </c:pt>
                      <c:pt idx="8">
                        <c:v>5</c:v>
                      </c:pt>
                      <c:pt idx="9">
                        <c:v>11</c:v>
                      </c:pt>
                      <c:pt idx="10">
                        <c:v>9</c:v>
                      </c:pt>
                      <c:pt idx="11">
                        <c:v>17</c:v>
                      </c:pt>
                      <c:pt idx="12">
                        <c:v>9</c:v>
                      </c:pt>
                      <c:pt idx="13">
                        <c:v>10</c:v>
                      </c:pt>
                      <c:pt idx="14">
                        <c:v>19</c:v>
                      </c:pt>
                      <c:pt idx="15">
                        <c:v>22</c:v>
                      </c:pt>
                      <c:pt idx="16">
                        <c:v>13</c:v>
                      </c:pt>
                      <c:pt idx="17">
                        <c:v>24</c:v>
                      </c:pt>
                      <c:pt idx="18">
                        <c:v>11</c:v>
                      </c:pt>
                      <c:pt idx="19">
                        <c:v>15</c:v>
                      </c:pt>
                      <c:pt idx="20">
                        <c:v>18</c:v>
                      </c:pt>
                      <c:pt idx="21">
                        <c:v>13</c:v>
                      </c:pt>
                      <c:pt idx="22">
                        <c:v>6</c:v>
                      </c:pt>
                      <c:pt idx="23">
                        <c:v>16</c:v>
                      </c:pt>
                      <c:pt idx="24">
                        <c:v>10</c:v>
                      </c:pt>
                      <c:pt idx="25">
                        <c:v>12</c:v>
                      </c:pt>
                      <c:pt idx="26">
                        <c:v>15</c:v>
                      </c:pt>
                      <c:pt idx="27">
                        <c:v>16</c:v>
                      </c:pt>
                      <c:pt idx="28">
                        <c:v>19</c:v>
                      </c:pt>
                      <c:pt idx="29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59E-4904-ACA8-B30CC5646D7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Data'!$D$1</c15:sqref>
                        </c15:formulaRef>
                      </c:ext>
                    </c:extLst>
                    <c:strCache>
                      <c:ptCount val="1"/>
                      <c:pt idx="0">
                        <c:v>TV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Data'!$A$2:$A$31</c15:sqref>
                        </c15:formulaRef>
                      </c:ext>
                    </c:extLst>
                    <c:strCache>
                      <c:ptCount val="30"/>
                      <c:pt idx="0">
                        <c:v>Week 1</c:v>
                      </c:pt>
                      <c:pt idx="1">
                        <c:v>Week 2</c:v>
                      </c:pt>
                      <c:pt idx="2">
                        <c:v>Week 3</c:v>
                      </c:pt>
                      <c:pt idx="3">
                        <c:v>Week 4</c:v>
                      </c:pt>
                      <c:pt idx="4">
                        <c:v>Week 5</c:v>
                      </c:pt>
                      <c:pt idx="5">
                        <c:v>Week 6</c:v>
                      </c:pt>
                      <c:pt idx="6">
                        <c:v>Week 7</c:v>
                      </c:pt>
                      <c:pt idx="7">
                        <c:v>Week 8</c:v>
                      </c:pt>
                      <c:pt idx="8">
                        <c:v>Week 9</c:v>
                      </c:pt>
                      <c:pt idx="9">
                        <c:v>Week 10</c:v>
                      </c:pt>
                      <c:pt idx="10">
                        <c:v>Week 11</c:v>
                      </c:pt>
                      <c:pt idx="11">
                        <c:v>Week 12</c:v>
                      </c:pt>
                      <c:pt idx="12">
                        <c:v>Week 13</c:v>
                      </c:pt>
                      <c:pt idx="13">
                        <c:v>Week 14</c:v>
                      </c:pt>
                      <c:pt idx="14">
                        <c:v>Week 15</c:v>
                      </c:pt>
                      <c:pt idx="15">
                        <c:v>Week 16</c:v>
                      </c:pt>
                      <c:pt idx="16">
                        <c:v>Week 17</c:v>
                      </c:pt>
                      <c:pt idx="17">
                        <c:v>Week 18</c:v>
                      </c:pt>
                      <c:pt idx="18">
                        <c:v>Week 19</c:v>
                      </c:pt>
                      <c:pt idx="19">
                        <c:v>Week 20</c:v>
                      </c:pt>
                      <c:pt idx="20">
                        <c:v>Week 21</c:v>
                      </c:pt>
                      <c:pt idx="21">
                        <c:v>Week 22</c:v>
                      </c:pt>
                      <c:pt idx="22">
                        <c:v>Week 23</c:v>
                      </c:pt>
                      <c:pt idx="23">
                        <c:v>Week 24</c:v>
                      </c:pt>
                      <c:pt idx="24">
                        <c:v>Week 25</c:v>
                      </c:pt>
                      <c:pt idx="25">
                        <c:v>Week 26</c:v>
                      </c:pt>
                      <c:pt idx="26">
                        <c:v>Week 27</c:v>
                      </c:pt>
                      <c:pt idx="27">
                        <c:v>Week 28</c:v>
                      </c:pt>
                      <c:pt idx="28">
                        <c:v>Week 29</c:v>
                      </c:pt>
                      <c:pt idx="29">
                        <c:v>Week 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Data'!$D$2:$D$31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378</c:v>
                      </c:pt>
                      <c:pt idx="1">
                        <c:v>393</c:v>
                      </c:pt>
                      <c:pt idx="2">
                        <c:v>459</c:v>
                      </c:pt>
                      <c:pt idx="3">
                        <c:v>413</c:v>
                      </c:pt>
                      <c:pt idx="4">
                        <c:v>108</c:v>
                      </c:pt>
                      <c:pt idx="5">
                        <c:v>489</c:v>
                      </c:pt>
                      <c:pt idx="6">
                        <c:v>328</c:v>
                      </c:pt>
                      <c:pt idx="7">
                        <c:v>196</c:v>
                      </c:pt>
                      <c:pt idx="8">
                        <c:v>21</c:v>
                      </c:pt>
                      <c:pt idx="9">
                        <c:v>26</c:v>
                      </c:pt>
                      <c:pt idx="10">
                        <c:v>58</c:v>
                      </c:pt>
                      <c:pt idx="11">
                        <c:v>24</c:v>
                      </c:pt>
                      <c:pt idx="12">
                        <c:v>351</c:v>
                      </c:pt>
                      <c:pt idx="13">
                        <c:v>76</c:v>
                      </c:pt>
                      <c:pt idx="14">
                        <c:v>329</c:v>
                      </c:pt>
                      <c:pt idx="15">
                        <c:v>477</c:v>
                      </c:pt>
                      <c:pt idx="16">
                        <c:v>366</c:v>
                      </c:pt>
                      <c:pt idx="17">
                        <c:v>396</c:v>
                      </c:pt>
                      <c:pt idx="18">
                        <c:v>205</c:v>
                      </c:pt>
                      <c:pt idx="19">
                        <c:v>239</c:v>
                      </c:pt>
                      <c:pt idx="20">
                        <c:v>277</c:v>
                      </c:pt>
                      <c:pt idx="21">
                        <c:v>51</c:v>
                      </c:pt>
                      <c:pt idx="22">
                        <c:v>159</c:v>
                      </c:pt>
                      <c:pt idx="23">
                        <c:v>169</c:v>
                      </c:pt>
                      <c:pt idx="24">
                        <c:v>126</c:v>
                      </c:pt>
                      <c:pt idx="25">
                        <c:v>35</c:v>
                      </c:pt>
                      <c:pt idx="26">
                        <c:v>293</c:v>
                      </c:pt>
                      <c:pt idx="27">
                        <c:v>167</c:v>
                      </c:pt>
                      <c:pt idx="28">
                        <c:v>271</c:v>
                      </c:pt>
                      <c:pt idx="29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59E-4904-ACA8-B30CC5646D7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Data'!$E$1</c15:sqref>
                        </c15:formulaRef>
                      </c:ext>
                    </c:extLst>
                    <c:strCache>
                      <c:ptCount val="1"/>
                      <c:pt idx="0">
                        <c:v>Radio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Data'!$A$2:$A$31</c15:sqref>
                        </c15:formulaRef>
                      </c:ext>
                    </c:extLst>
                    <c:strCache>
                      <c:ptCount val="30"/>
                      <c:pt idx="0">
                        <c:v>Week 1</c:v>
                      </c:pt>
                      <c:pt idx="1">
                        <c:v>Week 2</c:v>
                      </c:pt>
                      <c:pt idx="2">
                        <c:v>Week 3</c:v>
                      </c:pt>
                      <c:pt idx="3">
                        <c:v>Week 4</c:v>
                      </c:pt>
                      <c:pt idx="4">
                        <c:v>Week 5</c:v>
                      </c:pt>
                      <c:pt idx="5">
                        <c:v>Week 6</c:v>
                      </c:pt>
                      <c:pt idx="6">
                        <c:v>Week 7</c:v>
                      </c:pt>
                      <c:pt idx="7">
                        <c:v>Week 8</c:v>
                      </c:pt>
                      <c:pt idx="8">
                        <c:v>Week 9</c:v>
                      </c:pt>
                      <c:pt idx="9">
                        <c:v>Week 10</c:v>
                      </c:pt>
                      <c:pt idx="10">
                        <c:v>Week 11</c:v>
                      </c:pt>
                      <c:pt idx="11">
                        <c:v>Week 12</c:v>
                      </c:pt>
                      <c:pt idx="12">
                        <c:v>Week 13</c:v>
                      </c:pt>
                      <c:pt idx="13">
                        <c:v>Week 14</c:v>
                      </c:pt>
                      <c:pt idx="14">
                        <c:v>Week 15</c:v>
                      </c:pt>
                      <c:pt idx="15">
                        <c:v>Week 16</c:v>
                      </c:pt>
                      <c:pt idx="16">
                        <c:v>Week 17</c:v>
                      </c:pt>
                      <c:pt idx="17">
                        <c:v>Week 18</c:v>
                      </c:pt>
                      <c:pt idx="18">
                        <c:v>Week 19</c:v>
                      </c:pt>
                      <c:pt idx="19">
                        <c:v>Week 20</c:v>
                      </c:pt>
                      <c:pt idx="20">
                        <c:v>Week 21</c:v>
                      </c:pt>
                      <c:pt idx="21">
                        <c:v>Week 22</c:v>
                      </c:pt>
                      <c:pt idx="22">
                        <c:v>Week 23</c:v>
                      </c:pt>
                      <c:pt idx="23">
                        <c:v>Week 24</c:v>
                      </c:pt>
                      <c:pt idx="24">
                        <c:v>Week 25</c:v>
                      </c:pt>
                      <c:pt idx="25">
                        <c:v>Week 26</c:v>
                      </c:pt>
                      <c:pt idx="26">
                        <c:v>Week 27</c:v>
                      </c:pt>
                      <c:pt idx="27">
                        <c:v>Week 28</c:v>
                      </c:pt>
                      <c:pt idx="28">
                        <c:v>Week 29</c:v>
                      </c:pt>
                      <c:pt idx="29">
                        <c:v>Week 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Data'!$E$2:$E$31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692</c:v>
                      </c:pt>
                      <c:pt idx="1">
                        <c:v>451</c:v>
                      </c:pt>
                      <c:pt idx="2">
                        <c:v>693</c:v>
                      </c:pt>
                      <c:pt idx="3">
                        <c:v>585</c:v>
                      </c:pt>
                      <c:pt idx="4">
                        <c:v>584</c:v>
                      </c:pt>
                      <c:pt idx="5">
                        <c:v>75</c:v>
                      </c:pt>
                      <c:pt idx="6">
                        <c:v>235</c:v>
                      </c:pt>
                      <c:pt idx="7">
                        <c:v>116</c:v>
                      </c:pt>
                      <c:pt idx="8">
                        <c:v>1</c:v>
                      </c:pt>
                      <c:pt idx="9">
                        <c:v>212</c:v>
                      </c:pt>
                      <c:pt idx="10">
                        <c:v>242</c:v>
                      </c:pt>
                      <c:pt idx="11">
                        <c:v>4</c:v>
                      </c:pt>
                      <c:pt idx="12">
                        <c:v>659</c:v>
                      </c:pt>
                      <c:pt idx="13">
                        <c:v>72</c:v>
                      </c:pt>
                      <c:pt idx="14">
                        <c:v>46</c:v>
                      </c:pt>
                      <c:pt idx="15">
                        <c:v>529</c:v>
                      </c:pt>
                      <c:pt idx="16">
                        <c:v>114</c:v>
                      </c:pt>
                      <c:pt idx="17">
                        <c:v>558</c:v>
                      </c:pt>
                      <c:pt idx="18">
                        <c:v>183</c:v>
                      </c:pt>
                      <c:pt idx="19">
                        <c:v>191</c:v>
                      </c:pt>
                      <c:pt idx="20">
                        <c:v>534</c:v>
                      </c:pt>
                      <c:pt idx="21">
                        <c:v>235</c:v>
                      </c:pt>
                      <c:pt idx="22">
                        <c:v>496</c:v>
                      </c:pt>
                      <c:pt idx="23">
                        <c:v>262</c:v>
                      </c:pt>
                      <c:pt idx="24">
                        <c:v>183</c:v>
                      </c:pt>
                      <c:pt idx="25">
                        <c:v>195</c:v>
                      </c:pt>
                      <c:pt idx="26">
                        <c:v>126</c:v>
                      </c:pt>
                      <c:pt idx="27">
                        <c:v>229</c:v>
                      </c:pt>
                      <c:pt idx="28">
                        <c:v>229</c:v>
                      </c:pt>
                      <c:pt idx="29">
                        <c:v>408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59E-4904-ACA8-B30CC5646D7A}"/>
                  </c:ext>
                </c:extLst>
              </c15:ser>
            </c15:filteredLineSeries>
          </c:ext>
        </c:extLst>
      </c:lineChart>
      <c:catAx>
        <c:axId val="187549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485727"/>
        <c:crosses val="autoZero"/>
        <c:auto val="1"/>
        <c:lblAlgn val="ctr"/>
        <c:lblOffset val="100"/>
        <c:noMultiLvlLbl val="0"/>
      </c:catAx>
      <c:valAx>
        <c:axId val="187548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49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'Raw Data'!$D$1</c:f>
              <c:strCache>
                <c:ptCount val="1"/>
                <c:pt idx="0">
                  <c:v>TV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'Raw Data'!$A$2:$A$31</c:f>
              <c:strCache>
                <c:ptCount val="3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</c:strCache>
              <c:extLst xmlns:c15="http://schemas.microsoft.com/office/drawing/2012/chart"/>
            </c:strRef>
          </c:cat>
          <c:val>
            <c:numRef>
              <c:f>'Raw Data'!$D$2:$D$31</c:f>
              <c:numCache>
                <c:formatCode>General</c:formatCode>
                <c:ptCount val="30"/>
                <c:pt idx="0">
                  <c:v>378</c:v>
                </c:pt>
                <c:pt idx="1">
                  <c:v>393</c:v>
                </c:pt>
                <c:pt idx="2">
                  <c:v>459</c:v>
                </c:pt>
                <c:pt idx="3">
                  <c:v>413</c:v>
                </c:pt>
                <c:pt idx="4">
                  <c:v>108</c:v>
                </c:pt>
                <c:pt idx="5">
                  <c:v>489</c:v>
                </c:pt>
                <c:pt idx="6">
                  <c:v>328</c:v>
                </c:pt>
                <c:pt idx="7">
                  <c:v>196</c:v>
                </c:pt>
                <c:pt idx="8">
                  <c:v>21</c:v>
                </c:pt>
                <c:pt idx="9">
                  <c:v>26</c:v>
                </c:pt>
                <c:pt idx="10">
                  <c:v>58</c:v>
                </c:pt>
                <c:pt idx="11">
                  <c:v>24</c:v>
                </c:pt>
                <c:pt idx="12">
                  <c:v>351</c:v>
                </c:pt>
                <c:pt idx="13">
                  <c:v>76</c:v>
                </c:pt>
                <c:pt idx="14">
                  <c:v>329</c:v>
                </c:pt>
                <c:pt idx="15">
                  <c:v>477</c:v>
                </c:pt>
                <c:pt idx="16">
                  <c:v>366</c:v>
                </c:pt>
                <c:pt idx="17">
                  <c:v>396</c:v>
                </c:pt>
                <c:pt idx="18">
                  <c:v>205</c:v>
                </c:pt>
                <c:pt idx="19">
                  <c:v>239</c:v>
                </c:pt>
                <c:pt idx="20">
                  <c:v>277</c:v>
                </c:pt>
                <c:pt idx="21">
                  <c:v>51</c:v>
                </c:pt>
                <c:pt idx="22">
                  <c:v>159</c:v>
                </c:pt>
                <c:pt idx="23">
                  <c:v>169</c:v>
                </c:pt>
                <c:pt idx="24">
                  <c:v>126</c:v>
                </c:pt>
                <c:pt idx="25">
                  <c:v>35</c:v>
                </c:pt>
                <c:pt idx="26">
                  <c:v>293</c:v>
                </c:pt>
                <c:pt idx="27">
                  <c:v>167</c:v>
                </c:pt>
                <c:pt idx="28">
                  <c:v>271</c:v>
                </c:pt>
                <c:pt idx="29">
                  <c:v>16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307D-40E8-BC22-C44B170249F3}"/>
            </c:ext>
          </c:extLst>
        </c:ser>
        <c:ser>
          <c:idx val="3"/>
          <c:order val="3"/>
          <c:tx>
            <c:strRef>
              <c:f>'Raw Data'!$E$1</c:f>
              <c:strCache>
                <c:ptCount val="1"/>
                <c:pt idx="0">
                  <c:v>Radio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'Raw Data'!$A$2:$A$31</c:f>
              <c:strCache>
                <c:ptCount val="3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</c:strCache>
              <c:extLst xmlns:c15="http://schemas.microsoft.com/office/drawing/2012/chart"/>
            </c:strRef>
          </c:cat>
          <c:val>
            <c:numRef>
              <c:f>'Raw Data'!$E$2:$E$31</c:f>
              <c:numCache>
                <c:formatCode>General</c:formatCode>
                <c:ptCount val="30"/>
                <c:pt idx="0">
                  <c:v>692</c:v>
                </c:pt>
                <c:pt idx="1">
                  <c:v>451</c:v>
                </c:pt>
                <c:pt idx="2">
                  <c:v>693</c:v>
                </c:pt>
                <c:pt idx="3">
                  <c:v>585</c:v>
                </c:pt>
                <c:pt idx="4">
                  <c:v>584</c:v>
                </c:pt>
                <c:pt idx="5">
                  <c:v>75</c:v>
                </c:pt>
                <c:pt idx="6">
                  <c:v>235</c:v>
                </c:pt>
                <c:pt idx="7">
                  <c:v>116</c:v>
                </c:pt>
                <c:pt idx="8">
                  <c:v>1</c:v>
                </c:pt>
                <c:pt idx="9">
                  <c:v>212</c:v>
                </c:pt>
                <c:pt idx="10">
                  <c:v>242</c:v>
                </c:pt>
                <c:pt idx="11">
                  <c:v>4</c:v>
                </c:pt>
                <c:pt idx="12">
                  <c:v>659</c:v>
                </c:pt>
                <c:pt idx="13">
                  <c:v>72</c:v>
                </c:pt>
                <c:pt idx="14">
                  <c:v>46</c:v>
                </c:pt>
                <c:pt idx="15">
                  <c:v>529</c:v>
                </c:pt>
                <c:pt idx="16">
                  <c:v>114</c:v>
                </c:pt>
                <c:pt idx="17">
                  <c:v>558</c:v>
                </c:pt>
                <c:pt idx="18">
                  <c:v>183</c:v>
                </c:pt>
                <c:pt idx="19">
                  <c:v>191</c:v>
                </c:pt>
                <c:pt idx="20">
                  <c:v>534</c:v>
                </c:pt>
                <c:pt idx="21">
                  <c:v>235</c:v>
                </c:pt>
                <c:pt idx="22">
                  <c:v>496</c:v>
                </c:pt>
                <c:pt idx="23">
                  <c:v>262</c:v>
                </c:pt>
                <c:pt idx="24">
                  <c:v>183</c:v>
                </c:pt>
                <c:pt idx="25">
                  <c:v>195</c:v>
                </c:pt>
                <c:pt idx="26">
                  <c:v>126</c:v>
                </c:pt>
                <c:pt idx="27">
                  <c:v>229</c:v>
                </c:pt>
                <c:pt idx="28">
                  <c:v>229</c:v>
                </c:pt>
                <c:pt idx="29">
                  <c:v>408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307D-40E8-BC22-C44B17024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493407"/>
        <c:axId val="187548572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'Raw Data'!$B$1</c15:sqref>
                        </c15:formulaRef>
                      </c:ext>
                    </c:extLst>
                    <c:strCache>
                      <c:ptCount val="1"/>
                      <c:pt idx="0">
                        <c:v>sales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'Raw Data'!$A$2:$A$31</c15:sqref>
                        </c15:formulaRef>
                      </c:ext>
                    </c:extLst>
                    <c:strCache>
                      <c:ptCount val="30"/>
                      <c:pt idx="0">
                        <c:v>Week 1</c:v>
                      </c:pt>
                      <c:pt idx="1">
                        <c:v>Week 2</c:v>
                      </c:pt>
                      <c:pt idx="2">
                        <c:v>Week 3</c:v>
                      </c:pt>
                      <c:pt idx="3">
                        <c:v>Week 4</c:v>
                      </c:pt>
                      <c:pt idx="4">
                        <c:v>Week 5</c:v>
                      </c:pt>
                      <c:pt idx="5">
                        <c:v>Week 6</c:v>
                      </c:pt>
                      <c:pt idx="6">
                        <c:v>Week 7</c:v>
                      </c:pt>
                      <c:pt idx="7">
                        <c:v>Week 8</c:v>
                      </c:pt>
                      <c:pt idx="8">
                        <c:v>Week 9</c:v>
                      </c:pt>
                      <c:pt idx="9">
                        <c:v>Week 10</c:v>
                      </c:pt>
                      <c:pt idx="10">
                        <c:v>Week 11</c:v>
                      </c:pt>
                      <c:pt idx="11">
                        <c:v>Week 12</c:v>
                      </c:pt>
                      <c:pt idx="12">
                        <c:v>Week 13</c:v>
                      </c:pt>
                      <c:pt idx="13">
                        <c:v>Week 14</c:v>
                      </c:pt>
                      <c:pt idx="14">
                        <c:v>Week 15</c:v>
                      </c:pt>
                      <c:pt idx="15">
                        <c:v>Week 16</c:v>
                      </c:pt>
                      <c:pt idx="16">
                        <c:v>Week 17</c:v>
                      </c:pt>
                      <c:pt idx="17">
                        <c:v>Week 18</c:v>
                      </c:pt>
                      <c:pt idx="18">
                        <c:v>Week 19</c:v>
                      </c:pt>
                      <c:pt idx="19">
                        <c:v>Week 20</c:v>
                      </c:pt>
                      <c:pt idx="20">
                        <c:v>Week 21</c:v>
                      </c:pt>
                      <c:pt idx="21">
                        <c:v>Week 22</c:v>
                      </c:pt>
                      <c:pt idx="22">
                        <c:v>Week 23</c:v>
                      </c:pt>
                      <c:pt idx="23">
                        <c:v>Week 24</c:v>
                      </c:pt>
                      <c:pt idx="24">
                        <c:v>Week 25</c:v>
                      </c:pt>
                      <c:pt idx="25">
                        <c:v>Week 26</c:v>
                      </c:pt>
                      <c:pt idx="26">
                        <c:v>Week 27</c:v>
                      </c:pt>
                      <c:pt idx="27">
                        <c:v>Week 28</c:v>
                      </c:pt>
                      <c:pt idx="28">
                        <c:v>Week 29</c:v>
                      </c:pt>
                      <c:pt idx="29">
                        <c:v>Week 30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'Raw Data'!$B$2:$B$31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22</c:v>
                      </c:pt>
                      <c:pt idx="1">
                        <c:v>10</c:v>
                      </c:pt>
                      <c:pt idx="2">
                        <c:v>9</c:v>
                      </c:pt>
                      <c:pt idx="3">
                        <c:v>19</c:v>
                      </c:pt>
                      <c:pt idx="4">
                        <c:v>13</c:v>
                      </c:pt>
                      <c:pt idx="5">
                        <c:v>7</c:v>
                      </c:pt>
                      <c:pt idx="6">
                        <c:v>12</c:v>
                      </c:pt>
                      <c:pt idx="7">
                        <c:v>13</c:v>
                      </c:pt>
                      <c:pt idx="8">
                        <c:v>5</c:v>
                      </c:pt>
                      <c:pt idx="9">
                        <c:v>11</c:v>
                      </c:pt>
                      <c:pt idx="10">
                        <c:v>9</c:v>
                      </c:pt>
                      <c:pt idx="11">
                        <c:v>17</c:v>
                      </c:pt>
                      <c:pt idx="12">
                        <c:v>9</c:v>
                      </c:pt>
                      <c:pt idx="13">
                        <c:v>10</c:v>
                      </c:pt>
                      <c:pt idx="14">
                        <c:v>19</c:v>
                      </c:pt>
                      <c:pt idx="15">
                        <c:v>22</c:v>
                      </c:pt>
                      <c:pt idx="16">
                        <c:v>13</c:v>
                      </c:pt>
                      <c:pt idx="17">
                        <c:v>24</c:v>
                      </c:pt>
                      <c:pt idx="18">
                        <c:v>11</c:v>
                      </c:pt>
                      <c:pt idx="19">
                        <c:v>15</c:v>
                      </c:pt>
                      <c:pt idx="20">
                        <c:v>18</c:v>
                      </c:pt>
                      <c:pt idx="21">
                        <c:v>13</c:v>
                      </c:pt>
                      <c:pt idx="22">
                        <c:v>6</c:v>
                      </c:pt>
                      <c:pt idx="23">
                        <c:v>16</c:v>
                      </c:pt>
                      <c:pt idx="24">
                        <c:v>10</c:v>
                      </c:pt>
                      <c:pt idx="25">
                        <c:v>12</c:v>
                      </c:pt>
                      <c:pt idx="26">
                        <c:v>15</c:v>
                      </c:pt>
                      <c:pt idx="27">
                        <c:v>16</c:v>
                      </c:pt>
                      <c:pt idx="28">
                        <c:v>19</c:v>
                      </c:pt>
                      <c:pt idx="29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07D-40E8-BC22-C44B170249F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Data'!$C$1</c15:sqref>
                        </c15:formulaRef>
                      </c:ext>
                    </c:extLst>
                    <c:strCache>
                      <c:ptCount val="1"/>
                      <c:pt idx="0">
                        <c:v>FB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Data'!$A$2:$A$31</c15:sqref>
                        </c15:formulaRef>
                      </c:ext>
                    </c:extLst>
                    <c:strCache>
                      <c:ptCount val="30"/>
                      <c:pt idx="0">
                        <c:v>Week 1</c:v>
                      </c:pt>
                      <c:pt idx="1">
                        <c:v>Week 2</c:v>
                      </c:pt>
                      <c:pt idx="2">
                        <c:v>Week 3</c:v>
                      </c:pt>
                      <c:pt idx="3">
                        <c:v>Week 4</c:v>
                      </c:pt>
                      <c:pt idx="4">
                        <c:v>Week 5</c:v>
                      </c:pt>
                      <c:pt idx="5">
                        <c:v>Week 6</c:v>
                      </c:pt>
                      <c:pt idx="6">
                        <c:v>Week 7</c:v>
                      </c:pt>
                      <c:pt idx="7">
                        <c:v>Week 8</c:v>
                      </c:pt>
                      <c:pt idx="8">
                        <c:v>Week 9</c:v>
                      </c:pt>
                      <c:pt idx="9">
                        <c:v>Week 10</c:v>
                      </c:pt>
                      <c:pt idx="10">
                        <c:v>Week 11</c:v>
                      </c:pt>
                      <c:pt idx="11">
                        <c:v>Week 12</c:v>
                      </c:pt>
                      <c:pt idx="12">
                        <c:v>Week 13</c:v>
                      </c:pt>
                      <c:pt idx="13">
                        <c:v>Week 14</c:v>
                      </c:pt>
                      <c:pt idx="14">
                        <c:v>Week 15</c:v>
                      </c:pt>
                      <c:pt idx="15">
                        <c:v>Week 16</c:v>
                      </c:pt>
                      <c:pt idx="16">
                        <c:v>Week 17</c:v>
                      </c:pt>
                      <c:pt idx="17">
                        <c:v>Week 18</c:v>
                      </c:pt>
                      <c:pt idx="18">
                        <c:v>Week 19</c:v>
                      </c:pt>
                      <c:pt idx="19">
                        <c:v>Week 20</c:v>
                      </c:pt>
                      <c:pt idx="20">
                        <c:v>Week 21</c:v>
                      </c:pt>
                      <c:pt idx="21">
                        <c:v>Week 22</c:v>
                      </c:pt>
                      <c:pt idx="22">
                        <c:v>Week 23</c:v>
                      </c:pt>
                      <c:pt idx="23">
                        <c:v>Week 24</c:v>
                      </c:pt>
                      <c:pt idx="24">
                        <c:v>Week 25</c:v>
                      </c:pt>
                      <c:pt idx="25">
                        <c:v>Week 26</c:v>
                      </c:pt>
                      <c:pt idx="26">
                        <c:v>Week 27</c:v>
                      </c:pt>
                      <c:pt idx="27">
                        <c:v>Week 28</c:v>
                      </c:pt>
                      <c:pt idx="28">
                        <c:v>Week 29</c:v>
                      </c:pt>
                      <c:pt idx="29">
                        <c:v>Week 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Data'!$C$2:$C$31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2301</c:v>
                      </c:pt>
                      <c:pt idx="1">
                        <c:v>445</c:v>
                      </c:pt>
                      <c:pt idx="2">
                        <c:v>172</c:v>
                      </c:pt>
                      <c:pt idx="3">
                        <c:v>1515</c:v>
                      </c:pt>
                      <c:pt idx="4">
                        <c:v>1808</c:v>
                      </c:pt>
                      <c:pt idx="5">
                        <c:v>87</c:v>
                      </c:pt>
                      <c:pt idx="6">
                        <c:v>575</c:v>
                      </c:pt>
                      <c:pt idx="7">
                        <c:v>1202</c:v>
                      </c:pt>
                      <c:pt idx="8">
                        <c:v>86</c:v>
                      </c:pt>
                      <c:pt idx="9">
                        <c:v>1998</c:v>
                      </c:pt>
                      <c:pt idx="10">
                        <c:v>661</c:v>
                      </c:pt>
                      <c:pt idx="11">
                        <c:v>2147</c:v>
                      </c:pt>
                      <c:pt idx="12">
                        <c:v>238</c:v>
                      </c:pt>
                      <c:pt idx="13">
                        <c:v>975</c:v>
                      </c:pt>
                      <c:pt idx="14">
                        <c:v>2041</c:v>
                      </c:pt>
                      <c:pt idx="15">
                        <c:v>1954</c:v>
                      </c:pt>
                      <c:pt idx="16">
                        <c:v>678</c:v>
                      </c:pt>
                      <c:pt idx="17">
                        <c:v>2814</c:v>
                      </c:pt>
                      <c:pt idx="18">
                        <c:v>692</c:v>
                      </c:pt>
                      <c:pt idx="19">
                        <c:v>1473</c:v>
                      </c:pt>
                      <c:pt idx="20">
                        <c:v>2184</c:v>
                      </c:pt>
                      <c:pt idx="21">
                        <c:v>2374</c:v>
                      </c:pt>
                      <c:pt idx="22">
                        <c:v>132</c:v>
                      </c:pt>
                      <c:pt idx="23">
                        <c:v>2283</c:v>
                      </c:pt>
                      <c:pt idx="24">
                        <c:v>623</c:v>
                      </c:pt>
                      <c:pt idx="25">
                        <c:v>2629</c:v>
                      </c:pt>
                      <c:pt idx="26">
                        <c:v>1429</c:v>
                      </c:pt>
                      <c:pt idx="27">
                        <c:v>2401</c:v>
                      </c:pt>
                      <c:pt idx="28">
                        <c:v>2488</c:v>
                      </c:pt>
                      <c:pt idx="29">
                        <c:v>706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07D-40E8-BC22-C44B170249F3}"/>
                  </c:ext>
                </c:extLst>
              </c15:ser>
            </c15:filteredLineSeries>
          </c:ext>
        </c:extLst>
      </c:lineChart>
      <c:catAx>
        <c:axId val="187549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485727"/>
        <c:crosses val="autoZero"/>
        <c:auto val="1"/>
        <c:lblAlgn val="ctr"/>
        <c:lblOffset val="100"/>
        <c:noMultiLvlLbl val="0"/>
      </c:catAx>
      <c:valAx>
        <c:axId val="187548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49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Data'!$E$1</c:f>
              <c:strCache>
                <c:ptCount val="1"/>
                <c:pt idx="0">
                  <c:v>Radio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Data'!$E$2:$E$31</c:f>
              <c:numCache>
                <c:formatCode>General</c:formatCode>
                <c:ptCount val="30"/>
                <c:pt idx="0">
                  <c:v>692</c:v>
                </c:pt>
                <c:pt idx="1">
                  <c:v>451</c:v>
                </c:pt>
                <c:pt idx="2">
                  <c:v>693</c:v>
                </c:pt>
                <c:pt idx="3">
                  <c:v>585</c:v>
                </c:pt>
                <c:pt idx="4">
                  <c:v>584</c:v>
                </c:pt>
                <c:pt idx="5">
                  <c:v>75</c:v>
                </c:pt>
                <c:pt idx="6">
                  <c:v>235</c:v>
                </c:pt>
                <c:pt idx="7">
                  <c:v>116</c:v>
                </c:pt>
                <c:pt idx="8">
                  <c:v>1</c:v>
                </c:pt>
                <c:pt idx="9">
                  <c:v>212</c:v>
                </c:pt>
                <c:pt idx="10">
                  <c:v>242</c:v>
                </c:pt>
                <c:pt idx="11">
                  <c:v>4</c:v>
                </c:pt>
                <c:pt idx="12">
                  <c:v>659</c:v>
                </c:pt>
                <c:pt idx="13">
                  <c:v>72</c:v>
                </c:pt>
                <c:pt idx="14">
                  <c:v>46</c:v>
                </c:pt>
                <c:pt idx="15">
                  <c:v>529</c:v>
                </c:pt>
                <c:pt idx="16">
                  <c:v>114</c:v>
                </c:pt>
                <c:pt idx="17">
                  <c:v>558</c:v>
                </c:pt>
                <c:pt idx="18">
                  <c:v>183</c:v>
                </c:pt>
                <c:pt idx="19">
                  <c:v>191</c:v>
                </c:pt>
                <c:pt idx="20">
                  <c:v>534</c:v>
                </c:pt>
                <c:pt idx="21">
                  <c:v>235</c:v>
                </c:pt>
                <c:pt idx="22">
                  <c:v>496</c:v>
                </c:pt>
                <c:pt idx="23">
                  <c:v>262</c:v>
                </c:pt>
                <c:pt idx="24">
                  <c:v>183</c:v>
                </c:pt>
                <c:pt idx="25">
                  <c:v>195</c:v>
                </c:pt>
                <c:pt idx="26">
                  <c:v>126</c:v>
                </c:pt>
                <c:pt idx="27">
                  <c:v>229</c:v>
                </c:pt>
                <c:pt idx="28">
                  <c:v>229</c:v>
                </c:pt>
                <c:pt idx="29">
                  <c:v>408</c:v>
                </c:pt>
              </c:numCache>
            </c:numRef>
          </c:xVal>
          <c:yVal>
            <c:numRef>
              <c:f>'Raw Data'!$B$2:$B$31</c:f>
              <c:numCache>
                <c:formatCode>General</c:formatCode>
                <c:ptCount val="30"/>
                <c:pt idx="0">
                  <c:v>22</c:v>
                </c:pt>
                <c:pt idx="1">
                  <c:v>10</c:v>
                </c:pt>
                <c:pt idx="2">
                  <c:v>9</c:v>
                </c:pt>
                <c:pt idx="3">
                  <c:v>19</c:v>
                </c:pt>
                <c:pt idx="4">
                  <c:v>13</c:v>
                </c:pt>
                <c:pt idx="5">
                  <c:v>7</c:v>
                </c:pt>
                <c:pt idx="6">
                  <c:v>12</c:v>
                </c:pt>
                <c:pt idx="7">
                  <c:v>13</c:v>
                </c:pt>
                <c:pt idx="8">
                  <c:v>5</c:v>
                </c:pt>
                <c:pt idx="9">
                  <c:v>11</c:v>
                </c:pt>
                <c:pt idx="10">
                  <c:v>9</c:v>
                </c:pt>
                <c:pt idx="11">
                  <c:v>17</c:v>
                </c:pt>
                <c:pt idx="12">
                  <c:v>9</c:v>
                </c:pt>
                <c:pt idx="13">
                  <c:v>10</c:v>
                </c:pt>
                <c:pt idx="14">
                  <c:v>19</c:v>
                </c:pt>
                <c:pt idx="15">
                  <c:v>22</c:v>
                </c:pt>
                <c:pt idx="16">
                  <c:v>13</c:v>
                </c:pt>
                <c:pt idx="17">
                  <c:v>24</c:v>
                </c:pt>
                <c:pt idx="18">
                  <c:v>11</c:v>
                </c:pt>
                <c:pt idx="19">
                  <c:v>15</c:v>
                </c:pt>
                <c:pt idx="20">
                  <c:v>18</c:v>
                </c:pt>
                <c:pt idx="21">
                  <c:v>13</c:v>
                </c:pt>
                <c:pt idx="22">
                  <c:v>6</c:v>
                </c:pt>
                <c:pt idx="23">
                  <c:v>16</c:v>
                </c:pt>
                <c:pt idx="24">
                  <c:v>10</c:v>
                </c:pt>
                <c:pt idx="25">
                  <c:v>12</c:v>
                </c:pt>
                <c:pt idx="26">
                  <c:v>15</c:v>
                </c:pt>
                <c:pt idx="27">
                  <c:v>16</c:v>
                </c:pt>
                <c:pt idx="28">
                  <c:v>19</c:v>
                </c:pt>
                <c:pt idx="2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0F-410E-80C0-611AD511F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0991"/>
        <c:axId val="13704975"/>
      </c:scatterChart>
      <c:valAx>
        <c:axId val="1602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4975"/>
        <c:crosses val="autoZero"/>
        <c:crossBetween val="midCat"/>
      </c:valAx>
      <c:valAx>
        <c:axId val="1370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Data'!$C$1</c:f>
              <c:strCache>
                <c:ptCount val="1"/>
                <c:pt idx="0">
                  <c:v>FB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Data'!$C$2:$C$31</c:f>
              <c:numCache>
                <c:formatCode>General</c:formatCode>
                <c:ptCount val="30"/>
                <c:pt idx="0">
                  <c:v>2301</c:v>
                </c:pt>
                <c:pt idx="1">
                  <c:v>445</c:v>
                </c:pt>
                <c:pt idx="2">
                  <c:v>172</c:v>
                </c:pt>
                <c:pt idx="3">
                  <c:v>1515</c:v>
                </c:pt>
                <c:pt idx="4">
                  <c:v>1808</c:v>
                </c:pt>
                <c:pt idx="5">
                  <c:v>87</c:v>
                </c:pt>
                <c:pt idx="6">
                  <c:v>575</c:v>
                </c:pt>
                <c:pt idx="7">
                  <c:v>1202</c:v>
                </c:pt>
                <c:pt idx="8">
                  <c:v>86</c:v>
                </c:pt>
                <c:pt idx="9">
                  <c:v>1998</c:v>
                </c:pt>
                <c:pt idx="10">
                  <c:v>661</c:v>
                </c:pt>
                <c:pt idx="11">
                  <c:v>2147</c:v>
                </c:pt>
                <c:pt idx="12">
                  <c:v>238</c:v>
                </c:pt>
                <c:pt idx="13">
                  <c:v>975</c:v>
                </c:pt>
                <c:pt idx="14">
                  <c:v>2041</c:v>
                </c:pt>
                <c:pt idx="15">
                  <c:v>1954</c:v>
                </c:pt>
                <c:pt idx="16">
                  <c:v>678</c:v>
                </c:pt>
                <c:pt idx="17">
                  <c:v>2814</c:v>
                </c:pt>
                <c:pt idx="18">
                  <c:v>692</c:v>
                </c:pt>
                <c:pt idx="19">
                  <c:v>1473</c:v>
                </c:pt>
                <c:pt idx="20">
                  <c:v>2184</c:v>
                </c:pt>
                <c:pt idx="21">
                  <c:v>2374</c:v>
                </c:pt>
                <c:pt idx="22">
                  <c:v>132</c:v>
                </c:pt>
                <c:pt idx="23">
                  <c:v>2283</c:v>
                </c:pt>
                <c:pt idx="24">
                  <c:v>623</c:v>
                </c:pt>
                <c:pt idx="25">
                  <c:v>2629</c:v>
                </c:pt>
                <c:pt idx="26">
                  <c:v>1429</c:v>
                </c:pt>
                <c:pt idx="27">
                  <c:v>2401</c:v>
                </c:pt>
                <c:pt idx="28">
                  <c:v>2488</c:v>
                </c:pt>
                <c:pt idx="29">
                  <c:v>706</c:v>
                </c:pt>
              </c:numCache>
            </c:numRef>
          </c:xVal>
          <c:yVal>
            <c:numRef>
              <c:f>'Raw Data'!$B$2:$B$31</c:f>
              <c:numCache>
                <c:formatCode>General</c:formatCode>
                <c:ptCount val="30"/>
                <c:pt idx="0">
                  <c:v>22</c:v>
                </c:pt>
                <c:pt idx="1">
                  <c:v>10</c:v>
                </c:pt>
                <c:pt idx="2">
                  <c:v>9</c:v>
                </c:pt>
                <c:pt idx="3">
                  <c:v>19</c:v>
                </c:pt>
                <c:pt idx="4">
                  <c:v>13</c:v>
                </c:pt>
                <c:pt idx="5">
                  <c:v>7</c:v>
                </c:pt>
                <c:pt idx="6">
                  <c:v>12</c:v>
                </c:pt>
                <c:pt idx="7">
                  <c:v>13</c:v>
                </c:pt>
                <c:pt idx="8">
                  <c:v>5</c:v>
                </c:pt>
                <c:pt idx="9">
                  <c:v>11</c:v>
                </c:pt>
                <c:pt idx="10">
                  <c:v>9</c:v>
                </c:pt>
                <c:pt idx="11">
                  <c:v>17</c:v>
                </c:pt>
                <c:pt idx="12">
                  <c:v>9</c:v>
                </c:pt>
                <c:pt idx="13">
                  <c:v>10</c:v>
                </c:pt>
                <c:pt idx="14">
                  <c:v>19</c:v>
                </c:pt>
                <c:pt idx="15">
                  <c:v>22</c:v>
                </c:pt>
                <c:pt idx="16">
                  <c:v>13</c:v>
                </c:pt>
                <c:pt idx="17">
                  <c:v>24</c:v>
                </c:pt>
                <c:pt idx="18">
                  <c:v>11</c:v>
                </c:pt>
                <c:pt idx="19">
                  <c:v>15</c:v>
                </c:pt>
                <c:pt idx="20">
                  <c:v>18</c:v>
                </c:pt>
                <c:pt idx="21">
                  <c:v>13</c:v>
                </c:pt>
                <c:pt idx="22">
                  <c:v>6</c:v>
                </c:pt>
                <c:pt idx="23">
                  <c:v>16</c:v>
                </c:pt>
                <c:pt idx="24">
                  <c:v>10</c:v>
                </c:pt>
                <c:pt idx="25">
                  <c:v>12</c:v>
                </c:pt>
                <c:pt idx="26">
                  <c:v>15</c:v>
                </c:pt>
                <c:pt idx="27">
                  <c:v>16</c:v>
                </c:pt>
                <c:pt idx="28">
                  <c:v>19</c:v>
                </c:pt>
                <c:pt idx="2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66-4CC6-883B-85A690BFD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0991"/>
        <c:axId val="13704975"/>
      </c:scatterChart>
      <c:valAx>
        <c:axId val="1602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4975"/>
        <c:crosses val="autoZero"/>
        <c:crossBetween val="midCat"/>
      </c:valAx>
      <c:valAx>
        <c:axId val="1370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Data'!$D$1</c:f>
              <c:strCache>
                <c:ptCount val="1"/>
                <c:pt idx="0">
                  <c:v>TV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Data'!$D$2:$D$31</c:f>
              <c:numCache>
                <c:formatCode>General</c:formatCode>
                <c:ptCount val="30"/>
                <c:pt idx="0">
                  <c:v>378</c:v>
                </c:pt>
                <c:pt idx="1">
                  <c:v>393</c:v>
                </c:pt>
                <c:pt idx="2">
                  <c:v>459</c:v>
                </c:pt>
                <c:pt idx="3">
                  <c:v>413</c:v>
                </c:pt>
                <c:pt idx="4">
                  <c:v>108</c:v>
                </c:pt>
                <c:pt idx="5">
                  <c:v>489</c:v>
                </c:pt>
                <c:pt idx="6">
                  <c:v>328</c:v>
                </c:pt>
                <c:pt idx="7">
                  <c:v>196</c:v>
                </c:pt>
                <c:pt idx="8">
                  <c:v>21</c:v>
                </c:pt>
                <c:pt idx="9">
                  <c:v>26</c:v>
                </c:pt>
                <c:pt idx="10">
                  <c:v>58</c:v>
                </c:pt>
                <c:pt idx="11">
                  <c:v>24</c:v>
                </c:pt>
                <c:pt idx="12">
                  <c:v>351</c:v>
                </c:pt>
                <c:pt idx="13">
                  <c:v>76</c:v>
                </c:pt>
                <c:pt idx="14">
                  <c:v>329</c:v>
                </c:pt>
                <c:pt idx="15">
                  <c:v>477</c:v>
                </c:pt>
                <c:pt idx="16">
                  <c:v>366</c:v>
                </c:pt>
                <c:pt idx="17">
                  <c:v>396</c:v>
                </c:pt>
                <c:pt idx="18">
                  <c:v>205</c:v>
                </c:pt>
                <c:pt idx="19">
                  <c:v>239</c:v>
                </c:pt>
                <c:pt idx="20">
                  <c:v>277</c:v>
                </c:pt>
                <c:pt idx="21">
                  <c:v>51</c:v>
                </c:pt>
                <c:pt idx="22">
                  <c:v>159</c:v>
                </c:pt>
                <c:pt idx="23">
                  <c:v>169</c:v>
                </c:pt>
                <c:pt idx="24">
                  <c:v>126</c:v>
                </c:pt>
                <c:pt idx="25">
                  <c:v>35</c:v>
                </c:pt>
                <c:pt idx="26">
                  <c:v>293</c:v>
                </c:pt>
                <c:pt idx="27">
                  <c:v>167</c:v>
                </c:pt>
                <c:pt idx="28">
                  <c:v>271</c:v>
                </c:pt>
                <c:pt idx="29">
                  <c:v>16</c:v>
                </c:pt>
              </c:numCache>
            </c:numRef>
          </c:xVal>
          <c:yVal>
            <c:numRef>
              <c:f>'Raw Data'!$B$2:$B$31</c:f>
              <c:numCache>
                <c:formatCode>General</c:formatCode>
                <c:ptCount val="30"/>
                <c:pt idx="0">
                  <c:v>22</c:v>
                </c:pt>
                <c:pt idx="1">
                  <c:v>10</c:v>
                </c:pt>
                <c:pt idx="2">
                  <c:v>9</c:v>
                </c:pt>
                <c:pt idx="3">
                  <c:v>19</c:v>
                </c:pt>
                <c:pt idx="4">
                  <c:v>13</c:v>
                </c:pt>
                <c:pt idx="5">
                  <c:v>7</c:v>
                </c:pt>
                <c:pt idx="6">
                  <c:v>12</c:v>
                </c:pt>
                <c:pt idx="7">
                  <c:v>13</c:v>
                </c:pt>
                <c:pt idx="8">
                  <c:v>5</c:v>
                </c:pt>
                <c:pt idx="9">
                  <c:v>11</c:v>
                </c:pt>
                <c:pt idx="10">
                  <c:v>9</c:v>
                </c:pt>
                <c:pt idx="11">
                  <c:v>17</c:v>
                </c:pt>
                <c:pt idx="12">
                  <c:v>9</c:v>
                </c:pt>
                <c:pt idx="13">
                  <c:v>10</c:v>
                </c:pt>
                <c:pt idx="14">
                  <c:v>19</c:v>
                </c:pt>
                <c:pt idx="15">
                  <c:v>22</c:v>
                </c:pt>
                <c:pt idx="16">
                  <c:v>13</c:v>
                </c:pt>
                <c:pt idx="17">
                  <c:v>24</c:v>
                </c:pt>
                <c:pt idx="18">
                  <c:v>11</c:v>
                </c:pt>
                <c:pt idx="19">
                  <c:v>15</c:v>
                </c:pt>
                <c:pt idx="20">
                  <c:v>18</c:v>
                </c:pt>
                <c:pt idx="21">
                  <c:v>13</c:v>
                </c:pt>
                <c:pt idx="22">
                  <c:v>6</c:v>
                </c:pt>
                <c:pt idx="23">
                  <c:v>16</c:v>
                </c:pt>
                <c:pt idx="24">
                  <c:v>10</c:v>
                </c:pt>
                <c:pt idx="25">
                  <c:v>12</c:v>
                </c:pt>
                <c:pt idx="26">
                  <c:v>15</c:v>
                </c:pt>
                <c:pt idx="27">
                  <c:v>16</c:v>
                </c:pt>
                <c:pt idx="28">
                  <c:v>19</c:v>
                </c:pt>
                <c:pt idx="2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79-4017-848A-49BA46758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0991"/>
        <c:axId val="13704975"/>
      </c:scatterChart>
      <c:valAx>
        <c:axId val="1602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4975"/>
        <c:crosses val="autoZero"/>
        <c:crossBetween val="midCat"/>
      </c:valAx>
      <c:valAx>
        <c:axId val="1370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Diminishing_Curve!$G$3</c:f>
              <c:strCache>
                <c:ptCount val="1"/>
                <c:pt idx="0">
                  <c:v>FB_Transformed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Diminishing_Curve!$B$4:$B$33</c:f>
              <c:numCache>
                <c:formatCode>General</c:formatCode>
                <c:ptCount val="30"/>
                <c:pt idx="0">
                  <c:v>2301</c:v>
                </c:pt>
                <c:pt idx="1">
                  <c:v>445</c:v>
                </c:pt>
                <c:pt idx="2">
                  <c:v>172</c:v>
                </c:pt>
                <c:pt idx="3">
                  <c:v>1515</c:v>
                </c:pt>
                <c:pt idx="4">
                  <c:v>1808</c:v>
                </c:pt>
                <c:pt idx="5">
                  <c:v>87</c:v>
                </c:pt>
                <c:pt idx="6">
                  <c:v>575</c:v>
                </c:pt>
                <c:pt idx="7">
                  <c:v>1202</c:v>
                </c:pt>
                <c:pt idx="8">
                  <c:v>86</c:v>
                </c:pt>
                <c:pt idx="9">
                  <c:v>1998</c:v>
                </c:pt>
                <c:pt idx="10">
                  <c:v>661</c:v>
                </c:pt>
                <c:pt idx="11">
                  <c:v>2147</c:v>
                </c:pt>
                <c:pt idx="12">
                  <c:v>238</c:v>
                </c:pt>
                <c:pt idx="13">
                  <c:v>975</c:v>
                </c:pt>
                <c:pt idx="14">
                  <c:v>2041</c:v>
                </c:pt>
                <c:pt idx="15">
                  <c:v>1954</c:v>
                </c:pt>
                <c:pt idx="16">
                  <c:v>678</c:v>
                </c:pt>
                <c:pt idx="17">
                  <c:v>2814</c:v>
                </c:pt>
                <c:pt idx="18">
                  <c:v>692</c:v>
                </c:pt>
                <c:pt idx="19">
                  <c:v>1473</c:v>
                </c:pt>
                <c:pt idx="20">
                  <c:v>2184</c:v>
                </c:pt>
                <c:pt idx="21">
                  <c:v>2374</c:v>
                </c:pt>
                <c:pt idx="22">
                  <c:v>132</c:v>
                </c:pt>
                <c:pt idx="23">
                  <c:v>2283</c:v>
                </c:pt>
                <c:pt idx="24">
                  <c:v>623</c:v>
                </c:pt>
                <c:pt idx="25">
                  <c:v>2629</c:v>
                </c:pt>
                <c:pt idx="26">
                  <c:v>1429</c:v>
                </c:pt>
                <c:pt idx="27">
                  <c:v>2401</c:v>
                </c:pt>
                <c:pt idx="28">
                  <c:v>2488</c:v>
                </c:pt>
                <c:pt idx="29">
                  <c:v>706</c:v>
                </c:pt>
              </c:numCache>
            </c:numRef>
          </c:xVal>
          <c:yVal>
            <c:numRef>
              <c:f>Diminishing_Curve!$G$4:$G$33</c:f>
              <c:numCache>
                <c:formatCode>General</c:formatCode>
                <c:ptCount val="30"/>
                <c:pt idx="0">
                  <c:v>22.11905902105854</c:v>
                </c:pt>
                <c:pt idx="1">
                  <c:v>11.464206609974722</c:v>
                </c:pt>
                <c:pt idx="2">
                  <c:v>7.8381104456281063</c:v>
                </c:pt>
                <c:pt idx="3">
                  <c:v>18.713932261499696</c:v>
                </c:pt>
                <c:pt idx="4">
                  <c:v>20.085348449043021</c:v>
                </c:pt>
                <c:pt idx="5">
                  <c:v>5.9677098701087647</c:v>
                </c:pt>
                <c:pt idx="6">
                  <c:v>12.701854625656386</c:v>
                </c:pt>
                <c:pt idx="7">
                  <c:v>17.05932279924663</c:v>
                </c:pt>
                <c:pt idx="8">
                  <c:v>5.9401769262883581</c:v>
                </c:pt>
                <c:pt idx="9">
                  <c:v>20.904423424530524</c:v>
                </c:pt>
                <c:pt idx="10">
                  <c:v>13.430141356940162</c:v>
                </c:pt>
                <c:pt idx="11">
                  <c:v>21.514577295955807</c:v>
                </c:pt>
                <c:pt idx="12">
                  <c:v>8.9254635926305852</c:v>
                </c:pt>
                <c:pt idx="13">
                  <c:v>15.689237824267131</c:v>
                </c:pt>
                <c:pt idx="14">
                  <c:v>21.083232685628385</c:v>
                </c:pt>
                <c:pt idx="15">
                  <c:v>20.71904929807538</c:v>
                </c:pt>
                <c:pt idx="16">
                  <c:v>13.567251557209548</c:v>
                </c:pt>
                <c:pt idx="17">
                  <c:v>23.973400304719053</c:v>
                </c:pt>
                <c:pt idx="18">
                  <c:v>13.678624819445007</c:v>
                </c:pt>
                <c:pt idx="19">
                  <c:v>18.504659524954249</c:v>
                </c:pt>
                <c:pt idx="20">
                  <c:v>21.662124802341381</c:v>
                </c:pt>
                <c:pt idx="21">
                  <c:v>22.397125619470312</c:v>
                </c:pt>
                <c:pt idx="22">
                  <c:v>7.0506567536716682</c:v>
                </c:pt>
                <c:pt idx="23">
                  <c:v>22.049683732923508</c:v>
                </c:pt>
                <c:pt idx="24">
                  <c:v>13.115813079085267</c:v>
                </c:pt>
                <c:pt idx="25">
                  <c:v>23.330080345359811</c:v>
                </c:pt>
                <c:pt idx="26">
                  <c:v>18.281544819339516</c:v>
                </c:pt>
                <c:pt idx="27">
                  <c:v>22.498670948012268</c:v>
                </c:pt>
                <c:pt idx="28">
                  <c:v>22.821287931186539</c:v>
                </c:pt>
                <c:pt idx="29">
                  <c:v>13.788654205692557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CC-481E-BF28-3C911A51F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103903"/>
        <c:axId val="1644101023"/>
      </c:scatterChart>
      <c:valAx>
        <c:axId val="164410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101023"/>
        <c:crosses val="autoZero"/>
        <c:crossBetween val="midCat"/>
      </c:valAx>
      <c:valAx>
        <c:axId val="164410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103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Diminishing_Curve!$H$3</c:f>
              <c:strCache>
                <c:ptCount val="1"/>
                <c:pt idx="0">
                  <c:v>TV_Transformed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Diminishing_Curve!$C$4:$C$33</c:f>
              <c:numCache>
                <c:formatCode>General</c:formatCode>
                <c:ptCount val="30"/>
                <c:pt idx="0">
                  <c:v>378</c:v>
                </c:pt>
                <c:pt idx="1">
                  <c:v>393</c:v>
                </c:pt>
                <c:pt idx="2">
                  <c:v>459</c:v>
                </c:pt>
                <c:pt idx="3">
                  <c:v>413</c:v>
                </c:pt>
                <c:pt idx="4">
                  <c:v>108</c:v>
                </c:pt>
                <c:pt idx="5">
                  <c:v>489</c:v>
                </c:pt>
                <c:pt idx="6">
                  <c:v>328</c:v>
                </c:pt>
                <c:pt idx="7">
                  <c:v>196</c:v>
                </c:pt>
                <c:pt idx="8">
                  <c:v>21</c:v>
                </c:pt>
                <c:pt idx="9">
                  <c:v>26</c:v>
                </c:pt>
                <c:pt idx="10">
                  <c:v>58</c:v>
                </c:pt>
                <c:pt idx="11">
                  <c:v>24</c:v>
                </c:pt>
                <c:pt idx="12">
                  <c:v>351</c:v>
                </c:pt>
                <c:pt idx="13">
                  <c:v>76</c:v>
                </c:pt>
                <c:pt idx="14">
                  <c:v>329</c:v>
                </c:pt>
                <c:pt idx="15">
                  <c:v>477</c:v>
                </c:pt>
                <c:pt idx="16">
                  <c:v>366</c:v>
                </c:pt>
                <c:pt idx="17">
                  <c:v>396</c:v>
                </c:pt>
                <c:pt idx="18">
                  <c:v>205</c:v>
                </c:pt>
                <c:pt idx="19">
                  <c:v>239</c:v>
                </c:pt>
                <c:pt idx="20">
                  <c:v>277</c:v>
                </c:pt>
                <c:pt idx="21">
                  <c:v>51</c:v>
                </c:pt>
                <c:pt idx="22">
                  <c:v>159</c:v>
                </c:pt>
                <c:pt idx="23">
                  <c:v>169</c:v>
                </c:pt>
                <c:pt idx="24">
                  <c:v>126</c:v>
                </c:pt>
                <c:pt idx="25">
                  <c:v>35</c:v>
                </c:pt>
                <c:pt idx="26">
                  <c:v>293</c:v>
                </c:pt>
                <c:pt idx="27">
                  <c:v>167</c:v>
                </c:pt>
                <c:pt idx="28">
                  <c:v>271</c:v>
                </c:pt>
                <c:pt idx="29">
                  <c:v>16</c:v>
                </c:pt>
              </c:numCache>
            </c:numRef>
          </c:xVal>
          <c:yVal>
            <c:numRef>
              <c:f>Diminishing_Curve!$H$4:$H$33</c:f>
              <c:numCache>
                <c:formatCode>General</c:formatCode>
                <c:ptCount val="30"/>
                <c:pt idx="0">
                  <c:v>63.715377402231965</c:v>
                </c:pt>
                <c:pt idx="1">
                  <c:v>65.474891175055888</c:v>
                </c:pt>
                <c:pt idx="2">
                  <c:v>72.990927094127343</c:v>
                </c:pt>
                <c:pt idx="3">
                  <c:v>67.789906695931649</c:v>
                </c:pt>
                <c:pt idx="4">
                  <c:v>26.5092004356244</c:v>
                </c:pt>
                <c:pt idx="5">
                  <c:v>76.29853538535167</c:v>
                </c:pt>
                <c:pt idx="6">
                  <c:v>57.691481359768694</c:v>
                </c:pt>
                <c:pt idx="7">
                  <c:v>40.232706584393895</c:v>
                </c:pt>
                <c:pt idx="8">
                  <c:v>8.4246817951744593</c:v>
                </c:pt>
                <c:pt idx="9">
                  <c:v>9.7832092717584036</c:v>
                </c:pt>
                <c:pt idx="10">
                  <c:v>17.155350498622052</c:v>
                </c:pt>
                <c:pt idx="11">
                  <c:v>9.2501307008262419</c:v>
                </c:pt>
                <c:pt idx="12">
                  <c:v>60.494373240725821</c:v>
                </c:pt>
                <c:pt idx="13">
                  <c:v>20.728578214393817</c:v>
                </c:pt>
                <c:pt idx="14">
                  <c:v>57.814547192081967</c:v>
                </c:pt>
                <c:pt idx="15">
                  <c:v>74.98300918129145</c:v>
                </c:pt>
                <c:pt idx="16">
                  <c:v>62.29264327709938</c:v>
                </c:pt>
                <c:pt idx="17">
                  <c:v>65.824357715417179</c:v>
                </c:pt>
                <c:pt idx="18">
                  <c:v>41.51716621301874</c:v>
                </c:pt>
                <c:pt idx="19">
                  <c:v>46.225171452488681</c:v>
                </c:pt>
                <c:pt idx="20">
                  <c:v>51.254952850330476</c:v>
                </c:pt>
                <c:pt idx="21">
                  <c:v>15.678305522365587</c:v>
                </c:pt>
                <c:pt idx="22">
                  <c:v>34.751854641122016</c:v>
                </c:pt>
                <c:pt idx="23">
                  <c:v>36.2677566665581</c:v>
                </c:pt>
                <c:pt idx="24">
                  <c:v>29.529723574218089</c:v>
                </c:pt>
                <c:pt idx="25">
                  <c:v>12.04613236724734</c:v>
                </c:pt>
                <c:pt idx="26">
                  <c:v>53.309834498150565</c:v>
                </c:pt>
                <c:pt idx="27">
                  <c:v>35.96677762744828</c:v>
                </c:pt>
                <c:pt idx="28">
                  <c:v>50.47525290142606</c:v>
                </c:pt>
                <c:pt idx="29">
                  <c:v>6.9644045063689921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8A-4F32-9129-7AC440267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103903"/>
        <c:axId val="1644101023"/>
      </c:scatterChart>
      <c:valAx>
        <c:axId val="164410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101023"/>
        <c:crosses val="autoZero"/>
        <c:crossBetween val="midCat"/>
      </c:valAx>
      <c:valAx>
        <c:axId val="164410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103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Diminishing_Curve!$I$3</c:f>
              <c:strCache>
                <c:ptCount val="1"/>
                <c:pt idx="0">
                  <c:v>Radio_Transformed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Diminishing_Curve!$D$4:$D$33</c:f>
              <c:numCache>
                <c:formatCode>General</c:formatCode>
                <c:ptCount val="30"/>
                <c:pt idx="0">
                  <c:v>692</c:v>
                </c:pt>
                <c:pt idx="1">
                  <c:v>451</c:v>
                </c:pt>
                <c:pt idx="2">
                  <c:v>693</c:v>
                </c:pt>
                <c:pt idx="3">
                  <c:v>585</c:v>
                </c:pt>
                <c:pt idx="4">
                  <c:v>584</c:v>
                </c:pt>
                <c:pt idx="5">
                  <c:v>75</c:v>
                </c:pt>
                <c:pt idx="6">
                  <c:v>235</c:v>
                </c:pt>
                <c:pt idx="7">
                  <c:v>116</c:v>
                </c:pt>
                <c:pt idx="8">
                  <c:v>1</c:v>
                </c:pt>
                <c:pt idx="9">
                  <c:v>212</c:v>
                </c:pt>
                <c:pt idx="10">
                  <c:v>242</c:v>
                </c:pt>
                <c:pt idx="11">
                  <c:v>4</c:v>
                </c:pt>
                <c:pt idx="12">
                  <c:v>659</c:v>
                </c:pt>
                <c:pt idx="13">
                  <c:v>72</c:v>
                </c:pt>
                <c:pt idx="14">
                  <c:v>46</c:v>
                </c:pt>
                <c:pt idx="15">
                  <c:v>529</c:v>
                </c:pt>
                <c:pt idx="16">
                  <c:v>114</c:v>
                </c:pt>
                <c:pt idx="17">
                  <c:v>558</c:v>
                </c:pt>
                <c:pt idx="18">
                  <c:v>183</c:v>
                </c:pt>
                <c:pt idx="19">
                  <c:v>191</c:v>
                </c:pt>
                <c:pt idx="20">
                  <c:v>534</c:v>
                </c:pt>
                <c:pt idx="21">
                  <c:v>235</c:v>
                </c:pt>
                <c:pt idx="22">
                  <c:v>496</c:v>
                </c:pt>
                <c:pt idx="23">
                  <c:v>262</c:v>
                </c:pt>
                <c:pt idx="24">
                  <c:v>183</c:v>
                </c:pt>
                <c:pt idx="25">
                  <c:v>195</c:v>
                </c:pt>
                <c:pt idx="26">
                  <c:v>126</c:v>
                </c:pt>
                <c:pt idx="27">
                  <c:v>229</c:v>
                </c:pt>
                <c:pt idx="28">
                  <c:v>229</c:v>
                </c:pt>
                <c:pt idx="29">
                  <c:v>408</c:v>
                </c:pt>
              </c:numCache>
            </c:numRef>
          </c:xVal>
          <c:yVal>
            <c:numRef>
              <c:f>Diminishing_Curve!$I$4:$I$33</c:f>
              <c:numCache>
                <c:formatCode>General</c:formatCode>
                <c:ptCount val="30"/>
                <c:pt idx="0">
                  <c:v>1.9231387089831109</c:v>
                </c:pt>
                <c:pt idx="1">
                  <c:v>1.8425430944949364</c:v>
                </c:pt>
                <c:pt idx="2">
                  <c:v>1.923416438644437</c:v>
                </c:pt>
                <c:pt idx="3">
                  <c:v>1.8911047549350477</c:v>
                </c:pt>
                <c:pt idx="4">
                  <c:v>1.890781240229451</c:v>
                </c:pt>
                <c:pt idx="5">
                  <c:v>1.5399482490588154</c:v>
                </c:pt>
                <c:pt idx="6">
                  <c:v>1.72626230073693</c:v>
                </c:pt>
                <c:pt idx="7">
                  <c:v>1.6085916089575294</c:v>
                </c:pt>
                <c:pt idx="8">
                  <c:v>1</c:v>
                </c:pt>
                <c:pt idx="9">
                  <c:v>1.7085731849838093</c:v>
                </c:pt>
                <c:pt idx="10">
                  <c:v>1.731336706048783</c:v>
                </c:pt>
                <c:pt idx="11">
                  <c:v>1.1486983549970351</c:v>
                </c:pt>
                <c:pt idx="12">
                  <c:v>1.9137647081065401</c:v>
                </c:pt>
                <c:pt idx="13">
                  <c:v>1.5336746868385573</c:v>
                </c:pt>
                <c:pt idx="14">
                  <c:v>1.466478780211681</c:v>
                </c:pt>
                <c:pt idx="15">
                  <c:v>1.8721712305548575</c:v>
                </c:pt>
                <c:pt idx="16">
                  <c:v>1.6057964191840091</c:v>
                </c:pt>
                <c:pt idx="17">
                  <c:v>1.882189818822978</c:v>
                </c:pt>
                <c:pt idx="18">
                  <c:v>1.683624003879018</c:v>
                </c:pt>
                <c:pt idx="19">
                  <c:v>1.6908432057236322</c:v>
                </c:pt>
                <c:pt idx="20">
                  <c:v>1.8739332869370218</c:v>
                </c:pt>
                <c:pt idx="21">
                  <c:v>1.72626230073693</c:v>
                </c:pt>
                <c:pt idx="22">
                  <c:v>1.8601508613198494</c:v>
                </c:pt>
                <c:pt idx="23">
                  <c:v>1.7451394218588612</c:v>
                </c:pt>
                <c:pt idx="24">
                  <c:v>1.683624003879018</c:v>
                </c:pt>
                <c:pt idx="25">
                  <c:v>1.6943513036291473</c:v>
                </c:pt>
                <c:pt idx="26">
                  <c:v>1.6219484779914277</c:v>
                </c:pt>
                <c:pt idx="27">
                  <c:v>1.7218033491000375</c:v>
                </c:pt>
                <c:pt idx="28">
                  <c:v>1.7218033491000375</c:v>
                </c:pt>
                <c:pt idx="29">
                  <c:v>1.824172970438716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95-44A2-88AE-5025B96C2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103903"/>
        <c:axId val="1644101023"/>
      </c:scatterChart>
      <c:valAx>
        <c:axId val="164410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101023"/>
        <c:crosses val="autoZero"/>
        <c:crossBetween val="midCat"/>
      </c:valAx>
      <c:valAx>
        <c:axId val="164410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103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'Carry over_Curve'!$E$5:$E$17</c:f>
              <c:numCache>
                <c:formatCode>General</c:formatCode>
                <c:ptCount val="13"/>
                <c:pt idx="0">
                  <c:v>378</c:v>
                </c:pt>
                <c:pt idx="1">
                  <c:v>264.59999999999997</c:v>
                </c:pt>
                <c:pt idx="2">
                  <c:v>185.21999999999997</c:v>
                </c:pt>
                <c:pt idx="3">
                  <c:v>129.65399999999997</c:v>
                </c:pt>
                <c:pt idx="4">
                  <c:v>90.757799999999975</c:v>
                </c:pt>
                <c:pt idx="5">
                  <c:v>63.530459999999977</c:v>
                </c:pt>
                <c:pt idx="6">
                  <c:v>44.471321999999979</c:v>
                </c:pt>
                <c:pt idx="7">
                  <c:v>31.129925399999983</c:v>
                </c:pt>
                <c:pt idx="8">
                  <c:v>21.790947779999986</c:v>
                </c:pt>
                <c:pt idx="9">
                  <c:v>15.253663445999988</c:v>
                </c:pt>
                <c:pt idx="10">
                  <c:v>10.677564412199992</c:v>
                </c:pt>
                <c:pt idx="11">
                  <c:v>7.4742950885399937</c:v>
                </c:pt>
                <c:pt idx="12">
                  <c:v>5.232006561977995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20-4140-991A-7C31B381C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3349440"/>
        <c:axId val="1204140496"/>
      </c:lineChart>
      <c:catAx>
        <c:axId val="1193349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140496"/>
        <c:crosses val="autoZero"/>
        <c:auto val="1"/>
        <c:lblAlgn val="ctr"/>
        <c:lblOffset val="100"/>
        <c:noMultiLvlLbl val="0"/>
      </c:catAx>
      <c:valAx>
        <c:axId val="120414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34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'Carry over_Curve'!$F$5:$F$17</c:f>
              <c:numCache>
                <c:formatCode>General</c:formatCode>
                <c:ptCount val="13"/>
                <c:pt idx="0">
                  <c:v>692</c:v>
                </c:pt>
                <c:pt idx="1">
                  <c:v>65.378417549291598</c:v>
                </c:pt>
                <c:pt idx="2">
                  <c:v>6.1767882677016175</c:v>
                </c:pt>
                <c:pt idx="3">
                  <c:v>0.58356740242682348</c:v>
                </c:pt>
                <c:pt idx="4">
                  <c:v>5.5133978763029404E-2</c:v>
                </c:pt>
                <c:pt idx="5">
                  <c:v>5.2089194865940925E-3</c:v>
                </c:pt>
                <c:pt idx="6">
                  <c:v>4.921255970739743E-4</c:v>
                </c:pt>
                <c:pt idx="7">
                  <c:v>4.6494787243058854E-5</c:v>
                </c:pt>
                <c:pt idx="8">
                  <c:v>4.3927104252054592E-6</c:v>
                </c:pt>
                <c:pt idx="9">
                  <c:v>4.1501222016215134E-7</c:v>
                </c:pt>
                <c:pt idx="10">
                  <c:v>3.9209309563323212E-8</c:v>
                </c:pt>
                <c:pt idx="11">
                  <c:v>3.704396838801123E-9</c:v>
                </c:pt>
                <c:pt idx="12">
                  <c:v>3.4998208568701682E-10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CC-4DC8-B4EB-4413FC8DC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8370560"/>
        <c:axId val="1198371040"/>
      </c:lineChart>
      <c:catAx>
        <c:axId val="1198370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1040"/>
        <c:crosses val="autoZero"/>
        <c:auto val="1"/>
        <c:lblAlgn val="ctr"/>
        <c:lblOffset val="100"/>
        <c:noMultiLvlLbl val="0"/>
      </c:catAx>
      <c:valAx>
        <c:axId val="119837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'Carry over_Curve'!$D$5:$D$17</c:f>
              <c:numCache>
                <c:formatCode>General</c:formatCode>
                <c:ptCount val="13"/>
                <c:pt idx="0">
                  <c:v>2301</c:v>
                </c:pt>
                <c:pt idx="1">
                  <c:v>229.72940319512222</c:v>
                </c:pt>
                <c:pt idx="2">
                  <c:v>22.935940326982632</c:v>
                </c:pt>
                <c:pt idx="3">
                  <c:v>2.2898999926278387</c:v>
                </c:pt>
                <c:pt idx="4">
                  <c:v>0.22862119021421476</c:v>
                </c:pt>
                <c:pt idx="5">
                  <c:v>2.2825297516588471E-2</c:v>
                </c:pt>
                <c:pt idx="6">
                  <c:v>2.2788535316110277E-3</c:v>
                </c:pt>
                <c:pt idx="7">
                  <c:v>2.2751832324471882E-4</c:v>
                </c:pt>
                <c:pt idx="8">
                  <c:v>2.2715188446312108E-5</c:v>
                </c:pt>
                <c:pt idx="9">
                  <c:v>2.2678603586423363E-6</c:v>
                </c:pt>
                <c:pt idx="10">
                  <c:v>2.2642077649751403E-7</c:v>
                </c:pt>
                <c:pt idx="11">
                  <c:v>2.260561054139507E-8</c:v>
                </c:pt>
                <c:pt idx="12">
                  <c:v>2.2569202166606055E-9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EA-4C08-B2A9-3DCB962BA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2951664"/>
        <c:axId val="1192948304"/>
      </c:lineChart>
      <c:catAx>
        <c:axId val="1192951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48304"/>
        <c:crosses val="autoZero"/>
        <c:auto val="1"/>
        <c:lblAlgn val="ctr"/>
        <c:lblOffset val="100"/>
        <c:noMultiLvlLbl val="0"/>
      </c:catAx>
      <c:valAx>
        <c:axId val="119294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5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4</xdr:row>
      <xdr:rowOff>123825</xdr:rowOff>
    </xdr:from>
    <xdr:to>
      <xdr:col>7</xdr:col>
      <xdr:colOff>419100</xdr:colOff>
      <xdr:row>15</xdr:row>
      <xdr:rowOff>128588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74A1CF-A807-4372-BADD-EF990A0C3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4</xdr:row>
      <xdr:rowOff>123825</xdr:rowOff>
    </xdr:from>
    <xdr:to>
      <xdr:col>16</xdr:col>
      <xdr:colOff>0</xdr:colOff>
      <xdr:row>15</xdr:row>
      <xdr:rowOff>128588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CDA18F-62BC-4517-BACD-1DD4871BD4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485775</xdr:colOff>
      <xdr:row>15</xdr:row>
      <xdr:rowOff>152400</xdr:rowOff>
    </xdr:from>
    <xdr:to>
      <xdr:col>13</xdr:col>
      <xdr:colOff>142875</xdr:colOff>
      <xdr:row>26</xdr:row>
      <xdr:rowOff>157163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A1F359-3FB7-435F-87EA-D1E67CEE3A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76201</xdr:colOff>
      <xdr:row>15</xdr:row>
      <xdr:rowOff>95250</xdr:rowOff>
    </xdr:from>
    <xdr:to>
      <xdr:col>28</xdr:col>
      <xdr:colOff>514351</xdr:colOff>
      <xdr:row>28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0F26320-8C46-4A4E-9D7B-7F17FA116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76200</xdr:colOff>
      <xdr:row>3</xdr:row>
      <xdr:rowOff>38100</xdr:rowOff>
    </xdr:from>
    <xdr:to>
      <xdr:col>27</xdr:col>
      <xdr:colOff>66675</xdr:colOff>
      <xdr:row>15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77CC53-0F91-4F8D-A189-FAC83BDCD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123826</xdr:colOff>
      <xdr:row>3</xdr:row>
      <xdr:rowOff>47625</xdr:rowOff>
    </xdr:from>
    <xdr:to>
      <xdr:col>35</xdr:col>
      <xdr:colOff>561976</xdr:colOff>
      <xdr:row>15</xdr:row>
      <xdr:rowOff>38101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641947F-CB1A-47CF-ACF6-4A41092D71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0</xdr:row>
      <xdr:rowOff>4762</xdr:rowOff>
    </xdr:from>
    <xdr:to>
      <xdr:col>16</xdr:col>
      <xdr:colOff>457200</xdr:colOff>
      <xdr:row>14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5A306C-3A03-C062-9335-45A5F1A10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152400</xdr:colOff>
      <xdr:row>14</xdr:row>
      <xdr:rowOff>104775</xdr:rowOff>
    </xdr:from>
    <xdr:to>
      <xdr:col>16</xdr:col>
      <xdr:colOff>457200</xdr:colOff>
      <xdr:row>28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1354A1-C8F1-4D3E-A390-B1F60711B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533400</xdr:colOff>
      <xdr:row>7</xdr:row>
      <xdr:rowOff>47625</xdr:rowOff>
    </xdr:from>
    <xdr:to>
      <xdr:col>24</xdr:col>
      <xdr:colOff>228600</xdr:colOff>
      <xdr:row>21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531513-E505-4400-B6CC-661E07C2D2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0</xdr:row>
      <xdr:rowOff>45481</xdr:rowOff>
    </xdr:from>
    <xdr:to>
      <xdr:col>15</xdr:col>
      <xdr:colOff>133350</xdr:colOff>
      <xdr:row>10</xdr:row>
      <xdr:rowOff>178355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CD1861-6852-BE67-79B5-1A8BE3052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466725</xdr:colOff>
      <xdr:row>10</xdr:row>
      <xdr:rowOff>109537</xdr:rowOff>
    </xdr:from>
    <xdr:to>
      <xdr:col>15</xdr:col>
      <xdr:colOff>123825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C14E7A-6C16-EE82-152D-11EE765FF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466725</xdr:colOff>
      <xdr:row>21</xdr:row>
      <xdr:rowOff>100012</xdr:rowOff>
    </xdr:from>
    <xdr:to>
      <xdr:col>15</xdr:col>
      <xdr:colOff>123825</xdr:colOff>
      <xdr:row>31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194358B-7FA8-FFEC-7F4B-0106A4BC50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21" sqref="G2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>
        <v>2301</v>
      </c>
      <c r="D2">
        <v>378</v>
      </c>
      <c r="E2">
        <v>692</v>
      </c>
    </row>
    <row r="3" spans="1:5" x14ac:dyDescent="0.25">
      <c r="A3" t="s">
        <v>6</v>
      </c>
      <c r="B3">
        <v>10</v>
      </c>
      <c r="C3">
        <v>445</v>
      </c>
      <c r="D3">
        <v>393</v>
      </c>
      <c r="E3">
        <v>451</v>
      </c>
    </row>
    <row r="4" spans="1:5" x14ac:dyDescent="0.25">
      <c r="A4" t="s">
        <v>7</v>
      </c>
      <c r="B4">
        <v>9</v>
      </c>
      <c r="C4">
        <v>172</v>
      </c>
      <c r="D4">
        <v>459</v>
      </c>
      <c r="E4">
        <v>693</v>
      </c>
    </row>
    <row r="5" spans="1:5" x14ac:dyDescent="0.25">
      <c r="A5" t="s">
        <v>8</v>
      </c>
      <c r="B5">
        <v>19</v>
      </c>
      <c r="C5">
        <v>1515</v>
      </c>
      <c r="D5">
        <v>413</v>
      </c>
      <c r="E5">
        <v>585</v>
      </c>
    </row>
    <row r="6" spans="1:5" x14ac:dyDescent="0.25">
      <c r="A6" t="s">
        <v>9</v>
      </c>
      <c r="B6">
        <v>13</v>
      </c>
      <c r="C6">
        <v>1808</v>
      </c>
      <c r="D6">
        <v>108</v>
      </c>
      <c r="E6">
        <v>584</v>
      </c>
    </row>
    <row r="7" spans="1:5" x14ac:dyDescent="0.25">
      <c r="A7" t="s">
        <v>10</v>
      </c>
      <c r="B7">
        <v>7</v>
      </c>
      <c r="C7">
        <v>87</v>
      </c>
      <c r="D7">
        <v>489</v>
      </c>
      <c r="E7">
        <v>75</v>
      </c>
    </row>
    <row r="8" spans="1:5" x14ac:dyDescent="0.25">
      <c r="A8" t="s">
        <v>11</v>
      </c>
      <c r="B8">
        <v>12</v>
      </c>
      <c r="C8">
        <v>575</v>
      </c>
      <c r="D8">
        <v>328</v>
      </c>
      <c r="E8">
        <v>235</v>
      </c>
    </row>
    <row r="9" spans="1:5" x14ac:dyDescent="0.25">
      <c r="A9" t="s">
        <v>12</v>
      </c>
      <c r="B9">
        <v>13</v>
      </c>
      <c r="C9">
        <v>1202</v>
      </c>
      <c r="D9">
        <v>196</v>
      </c>
      <c r="E9">
        <v>116</v>
      </c>
    </row>
    <row r="10" spans="1:5" x14ac:dyDescent="0.25">
      <c r="A10" t="s">
        <v>13</v>
      </c>
      <c r="B10">
        <v>5</v>
      </c>
      <c r="C10">
        <v>86</v>
      </c>
      <c r="D10">
        <v>21</v>
      </c>
      <c r="E10">
        <v>1</v>
      </c>
    </row>
    <row r="11" spans="1:5" x14ac:dyDescent="0.25">
      <c r="A11" t="s">
        <v>14</v>
      </c>
      <c r="B11">
        <v>11</v>
      </c>
      <c r="C11">
        <v>1998</v>
      </c>
      <c r="D11">
        <v>26</v>
      </c>
      <c r="E11">
        <v>212</v>
      </c>
    </row>
    <row r="12" spans="1:5" x14ac:dyDescent="0.25">
      <c r="A12" t="s">
        <v>15</v>
      </c>
      <c r="B12">
        <v>9</v>
      </c>
      <c r="C12">
        <v>661</v>
      </c>
      <c r="D12">
        <v>58</v>
      </c>
      <c r="E12">
        <v>242</v>
      </c>
    </row>
    <row r="13" spans="1:5" x14ac:dyDescent="0.25">
      <c r="A13" t="s">
        <v>16</v>
      </c>
      <c r="B13">
        <v>17</v>
      </c>
      <c r="C13">
        <v>2147</v>
      </c>
      <c r="D13">
        <v>24</v>
      </c>
      <c r="E13">
        <v>4</v>
      </c>
    </row>
    <row r="14" spans="1:5" x14ac:dyDescent="0.25">
      <c r="A14" t="s">
        <v>17</v>
      </c>
      <c r="B14">
        <v>9</v>
      </c>
      <c r="C14">
        <v>238</v>
      </c>
      <c r="D14">
        <v>351</v>
      </c>
      <c r="E14">
        <v>659</v>
      </c>
    </row>
    <row r="15" spans="1:5" x14ac:dyDescent="0.25">
      <c r="A15" t="s">
        <v>18</v>
      </c>
      <c r="B15">
        <v>10</v>
      </c>
      <c r="C15">
        <v>975</v>
      </c>
      <c r="D15">
        <v>76</v>
      </c>
      <c r="E15">
        <v>72</v>
      </c>
    </row>
    <row r="16" spans="1:5" x14ac:dyDescent="0.25">
      <c r="A16" t="s">
        <v>19</v>
      </c>
      <c r="B16">
        <v>19</v>
      </c>
      <c r="C16">
        <v>2041</v>
      </c>
      <c r="D16">
        <v>329</v>
      </c>
      <c r="E16">
        <v>46</v>
      </c>
    </row>
    <row r="17" spans="1:5" x14ac:dyDescent="0.25">
      <c r="A17" t="s">
        <v>20</v>
      </c>
      <c r="B17">
        <v>22</v>
      </c>
      <c r="C17">
        <v>1954</v>
      </c>
      <c r="D17">
        <v>477</v>
      </c>
      <c r="E17">
        <v>529</v>
      </c>
    </row>
    <row r="18" spans="1:5" x14ac:dyDescent="0.25">
      <c r="A18" t="s">
        <v>21</v>
      </c>
      <c r="B18">
        <v>13</v>
      </c>
      <c r="C18">
        <v>678</v>
      </c>
      <c r="D18">
        <v>366</v>
      </c>
      <c r="E18">
        <v>114</v>
      </c>
    </row>
    <row r="19" spans="1:5" x14ac:dyDescent="0.25">
      <c r="A19" t="s">
        <v>22</v>
      </c>
      <c r="B19">
        <v>24</v>
      </c>
      <c r="C19">
        <v>2814</v>
      </c>
      <c r="D19">
        <v>396</v>
      </c>
      <c r="E19">
        <v>558</v>
      </c>
    </row>
    <row r="20" spans="1:5" x14ac:dyDescent="0.25">
      <c r="A20" t="s">
        <v>23</v>
      </c>
      <c r="B20">
        <v>11</v>
      </c>
      <c r="C20">
        <v>692</v>
      </c>
      <c r="D20">
        <v>205</v>
      </c>
      <c r="E20">
        <v>183</v>
      </c>
    </row>
    <row r="21" spans="1:5" x14ac:dyDescent="0.25">
      <c r="A21" t="s">
        <v>24</v>
      </c>
      <c r="B21">
        <v>15</v>
      </c>
      <c r="C21">
        <v>1473</v>
      </c>
      <c r="D21">
        <v>239</v>
      </c>
      <c r="E21">
        <v>191</v>
      </c>
    </row>
    <row r="22" spans="1:5" x14ac:dyDescent="0.25">
      <c r="A22" t="s">
        <v>25</v>
      </c>
      <c r="B22">
        <v>18</v>
      </c>
      <c r="C22">
        <v>2184</v>
      </c>
      <c r="D22">
        <v>277</v>
      </c>
      <c r="E22">
        <v>534</v>
      </c>
    </row>
    <row r="23" spans="1:5" x14ac:dyDescent="0.25">
      <c r="A23" t="s">
        <v>26</v>
      </c>
      <c r="B23">
        <v>13</v>
      </c>
      <c r="C23">
        <v>2374</v>
      </c>
      <c r="D23">
        <v>51</v>
      </c>
      <c r="E23">
        <v>235</v>
      </c>
    </row>
    <row r="24" spans="1:5" x14ac:dyDescent="0.25">
      <c r="A24" t="s">
        <v>27</v>
      </c>
      <c r="B24">
        <v>6</v>
      </c>
      <c r="C24">
        <v>132</v>
      </c>
      <c r="D24">
        <v>159</v>
      </c>
      <c r="E24">
        <v>496</v>
      </c>
    </row>
    <row r="25" spans="1:5" x14ac:dyDescent="0.25">
      <c r="A25" t="s">
        <v>28</v>
      </c>
      <c r="B25">
        <v>16</v>
      </c>
      <c r="C25">
        <v>2283</v>
      </c>
      <c r="D25">
        <v>169</v>
      </c>
      <c r="E25">
        <v>262</v>
      </c>
    </row>
    <row r="26" spans="1:5" x14ac:dyDescent="0.25">
      <c r="A26" t="s">
        <v>29</v>
      </c>
      <c r="B26">
        <v>10</v>
      </c>
      <c r="C26">
        <v>623</v>
      </c>
      <c r="D26">
        <v>126</v>
      </c>
      <c r="E26">
        <v>183</v>
      </c>
    </row>
    <row r="27" spans="1:5" x14ac:dyDescent="0.25">
      <c r="A27" t="s">
        <v>30</v>
      </c>
      <c r="B27">
        <v>12</v>
      </c>
      <c r="C27">
        <v>2629</v>
      </c>
      <c r="D27">
        <v>35</v>
      </c>
      <c r="E27">
        <v>195</v>
      </c>
    </row>
    <row r="28" spans="1:5" x14ac:dyDescent="0.25">
      <c r="A28" t="s">
        <v>31</v>
      </c>
      <c r="B28">
        <v>15</v>
      </c>
      <c r="C28">
        <v>1429</v>
      </c>
      <c r="D28">
        <v>293</v>
      </c>
      <c r="E28">
        <v>126</v>
      </c>
    </row>
    <row r="29" spans="1:5" x14ac:dyDescent="0.25">
      <c r="A29" t="s">
        <v>32</v>
      </c>
      <c r="B29">
        <v>16</v>
      </c>
      <c r="C29">
        <v>2401</v>
      </c>
      <c r="D29">
        <v>167</v>
      </c>
      <c r="E29">
        <v>229</v>
      </c>
    </row>
    <row r="30" spans="1:5" x14ac:dyDescent="0.25">
      <c r="A30" t="s">
        <v>33</v>
      </c>
      <c r="B30">
        <v>19</v>
      </c>
      <c r="C30">
        <v>2488</v>
      </c>
      <c r="D30">
        <v>271</v>
      </c>
      <c r="E30">
        <v>229</v>
      </c>
    </row>
    <row r="31" spans="1:5" x14ac:dyDescent="0.25">
      <c r="A31" t="s">
        <v>34</v>
      </c>
      <c r="B31">
        <v>11</v>
      </c>
      <c r="C31">
        <v>706</v>
      </c>
      <c r="D31">
        <v>16</v>
      </c>
      <c r="E3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493C-51EE-44E6-8193-7CA32476DD20}">
  <dimension ref="G3:I4"/>
  <sheetViews>
    <sheetView workbookViewId="0">
      <selection activeCell="Q20" sqref="Q20"/>
    </sheetView>
  </sheetViews>
  <sheetFormatPr defaultRowHeight="15" x14ac:dyDescent="0.25"/>
  <sheetData>
    <row r="3" spans="7:9" x14ac:dyDescent="0.25">
      <c r="G3" s="1" t="s">
        <v>2</v>
      </c>
      <c r="H3" s="1" t="s">
        <v>3</v>
      </c>
      <c r="I3" s="1" t="s">
        <v>4</v>
      </c>
    </row>
    <row r="4" spans="7:9" x14ac:dyDescent="0.25">
      <c r="G4" s="2">
        <f>CORREL('Raw Data'!$B:$B,'Raw Data'!C:C)</f>
        <v>0.79804887959559911</v>
      </c>
      <c r="H4" s="2">
        <f>CORREL('Raw Data'!$B:$B,'Raw Data'!D:D)</f>
        <v>0.35300458020154635</v>
      </c>
      <c r="I4" s="2">
        <f>CORREL('Raw Data'!$B:$B,'Raw Data'!E:E)</f>
        <v>0.25247877230596527</v>
      </c>
    </row>
  </sheetData>
  <conditionalFormatting sqref="G4:I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8E16-4AD6-4352-9E0A-54F690CCEF80}">
  <dimension ref="H2:U35"/>
  <sheetViews>
    <sheetView workbookViewId="0">
      <selection activeCell="K10" sqref="K10"/>
    </sheetView>
  </sheetViews>
  <sheetFormatPr defaultRowHeight="15" x14ac:dyDescent="0.25"/>
  <cols>
    <col min="16" max="16" width="12" bestFit="1" customWidth="1"/>
    <col min="19" max="19" width="14.42578125" bestFit="1" customWidth="1"/>
  </cols>
  <sheetData>
    <row r="2" spans="8:19" x14ac:dyDescent="0.25">
      <c r="I2" s="1" t="s">
        <v>4</v>
      </c>
      <c r="J2" s="1" t="s">
        <v>3</v>
      </c>
      <c r="K2" s="1" t="s">
        <v>2</v>
      </c>
      <c r="L2" s="2" t="s">
        <v>35</v>
      </c>
      <c r="P2" t="s">
        <v>45</v>
      </c>
      <c r="Q2" t="str">
        <f>'Raw Data'!B1</f>
        <v>sales</v>
      </c>
      <c r="S2" t="s">
        <v>52</v>
      </c>
    </row>
    <row r="3" spans="8:19" x14ac:dyDescent="0.25">
      <c r="I3" s="4" cm="1">
        <f t="array" ref="I3:L7">LINEST('Raw Data'!B2:B31,'Raw Data'!C2:E31,1,1)</f>
        <v>6.0750521746521569E-4</v>
      </c>
      <c r="J3" s="4">
        <v>1.3950951507841446E-2</v>
      </c>
      <c r="K3" s="4">
        <v>4.6389830550436781E-3</v>
      </c>
      <c r="L3" s="4">
        <v>3.7843005281203386</v>
      </c>
      <c r="P3" s="16">
        <f>$L$3+$K$3*'Raw Data'!C2+Base_Model!$J$3*'Raw Data'!D2+Base_Model!$I$3*'Raw Data'!E2</f>
        <v>20.15245381822584</v>
      </c>
      <c r="Q3">
        <f>'Raw Data'!B2</f>
        <v>22</v>
      </c>
      <c r="S3" s="16">
        <f>ABS(Q3-P3)</f>
        <v>1.8475461817741596</v>
      </c>
    </row>
    <row r="4" spans="8:19" x14ac:dyDescent="0.25">
      <c r="I4">
        <v>1.9631408946119656E-3</v>
      </c>
      <c r="J4">
        <v>2.7874465706431359E-3</v>
      </c>
      <c r="K4">
        <v>4.3364730818409137E-4</v>
      </c>
      <c r="L4">
        <v>0.98179713962410142</v>
      </c>
      <c r="P4" s="16">
        <f>$L$3+$K$3*'Raw Data'!C3+Base_Model!$J$3*'Raw Data'!D3+Base_Model!$I$3*'Raw Data'!E3</f>
        <v>11.605356783273276</v>
      </c>
      <c r="Q4">
        <f>'Raw Data'!B3</f>
        <v>10</v>
      </c>
      <c r="S4" s="16">
        <f t="shared" ref="S4:S32" si="0">ABS(Q4-P4)</f>
        <v>1.605356783273276</v>
      </c>
    </row>
    <row r="5" spans="8:19" x14ac:dyDescent="0.25">
      <c r="H5" s="3" t="s">
        <v>36</v>
      </c>
      <c r="I5" s="3">
        <v>0.84014647471669934</v>
      </c>
      <c r="J5">
        <v>2.0558918164203317</v>
      </c>
      <c r="K5" t="e">
        <v>#N/A</v>
      </c>
      <c r="L5" t="e">
        <v>#N/A</v>
      </c>
      <c r="P5" s="16">
        <f>$L$3+$K$3*'Raw Data'!C4+Base_Model!$J$3*'Raw Data'!D4+Base_Model!$I$3*'Raw Data'!E4</f>
        <v>11.406693471390469</v>
      </c>
      <c r="Q5">
        <f>'Raw Data'!B4</f>
        <v>9</v>
      </c>
      <c r="S5" s="16">
        <f t="shared" si="0"/>
        <v>2.4066934713904686</v>
      </c>
    </row>
    <row r="6" spans="8:19" x14ac:dyDescent="0.25">
      <c r="I6">
        <v>45.549633232301197</v>
      </c>
      <c r="J6">
        <v>26</v>
      </c>
      <c r="K6" t="e">
        <v>#N/A</v>
      </c>
      <c r="L6" t="e">
        <v>#N/A</v>
      </c>
      <c r="P6" s="16">
        <f>$L$3+$K$3*'Raw Data'!C5+Base_Model!$J$3*'Raw Data'!D5+Base_Model!$I$3*'Raw Data'!E5</f>
        <v>16.929493381467182</v>
      </c>
      <c r="Q6">
        <f>'Raw Data'!B5</f>
        <v>19</v>
      </c>
      <c r="S6" s="16">
        <f t="shared" si="0"/>
        <v>2.0705066185328178</v>
      </c>
    </row>
    <row r="7" spans="8:19" x14ac:dyDescent="0.25">
      <c r="I7">
        <v>577.57269648524027</v>
      </c>
      <c r="J7">
        <v>109.89397018142638</v>
      </c>
      <c r="K7" t="e">
        <v>#N/A</v>
      </c>
      <c r="L7" t="e">
        <v>#N/A</v>
      </c>
      <c r="P7" s="16">
        <f>$L$3+$K$3*'Raw Data'!C6+Base_Model!$J$3*'Raw Data'!D6+Base_Model!$I$3*'Raw Data'!E6</f>
        <v>14.033067701485869</v>
      </c>
      <c r="Q7">
        <f>'Raw Data'!B6</f>
        <v>13</v>
      </c>
      <c r="S7" s="16">
        <f t="shared" si="0"/>
        <v>1.0330677014858693</v>
      </c>
    </row>
    <row r="8" spans="8:19" x14ac:dyDescent="0.25">
      <c r="I8">
        <f>J5</f>
        <v>2.0558918164203317</v>
      </c>
      <c r="P8" s="16">
        <f>$L$3+$K$3*'Raw Data'!C7+Base_Model!$J$3*'Raw Data'!D7+Base_Model!$I$3*'Raw Data'!E7</f>
        <v>11.055470232553496</v>
      </c>
      <c r="Q8">
        <f>'Raw Data'!B7</f>
        <v>7</v>
      </c>
      <c r="S8" s="16">
        <f t="shared" si="0"/>
        <v>4.0554702325534961</v>
      </c>
    </row>
    <row r="9" spans="8:19" x14ac:dyDescent="0.25">
      <c r="H9" s="5" t="s">
        <v>37</v>
      </c>
      <c r="I9" s="5">
        <f>J5</f>
        <v>2.0558918164203317</v>
      </c>
      <c r="P9" s="16">
        <f>$L$3+$K$3*'Raw Data'!C8+Base_Model!$J$3*'Raw Data'!D8+Base_Model!$I$3*'Raw Data'!E8</f>
        <v>11.170391605446772</v>
      </c>
      <c r="Q9">
        <f>'Raw Data'!B8</f>
        <v>12</v>
      </c>
      <c r="S9" s="16">
        <f t="shared" si="0"/>
        <v>0.82960839455322777</v>
      </c>
    </row>
    <row r="10" spans="8:19" x14ac:dyDescent="0.25">
      <c r="P10" s="16">
        <f>$L$3+$K$3*'Raw Data'!C9+Base_Model!$J$3*'Raw Data'!D9+Base_Model!$I$3*'Raw Data'!E9</f>
        <v>12.165215261045729</v>
      </c>
      <c r="Q10">
        <f>'Raw Data'!B9</f>
        <v>13</v>
      </c>
      <c r="S10" s="16">
        <f t="shared" si="0"/>
        <v>0.83478473895427108</v>
      </c>
    </row>
    <row r="11" spans="8:19" x14ac:dyDescent="0.25">
      <c r="P11" s="16">
        <f>$L$3+$K$3*'Raw Data'!C10+Base_Model!$J$3*'Raw Data'!D10+Base_Model!$I$3*'Raw Data'!E10</f>
        <v>4.4768305577362302</v>
      </c>
      <c r="Q11">
        <f>'Raw Data'!B10</f>
        <v>5</v>
      </c>
      <c r="S11" s="16">
        <f t="shared" si="0"/>
        <v>0.52316944226376982</v>
      </c>
    </row>
    <row r="12" spans="8:19" x14ac:dyDescent="0.25">
      <c r="P12" s="16">
        <f>$L$3+$K$3*'Raw Data'!C11+Base_Model!$J$3*'Raw Data'!D11+Base_Model!$I$3*'Raw Data'!E11</f>
        <v>13.544504517404109</v>
      </c>
      <c r="Q12">
        <f>'Raw Data'!B11</f>
        <v>11</v>
      </c>
      <c r="S12" s="16">
        <f t="shared" si="0"/>
        <v>2.5445045174041088</v>
      </c>
    </row>
    <row r="13" spans="8:19" x14ac:dyDescent="0.25">
      <c r="P13" s="16">
        <f>$L$3+$K$3*'Raw Data'!C12+Base_Model!$J$3*'Raw Data'!D12+Base_Model!$I$3*'Raw Data'!E12</f>
        <v>7.806839777585596</v>
      </c>
      <c r="Q13">
        <f>'Raw Data'!B12</f>
        <v>9</v>
      </c>
      <c r="S13" s="16">
        <f t="shared" si="0"/>
        <v>1.193160222414404</v>
      </c>
    </row>
    <row r="14" spans="8:19" x14ac:dyDescent="0.25">
      <c r="P14" s="16">
        <f>$L$3+$K$3*'Raw Data'!C13+Base_Model!$J$3*'Raw Data'!D13+Base_Model!$I$3*'Raw Data'!E13</f>
        <v>14.081450004357171</v>
      </c>
      <c r="Q14">
        <f>'Raw Data'!B13</f>
        <v>17</v>
      </c>
      <c r="S14" s="16">
        <f t="shared" si="0"/>
        <v>2.9185499956428291</v>
      </c>
    </row>
    <row r="15" spans="8:19" x14ac:dyDescent="0.25">
      <c r="P15" s="16">
        <f>$L$3+$K$3*'Raw Data'!C14+Base_Model!$J$3*'Raw Data'!D14+Base_Model!$I$3*'Raw Data'!E14</f>
        <v>10.18550841278266</v>
      </c>
      <c r="Q15">
        <f>'Raw Data'!B14</f>
        <v>9</v>
      </c>
      <c r="S15" s="16">
        <f t="shared" si="0"/>
        <v>1.1855084127826601</v>
      </c>
    </row>
    <row r="16" spans="8:19" x14ac:dyDescent="0.25">
      <c r="P16" s="16">
        <f>$L$3+$K$3*'Raw Data'!C15+Base_Model!$J$3*'Raw Data'!D15+Base_Model!$I$3*'Raw Data'!E15</f>
        <v>9.4113216970413713</v>
      </c>
      <c r="Q16">
        <f>'Raw Data'!B15</f>
        <v>10</v>
      </c>
      <c r="S16" s="16">
        <f t="shared" si="0"/>
        <v>0.58867830295862866</v>
      </c>
    </row>
    <row r="17" spans="16:19" x14ac:dyDescent="0.25">
      <c r="P17" s="16">
        <f>$L$3+$K$3*'Raw Data'!C16+Base_Model!$J$3*'Raw Data'!D16+Base_Model!$I$3*'Raw Data'!E16</f>
        <v>17.87027322954772</v>
      </c>
      <c r="Q17">
        <f>'Raw Data'!B16</f>
        <v>19</v>
      </c>
      <c r="S17" s="16">
        <f t="shared" si="0"/>
        <v>1.1297267704522795</v>
      </c>
    </row>
    <row r="18" spans="16:19" x14ac:dyDescent="0.25">
      <c r="P18" s="16">
        <f>$L$3+$K$3*'Raw Data'!C17+Base_Model!$J$3*'Raw Data'!D17+Base_Model!$I$3*'Raw Data'!E17</f>
        <v>19.824847546955155</v>
      </c>
      <c r="Q18">
        <f>'Raw Data'!B17</f>
        <v>22</v>
      </c>
      <c r="S18" s="16">
        <f t="shared" si="0"/>
        <v>2.1751524530448449</v>
      </c>
    </row>
    <row r="19" spans="16:19" x14ac:dyDescent="0.25">
      <c r="P19" s="16">
        <f>$L$3+$K$3*'Raw Data'!C18+Base_Model!$J$3*'Raw Data'!D18+Base_Model!$I$3*'Raw Data'!E18</f>
        <v>12.104834886100956</v>
      </c>
      <c r="Q19">
        <f>'Raw Data'!B18</f>
        <v>13</v>
      </c>
      <c r="S19" s="16">
        <f t="shared" si="0"/>
        <v>0.89516511389904352</v>
      </c>
    </row>
    <row r="20" spans="16:19" x14ac:dyDescent="0.25">
      <c r="P20" s="16">
        <f>$L$3+$K$3*'Raw Data'!C19+Base_Model!$J$3*'Raw Data'!D19+Base_Model!$I$3*'Raw Data'!E19</f>
        <v>22.701963553464051</v>
      </c>
      <c r="Q20">
        <f>'Raw Data'!B19</f>
        <v>24</v>
      </c>
      <c r="S20" s="16">
        <f t="shared" si="0"/>
        <v>1.2980364465359493</v>
      </c>
    </row>
    <row r="21" spans="16:19" x14ac:dyDescent="0.25">
      <c r="P21" s="16">
        <f>$L$3+$K$3*'Raw Data'!C20+Base_Model!$J$3*'Raw Data'!D20+Base_Model!$I$3*'Raw Data'!E20</f>
        <v>9.965595316114193</v>
      </c>
      <c r="Q21">
        <f>'Raw Data'!B20</f>
        <v>11</v>
      </c>
      <c r="S21" s="16">
        <f t="shared" si="0"/>
        <v>1.034404683885807</v>
      </c>
    </row>
    <row r="22" spans="16:19" x14ac:dyDescent="0.25">
      <c r="P22" s="16">
        <f>$L$3+$K$3*'Raw Data'!C21+Base_Model!$J$3*'Raw Data'!D21+Base_Model!$I$3*'Raw Data'!E21</f>
        <v>14.067833475109637</v>
      </c>
      <c r="Q22">
        <f>'Raw Data'!B21</f>
        <v>15</v>
      </c>
      <c r="S22" s="16">
        <f t="shared" si="0"/>
        <v>0.93216652489036278</v>
      </c>
    </row>
    <row r="23" spans="16:19" x14ac:dyDescent="0.25">
      <c r="P23" s="16">
        <f>$L$3+$K$3*'Raw Data'!C22+Base_Model!$J$3*'Raw Data'!D22+Base_Model!$I$3*'Raw Data'!E22</f>
        <v>18.104660874134236</v>
      </c>
      <c r="Q23">
        <f>'Raw Data'!B22</f>
        <v>18</v>
      </c>
      <c r="S23" s="16">
        <f t="shared" si="0"/>
        <v>0.10466087413423608</v>
      </c>
    </row>
    <row r="24" spans="16:19" x14ac:dyDescent="0.25">
      <c r="P24" s="16">
        <f>$L$3+$K$3*'Raw Data'!C23+Base_Model!$J$3*'Raw Data'!D23+Base_Model!$I$3*'Raw Data'!E23</f>
        <v>15.651508553798271</v>
      </c>
      <c r="Q24">
        <f>'Raw Data'!B23</f>
        <v>13</v>
      </c>
      <c r="S24" s="16">
        <f t="shared" si="0"/>
        <v>2.651508553798271</v>
      </c>
    </row>
    <row r="25" spans="16:19" x14ac:dyDescent="0.25">
      <c r="P25" s="16">
        <f>$L$3+$K$3*'Raw Data'!C24+Base_Model!$J$3*'Raw Data'!D24+Base_Model!$I$3*'Raw Data'!E24</f>
        <v>6.9161701689956407</v>
      </c>
      <c r="Q25">
        <f>'Raw Data'!B24</f>
        <v>6</v>
      </c>
      <c r="S25" s="16">
        <f t="shared" si="0"/>
        <v>0.91617016899564074</v>
      </c>
    </row>
    <row r="26" spans="16:19" x14ac:dyDescent="0.25">
      <c r="P26" s="16">
        <f>$L$3+$K$3*'Raw Data'!C25+Base_Model!$J$3*'Raw Data'!D25+Base_Model!$I$3*'Raw Data'!E25</f>
        <v>16.891976014586145</v>
      </c>
      <c r="Q26">
        <f>'Raw Data'!B25</f>
        <v>16</v>
      </c>
      <c r="S26" s="16">
        <f t="shared" si="0"/>
        <v>0.89197601458614528</v>
      </c>
    </row>
    <row r="27" spans="16:19" x14ac:dyDescent="0.25">
      <c r="P27" s="16">
        <f>$L$3+$K$3*'Raw Data'!C26+Base_Model!$J$3*'Raw Data'!D26+Base_Model!$I$3*'Raw Data'!E26</f>
        <v>8.543380316196707</v>
      </c>
      <c r="Q27">
        <f>'Raw Data'!B26</f>
        <v>10</v>
      </c>
      <c r="S27" s="16">
        <f t="shared" si="0"/>
        <v>1.456619683803293</v>
      </c>
    </row>
    <row r="28" spans="16:19" x14ac:dyDescent="0.25">
      <c r="P28" s="16">
        <f>$L$3+$K$3*'Raw Data'!C27+Base_Model!$J$3*'Raw Data'!D27+Base_Model!$I$3*'Raw Data'!E27</f>
        <v>16.586933800010339</v>
      </c>
      <c r="Q28">
        <f>'Raw Data'!B27</f>
        <v>12</v>
      </c>
      <c r="S28" s="16">
        <f t="shared" si="0"/>
        <v>4.586933800010339</v>
      </c>
    </row>
    <row r="29" spans="16:19" x14ac:dyDescent="0.25">
      <c r="P29" s="16">
        <f>$L$3+$K$3*'Raw Data'!C28+Base_Model!$J$3*'Raw Data'!D28+Base_Model!$I$3*'Raw Data'!E28</f>
        <v>14.577581762975914</v>
      </c>
      <c r="Q29">
        <f>'Raw Data'!B28</f>
        <v>15</v>
      </c>
      <c r="S29" s="16">
        <f t="shared" si="0"/>
        <v>0.4224182370240861</v>
      </c>
    </row>
    <row r="30" spans="16:19" x14ac:dyDescent="0.25">
      <c r="P30" s="16">
        <f>$L$3+$K$3*'Raw Data'!C29+Base_Model!$J$3*'Raw Data'!D29+Base_Model!$I$3*'Raw Data'!E29</f>
        <v>17.391426439889266</v>
      </c>
      <c r="Q30">
        <f>'Raw Data'!B29</f>
        <v>16</v>
      </c>
      <c r="S30" s="16">
        <f t="shared" si="0"/>
        <v>1.3914264398892655</v>
      </c>
    </row>
    <row r="31" spans="16:19" x14ac:dyDescent="0.25">
      <c r="P31" s="16">
        <f>$L$3+$K$3*'Raw Data'!C30+Base_Model!$J$3*'Raw Data'!D30+Base_Model!$I$3*'Raw Data'!E30</f>
        <v>19.245916922493574</v>
      </c>
      <c r="Q31">
        <f>'Raw Data'!B30</f>
        <v>19</v>
      </c>
      <c r="S31" s="16">
        <f t="shared" si="0"/>
        <v>0.24591692249357422</v>
      </c>
    </row>
    <row r="32" spans="16:19" x14ac:dyDescent="0.25">
      <c r="P32" s="16">
        <f>$L$3+$K$3*'Raw Data'!C31+Base_Model!$J$3*'Raw Data'!D31+Base_Model!$I$3*'Raw Data'!E31</f>
        <v>7.5304999178324463</v>
      </c>
      <c r="Q32">
        <f>'Raw Data'!B31</f>
        <v>11</v>
      </c>
      <c r="S32" s="16">
        <f t="shared" si="0"/>
        <v>3.4695000821675537</v>
      </c>
    </row>
    <row r="34" spans="16:21" x14ac:dyDescent="0.25">
      <c r="P34" s="16"/>
      <c r="Q34" t="s">
        <v>50</v>
      </c>
      <c r="S34" s="16" t="s">
        <v>51</v>
      </c>
      <c r="U34" s="5" t="s">
        <v>47</v>
      </c>
    </row>
    <row r="35" spans="16:21" x14ac:dyDescent="0.25">
      <c r="Q35">
        <f>AVERAGE(Q3:Q32)</f>
        <v>13.533333333333333</v>
      </c>
      <c r="S35" s="16">
        <f>AVERAGE(S3:S32)</f>
        <v>1.5746129261864894</v>
      </c>
      <c r="U35" s="17">
        <f>S35/Q35</f>
        <v>0.11635070883151399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F491-9599-4906-803F-33A4E53EBFD4}">
  <dimension ref="C1:V23"/>
  <sheetViews>
    <sheetView workbookViewId="0">
      <selection activeCell="F22" sqref="F22"/>
    </sheetView>
  </sheetViews>
  <sheetFormatPr defaultRowHeight="15" x14ac:dyDescent="0.25"/>
  <sheetData>
    <row r="1" spans="3:22" x14ac:dyDescent="0.25">
      <c r="C1" s="7"/>
      <c r="D1" s="8"/>
      <c r="E1" s="8"/>
      <c r="F1" s="8"/>
      <c r="G1" s="8"/>
      <c r="H1" s="9"/>
      <c r="J1" s="7"/>
      <c r="K1" s="8"/>
      <c r="L1" s="8"/>
      <c r="M1" s="8"/>
      <c r="N1" s="8"/>
      <c r="O1" s="9"/>
      <c r="Q1" s="7"/>
      <c r="R1" s="8"/>
      <c r="S1" s="8"/>
      <c r="T1" s="8"/>
      <c r="U1" s="8"/>
      <c r="V1" s="9"/>
    </row>
    <row r="2" spans="3:22" x14ac:dyDescent="0.25">
      <c r="C2" s="10"/>
      <c r="F2" s="1" t="s">
        <v>2</v>
      </c>
      <c r="H2" s="11"/>
      <c r="J2" s="10"/>
      <c r="M2" s="1" t="s">
        <v>4</v>
      </c>
      <c r="O2" s="11"/>
      <c r="Q2" s="10"/>
      <c r="T2" s="1" t="s">
        <v>3</v>
      </c>
      <c r="V2" s="11"/>
    </row>
    <row r="3" spans="3:22" x14ac:dyDescent="0.25">
      <c r="C3" s="10"/>
      <c r="E3" cm="1">
        <f t="array" ref="E3:G7">LINEST('Raw Data'!C2:C31,'Raw Data'!D2:E31,1,1)</f>
        <v>0.45582619515272271</v>
      </c>
      <c r="F3">
        <v>-0.96289964956619867</v>
      </c>
      <c r="G3">
        <v>1452.8453461969257</v>
      </c>
      <c r="H3" s="11"/>
      <c r="J3" s="10"/>
      <c r="L3" cm="1">
        <f t="array" ref="L3:N7">LINEST('Raw Data'!E2:E31,'Raw Data'!C2:D31,1,1)</f>
        <v>0.63143458033785782</v>
      </c>
      <c r="M3">
        <v>2.2241785550685792E-2</v>
      </c>
      <c r="N3">
        <v>129.00816960719629</v>
      </c>
      <c r="O3" s="11"/>
      <c r="Q3" s="10"/>
      <c r="S3">
        <v>0.31319743669266586</v>
      </c>
      <c r="T3">
        <v>-2.3304577572966029E-2</v>
      </c>
      <c r="U3">
        <v>166.3921038222644</v>
      </c>
      <c r="V3" s="11"/>
    </row>
    <row r="4" spans="3:22" x14ac:dyDescent="0.25">
      <c r="C4" s="10"/>
      <c r="E4">
        <v>0.86680253748769798</v>
      </c>
      <c r="F4">
        <v>1.2230937101247406</v>
      </c>
      <c r="G4">
        <v>334.1734641949277</v>
      </c>
      <c r="H4" s="11"/>
      <c r="J4" s="10"/>
      <c r="L4">
        <v>0.24475093317375932</v>
      </c>
      <c r="M4">
        <v>4.2295147489565033E-2</v>
      </c>
      <c r="N4">
        <v>92.989919765859611</v>
      </c>
      <c r="O4" s="11"/>
      <c r="Q4" s="10"/>
      <c r="S4">
        <v>0.12139874388435279</v>
      </c>
      <c r="T4">
        <v>2.9601924000543744E-2</v>
      </c>
      <c r="U4">
        <v>59.744294839462185</v>
      </c>
      <c r="V4" s="11"/>
    </row>
    <row r="5" spans="3:22" x14ac:dyDescent="0.25">
      <c r="C5" s="10"/>
      <c r="D5" s="5" t="s">
        <v>36</v>
      </c>
      <c r="E5" s="5">
        <v>2.3887107473284781E-2</v>
      </c>
      <c r="F5">
        <v>912.39252977686056</v>
      </c>
      <c r="G5" t="e">
        <v>#N/A</v>
      </c>
      <c r="H5" s="11"/>
      <c r="J5" s="10"/>
      <c r="K5" s="5" t="s">
        <v>36</v>
      </c>
      <c r="L5" s="5">
        <v>0.19895128818521243</v>
      </c>
      <c r="M5">
        <v>201.5426226568494</v>
      </c>
      <c r="N5" t="e">
        <v>#N/A</v>
      </c>
      <c r="O5" s="11"/>
      <c r="Q5" s="10"/>
      <c r="R5" s="5" t="s">
        <v>36</v>
      </c>
      <c r="S5" s="5">
        <v>0.20890638248993637</v>
      </c>
      <c r="T5">
        <v>141.94229540109927</v>
      </c>
      <c r="U5" t="e">
        <v>#N/A</v>
      </c>
      <c r="V5" s="11"/>
    </row>
    <row r="6" spans="3:22" x14ac:dyDescent="0.25">
      <c r="C6" s="10"/>
      <c r="E6">
        <v>0.33036747425249141</v>
      </c>
      <c r="F6">
        <v>27</v>
      </c>
      <c r="G6" t="e">
        <v>#N/A</v>
      </c>
      <c r="H6" s="11"/>
      <c r="J6" s="10"/>
      <c r="L6">
        <v>3.3529076957324513</v>
      </c>
      <c r="M6">
        <v>27</v>
      </c>
      <c r="N6" t="e">
        <v>#N/A</v>
      </c>
      <c r="O6" s="11"/>
      <c r="Q6" s="10"/>
      <c r="S6">
        <v>3.5649840944118911</v>
      </c>
      <c r="T6">
        <v>27</v>
      </c>
      <c r="U6" t="e">
        <v>#N/A</v>
      </c>
      <c r="V6" s="11"/>
    </row>
    <row r="7" spans="3:22" x14ac:dyDescent="0.25">
      <c r="C7" s="10"/>
      <c r="E7">
        <v>550035.50006594881</v>
      </c>
      <c r="F7">
        <v>22476423.466600724</v>
      </c>
      <c r="G7" t="e">
        <v>#N/A</v>
      </c>
      <c r="H7" s="11"/>
      <c r="J7" s="10"/>
      <c r="L7">
        <v>272386.3904868348</v>
      </c>
      <c r="M7">
        <v>1096724.576179832</v>
      </c>
      <c r="N7" t="e">
        <v>#N/A</v>
      </c>
      <c r="O7" s="11"/>
      <c r="Q7" s="10"/>
      <c r="S7">
        <v>143651.85562587751</v>
      </c>
      <c r="T7">
        <v>543985.61104078905</v>
      </c>
      <c r="U7" t="e">
        <v>#N/A</v>
      </c>
      <c r="V7" s="11"/>
    </row>
    <row r="8" spans="3:22" x14ac:dyDescent="0.25">
      <c r="C8" s="10"/>
      <c r="H8" s="11"/>
      <c r="J8" s="10"/>
      <c r="O8" s="11"/>
      <c r="Q8" s="10"/>
      <c r="V8" s="11"/>
    </row>
    <row r="9" spans="3:22" x14ac:dyDescent="0.25">
      <c r="C9" s="10"/>
      <c r="H9" s="11"/>
      <c r="J9" s="10"/>
      <c r="O9" s="11"/>
      <c r="Q9" s="10"/>
      <c r="V9" s="11"/>
    </row>
    <row r="10" spans="3:22" x14ac:dyDescent="0.25">
      <c r="C10" s="10"/>
      <c r="H10" s="11"/>
      <c r="J10" s="10"/>
      <c r="O10" s="11"/>
      <c r="Q10" s="10"/>
      <c r="V10" s="11"/>
    </row>
    <row r="11" spans="3:22" x14ac:dyDescent="0.25">
      <c r="C11" s="10"/>
      <c r="H11" s="11"/>
      <c r="J11" s="10"/>
      <c r="O11" s="11"/>
      <c r="Q11" s="10"/>
      <c r="V11" s="11"/>
    </row>
    <row r="12" spans="3:22" x14ac:dyDescent="0.25">
      <c r="C12" s="10"/>
      <c r="D12" t="s">
        <v>38</v>
      </c>
      <c r="E12">
        <f>1/(1-E5)</f>
        <v>1.0244716647594438</v>
      </c>
      <c r="H12" s="11"/>
      <c r="J12" s="10"/>
      <c r="K12" t="s">
        <v>38</v>
      </c>
      <c r="L12">
        <f>1/(1-L5)</f>
        <v>1.2483635330172187</v>
      </c>
      <c r="O12" s="11"/>
      <c r="Q12" s="10"/>
      <c r="R12" t="s">
        <v>38</v>
      </c>
      <c r="S12">
        <f>1/(1-S5)</f>
        <v>1.2640728958823624</v>
      </c>
      <c r="V12" s="11"/>
    </row>
    <row r="13" spans="3:22" x14ac:dyDescent="0.25">
      <c r="C13" s="12"/>
      <c r="D13" s="13"/>
      <c r="E13" s="13"/>
      <c r="F13" s="13"/>
      <c r="G13" s="13"/>
      <c r="H13" s="14"/>
      <c r="J13" s="12"/>
      <c r="K13" s="13"/>
      <c r="L13" s="13"/>
      <c r="M13" s="13"/>
      <c r="N13" s="13"/>
      <c r="O13" s="14"/>
      <c r="Q13" s="12"/>
      <c r="R13" s="13"/>
      <c r="S13" s="13"/>
      <c r="T13" s="13"/>
      <c r="U13" s="13"/>
      <c r="V13" s="14"/>
    </row>
    <row r="16" spans="3:22" x14ac:dyDescent="0.25">
      <c r="H16" s="22" t="s">
        <v>39</v>
      </c>
      <c r="I16" s="22"/>
      <c r="J16" s="22"/>
      <c r="K16" s="22"/>
      <c r="L16" s="22"/>
      <c r="M16" s="22"/>
      <c r="N16" s="22"/>
      <c r="O16" s="22"/>
      <c r="P16" s="22"/>
      <c r="Q16" s="22"/>
    </row>
    <row r="17" spans="8:17" x14ac:dyDescent="0.25"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8:17" x14ac:dyDescent="0.25"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8:17" x14ac:dyDescent="0.25"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8:17" x14ac:dyDescent="0.25"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8:17" x14ac:dyDescent="0.25">
      <c r="H21" s="22"/>
      <c r="I21" s="22"/>
      <c r="J21" s="22"/>
      <c r="K21" s="22"/>
      <c r="L21" s="22"/>
      <c r="M21" s="22"/>
      <c r="N21" s="22"/>
      <c r="O21" s="22"/>
      <c r="P21" s="22"/>
      <c r="Q21" s="22"/>
    </row>
    <row r="22" spans="8:17" x14ac:dyDescent="0.25"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8:17" x14ac:dyDescent="0.25">
      <c r="H23" s="22"/>
      <c r="I23" s="22"/>
      <c r="J23" s="22"/>
      <c r="K23" s="22"/>
      <c r="L23" s="22"/>
      <c r="M23" s="22"/>
      <c r="N23" s="22"/>
      <c r="O23" s="22"/>
      <c r="P23" s="22"/>
      <c r="Q23" s="22"/>
    </row>
  </sheetData>
  <mergeCells count="1">
    <mergeCell ref="H16:Q2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4F90-50D1-4F83-BC4E-5310F19176CD}">
  <dimension ref="A1:Y36"/>
  <sheetViews>
    <sheetView topLeftCell="B1" workbookViewId="0">
      <selection activeCell="B1" sqref="B1:E2"/>
    </sheetView>
  </sheetViews>
  <sheetFormatPr defaultRowHeight="15" x14ac:dyDescent="0.25"/>
  <cols>
    <col min="1" max="1" width="8.5703125" bestFit="1" customWidth="1"/>
    <col min="2" max="2" width="5.42578125" bestFit="1" customWidth="1"/>
    <col min="3" max="3" width="5" bestFit="1" customWidth="1"/>
    <col min="4" max="4" width="4" bestFit="1" customWidth="1"/>
    <col min="5" max="5" width="6" bestFit="1" customWidth="1"/>
    <col min="7" max="7" width="23.28515625" bestFit="1" customWidth="1"/>
    <col min="8" max="8" width="15.5703125" bestFit="1" customWidth="1"/>
    <col min="9" max="9" width="15.7109375" bestFit="1" customWidth="1"/>
    <col min="10" max="10" width="18.5703125" bestFit="1" customWidth="1"/>
    <col min="13" max="13" width="5.85546875" bestFit="1" customWidth="1"/>
    <col min="14" max="14" width="18.5703125" bestFit="1" customWidth="1"/>
    <col min="15" max="15" width="15.7109375" bestFit="1" customWidth="1"/>
    <col min="16" max="16" width="15.5703125" bestFit="1" customWidth="1"/>
    <col min="17" max="17" width="12.7109375" bestFit="1" customWidth="1"/>
    <col min="20" max="21" width="12" bestFit="1" customWidth="1"/>
    <col min="23" max="23" width="14.5703125" bestFit="1" customWidth="1"/>
    <col min="25" max="25" width="6.140625" bestFit="1" customWidth="1"/>
  </cols>
  <sheetData>
    <row r="1" spans="1:23" x14ac:dyDescent="0.25">
      <c r="B1" s="24" t="s">
        <v>71</v>
      </c>
      <c r="C1" s="24"/>
      <c r="D1" s="24"/>
      <c r="E1" s="24"/>
      <c r="G1" t="s">
        <v>69</v>
      </c>
      <c r="H1" s="18">
        <v>0.27876260449961249</v>
      </c>
      <c r="I1" s="18">
        <v>0.7</v>
      </c>
      <c r="J1" s="18">
        <v>4.4847680795962511E-10</v>
      </c>
    </row>
    <row r="2" spans="1:23" x14ac:dyDescent="0.25">
      <c r="B2" s="25"/>
      <c r="C2" s="25"/>
      <c r="D2" s="25"/>
      <c r="E2" s="25"/>
      <c r="G2" t="s">
        <v>70</v>
      </c>
      <c r="H2" s="19">
        <v>9.9838940980061811E-2</v>
      </c>
      <c r="I2" s="19">
        <v>0.7</v>
      </c>
      <c r="J2" s="19">
        <v>9.4477482007646815E-2</v>
      </c>
    </row>
    <row r="3" spans="1:2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H3" s="1" t="s">
        <v>41</v>
      </c>
      <c r="I3" s="1" t="s">
        <v>42</v>
      </c>
      <c r="J3" s="1" t="s">
        <v>43</v>
      </c>
      <c r="N3" s="1" t="s">
        <v>43</v>
      </c>
      <c r="O3" s="1" t="s">
        <v>42</v>
      </c>
      <c r="P3" s="1" t="s">
        <v>41</v>
      </c>
      <c r="Q3" s="2" t="s">
        <v>35</v>
      </c>
      <c r="T3" t="s">
        <v>45</v>
      </c>
      <c r="U3" t="str">
        <f>B3</f>
        <v>sales</v>
      </c>
      <c r="W3" t="s">
        <v>46</v>
      </c>
    </row>
    <row r="4" spans="1:23" x14ac:dyDescent="0.25">
      <c r="A4" t="s">
        <v>5</v>
      </c>
      <c r="B4">
        <v>22</v>
      </c>
      <c r="C4">
        <v>2301</v>
      </c>
      <c r="D4">
        <v>378</v>
      </c>
      <c r="E4">
        <v>692</v>
      </c>
      <c r="H4">
        <f>C4^H1</f>
        <v>8.6531978306366426</v>
      </c>
      <c r="I4">
        <f>D4^I1</f>
        <v>63.715377402231965</v>
      </c>
      <c r="J4">
        <f>E4^J1</f>
        <v>1.0000000029328526</v>
      </c>
      <c r="N4" cm="1">
        <f t="array" ref="N4:Q8">LINEST(B4:B33,H4:J33,1,1)</f>
        <v>-1071341583.2505077</v>
      </c>
      <c r="O4">
        <v>0.11826354336293286</v>
      </c>
      <c r="P4">
        <v>2.4836446018391585</v>
      </c>
      <c r="Q4">
        <v>1071341576.2906988</v>
      </c>
      <c r="T4">
        <f>$Q$4+$P$4*H4+$O$4*I4+$N$4*J4</f>
        <v>18.924778461456299</v>
      </c>
      <c r="U4">
        <f t="shared" ref="U4:U33" si="0">B4</f>
        <v>22</v>
      </c>
      <c r="W4">
        <f>ABS(U4-T4)</f>
        <v>3.0752215385437012</v>
      </c>
    </row>
    <row r="5" spans="1:23" x14ac:dyDescent="0.25">
      <c r="A5" t="s">
        <v>6</v>
      </c>
      <c r="B5">
        <v>10</v>
      </c>
      <c r="C5">
        <v>445</v>
      </c>
      <c r="D5">
        <v>393</v>
      </c>
      <c r="E5">
        <v>451</v>
      </c>
      <c r="H5">
        <f>(H4*H$2+C5)^H$1</f>
        <v>5.476442637010142</v>
      </c>
      <c r="I5">
        <f>(I4*I$2+D5)^I$1</f>
        <v>70.591864079076942</v>
      </c>
      <c r="J5">
        <f>(J4*J$2+E5)^J$1</f>
        <v>1.0000000027409452</v>
      </c>
      <c r="N5">
        <v>577672060.53303468</v>
      </c>
      <c r="O5">
        <v>1.6740089921109546E-2</v>
      </c>
      <c r="P5">
        <v>0.19049829666415771</v>
      </c>
      <c r="Q5">
        <v>577672061.17220938</v>
      </c>
      <c r="T5">
        <f t="shared" ref="T5:T33" si="1">$Q$4+$P$4*H5+$O$4*I5+$N$4*J5</f>
        <v>12.053683638572693</v>
      </c>
      <c r="U5">
        <f t="shared" si="0"/>
        <v>10</v>
      </c>
      <c r="W5">
        <f t="shared" ref="W5:W33" si="2">ABS(U5-T5)</f>
        <v>2.0536836385726929</v>
      </c>
    </row>
    <row r="6" spans="1:23" x14ac:dyDescent="0.25">
      <c r="A6" t="s">
        <v>7</v>
      </c>
      <c r="B6">
        <v>9</v>
      </c>
      <c r="C6">
        <v>172</v>
      </c>
      <c r="D6">
        <v>459</v>
      </c>
      <c r="E6">
        <v>693</v>
      </c>
      <c r="H6">
        <f t="shared" ref="H6:H33" si="3">(H5*H$2+C6)^H$1</f>
        <v>4.2030636761736613</v>
      </c>
      <c r="I6">
        <f t="shared" ref="I6:I33" si="4">(I5*I$2+D6)^I$1</f>
        <v>78.406565945144024</v>
      </c>
      <c r="J6">
        <f t="shared" ref="J6:J33" si="5">(J5*J$2+E6)^J$1</f>
        <v>1.0000000029335614</v>
      </c>
      <c r="M6" s="15" t="s">
        <v>44</v>
      </c>
      <c r="N6" s="15">
        <v>0.88570825025813227</v>
      </c>
      <c r="O6">
        <v>1.7383874957794685</v>
      </c>
      <c r="P6" t="e">
        <v>#N/A</v>
      </c>
      <c r="Q6" t="e">
        <v>#N/A</v>
      </c>
      <c r="T6">
        <f t="shared" si="1"/>
        <v>9.6088994741439819</v>
      </c>
      <c r="U6">
        <f t="shared" si="0"/>
        <v>9</v>
      </c>
      <c r="W6">
        <f t="shared" si="2"/>
        <v>0.60889947414398193</v>
      </c>
    </row>
    <row r="7" spans="1:23" x14ac:dyDescent="0.25">
      <c r="A7" t="s">
        <v>8</v>
      </c>
      <c r="B7">
        <v>19</v>
      </c>
      <c r="C7">
        <v>1515</v>
      </c>
      <c r="D7">
        <v>413</v>
      </c>
      <c r="E7">
        <v>585</v>
      </c>
      <c r="H7">
        <f t="shared" si="3"/>
        <v>7.7021795278642129</v>
      </c>
      <c r="I7">
        <f t="shared" si="4"/>
        <v>73.977069478947428</v>
      </c>
      <c r="J7">
        <f t="shared" si="5"/>
        <v>1.0000000028575926</v>
      </c>
      <c r="N7">
        <v>67.162662101513533</v>
      </c>
      <c r="O7">
        <v>26</v>
      </c>
      <c r="P7" t="e">
        <v>#N/A</v>
      </c>
      <c r="Q7" t="e">
        <v>#N/A</v>
      </c>
      <c r="T7">
        <f t="shared" si="1"/>
        <v>17.857000231742859</v>
      </c>
      <c r="U7">
        <f t="shared" si="0"/>
        <v>19</v>
      </c>
      <c r="W7">
        <f t="shared" si="2"/>
        <v>1.1429997682571411</v>
      </c>
    </row>
    <row r="8" spans="1:23" x14ac:dyDescent="0.25">
      <c r="A8" t="s">
        <v>9</v>
      </c>
      <c r="B8">
        <v>13</v>
      </c>
      <c r="C8">
        <v>1808</v>
      </c>
      <c r="D8">
        <v>108</v>
      </c>
      <c r="E8">
        <v>584</v>
      </c>
      <c r="H8">
        <f t="shared" si="3"/>
        <v>8.0916408273092859</v>
      </c>
      <c r="I8">
        <f t="shared" si="4"/>
        <v>34.871706806292238</v>
      </c>
      <c r="J8">
        <f t="shared" si="5"/>
        <v>1.0000000028568254</v>
      </c>
      <c r="N8">
        <v>608.89489844412401</v>
      </c>
      <c r="O8">
        <v>78.571768222542701</v>
      </c>
      <c r="P8" t="e">
        <v>#N/A</v>
      </c>
      <c r="Q8" t="e">
        <v>#N/A</v>
      </c>
      <c r="T8">
        <f t="shared" si="1"/>
        <v>14.200366735458374</v>
      </c>
      <c r="U8">
        <f t="shared" si="0"/>
        <v>13</v>
      </c>
      <c r="W8">
        <f t="shared" si="2"/>
        <v>1.200366735458374</v>
      </c>
    </row>
    <row r="9" spans="1:23" x14ac:dyDescent="0.25">
      <c r="A9" t="s">
        <v>10</v>
      </c>
      <c r="B9">
        <v>7</v>
      </c>
      <c r="C9">
        <v>87</v>
      </c>
      <c r="D9">
        <v>489</v>
      </c>
      <c r="E9">
        <v>75</v>
      </c>
      <c r="H9">
        <f t="shared" si="3"/>
        <v>3.4816445572638117</v>
      </c>
      <c r="I9">
        <f t="shared" si="4"/>
        <v>78.945093189915596</v>
      </c>
      <c r="J9">
        <f t="shared" si="5"/>
        <v>1.0000000019368578</v>
      </c>
      <c r="T9">
        <f t="shared" si="1"/>
        <v>8.9486489295959473</v>
      </c>
      <c r="U9">
        <f t="shared" si="0"/>
        <v>7</v>
      </c>
      <c r="W9">
        <f t="shared" si="2"/>
        <v>1.9486489295959473</v>
      </c>
    </row>
    <row r="10" spans="1:23" x14ac:dyDescent="0.25">
      <c r="A10" t="s">
        <v>11</v>
      </c>
      <c r="B10">
        <v>12</v>
      </c>
      <c r="C10">
        <v>575</v>
      </c>
      <c r="D10">
        <v>328</v>
      </c>
      <c r="E10">
        <v>235</v>
      </c>
      <c r="H10">
        <f t="shared" si="3"/>
        <v>5.879838005587672</v>
      </c>
      <c r="I10">
        <f t="shared" si="4"/>
        <v>64.33490859185541</v>
      </c>
      <c r="J10">
        <f t="shared" si="5"/>
        <v>1.0000000024486777</v>
      </c>
      <c r="M10" s="5" t="s">
        <v>37</v>
      </c>
      <c r="N10" s="5">
        <f>O6</f>
        <v>1.7383874957794685</v>
      </c>
      <c r="T10">
        <f t="shared" si="1"/>
        <v>12.628722906112671</v>
      </c>
      <c r="U10">
        <f t="shared" si="0"/>
        <v>12</v>
      </c>
      <c r="W10">
        <f t="shared" si="2"/>
        <v>0.6287229061126709</v>
      </c>
    </row>
    <row r="11" spans="1:23" x14ac:dyDescent="0.25">
      <c r="A11" t="s">
        <v>12</v>
      </c>
      <c r="B11">
        <v>13</v>
      </c>
      <c r="C11">
        <v>1202</v>
      </c>
      <c r="D11">
        <v>196</v>
      </c>
      <c r="E11">
        <v>116</v>
      </c>
      <c r="H11">
        <f t="shared" si="3"/>
        <v>7.2213983557045349</v>
      </c>
      <c r="I11">
        <f t="shared" si="4"/>
        <v>46.500258323245298</v>
      </c>
      <c r="J11">
        <f t="shared" si="5"/>
        <v>1.0000000021322402</v>
      </c>
      <c r="T11">
        <f t="shared" si="1"/>
        <v>14.190505862236023</v>
      </c>
      <c r="U11">
        <f t="shared" si="0"/>
        <v>13</v>
      </c>
      <c r="W11">
        <f t="shared" si="2"/>
        <v>1.1905058622360229</v>
      </c>
    </row>
    <row r="12" spans="1:23" x14ac:dyDescent="0.25">
      <c r="A12" t="s">
        <v>13</v>
      </c>
      <c r="B12">
        <v>5</v>
      </c>
      <c r="C12">
        <v>86</v>
      </c>
      <c r="D12">
        <v>21</v>
      </c>
      <c r="E12">
        <v>1</v>
      </c>
      <c r="H12">
        <f t="shared" si="3"/>
        <v>3.4695770696698385</v>
      </c>
      <c r="I12">
        <f t="shared" si="4"/>
        <v>16.223055695852679</v>
      </c>
      <c r="J12">
        <f t="shared" si="5"/>
        <v>1.0000000000404872</v>
      </c>
      <c r="T12">
        <f t="shared" si="1"/>
        <v>3.5326077938079834</v>
      </c>
      <c r="U12">
        <f t="shared" si="0"/>
        <v>5</v>
      </c>
      <c r="W12">
        <f t="shared" si="2"/>
        <v>1.4673922061920166</v>
      </c>
    </row>
    <row r="13" spans="1:23" x14ac:dyDescent="0.25">
      <c r="A13" t="s">
        <v>14</v>
      </c>
      <c r="B13">
        <v>11</v>
      </c>
      <c r="C13">
        <v>1998</v>
      </c>
      <c r="D13">
        <v>26</v>
      </c>
      <c r="E13">
        <v>212</v>
      </c>
      <c r="H13">
        <f t="shared" si="3"/>
        <v>8.3196217392012937</v>
      </c>
      <c r="I13">
        <f t="shared" si="4"/>
        <v>12.608208666391993</v>
      </c>
      <c r="J13">
        <f t="shared" si="5"/>
        <v>1.0000000024025046</v>
      </c>
      <c r="T13">
        <f t="shared" si="1"/>
        <v>12.620363116264343</v>
      </c>
      <c r="U13">
        <f t="shared" si="0"/>
        <v>11</v>
      </c>
      <c r="W13">
        <f t="shared" si="2"/>
        <v>1.6203631162643433</v>
      </c>
    </row>
    <row r="14" spans="1:23" x14ac:dyDescent="0.25">
      <c r="A14" t="s">
        <v>15</v>
      </c>
      <c r="B14">
        <v>9</v>
      </c>
      <c r="C14">
        <v>661</v>
      </c>
      <c r="D14">
        <v>58</v>
      </c>
      <c r="E14">
        <v>242</v>
      </c>
      <c r="H14">
        <f t="shared" si="3"/>
        <v>6.1139057665318264</v>
      </c>
      <c r="I14">
        <f t="shared" si="4"/>
        <v>18.943519582639105</v>
      </c>
      <c r="J14">
        <f t="shared" si="5"/>
        <v>1.0000000024618363</v>
      </c>
      <c r="T14">
        <f t="shared" si="1"/>
        <v>7.8278201818466187</v>
      </c>
      <c r="U14">
        <f t="shared" si="0"/>
        <v>9</v>
      </c>
      <c r="W14">
        <f t="shared" si="2"/>
        <v>1.1721798181533813</v>
      </c>
    </row>
    <row r="15" spans="1:23" x14ac:dyDescent="0.25">
      <c r="A15" t="s">
        <v>16</v>
      </c>
      <c r="B15">
        <v>17</v>
      </c>
      <c r="C15">
        <v>2147</v>
      </c>
      <c r="D15">
        <v>24</v>
      </c>
      <c r="E15">
        <v>4</v>
      </c>
      <c r="H15">
        <f t="shared" si="3"/>
        <v>8.4883756945625848</v>
      </c>
      <c r="I15">
        <f t="shared" si="4"/>
        <v>12.585595770561056</v>
      </c>
      <c r="J15">
        <f t="shared" si="5"/>
        <v>1.0000000006321905</v>
      </c>
      <c r="N15" t="s">
        <v>53</v>
      </c>
      <c r="O15" t="s">
        <v>54</v>
      </c>
      <c r="T15">
        <f t="shared" si="1"/>
        <v>14.933424711227417</v>
      </c>
      <c r="U15">
        <f t="shared" si="0"/>
        <v>17</v>
      </c>
      <c r="W15">
        <f t="shared" si="2"/>
        <v>2.066575288772583</v>
      </c>
    </row>
    <row r="16" spans="1:23" x14ac:dyDescent="0.25">
      <c r="A16" t="s">
        <v>17</v>
      </c>
      <c r="B16">
        <v>9</v>
      </c>
      <c r="C16">
        <v>238</v>
      </c>
      <c r="D16">
        <v>351</v>
      </c>
      <c r="E16">
        <v>659</v>
      </c>
      <c r="H16">
        <f t="shared" si="3"/>
        <v>4.6018356598184651</v>
      </c>
      <c r="I16">
        <f t="shared" si="4"/>
        <v>61.55327861061</v>
      </c>
      <c r="J16">
        <f t="shared" si="5"/>
        <v>1.0000000029110032</v>
      </c>
      <c r="N16">
        <v>0.88175764571663506</v>
      </c>
      <c r="O16">
        <f>N6</f>
        <v>0.88570825025813227</v>
      </c>
      <c r="T16">
        <f t="shared" si="1"/>
        <v>8.630345344543457</v>
      </c>
      <c r="U16">
        <f t="shared" si="0"/>
        <v>9</v>
      </c>
      <c r="W16">
        <f t="shared" si="2"/>
        <v>0.36965465545654297</v>
      </c>
    </row>
    <row r="17" spans="1:23" x14ac:dyDescent="0.25">
      <c r="A17" t="s">
        <v>18</v>
      </c>
      <c r="B17">
        <v>10</v>
      </c>
      <c r="C17">
        <v>975</v>
      </c>
      <c r="D17">
        <v>76</v>
      </c>
      <c r="E17">
        <v>72</v>
      </c>
      <c r="H17">
        <f t="shared" si="3"/>
        <v>6.8120801117974379</v>
      </c>
      <c r="I17">
        <f t="shared" si="4"/>
        <v>28.386104778875211</v>
      </c>
      <c r="J17">
        <f t="shared" si="5"/>
        <v>1.0000000019185737</v>
      </c>
      <c r="T17">
        <f t="shared" si="1"/>
        <v>11.260570645332336</v>
      </c>
      <c r="U17">
        <f t="shared" si="0"/>
        <v>10</v>
      </c>
      <c r="W17">
        <f t="shared" si="2"/>
        <v>1.2605706453323364</v>
      </c>
    </row>
    <row r="18" spans="1:23" x14ac:dyDescent="0.25">
      <c r="A18" t="s">
        <v>19</v>
      </c>
      <c r="B18">
        <v>19</v>
      </c>
      <c r="C18">
        <v>2041</v>
      </c>
      <c r="D18">
        <v>329</v>
      </c>
      <c r="E18">
        <v>46</v>
      </c>
      <c r="H18">
        <f t="shared" si="3"/>
        <v>8.3695246267372969</v>
      </c>
      <c r="I18">
        <f t="shared" si="4"/>
        <v>60.237199926174284</v>
      </c>
      <c r="J18">
        <f t="shared" si="5"/>
        <v>1.0000000017179771</v>
      </c>
      <c r="T18">
        <f t="shared" si="1"/>
        <v>19.110440015792847</v>
      </c>
      <c r="U18">
        <f t="shared" si="0"/>
        <v>19</v>
      </c>
      <c r="W18">
        <f t="shared" si="2"/>
        <v>0.11044001579284668</v>
      </c>
    </row>
    <row r="19" spans="1:23" x14ac:dyDescent="0.25">
      <c r="A19" t="s">
        <v>20</v>
      </c>
      <c r="B19">
        <v>22</v>
      </c>
      <c r="C19">
        <v>1954</v>
      </c>
      <c r="D19">
        <v>477</v>
      </c>
      <c r="E19">
        <v>529</v>
      </c>
      <c r="H19">
        <f t="shared" si="3"/>
        <v>8.2687233599086696</v>
      </c>
      <c r="I19">
        <f t="shared" si="4"/>
        <v>79.563594156100706</v>
      </c>
      <c r="J19">
        <f t="shared" si="5"/>
        <v>1.0000000028124729</v>
      </c>
      <c r="T19">
        <f t="shared" si="1"/>
        <v>19.973114609718323</v>
      </c>
      <c r="U19">
        <f t="shared" si="0"/>
        <v>22</v>
      </c>
      <c r="W19">
        <f t="shared" si="2"/>
        <v>2.0268853902816772</v>
      </c>
    </row>
    <row r="20" spans="1:23" x14ac:dyDescent="0.25">
      <c r="A20" t="s">
        <v>21</v>
      </c>
      <c r="B20">
        <v>13</v>
      </c>
      <c r="C20">
        <v>678</v>
      </c>
      <c r="D20">
        <v>366</v>
      </c>
      <c r="E20">
        <v>114</v>
      </c>
      <c r="H20">
        <f t="shared" si="3"/>
        <v>6.1572712171761976</v>
      </c>
      <c r="I20">
        <f t="shared" si="4"/>
        <v>68.785764291584215</v>
      </c>
      <c r="J20">
        <f t="shared" si="5"/>
        <v>1.0000000021244466</v>
      </c>
      <c r="T20">
        <f t="shared" si="1"/>
        <v>14.191504716873169</v>
      </c>
      <c r="U20">
        <f t="shared" si="0"/>
        <v>13</v>
      </c>
      <c r="W20">
        <f t="shared" si="2"/>
        <v>1.1915047168731689</v>
      </c>
    </row>
    <row r="21" spans="1:23" x14ac:dyDescent="0.25">
      <c r="A21" t="s">
        <v>22</v>
      </c>
      <c r="B21">
        <v>24</v>
      </c>
      <c r="C21">
        <v>2814</v>
      </c>
      <c r="D21">
        <v>396</v>
      </c>
      <c r="E21">
        <v>558</v>
      </c>
      <c r="H21">
        <f t="shared" si="3"/>
        <v>9.1531169723232306</v>
      </c>
      <c r="I21">
        <f t="shared" si="4"/>
        <v>71.329764549265064</v>
      </c>
      <c r="J21">
        <f t="shared" si="5"/>
        <v>1.0000000028364042</v>
      </c>
      <c r="T21">
        <f t="shared" si="1"/>
        <v>21.170233488082886</v>
      </c>
      <c r="U21">
        <f t="shared" si="0"/>
        <v>24</v>
      </c>
      <c r="W21">
        <f t="shared" si="2"/>
        <v>2.8297665119171143</v>
      </c>
    </row>
    <row r="22" spans="1:23" x14ac:dyDescent="0.25">
      <c r="A22" t="s">
        <v>23</v>
      </c>
      <c r="B22">
        <v>11</v>
      </c>
      <c r="C22">
        <v>692</v>
      </c>
      <c r="D22">
        <v>205</v>
      </c>
      <c r="E22">
        <v>183</v>
      </c>
      <c r="H22">
        <f t="shared" si="3"/>
        <v>6.1926301359341762</v>
      </c>
      <c r="I22">
        <f t="shared" si="4"/>
        <v>48.361042938717873</v>
      </c>
      <c r="J22">
        <f t="shared" si="5"/>
        <v>1.0000000023365652</v>
      </c>
      <c r="T22">
        <f t="shared" si="1"/>
        <v>11.636572360992432</v>
      </c>
      <c r="U22">
        <f t="shared" si="0"/>
        <v>11</v>
      </c>
      <c r="W22">
        <f t="shared" si="2"/>
        <v>0.63657236099243164</v>
      </c>
    </row>
    <row r="23" spans="1:23" x14ac:dyDescent="0.25">
      <c r="A23" t="s">
        <v>24</v>
      </c>
      <c r="B23">
        <v>15</v>
      </c>
      <c r="C23">
        <v>1473</v>
      </c>
      <c r="D23">
        <v>239</v>
      </c>
      <c r="E23">
        <v>191</v>
      </c>
      <c r="H23">
        <f t="shared" si="3"/>
        <v>7.6423558099625417</v>
      </c>
      <c r="I23">
        <f t="shared" si="4"/>
        <v>50.716562790287199</v>
      </c>
      <c r="J23">
        <f t="shared" si="5"/>
        <v>1.0000000023557447</v>
      </c>
      <c r="T23">
        <f t="shared" si="1"/>
        <v>15.495199918746948</v>
      </c>
      <c r="U23">
        <f t="shared" si="0"/>
        <v>15</v>
      </c>
      <c r="W23">
        <f t="shared" si="2"/>
        <v>0.49519991874694824</v>
      </c>
    </row>
    <row r="24" spans="1:23" x14ac:dyDescent="0.25">
      <c r="A24" t="s">
        <v>25</v>
      </c>
      <c r="B24">
        <v>18</v>
      </c>
      <c r="C24">
        <v>2184</v>
      </c>
      <c r="D24">
        <v>277</v>
      </c>
      <c r="E24">
        <v>534</v>
      </c>
      <c r="H24">
        <f t="shared" si="3"/>
        <v>8.5290576394339226</v>
      </c>
      <c r="I24">
        <f t="shared" si="4"/>
        <v>55.769476236726568</v>
      </c>
      <c r="J24">
        <f t="shared" si="5"/>
        <v>1.0000000028166913</v>
      </c>
      <c r="T24">
        <f t="shared" si="1"/>
        <v>17.801196217536926</v>
      </c>
      <c r="U24">
        <f t="shared" si="0"/>
        <v>18</v>
      </c>
      <c r="W24">
        <f t="shared" si="2"/>
        <v>0.19880378246307373</v>
      </c>
    </row>
    <row r="25" spans="1:23" x14ac:dyDescent="0.25">
      <c r="A25" t="s">
        <v>26</v>
      </c>
      <c r="B25">
        <v>13</v>
      </c>
      <c r="C25">
        <v>2374</v>
      </c>
      <c r="D25">
        <v>51</v>
      </c>
      <c r="E25">
        <v>235</v>
      </c>
      <c r="H25">
        <f t="shared" si="3"/>
        <v>8.7297380580539237</v>
      </c>
      <c r="I25">
        <f t="shared" si="4"/>
        <v>23.339966381839226</v>
      </c>
      <c r="J25">
        <f t="shared" si="5"/>
        <v>1.0000000024486777</v>
      </c>
      <c r="T25">
        <f t="shared" si="1"/>
        <v>14.858654737472534</v>
      </c>
      <c r="U25">
        <f t="shared" si="0"/>
        <v>13</v>
      </c>
      <c r="W25">
        <f t="shared" si="2"/>
        <v>1.8586547374725342</v>
      </c>
    </row>
    <row r="26" spans="1:23" x14ac:dyDescent="0.25">
      <c r="A26" t="s">
        <v>27</v>
      </c>
      <c r="B26">
        <v>6</v>
      </c>
      <c r="C26">
        <v>132</v>
      </c>
      <c r="D26">
        <v>159</v>
      </c>
      <c r="E26">
        <v>496</v>
      </c>
      <c r="H26">
        <f t="shared" si="3"/>
        <v>3.907810103108186</v>
      </c>
      <c r="I26">
        <f t="shared" si="4"/>
        <v>37.214586097749553</v>
      </c>
      <c r="J26">
        <f t="shared" si="5"/>
        <v>1.0000000027835907</v>
      </c>
      <c r="T26">
        <f t="shared" si="1"/>
        <v>4.1647548675537109</v>
      </c>
      <c r="U26">
        <f t="shared" si="0"/>
        <v>6</v>
      </c>
      <c r="W26">
        <f t="shared" si="2"/>
        <v>1.8352451324462891</v>
      </c>
    </row>
    <row r="27" spans="1:23" x14ac:dyDescent="0.25">
      <c r="A27" t="s">
        <v>28</v>
      </c>
      <c r="B27">
        <v>16</v>
      </c>
      <c r="C27">
        <v>2283</v>
      </c>
      <c r="D27">
        <v>169</v>
      </c>
      <c r="E27">
        <v>262</v>
      </c>
      <c r="H27">
        <f t="shared" si="3"/>
        <v>8.634685872404825</v>
      </c>
      <c r="I27">
        <f t="shared" si="4"/>
        <v>40.096133562766667</v>
      </c>
      <c r="J27">
        <f t="shared" si="5"/>
        <v>1.0000000024974351</v>
      </c>
      <c r="T27">
        <f t="shared" si="1"/>
        <v>16.551986694335938</v>
      </c>
      <c r="U27">
        <f t="shared" si="0"/>
        <v>16</v>
      </c>
      <c r="W27">
        <f t="shared" si="2"/>
        <v>0.5519866943359375</v>
      </c>
    </row>
    <row r="28" spans="1:23" x14ac:dyDescent="0.25">
      <c r="A28" t="s">
        <v>29</v>
      </c>
      <c r="B28">
        <v>10</v>
      </c>
      <c r="C28">
        <v>623</v>
      </c>
      <c r="D28">
        <v>126</v>
      </c>
      <c r="E28">
        <v>183</v>
      </c>
      <c r="H28">
        <f t="shared" si="3"/>
        <v>6.014038090611229</v>
      </c>
      <c r="I28">
        <f t="shared" si="4"/>
        <v>33.993612332647103</v>
      </c>
      <c r="J28">
        <f t="shared" si="5"/>
        <v>1.0000000023365652</v>
      </c>
      <c r="T28">
        <f t="shared" si="1"/>
        <v>9.4938699007034302</v>
      </c>
      <c r="U28">
        <f t="shared" si="0"/>
        <v>10</v>
      </c>
      <c r="W28">
        <f t="shared" si="2"/>
        <v>0.50613009929656982</v>
      </c>
    </row>
    <row r="29" spans="1:23" x14ac:dyDescent="0.25">
      <c r="A29" t="s">
        <v>30</v>
      </c>
      <c r="B29">
        <v>12</v>
      </c>
      <c r="C29">
        <v>2629</v>
      </c>
      <c r="D29">
        <v>35</v>
      </c>
      <c r="E29">
        <v>195</v>
      </c>
      <c r="H29">
        <f t="shared" si="3"/>
        <v>8.9812622414398344</v>
      </c>
      <c r="I29">
        <f t="shared" si="4"/>
        <v>17.319725700371944</v>
      </c>
      <c r="J29">
        <f t="shared" si="5"/>
        <v>1.0000000023650353</v>
      </c>
      <c r="T29">
        <f t="shared" si="1"/>
        <v>14.860985994338989</v>
      </c>
      <c r="U29">
        <f t="shared" si="0"/>
        <v>12</v>
      </c>
      <c r="W29">
        <f t="shared" si="2"/>
        <v>2.8609859943389893</v>
      </c>
    </row>
    <row r="30" spans="1:23" x14ac:dyDescent="0.25">
      <c r="A30" t="s">
        <v>31</v>
      </c>
      <c r="B30">
        <v>15</v>
      </c>
      <c r="C30">
        <v>1429</v>
      </c>
      <c r="D30">
        <v>293</v>
      </c>
      <c r="E30">
        <v>126</v>
      </c>
      <c r="H30">
        <f t="shared" si="3"/>
        <v>7.5784596802444266</v>
      </c>
      <c r="I30">
        <f t="shared" si="4"/>
        <v>54.844523431447307</v>
      </c>
      <c r="J30">
        <f t="shared" si="5"/>
        <v>1.0000000021692965</v>
      </c>
      <c r="T30">
        <f t="shared" si="1"/>
        <v>16.024441599845886</v>
      </c>
      <c r="U30">
        <f t="shared" si="0"/>
        <v>15</v>
      </c>
      <c r="W30">
        <f t="shared" si="2"/>
        <v>1.0244415998458862</v>
      </c>
    </row>
    <row r="31" spans="1:23" x14ac:dyDescent="0.25">
      <c r="A31" t="s">
        <v>32</v>
      </c>
      <c r="B31">
        <v>16</v>
      </c>
      <c r="C31">
        <v>2401</v>
      </c>
      <c r="D31">
        <v>167</v>
      </c>
      <c r="E31">
        <v>229</v>
      </c>
      <c r="H31">
        <f t="shared" si="3"/>
        <v>8.7571959573213718</v>
      </c>
      <c r="I31">
        <f t="shared" si="4"/>
        <v>41.572604424202233</v>
      </c>
      <c r="J31">
        <f t="shared" si="5"/>
        <v>1.0000000024370832</v>
      </c>
      <c r="T31">
        <f t="shared" si="1"/>
        <v>17.095528364181519</v>
      </c>
      <c r="U31">
        <f t="shared" si="0"/>
        <v>16</v>
      </c>
      <c r="W31">
        <f t="shared" si="2"/>
        <v>1.0955283641815186</v>
      </c>
    </row>
    <row r="32" spans="1:23" x14ac:dyDescent="0.25">
      <c r="A32" t="s">
        <v>33</v>
      </c>
      <c r="B32">
        <v>19</v>
      </c>
      <c r="C32">
        <v>2488</v>
      </c>
      <c r="D32">
        <v>271</v>
      </c>
      <c r="E32">
        <v>229</v>
      </c>
      <c r="H32">
        <f t="shared" si="3"/>
        <v>8.8446088546222921</v>
      </c>
      <c r="I32">
        <f t="shared" si="4"/>
        <v>54.210951575840184</v>
      </c>
      <c r="J32">
        <f t="shared" si="5"/>
        <v>1.0000000024370832</v>
      </c>
      <c r="T32">
        <f t="shared" si="1"/>
        <v>18.807286739349365</v>
      </c>
      <c r="U32">
        <f t="shared" si="0"/>
        <v>19</v>
      </c>
      <c r="W32">
        <f t="shared" si="2"/>
        <v>0.19271326065063477</v>
      </c>
    </row>
    <row r="33" spans="1:25" x14ac:dyDescent="0.25">
      <c r="A33" t="s">
        <v>34</v>
      </c>
      <c r="B33">
        <v>11</v>
      </c>
      <c r="C33">
        <v>706</v>
      </c>
      <c r="D33">
        <v>16</v>
      </c>
      <c r="E33">
        <v>408</v>
      </c>
      <c r="H33">
        <f t="shared" si="3"/>
        <v>6.2271818273612913</v>
      </c>
      <c r="I33">
        <f t="shared" si="4"/>
        <v>16.307255007604578</v>
      </c>
      <c r="J33">
        <f t="shared" si="5"/>
        <v>1.0000000026960179</v>
      </c>
      <c r="T33">
        <f t="shared" si="1"/>
        <v>7.5464951992034912</v>
      </c>
      <c r="U33">
        <f t="shared" si="0"/>
        <v>11</v>
      </c>
      <c r="W33">
        <f t="shared" si="2"/>
        <v>3.4535048007965088</v>
      </c>
    </row>
    <row r="35" spans="1:25" x14ac:dyDescent="0.25">
      <c r="U35" t="s">
        <v>49</v>
      </c>
      <c r="W35" t="s">
        <v>48</v>
      </c>
      <c r="Y35" s="5" t="s">
        <v>47</v>
      </c>
    </row>
    <row r="36" spans="1:25" x14ac:dyDescent="0.25">
      <c r="U36">
        <f>AVERAGE(U4:U33)</f>
        <v>13.533333333333333</v>
      </c>
      <c r="W36">
        <f>AVERAGE(W4:W33)</f>
        <v>1.3558049321174621</v>
      </c>
      <c r="Y36" s="17">
        <f>W36/U36</f>
        <v>0.10018263045202921</v>
      </c>
    </row>
  </sheetData>
  <mergeCells count="1">
    <mergeCell ref="B1:E2"/>
  </mergeCells>
  <conditionalFormatting sqref="N16:O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6DCA-0701-45D5-AF4A-EB23FCFABDFF}">
  <dimension ref="B1:I33"/>
  <sheetViews>
    <sheetView topLeftCell="H2" workbookViewId="0">
      <selection activeCell="AB10" sqref="AB10"/>
    </sheetView>
  </sheetViews>
  <sheetFormatPr defaultRowHeight="15" x14ac:dyDescent="0.25"/>
  <cols>
    <col min="6" max="6" width="27.28515625" bestFit="1" customWidth="1"/>
    <col min="7" max="7" width="15.5703125" bestFit="1" customWidth="1"/>
    <col min="8" max="8" width="15.7109375" bestFit="1" customWidth="1"/>
    <col min="9" max="9" width="18.5703125" bestFit="1" customWidth="1"/>
  </cols>
  <sheetData>
    <row r="1" spans="2:9" x14ac:dyDescent="0.25">
      <c r="F1" t="s">
        <v>55</v>
      </c>
      <c r="G1" s="18">
        <v>0.4</v>
      </c>
      <c r="H1" s="18">
        <v>0.7</v>
      </c>
      <c r="I1" s="18">
        <v>0.1</v>
      </c>
    </row>
    <row r="3" spans="2:9" x14ac:dyDescent="0.25">
      <c r="B3" s="1" t="s">
        <v>2</v>
      </c>
      <c r="C3" s="1" t="s">
        <v>3</v>
      </c>
      <c r="D3" s="1" t="s">
        <v>4</v>
      </c>
      <c r="G3" s="1" t="s">
        <v>56</v>
      </c>
      <c r="H3" s="1" t="s">
        <v>57</v>
      </c>
      <c r="I3" s="1" t="s">
        <v>58</v>
      </c>
    </row>
    <row r="4" spans="2:9" x14ac:dyDescent="0.25">
      <c r="B4">
        <v>2301</v>
      </c>
      <c r="C4">
        <v>378</v>
      </c>
      <c r="D4">
        <v>692</v>
      </c>
      <c r="G4">
        <f t="shared" ref="G4:G33" si="0">B4^G$1</f>
        <v>22.11905902105854</v>
      </c>
      <c r="H4">
        <f t="shared" ref="H4:H33" si="1">C4^H$1</f>
        <v>63.715377402231965</v>
      </c>
      <c r="I4">
        <f t="shared" ref="I4:I33" si="2">D4^I$1</f>
        <v>1.9231387089831109</v>
      </c>
    </row>
    <row r="5" spans="2:9" x14ac:dyDescent="0.25">
      <c r="B5">
        <v>445</v>
      </c>
      <c r="C5">
        <v>393</v>
      </c>
      <c r="D5">
        <v>451</v>
      </c>
      <c r="G5">
        <f t="shared" si="0"/>
        <v>11.464206609974722</v>
      </c>
      <c r="H5">
        <f t="shared" si="1"/>
        <v>65.474891175055888</v>
      </c>
      <c r="I5">
        <f t="shared" si="2"/>
        <v>1.8425430944949364</v>
      </c>
    </row>
    <row r="6" spans="2:9" x14ac:dyDescent="0.25">
      <c r="B6">
        <v>172</v>
      </c>
      <c r="C6">
        <v>459</v>
      </c>
      <c r="D6">
        <v>693</v>
      </c>
      <c r="G6">
        <f t="shared" si="0"/>
        <v>7.8381104456281063</v>
      </c>
      <c r="H6">
        <f t="shared" si="1"/>
        <v>72.990927094127343</v>
      </c>
      <c r="I6">
        <f t="shared" si="2"/>
        <v>1.923416438644437</v>
      </c>
    </row>
    <row r="7" spans="2:9" x14ac:dyDescent="0.25">
      <c r="B7">
        <v>1515</v>
      </c>
      <c r="C7">
        <v>413</v>
      </c>
      <c r="D7">
        <v>585</v>
      </c>
      <c r="G7">
        <f t="shared" si="0"/>
        <v>18.713932261499696</v>
      </c>
      <c r="H7">
        <f t="shared" si="1"/>
        <v>67.789906695931649</v>
      </c>
      <c r="I7">
        <f t="shared" si="2"/>
        <v>1.8911047549350477</v>
      </c>
    </row>
    <row r="8" spans="2:9" x14ac:dyDescent="0.25">
      <c r="B8">
        <v>1808</v>
      </c>
      <c r="C8">
        <v>108</v>
      </c>
      <c r="D8">
        <v>584</v>
      </c>
      <c r="G8">
        <f t="shared" si="0"/>
        <v>20.085348449043021</v>
      </c>
      <c r="H8">
        <f t="shared" si="1"/>
        <v>26.5092004356244</v>
      </c>
      <c r="I8">
        <f t="shared" si="2"/>
        <v>1.890781240229451</v>
      </c>
    </row>
    <row r="9" spans="2:9" x14ac:dyDescent="0.25">
      <c r="B9">
        <v>87</v>
      </c>
      <c r="C9">
        <v>489</v>
      </c>
      <c r="D9">
        <v>75</v>
      </c>
      <c r="G9">
        <f t="shared" si="0"/>
        <v>5.9677098701087647</v>
      </c>
      <c r="H9">
        <f t="shared" si="1"/>
        <v>76.29853538535167</v>
      </c>
      <c r="I9">
        <f t="shared" si="2"/>
        <v>1.5399482490588154</v>
      </c>
    </row>
    <row r="10" spans="2:9" x14ac:dyDescent="0.25">
      <c r="B10">
        <v>575</v>
      </c>
      <c r="C10">
        <v>328</v>
      </c>
      <c r="D10">
        <v>235</v>
      </c>
      <c r="G10">
        <f t="shared" si="0"/>
        <v>12.701854625656386</v>
      </c>
      <c r="H10">
        <f t="shared" si="1"/>
        <v>57.691481359768694</v>
      </c>
      <c r="I10">
        <f t="shared" si="2"/>
        <v>1.72626230073693</v>
      </c>
    </row>
    <row r="11" spans="2:9" x14ac:dyDescent="0.25">
      <c r="B11">
        <v>1202</v>
      </c>
      <c r="C11">
        <v>196</v>
      </c>
      <c r="D11">
        <v>116</v>
      </c>
      <c r="G11">
        <f t="shared" si="0"/>
        <v>17.05932279924663</v>
      </c>
      <c r="H11">
        <f t="shared" si="1"/>
        <v>40.232706584393895</v>
      </c>
      <c r="I11">
        <f t="shared" si="2"/>
        <v>1.6085916089575294</v>
      </c>
    </row>
    <row r="12" spans="2:9" x14ac:dyDescent="0.25">
      <c r="B12">
        <v>86</v>
      </c>
      <c r="C12">
        <v>21</v>
      </c>
      <c r="D12">
        <v>1</v>
      </c>
      <c r="G12">
        <f t="shared" si="0"/>
        <v>5.9401769262883581</v>
      </c>
      <c r="H12">
        <f t="shared" si="1"/>
        <v>8.4246817951744593</v>
      </c>
      <c r="I12">
        <f t="shared" si="2"/>
        <v>1</v>
      </c>
    </row>
    <row r="13" spans="2:9" x14ac:dyDescent="0.25">
      <c r="B13">
        <v>1998</v>
      </c>
      <c r="C13">
        <v>26</v>
      </c>
      <c r="D13">
        <v>212</v>
      </c>
      <c r="G13">
        <f t="shared" si="0"/>
        <v>20.904423424530524</v>
      </c>
      <c r="H13">
        <f t="shared" si="1"/>
        <v>9.7832092717584036</v>
      </c>
      <c r="I13">
        <f t="shared" si="2"/>
        <v>1.7085731849838093</v>
      </c>
    </row>
    <row r="14" spans="2:9" x14ac:dyDescent="0.25">
      <c r="B14">
        <v>661</v>
      </c>
      <c r="C14">
        <v>58</v>
      </c>
      <c r="D14">
        <v>242</v>
      </c>
      <c r="G14">
        <f t="shared" si="0"/>
        <v>13.430141356940162</v>
      </c>
      <c r="H14">
        <f t="shared" si="1"/>
        <v>17.155350498622052</v>
      </c>
      <c r="I14">
        <f t="shared" si="2"/>
        <v>1.731336706048783</v>
      </c>
    </row>
    <row r="15" spans="2:9" x14ac:dyDescent="0.25">
      <c r="B15">
        <v>2147</v>
      </c>
      <c r="C15">
        <v>24</v>
      </c>
      <c r="D15">
        <v>4</v>
      </c>
      <c r="G15">
        <f t="shared" si="0"/>
        <v>21.514577295955807</v>
      </c>
      <c r="H15">
        <f t="shared" si="1"/>
        <v>9.2501307008262419</v>
      </c>
      <c r="I15">
        <f t="shared" si="2"/>
        <v>1.1486983549970351</v>
      </c>
    </row>
    <row r="16" spans="2:9" x14ac:dyDescent="0.25">
      <c r="B16">
        <v>238</v>
      </c>
      <c r="C16">
        <v>351</v>
      </c>
      <c r="D16">
        <v>659</v>
      </c>
      <c r="G16">
        <f t="shared" si="0"/>
        <v>8.9254635926305852</v>
      </c>
      <c r="H16">
        <f t="shared" si="1"/>
        <v>60.494373240725821</v>
      </c>
      <c r="I16">
        <f t="shared" si="2"/>
        <v>1.9137647081065401</v>
      </c>
    </row>
    <row r="17" spans="2:9" x14ac:dyDescent="0.25">
      <c r="B17">
        <v>975</v>
      </c>
      <c r="C17">
        <v>76</v>
      </c>
      <c r="D17">
        <v>72</v>
      </c>
      <c r="G17">
        <f t="shared" si="0"/>
        <v>15.689237824267131</v>
      </c>
      <c r="H17">
        <f t="shared" si="1"/>
        <v>20.728578214393817</v>
      </c>
      <c r="I17">
        <f t="shared" si="2"/>
        <v>1.5336746868385573</v>
      </c>
    </row>
    <row r="18" spans="2:9" x14ac:dyDescent="0.25">
      <c r="B18">
        <v>2041</v>
      </c>
      <c r="C18">
        <v>329</v>
      </c>
      <c r="D18">
        <v>46</v>
      </c>
      <c r="G18">
        <f t="shared" si="0"/>
        <v>21.083232685628385</v>
      </c>
      <c r="H18">
        <f t="shared" si="1"/>
        <v>57.814547192081967</v>
      </c>
      <c r="I18">
        <f t="shared" si="2"/>
        <v>1.466478780211681</v>
      </c>
    </row>
    <row r="19" spans="2:9" x14ac:dyDescent="0.25">
      <c r="B19">
        <v>1954</v>
      </c>
      <c r="C19">
        <v>477</v>
      </c>
      <c r="D19">
        <v>529</v>
      </c>
      <c r="G19">
        <f t="shared" si="0"/>
        <v>20.71904929807538</v>
      </c>
      <c r="H19">
        <f t="shared" si="1"/>
        <v>74.98300918129145</v>
      </c>
      <c r="I19">
        <f t="shared" si="2"/>
        <v>1.8721712305548575</v>
      </c>
    </row>
    <row r="20" spans="2:9" x14ac:dyDescent="0.25">
      <c r="B20">
        <v>678</v>
      </c>
      <c r="C20">
        <v>366</v>
      </c>
      <c r="D20">
        <v>114</v>
      </c>
      <c r="G20">
        <f t="shared" si="0"/>
        <v>13.567251557209548</v>
      </c>
      <c r="H20">
        <f t="shared" si="1"/>
        <v>62.29264327709938</v>
      </c>
      <c r="I20">
        <f t="shared" si="2"/>
        <v>1.6057964191840091</v>
      </c>
    </row>
    <row r="21" spans="2:9" x14ac:dyDescent="0.25">
      <c r="B21">
        <v>2814</v>
      </c>
      <c r="C21">
        <v>396</v>
      </c>
      <c r="D21">
        <v>558</v>
      </c>
      <c r="G21">
        <f t="shared" si="0"/>
        <v>23.973400304719053</v>
      </c>
      <c r="H21">
        <f t="shared" si="1"/>
        <v>65.824357715417179</v>
      </c>
      <c r="I21">
        <f t="shared" si="2"/>
        <v>1.882189818822978</v>
      </c>
    </row>
    <row r="22" spans="2:9" x14ac:dyDescent="0.25">
      <c r="B22">
        <v>692</v>
      </c>
      <c r="C22">
        <v>205</v>
      </c>
      <c r="D22">
        <v>183</v>
      </c>
      <c r="G22">
        <f t="shared" si="0"/>
        <v>13.678624819445007</v>
      </c>
      <c r="H22">
        <f t="shared" si="1"/>
        <v>41.51716621301874</v>
      </c>
      <c r="I22">
        <f t="shared" si="2"/>
        <v>1.683624003879018</v>
      </c>
    </row>
    <row r="23" spans="2:9" x14ac:dyDescent="0.25">
      <c r="B23">
        <v>1473</v>
      </c>
      <c r="C23">
        <v>239</v>
      </c>
      <c r="D23">
        <v>191</v>
      </c>
      <c r="G23">
        <f t="shared" si="0"/>
        <v>18.504659524954249</v>
      </c>
      <c r="H23">
        <f t="shared" si="1"/>
        <v>46.225171452488681</v>
      </c>
      <c r="I23">
        <f t="shared" si="2"/>
        <v>1.6908432057236322</v>
      </c>
    </row>
    <row r="24" spans="2:9" x14ac:dyDescent="0.25">
      <c r="B24">
        <v>2184</v>
      </c>
      <c r="C24">
        <v>277</v>
      </c>
      <c r="D24">
        <v>534</v>
      </c>
      <c r="G24">
        <f t="shared" si="0"/>
        <v>21.662124802341381</v>
      </c>
      <c r="H24">
        <f t="shared" si="1"/>
        <v>51.254952850330476</v>
      </c>
      <c r="I24">
        <f t="shared" si="2"/>
        <v>1.8739332869370218</v>
      </c>
    </row>
    <row r="25" spans="2:9" x14ac:dyDescent="0.25">
      <c r="B25">
        <v>2374</v>
      </c>
      <c r="C25">
        <v>51</v>
      </c>
      <c r="D25">
        <v>235</v>
      </c>
      <c r="G25">
        <f t="shared" si="0"/>
        <v>22.397125619470312</v>
      </c>
      <c r="H25">
        <f t="shared" si="1"/>
        <v>15.678305522365587</v>
      </c>
      <c r="I25">
        <f t="shared" si="2"/>
        <v>1.72626230073693</v>
      </c>
    </row>
    <row r="26" spans="2:9" x14ac:dyDescent="0.25">
      <c r="B26">
        <v>132</v>
      </c>
      <c r="C26">
        <v>159</v>
      </c>
      <c r="D26">
        <v>496</v>
      </c>
      <c r="G26">
        <f t="shared" si="0"/>
        <v>7.0506567536716682</v>
      </c>
      <c r="H26">
        <f t="shared" si="1"/>
        <v>34.751854641122016</v>
      </c>
      <c r="I26">
        <f t="shared" si="2"/>
        <v>1.8601508613198494</v>
      </c>
    </row>
    <row r="27" spans="2:9" x14ac:dyDescent="0.25">
      <c r="B27">
        <v>2283</v>
      </c>
      <c r="C27">
        <v>169</v>
      </c>
      <c r="D27">
        <v>262</v>
      </c>
      <c r="G27">
        <f t="shared" si="0"/>
        <v>22.049683732923508</v>
      </c>
      <c r="H27">
        <f t="shared" si="1"/>
        <v>36.2677566665581</v>
      </c>
      <c r="I27">
        <f t="shared" si="2"/>
        <v>1.7451394218588612</v>
      </c>
    </row>
    <row r="28" spans="2:9" x14ac:dyDescent="0.25">
      <c r="B28">
        <v>623</v>
      </c>
      <c r="C28">
        <v>126</v>
      </c>
      <c r="D28">
        <v>183</v>
      </c>
      <c r="G28">
        <f t="shared" si="0"/>
        <v>13.115813079085267</v>
      </c>
      <c r="H28">
        <f t="shared" si="1"/>
        <v>29.529723574218089</v>
      </c>
      <c r="I28">
        <f t="shared" si="2"/>
        <v>1.683624003879018</v>
      </c>
    </row>
    <row r="29" spans="2:9" x14ac:dyDescent="0.25">
      <c r="B29">
        <v>2629</v>
      </c>
      <c r="C29">
        <v>35</v>
      </c>
      <c r="D29">
        <v>195</v>
      </c>
      <c r="G29">
        <f t="shared" si="0"/>
        <v>23.330080345359811</v>
      </c>
      <c r="H29">
        <f t="shared" si="1"/>
        <v>12.04613236724734</v>
      </c>
      <c r="I29">
        <f t="shared" si="2"/>
        <v>1.6943513036291473</v>
      </c>
    </row>
    <row r="30" spans="2:9" x14ac:dyDescent="0.25">
      <c r="B30">
        <v>1429</v>
      </c>
      <c r="C30">
        <v>293</v>
      </c>
      <c r="D30">
        <v>126</v>
      </c>
      <c r="G30">
        <f t="shared" si="0"/>
        <v>18.281544819339516</v>
      </c>
      <c r="H30">
        <f t="shared" si="1"/>
        <v>53.309834498150565</v>
      </c>
      <c r="I30">
        <f t="shared" si="2"/>
        <v>1.6219484779914277</v>
      </c>
    </row>
    <row r="31" spans="2:9" x14ac:dyDescent="0.25">
      <c r="B31">
        <v>2401</v>
      </c>
      <c r="C31">
        <v>167</v>
      </c>
      <c r="D31">
        <v>229</v>
      </c>
      <c r="G31">
        <f t="shared" si="0"/>
        <v>22.498670948012268</v>
      </c>
      <c r="H31">
        <f t="shared" si="1"/>
        <v>35.96677762744828</v>
      </c>
      <c r="I31">
        <f t="shared" si="2"/>
        <v>1.7218033491000375</v>
      </c>
    </row>
    <row r="32" spans="2:9" x14ac:dyDescent="0.25">
      <c r="B32">
        <v>2488</v>
      </c>
      <c r="C32">
        <v>271</v>
      </c>
      <c r="D32">
        <v>229</v>
      </c>
      <c r="G32">
        <f t="shared" si="0"/>
        <v>22.821287931186539</v>
      </c>
      <c r="H32">
        <f t="shared" si="1"/>
        <v>50.47525290142606</v>
      </c>
      <c r="I32">
        <f t="shared" si="2"/>
        <v>1.7218033491000375</v>
      </c>
    </row>
    <row r="33" spans="2:9" x14ac:dyDescent="0.25">
      <c r="B33">
        <v>706</v>
      </c>
      <c r="C33">
        <v>16</v>
      </c>
      <c r="D33">
        <v>408</v>
      </c>
      <c r="G33">
        <f t="shared" si="0"/>
        <v>13.788654205692557</v>
      </c>
      <c r="H33">
        <f t="shared" si="1"/>
        <v>6.9644045063689921</v>
      </c>
      <c r="I33">
        <f t="shared" si="2"/>
        <v>1.824172970438716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6047-9F3B-4051-B9FA-638FB68F2695}">
  <dimension ref="C3:I17"/>
  <sheetViews>
    <sheetView topLeftCell="B1" workbookViewId="0">
      <selection activeCell="I16" sqref="I16"/>
    </sheetView>
  </sheetViews>
  <sheetFormatPr defaultRowHeight="15" x14ac:dyDescent="0.25"/>
  <cols>
    <col min="3" max="3" width="14.85546875" bestFit="1" customWidth="1"/>
    <col min="4" max="4" width="15.5703125" bestFit="1" customWidth="1"/>
    <col min="5" max="5" width="15.7109375" bestFit="1" customWidth="1"/>
    <col min="6" max="6" width="18.5703125" bestFit="1" customWidth="1"/>
  </cols>
  <sheetData>
    <row r="3" spans="3:9" x14ac:dyDescent="0.25">
      <c r="C3" t="s">
        <v>40</v>
      </c>
      <c r="D3">
        <f>Transformed_Model!H2</f>
        <v>9.9838940980061811E-2</v>
      </c>
      <c r="E3">
        <f>Transformed_Model!I2</f>
        <v>0.7</v>
      </c>
      <c r="F3">
        <f>Transformed_Model!J2</f>
        <v>9.4477482007646815E-2</v>
      </c>
    </row>
    <row r="4" spans="3:9" x14ac:dyDescent="0.25">
      <c r="D4" s="6" t="s">
        <v>41</v>
      </c>
      <c r="E4" s="6" t="s">
        <v>42</v>
      </c>
      <c r="F4" s="6" t="s">
        <v>43</v>
      </c>
    </row>
    <row r="5" spans="3:9" x14ac:dyDescent="0.25">
      <c r="D5">
        <v>2301</v>
      </c>
      <c r="E5">
        <v>378</v>
      </c>
      <c r="F5">
        <v>692</v>
      </c>
    </row>
    <row r="6" spans="3:9" x14ac:dyDescent="0.25">
      <c r="D6">
        <f>D5*D$3+$C$6</f>
        <v>229.72940319512222</v>
      </c>
      <c r="E6">
        <f>E5*E$3+$C$6</f>
        <v>264.59999999999997</v>
      </c>
      <c r="F6">
        <f>F5*F$3+$C$6</f>
        <v>65.378417549291598</v>
      </c>
    </row>
    <row r="7" spans="3:9" x14ac:dyDescent="0.25">
      <c r="D7">
        <f t="shared" ref="D7:D17" si="0">D6*D$3+$C$6</f>
        <v>22.935940326982632</v>
      </c>
      <c r="E7">
        <f t="shared" ref="E7:E17" si="1">E6*E$3+$C$6</f>
        <v>185.21999999999997</v>
      </c>
      <c r="F7">
        <f t="shared" ref="F7:F17" si="2">F6*F$3+$C$6</f>
        <v>6.1767882677016175</v>
      </c>
    </row>
    <row r="8" spans="3:9" x14ac:dyDescent="0.25">
      <c r="D8">
        <f t="shared" si="0"/>
        <v>2.2898999926278387</v>
      </c>
      <c r="E8">
        <f t="shared" si="1"/>
        <v>129.65399999999997</v>
      </c>
      <c r="F8">
        <f t="shared" si="2"/>
        <v>0.58356740242682348</v>
      </c>
    </row>
    <row r="9" spans="3:9" x14ac:dyDescent="0.25">
      <c r="D9">
        <f t="shared" si="0"/>
        <v>0.22862119021421476</v>
      </c>
      <c r="E9">
        <f t="shared" si="1"/>
        <v>90.757799999999975</v>
      </c>
      <c r="F9">
        <f t="shared" si="2"/>
        <v>5.5133978763029404E-2</v>
      </c>
    </row>
    <row r="10" spans="3:9" x14ac:dyDescent="0.25">
      <c r="D10">
        <f t="shared" si="0"/>
        <v>2.2825297516588471E-2</v>
      </c>
      <c r="E10">
        <f t="shared" si="1"/>
        <v>63.530459999999977</v>
      </c>
      <c r="F10">
        <f t="shared" si="2"/>
        <v>5.2089194865940925E-3</v>
      </c>
    </row>
    <row r="11" spans="3:9" x14ac:dyDescent="0.25">
      <c r="D11">
        <f t="shared" si="0"/>
        <v>2.2788535316110277E-3</v>
      </c>
      <c r="E11">
        <f t="shared" si="1"/>
        <v>44.471321999999979</v>
      </c>
      <c r="F11">
        <f t="shared" si="2"/>
        <v>4.921255970739743E-4</v>
      </c>
    </row>
    <row r="12" spans="3:9" x14ac:dyDescent="0.25">
      <c r="D12">
        <f t="shared" si="0"/>
        <v>2.2751832324471882E-4</v>
      </c>
      <c r="E12">
        <f t="shared" si="1"/>
        <v>31.129925399999983</v>
      </c>
      <c r="F12">
        <f t="shared" si="2"/>
        <v>4.6494787243058854E-5</v>
      </c>
    </row>
    <row r="13" spans="3:9" x14ac:dyDescent="0.25">
      <c r="D13">
        <f t="shared" si="0"/>
        <v>2.2715188446312108E-5</v>
      </c>
      <c r="E13">
        <f t="shared" si="1"/>
        <v>21.790947779999986</v>
      </c>
      <c r="F13">
        <f t="shared" si="2"/>
        <v>4.3927104252054592E-6</v>
      </c>
    </row>
    <row r="14" spans="3:9" x14ac:dyDescent="0.25">
      <c r="D14">
        <f t="shared" si="0"/>
        <v>2.2678603586423363E-6</v>
      </c>
      <c r="E14">
        <f t="shared" si="1"/>
        <v>15.253663445999988</v>
      </c>
      <c r="F14">
        <f t="shared" si="2"/>
        <v>4.1501222016215134E-7</v>
      </c>
    </row>
    <row r="15" spans="3:9" x14ac:dyDescent="0.25">
      <c r="D15">
        <f t="shared" si="0"/>
        <v>2.2642077649751403E-7</v>
      </c>
      <c r="E15">
        <f t="shared" si="1"/>
        <v>10.677564412199992</v>
      </c>
      <c r="F15">
        <f t="shared" si="2"/>
        <v>3.9209309563323212E-8</v>
      </c>
    </row>
    <row r="16" spans="3:9" x14ac:dyDescent="0.25">
      <c r="D16">
        <f t="shared" si="0"/>
        <v>2.260561054139507E-8</v>
      </c>
      <c r="E16">
        <f t="shared" si="1"/>
        <v>7.4742950885399937</v>
      </c>
      <c r="F16">
        <f t="shared" si="2"/>
        <v>3.704396838801123E-9</v>
      </c>
      <c r="I16" t="s">
        <v>68</v>
      </c>
    </row>
    <row r="17" spans="4:6" x14ac:dyDescent="0.25">
      <c r="D17">
        <f t="shared" si="0"/>
        <v>2.2569202166606055E-9</v>
      </c>
      <c r="E17">
        <f t="shared" si="1"/>
        <v>5.232006561977995</v>
      </c>
      <c r="F17">
        <f t="shared" si="2"/>
        <v>3.4998208568701682E-10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3BDD-4237-46A9-8C20-F780C46C5934}">
  <dimension ref="C3:S28"/>
  <sheetViews>
    <sheetView topLeftCell="A2" workbookViewId="0">
      <selection activeCell="R16" sqref="R16"/>
    </sheetView>
  </sheetViews>
  <sheetFormatPr defaultRowHeight="15" x14ac:dyDescent="0.25"/>
  <cols>
    <col min="10" max="10" width="14.42578125" bestFit="1" customWidth="1"/>
    <col min="18" max="18" width="15.85546875" bestFit="1" customWidth="1"/>
  </cols>
  <sheetData>
    <row r="3" spans="3:19" x14ac:dyDescent="0.25">
      <c r="D3" s="15" t="s">
        <v>4</v>
      </c>
      <c r="E3" s="15" t="s">
        <v>3</v>
      </c>
      <c r="F3" s="15" t="s">
        <v>2</v>
      </c>
      <c r="G3" s="15" t="s">
        <v>35</v>
      </c>
      <c r="K3" s="15" t="s">
        <v>4</v>
      </c>
      <c r="L3" s="15" t="s">
        <v>3</v>
      </c>
      <c r="M3" s="15" t="s">
        <v>2</v>
      </c>
      <c r="N3" s="15" t="s">
        <v>35</v>
      </c>
    </row>
    <row r="4" spans="3:19" x14ac:dyDescent="0.25">
      <c r="D4" s="15">
        <v>-2.3336149914330884</v>
      </c>
      <c r="E4" s="15">
        <v>0.11403277137797325</v>
      </c>
      <c r="F4" s="15">
        <v>0.76501617581645354</v>
      </c>
      <c r="G4" s="15">
        <v>-0.65653727602108169</v>
      </c>
      <c r="K4" s="15">
        <v>-2.3336149914330884</v>
      </c>
      <c r="L4" s="15">
        <v>0.11403277137797325</v>
      </c>
      <c r="M4" s="15">
        <v>0.76501617581645354</v>
      </c>
      <c r="N4" s="15">
        <v>-0.65653727602108169</v>
      </c>
    </row>
    <row r="5" spans="3:19" x14ac:dyDescent="0.25">
      <c r="D5">
        <v>1.777235462836015</v>
      </c>
      <c r="E5">
        <v>1.698363400862658E-2</v>
      </c>
      <c r="F5">
        <v>5.9836183261147341E-2</v>
      </c>
      <c r="G5">
        <v>2.7698023403588365</v>
      </c>
    </row>
    <row r="6" spans="3:19" x14ac:dyDescent="0.25">
      <c r="C6" t="s">
        <v>44</v>
      </c>
      <c r="D6">
        <v>0.88175764571663506</v>
      </c>
      <c r="E6">
        <v>1.7681767789057996</v>
      </c>
      <c r="F6" t="e">
        <v>#N/A</v>
      </c>
      <c r="G6" t="e">
        <v>#N/A</v>
      </c>
      <c r="R6" t="s">
        <v>65</v>
      </c>
      <c r="S6">
        <f>SUM(K8:N8)</f>
        <v>1.476221938492575</v>
      </c>
    </row>
    <row r="7" spans="3:19" x14ac:dyDescent="0.25">
      <c r="D7">
        <v>64.629122470762155</v>
      </c>
      <c r="E7">
        <v>26</v>
      </c>
      <c r="F7" t="e">
        <v>#N/A</v>
      </c>
      <c r="G7" t="e">
        <v>#N/A</v>
      </c>
    </row>
    <row r="8" spans="3:19" x14ac:dyDescent="0.25">
      <c r="D8">
        <v>606.17898950866277</v>
      </c>
      <c r="E8">
        <v>81.287677158003916</v>
      </c>
      <c r="F8" t="e">
        <v>#N/A</v>
      </c>
      <c r="G8" t="e">
        <v>#N/A</v>
      </c>
      <c r="J8" t="s">
        <v>64</v>
      </c>
      <c r="K8">
        <f>K4*K9</f>
        <v>-1.8536562771709135</v>
      </c>
      <c r="L8">
        <f t="shared" ref="L8:N8" si="0">L4*L9</f>
        <v>0.77436708252080577</v>
      </c>
      <c r="M8">
        <f t="shared" si="0"/>
        <v>3.2120484091637644</v>
      </c>
      <c r="N8">
        <f t="shared" si="0"/>
        <v>-0.65653727602108169</v>
      </c>
      <c r="R8" t="s">
        <v>66</v>
      </c>
      <c r="S8">
        <f>SUM(K12:M12)</f>
        <v>39.517874057020798</v>
      </c>
    </row>
    <row r="9" spans="3:19" x14ac:dyDescent="0.25">
      <c r="J9" t="s">
        <v>62</v>
      </c>
      <c r="K9">
        <f>(Simulator!K10*K15+K12)^K14</f>
        <v>0.79432823493843385</v>
      </c>
      <c r="L9">
        <f t="shared" ref="L9" si="1">(L10*L15+L12)^L14</f>
        <v>6.7907415838740519</v>
      </c>
      <c r="M9">
        <f>(M10*M15+M12)^M14</f>
        <v>4.1986673101856278</v>
      </c>
      <c r="N9">
        <v>1</v>
      </c>
    </row>
    <row r="10" spans="3:19" x14ac:dyDescent="0.25">
      <c r="C10" t="s">
        <v>37</v>
      </c>
      <c r="D10">
        <v>1.7681767789057996</v>
      </c>
      <c r="J10" t="s">
        <v>63</v>
      </c>
      <c r="K10">
        <f>Transformed_Model!J33</f>
        <v>1.0000000026960179</v>
      </c>
      <c r="L10">
        <f>Transformed_Model!I33</f>
        <v>16.307255007604578</v>
      </c>
      <c r="M10">
        <f>Transformed_Model!H33</f>
        <v>6.2271818273612913</v>
      </c>
    </row>
    <row r="11" spans="3:19" x14ac:dyDescent="0.25">
      <c r="R11" t="s">
        <v>67</v>
      </c>
      <c r="S11" s="16">
        <f>S8/S6</f>
        <v>26.769602203157856</v>
      </c>
    </row>
    <row r="12" spans="3:19" x14ac:dyDescent="0.25">
      <c r="J12" t="s">
        <v>59</v>
      </c>
      <c r="K12" s="20">
        <v>0</v>
      </c>
      <c r="L12" s="20">
        <v>4.0180207276241644</v>
      </c>
      <c r="M12" s="20">
        <v>35.499853329396636</v>
      </c>
    </row>
    <row r="14" spans="3:19" x14ac:dyDescent="0.25">
      <c r="J14" t="s">
        <v>60</v>
      </c>
      <c r="K14" s="21">
        <v>0.1</v>
      </c>
      <c r="L14" s="21">
        <v>0.7</v>
      </c>
      <c r="M14" s="21">
        <v>0.4</v>
      </c>
    </row>
    <row r="15" spans="3:19" x14ac:dyDescent="0.25">
      <c r="J15" t="s">
        <v>61</v>
      </c>
      <c r="K15" s="19">
        <v>0.1</v>
      </c>
      <c r="L15" s="19">
        <v>0.7</v>
      </c>
      <c r="M15" s="19">
        <v>0.1</v>
      </c>
    </row>
    <row r="18" spans="10:14" x14ac:dyDescent="0.25">
      <c r="J18" s="23"/>
      <c r="K18" s="23"/>
      <c r="L18" s="23"/>
      <c r="M18" s="23"/>
      <c r="N18" s="23"/>
    </row>
    <row r="19" spans="10:14" x14ac:dyDescent="0.25">
      <c r="J19" s="23"/>
      <c r="K19" s="23"/>
      <c r="L19" s="23"/>
      <c r="M19" s="23"/>
      <c r="N19" s="23"/>
    </row>
    <row r="20" spans="10:14" x14ac:dyDescent="0.25">
      <c r="J20" s="23"/>
      <c r="K20" s="23"/>
      <c r="L20" s="23"/>
      <c r="M20" s="23"/>
      <c r="N20" s="23"/>
    </row>
    <row r="21" spans="10:14" x14ac:dyDescent="0.25">
      <c r="J21" s="23"/>
      <c r="K21" s="23"/>
      <c r="L21" s="23"/>
      <c r="M21" s="23"/>
      <c r="N21" s="23"/>
    </row>
    <row r="22" spans="10:14" x14ac:dyDescent="0.25">
      <c r="J22" s="23"/>
      <c r="K22" s="23"/>
      <c r="L22" s="23"/>
      <c r="M22" s="23"/>
      <c r="N22" s="23"/>
    </row>
    <row r="23" spans="10:14" x14ac:dyDescent="0.25">
      <c r="J23" s="23"/>
      <c r="K23" s="23"/>
      <c r="L23" s="23"/>
      <c r="M23" s="23"/>
      <c r="N23" s="23"/>
    </row>
    <row r="24" spans="10:14" x14ac:dyDescent="0.25">
      <c r="J24" s="23"/>
      <c r="K24" s="23"/>
      <c r="L24" s="23"/>
      <c r="M24" s="23"/>
      <c r="N24" s="23"/>
    </row>
    <row r="25" spans="10:14" x14ac:dyDescent="0.25">
      <c r="J25" s="23"/>
      <c r="K25" s="23"/>
      <c r="L25" s="23"/>
      <c r="M25" s="23"/>
      <c r="N25" s="23"/>
    </row>
    <row r="26" spans="10:14" x14ac:dyDescent="0.25">
      <c r="J26" s="23"/>
      <c r="K26" s="23"/>
      <c r="L26" s="23"/>
      <c r="M26" s="23"/>
      <c r="N26" s="23"/>
    </row>
    <row r="27" spans="10:14" x14ac:dyDescent="0.25">
      <c r="J27" s="23"/>
      <c r="K27" s="23"/>
      <c r="L27" s="23"/>
      <c r="M27" s="23"/>
      <c r="N27" s="23"/>
    </row>
    <row r="28" spans="10:14" x14ac:dyDescent="0.25">
      <c r="J28" s="23"/>
      <c r="K28" s="23"/>
      <c r="L28" s="23"/>
      <c r="M28" s="23"/>
      <c r="N2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Exploration</vt:lpstr>
      <vt:lpstr>Base_Model</vt:lpstr>
      <vt:lpstr>Multicollinearity</vt:lpstr>
      <vt:lpstr>Transformed_Model</vt:lpstr>
      <vt:lpstr>Diminishing_Curve</vt:lpstr>
      <vt:lpstr>Carry over_Curve</vt:lpstr>
      <vt:lpstr>Simulator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Saptarshi Sarkar</cp:lastModifiedBy>
  <dcterms:created xsi:type="dcterms:W3CDTF">2025-07-01T12:26:06Z</dcterms:created>
  <dcterms:modified xsi:type="dcterms:W3CDTF">2025-07-06T06:44:00Z</dcterms:modified>
</cp:coreProperties>
</file>