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rections" sheetId="1" r:id="rId4"/>
    <sheet state="visible" name="I" sheetId="2" r:id="rId5"/>
    <sheet state="visible" name="II " sheetId="3" r:id="rId6"/>
    <sheet state="visible" name="Extra Credit" sheetId="4" r:id="rId7"/>
  </sheets>
  <definedNames>
    <definedName name="M">I!$L$2</definedName>
    <definedName localSheetId="0" name="M">I!$L$2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2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alt y is an alternative y value when solving the equation 
U(EV-y) = B17
Optional / not required</t>
      </text>
    </comment>
  </commentList>
</comments>
</file>

<file path=xl/sharedStrings.xml><?xml version="1.0" encoding="utf-8"?>
<sst xmlns="http://schemas.openxmlformats.org/spreadsheetml/2006/main" count="172" uniqueCount="149">
  <si>
    <t>Econ413</t>
  </si>
  <si>
    <t>RP1</t>
  </si>
  <si>
    <r>
      <rPr>
        <rFont val="Cambria"/>
        <b/>
        <color rgb="FF4E81BD"/>
        <sz val="12.0"/>
      </rPr>
      <t>I</t>
    </r>
    <r>
      <rPr>
        <rFont val="Times New Roman"/>
        <b/>
        <color rgb="FF4E81BD"/>
        <sz val="7.0"/>
      </rPr>
      <t xml:space="preserve">                </t>
    </r>
    <r>
      <rPr>
        <rFont val="Cambria"/>
        <b/>
        <color rgb="FF4E81BD"/>
        <sz val="12.0"/>
      </rPr>
      <t>Expected Value, Variance and Standard deviation</t>
    </r>
  </si>
  <si>
    <r>
      <rPr>
        <rFont val="Calibri"/>
        <b/>
        <color theme="1"/>
        <sz val="11.0"/>
      </rPr>
      <t>I.I</t>
    </r>
    <r>
      <rPr>
        <rFont val="Times New Roman"/>
        <b/>
        <color theme="1"/>
        <sz val="7.0"/>
      </rPr>
      <t xml:space="preserve">              </t>
    </r>
    <r>
      <rPr>
        <rFont val="Calibri"/>
        <b val="0"/>
        <color theme="1"/>
        <sz val="11.0"/>
      </rPr>
      <t>Stock Analysis</t>
    </r>
  </si>
  <si>
    <r>
      <rPr>
        <rFont val="Calibri"/>
        <color theme="1"/>
        <sz val="11.0"/>
      </rPr>
      <t>1.</t>
    </r>
    <r>
      <rPr>
        <rFont val="Times New Roman"/>
        <color theme="1"/>
        <sz val="7.0"/>
      </rPr>
      <t xml:space="preserve">     </t>
    </r>
    <r>
      <rPr>
        <rFont val="Calibri"/>
        <color theme="1"/>
        <sz val="11.0"/>
      </rPr>
      <t>Identify and describe your two assets in the Asset Summary Matrix</t>
    </r>
  </si>
  <si>
    <r>
      <rPr>
        <rFont val="Calibri"/>
        <color theme="1"/>
        <sz val="11.0"/>
      </rPr>
      <t>2.</t>
    </r>
    <r>
      <rPr>
        <rFont val="Times New Roman"/>
        <color theme="1"/>
        <sz val="7.0"/>
      </rPr>
      <t xml:space="preserve">     </t>
    </r>
    <r>
      <rPr>
        <rFont val="Calibri"/>
        <color theme="1"/>
        <sz val="11.0"/>
      </rPr>
      <t xml:space="preserve">Download the last year </t>
    </r>
    <r>
      <rPr>
        <rFont val="Calibri"/>
        <b/>
        <color theme="1"/>
        <sz val="10.0"/>
        <u/>
      </rPr>
      <t xml:space="preserve">daily </t>
    </r>
    <r>
      <rPr>
        <rFont val="Arial"/>
        <b/>
        <color theme="1"/>
        <sz val="10.0"/>
        <u/>
      </rPr>
      <t>close</t>
    </r>
    <r>
      <rPr>
        <rFont val="Arial"/>
        <b/>
        <color theme="1"/>
        <sz val="10.0"/>
        <u/>
      </rPr>
      <t xml:space="preserve"> </t>
    </r>
    <r>
      <rPr>
        <rFont val="Calibri"/>
        <b/>
        <color theme="1"/>
        <sz val="10.0"/>
        <u/>
      </rPr>
      <t>prices</t>
    </r>
    <r>
      <rPr>
        <rFont val="Calibri"/>
        <color theme="1"/>
        <sz val="10.0"/>
      </rPr>
      <t xml:space="preserve"> </t>
    </r>
    <r>
      <rPr>
        <rFont val="Calibri"/>
        <color theme="1"/>
        <sz val="11.0"/>
      </rPr>
      <t>for your assets using the links provided in the excel</t>
    </r>
  </si>
  <si>
    <r>
      <rPr>
        <rFont val="Calibri"/>
        <color theme="1"/>
        <sz val="11.0"/>
      </rPr>
      <t>3.</t>
    </r>
    <r>
      <rPr>
        <rFont val="Times New Roman"/>
        <color theme="1"/>
        <sz val="7.0"/>
      </rPr>
      <t xml:space="preserve">     </t>
    </r>
    <r>
      <rPr>
        <rFont val="Calibri"/>
        <color theme="1"/>
        <sz val="11.0"/>
      </rPr>
      <t>Import daily close values into excel and compute</t>
    </r>
  </si>
  <si>
    <r>
      <rPr>
        <rFont val="Calibri"/>
        <color theme="1"/>
        <sz val="11.0"/>
      </rPr>
      <t>a.</t>
    </r>
    <r>
      <rPr>
        <rFont val="Times New Roman"/>
        <color theme="1"/>
        <sz val="7.0"/>
      </rPr>
      <t xml:space="preserve">     </t>
    </r>
    <r>
      <rPr>
        <rFont val="Calibri"/>
        <color theme="1"/>
        <sz val="11.0"/>
      </rPr>
      <t>Log returns</t>
    </r>
  </si>
  <si>
    <r>
      <rPr>
        <rFont val="Calibri"/>
        <color theme="1"/>
        <sz val="11.0"/>
      </rPr>
      <t>b.</t>
    </r>
    <r>
      <rPr>
        <rFont val="Times New Roman"/>
        <color theme="1"/>
        <sz val="7.0"/>
      </rPr>
      <t xml:space="preserve">     </t>
    </r>
    <r>
      <rPr>
        <rFont val="Calibri"/>
        <color theme="1"/>
        <sz val="11.0"/>
      </rPr>
      <t xml:space="preserve">Expected returns – </t>
    </r>
    <r>
      <rPr>
        <rFont val="Calibri"/>
        <i/>
        <color theme="1"/>
        <sz val="9.0"/>
      </rPr>
      <t>equally likely</t>
    </r>
  </si>
  <si>
    <r>
      <rPr>
        <rFont val="Calibri"/>
        <color theme="1"/>
        <sz val="11.0"/>
      </rPr>
      <t>c.</t>
    </r>
    <r>
      <rPr>
        <rFont val="Times New Roman"/>
        <color theme="1"/>
        <sz val="7.0"/>
      </rPr>
      <t xml:space="preserve">      </t>
    </r>
    <r>
      <rPr>
        <rFont val="Calibri"/>
        <color theme="1"/>
        <sz val="11.0"/>
      </rPr>
      <t xml:space="preserve">Variance – </t>
    </r>
    <r>
      <rPr>
        <rFont val="Calibri"/>
        <b/>
        <i/>
        <color theme="1"/>
        <sz val="9.0"/>
        <u/>
      </rPr>
      <t>theoretical mean zero variance formula</t>
    </r>
  </si>
  <si>
    <r>
      <rPr>
        <rFont val="Calibri"/>
        <color theme="1"/>
        <sz val="11.0"/>
      </rPr>
      <t>d.</t>
    </r>
    <r>
      <rPr>
        <rFont val="Times New Roman"/>
        <color theme="1"/>
        <sz val="7.0"/>
      </rPr>
      <t xml:space="preserve">     </t>
    </r>
    <r>
      <rPr>
        <rFont val="Calibri"/>
        <color theme="1"/>
        <sz val="11.0"/>
      </rPr>
      <t xml:space="preserve">Standard deviation- </t>
    </r>
    <r>
      <rPr>
        <rFont val="Calibri"/>
        <i/>
        <color theme="1"/>
        <sz val="9.0"/>
      </rPr>
      <t>volatility</t>
    </r>
  </si>
  <si>
    <r>
      <rPr>
        <rFont val="Calibri"/>
        <color theme="1"/>
        <sz val="11.0"/>
      </rPr>
      <t>e.</t>
    </r>
    <r>
      <rPr>
        <rFont val="Times New Roman"/>
        <color theme="1"/>
        <sz val="7.0"/>
      </rPr>
      <t xml:space="preserve">     </t>
    </r>
    <r>
      <rPr>
        <rFont val="Calibri"/>
        <color theme="1"/>
        <sz val="11.0"/>
      </rPr>
      <t xml:space="preserve">Covariance– </t>
    </r>
    <r>
      <rPr>
        <rFont val="Calibri"/>
        <i/>
        <color theme="1"/>
        <sz val="9.0"/>
      </rPr>
      <t xml:space="preserve">theoretical formula </t>
    </r>
    <r>
      <rPr>
        <rFont val="Calibri"/>
        <b/>
        <i/>
        <color theme="1"/>
        <sz val="9.0"/>
        <u/>
      </rPr>
      <t>and</t>
    </r>
    <r>
      <rPr>
        <rFont val="Calibri"/>
        <i/>
        <color theme="1"/>
        <sz val="9.0"/>
      </rPr>
      <t xml:space="preserve"> Excel COVAR function</t>
    </r>
  </si>
  <si>
    <r>
      <rPr>
        <rFont val="Noto Sans Symbols"/>
        <color theme="1"/>
        <sz val="11.0"/>
      </rPr>
      <t>·</t>
    </r>
    <r>
      <rPr>
        <rFont val="Times New Roman"/>
        <color theme="1"/>
        <sz val="7.0"/>
      </rPr>
      <t xml:space="preserve">       </t>
    </r>
    <r>
      <rPr>
        <rFont val="Calibri"/>
        <color theme="1"/>
        <sz val="11.0"/>
      </rPr>
      <t>Determine: positive, negative, or zero covariance</t>
    </r>
  </si>
  <si>
    <r>
      <rPr>
        <rFont val="Calibri"/>
        <i/>
        <color theme="1"/>
        <sz val="11.0"/>
      </rPr>
      <t xml:space="preserve">Note: When calculating above statistics, make sure your </t>
    </r>
    <r>
      <rPr>
        <rFont val="Arial"/>
        <b/>
        <i/>
        <color theme="1"/>
        <sz val="11.0"/>
      </rPr>
      <t xml:space="preserve">M </t>
    </r>
    <r>
      <rPr>
        <rFont val="Calibri"/>
        <i/>
        <color theme="1"/>
        <sz val="11.0"/>
      </rPr>
      <t>(# of variables) is consistent with# of returns</t>
    </r>
  </si>
  <si>
    <t>i.e. if you have 10 daily close prices you will have 9 daily returns</t>
  </si>
  <si>
    <r>
      <rPr>
        <rFont val="Cambria"/>
        <b/>
        <color rgb="FF4E81BD"/>
        <sz val="12.0"/>
      </rPr>
      <t>II</t>
    </r>
    <r>
      <rPr>
        <rFont val="Times New Roman"/>
        <b/>
        <color rgb="FF4E81BD"/>
        <sz val="7.0"/>
      </rPr>
      <t xml:space="preserve">              </t>
    </r>
    <r>
      <rPr>
        <rFont val="Cambria"/>
        <b/>
        <color rgb="FF4E81BD"/>
        <sz val="12.0"/>
      </rPr>
      <t>Utility Analysis and Risk Attitudes</t>
    </r>
  </si>
  <si>
    <r>
      <rPr>
        <rFont val="Calibri"/>
        <b/>
        <color theme="1"/>
        <sz val="11.0"/>
      </rPr>
      <t>II.I</t>
    </r>
    <r>
      <rPr>
        <rFont val="Times New Roman"/>
        <b/>
        <color theme="1"/>
        <sz val="7.0"/>
      </rPr>
      <t xml:space="preserve">             </t>
    </r>
    <r>
      <rPr>
        <rFont val="Calibri"/>
        <b val="0"/>
        <color theme="1"/>
        <sz val="11.0"/>
      </rPr>
      <t xml:space="preserve">A gamble based on a fair coin toss has payoffs described in your excel. </t>
    </r>
  </si>
  <si>
    <t>(fair coin toss i.e. probability of heads is 50%=probability of tails is 50%)</t>
  </si>
  <si>
    <r>
      <rPr>
        <rFont val="Calibri"/>
        <color theme="1"/>
        <sz val="11.0"/>
      </rPr>
      <t>1.</t>
    </r>
    <r>
      <rPr>
        <rFont val="Times New Roman"/>
        <color theme="1"/>
        <sz val="7.0"/>
      </rPr>
      <t xml:space="preserve">     </t>
    </r>
    <r>
      <rPr>
        <rFont val="Calibri"/>
        <color theme="1"/>
        <sz val="11.0"/>
      </rPr>
      <t>Calculate the Expected value of this gamble</t>
    </r>
  </si>
  <si>
    <r>
      <rPr>
        <rFont val="Calibri"/>
        <color theme="1"/>
        <sz val="11.0"/>
      </rPr>
      <t>2.</t>
    </r>
    <r>
      <rPr>
        <rFont val="Times New Roman"/>
        <color theme="1"/>
        <sz val="7.0"/>
      </rPr>
      <t xml:space="preserve">     </t>
    </r>
    <r>
      <rPr>
        <rFont val="Calibri"/>
        <color theme="1"/>
        <sz val="11.0"/>
      </rPr>
      <t>Calculate Expected utility(E[U(w)]) and the utility of expected value (U(EV)) for each utility function</t>
    </r>
  </si>
  <si>
    <r>
      <rPr>
        <rFont val="Noto Sans Symbols"/>
        <color theme="1"/>
        <sz val="11.0"/>
      </rPr>
      <t>·</t>
    </r>
    <r>
      <rPr>
        <rFont val="Times New Roman"/>
        <color theme="1"/>
        <sz val="7.0"/>
      </rPr>
      <t xml:space="preserve">      </t>
    </r>
    <r>
      <rPr>
        <rFont val="Calibri"/>
        <color theme="1"/>
        <sz val="11.0"/>
      </rPr>
      <t>state the relationship &gt;, &lt;, = and classify the risk attitude</t>
    </r>
  </si>
  <si>
    <t>II.II</t>
  </si>
  <si>
    <r>
      <rPr>
        <rFont val="Calibri"/>
        <color theme="1"/>
        <sz val="11.0"/>
      </rPr>
      <t>A risk agent, whose utility is given by U(w) = ln(w)</t>
    </r>
    <r>
      <rPr>
        <rFont val="Calibri"/>
        <color theme="1"/>
        <sz val="11.0"/>
        <vertAlign val="superscript"/>
      </rPr>
      <t xml:space="preserve"> </t>
    </r>
    <r>
      <rPr>
        <rFont val="Calibri"/>
        <color theme="1"/>
        <sz val="11.0"/>
      </rPr>
      <t>and initial</t>
    </r>
  </si>
  <si>
    <t>wealth is $8,000 is faced with a potential loss of $6,500 with a probability</t>
  </si>
  <si>
    <t>of p= 0.55. What is the maximum premium they would be willing to pay to</t>
  </si>
  <si>
    <t>protect themselves against this loss? (i.e. probability of earning $0 is (1-p) and probability</t>
  </si>
  <si>
    <t>of losing $6,500 is 0.55; but think what your opportunities of terminal wealth are)</t>
  </si>
  <si>
    <r>
      <rPr>
        <rFont val="Calibri"/>
        <color theme="1"/>
        <sz val="11.0"/>
      </rPr>
      <t>3.</t>
    </r>
    <r>
      <rPr>
        <rFont val="Times New Roman"/>
        <color theme="1"/>
        <sz val="7.0"/>
      </rPr>
      <t xml:space="preserve">     </t>
    </r>
    <r>
      <rPr>
        <rFont val="Calibri"/>
        <color theme="1"/>
        <sz val="11.0"/>
      </rPr>
      <t>What is the agents risk appetite?</t>
    </r>
  </si>
  <si>
    <r>
      <rPr>
        <rFont val="Calibri"/>
        <color theme="1"/>
        <sz val="11.0"/>
      </rPr>
      <t>4.</t>
    </r>
    <r>
      <rPr>
        <rFont val="Times New Roman"/>
        <color theme="1"/>
        <sz val="7.0"/>
      </rPr>
      <t xml:space="preserve">     </t>
    </r>
    <r>
      <rPr>
        <rFont val="Calibri"/>
        <color theme="1"/>
        <sz val="11.0"/>
      </rPr>
      <t>Find the expected value</t>
    </r>
  </si>
  <si>
    <r>
      <rPr>
        <rFont val="Calibri"/>
        <color theme="1"/>
        <sz val="11.0"/>
      </rPr>
      <t>5.</t>
    </r>
    <r>
      <rPr>
        <rFont val="Times New Roman"/>
        <color theme="1"/>
        <sz val="7.0"/>
      </rPr>
      <t xml:space="preserve">     </t>
    </r>
    <r>
      <rPr>
        <rFont val="Calibri"/>
        <color theme="1"/>
        <sz val="11.0"/>
      </rPr>
      <t>Find the expected utility(of wealth)</t>
    </r>
  </si>
  <si>
    <r>
      <rPr>
        <rFont val="Calibri"/>
        <color theme="1"/>
        <sz val="11.0"/>
      </rPr>
      <t>6.</t>
    </r>
    <r>
      <rPr>
        <rFont val="Times New Roman"/>
        <color theme="1"/>
        <sz val="7.0"/>
      </rPr>
      <t xml:space="preserve">     </t>
    </r>
    <r>
      <rPr>
        <rFont val="Calibri"/>
        <color theme="1"/>
        <sz val="11.0"/>
      </rPr>
      <t>Find the maximum premium(y) to equate</t>
    </r>
  </si>
  <si>
    <r>
      <rPr>
        <rFont val="Cambria Math"/>
        <color theme="1"/>
        <sz val="11.0"/>
      </rPr>
      <t>U(w</t>
    </r>
    <r>
      <rPr>
        <rFont val="Cambria Math"/>
        <color theme="1"/>
        <sz val="11.0"/>
        <vertAlign val="subscript"/>
      </rPr>
      <t>i</t>
    </r>
    <r>
      <rPr>
        <rFont val="Cambria Math"/>
        <color theme="1"/>
        <sz val="11.0"/>
      </rPr>
      <t>−y)=E[U(w)]</t>
    </r>
  </si>
  <si>
    <t>U (initial wealth−y) =E[U(w)]</t>
  </si>
  <si>
    <t xml:space="preserve">Show all your work </t>
  </si>
  <si>
    <r>
      <rPr>
        <rFont val="Calibri"/>
        <color theme="1"/>
        <sz val="11.0"/>
      </rPr>
      <t>7.</t>
    </r>
    <r>
      <rPr>
        <rFont val="Times New Roman"/>
        <color theme="1"/>
        <sz val="7.0"/>
      </rPr>
      <t xml:space="preserve">     </t>
    </r>
    <r>
      <rPr>
        <rFont val="Calibri"/>
        <color theme="1"/>
        <sz val="11.0"/>
      </rPr>
      <t>What if you were given the opportunity to purchase insurance for $900, would you take the insurance? Why</t>
    </r>
  </si>
  <si>
    <r>
      <rPr>
        <rFont val="Calibri"/>
        <b/>
        <color theme="1"/>
        <sz val="11.0"/>
      </rPr>
      <t>II.III</t>
    </r>
    <r>
      <rPr>
        <rFont val="Calibri"/>
        <b val="0"/>
        <color theme="1"/>
        <sz val="11.0"/>
      </rPr>
      <t xml:space="preserve"> Calculate and classify the  utility functions according to the absolute and relative risk aversion</t>
    </r>
    <r>
      <rPr>
        <rFont val="Calibri"/>
        <b/>
        <i/>
        <color theme="1"/>
        <sz val="11.0"/>
        <u/>
      </rPr>
      <t xml:space="preserve"> Show all your work</t>
    </r>
  </si>
  <si>
    <r>
      <rPr>
        <rFont val="Calibri"/>
        <color theme="1"/>
        <sz val="11.0"/>
      </rPr>
      <t>8.</t>
    </r>
    <r>
      <rPr>
        <rFont val="Times New Roman"/>
        <color theme="1"/>
        <sz val="7.0"/>
      </rPr>
      <t xml:space="preserve">     </t>
    </r>
    <r>
      <rPr>
        <rFont val="Calibri"/>
        <color theme="1"/>
        <sz val="11.0"/>
      </rPr>
      <t>See template</t>
    </r>
  </si>
  <si>
    <r>
      <rPr>
        <rFont val="Calibri"/>
        <color theme="1"/>
        <sz val="11.0"/>
      </rPr>
      <t>9.</t>
    </r>
    <r>
      <rPr>
        <rFont val="Times New Roman"/>
        <color theme="1"/>
        <sz val="7.0"/>
      </rPr>
      <t xml:space="preserve">     </t>
    </r>
    <r>
      <rPr>
        <rFont val="Calibri"/>
        <color theme="1"/>
        <sz val="11.0"/>
      </rPr>
      <t>See template</t>
    </r>
  </si>
  <si>
    <t>III.</t>
  </si>
  <si>
    <t>Extra Credit:  Find on Extra Credit tab</t>
  </si>
  <si>
    <t>SPY</t>
  </si>
  <si>
    <t>NVDA</t>
  </si>
  <si>
    <t>N</t>
  </si>
  <si>
    <t>return on</t>
  </si>
  <si>
    <t>Try to use VLOOKUP here!</t>
  </si>
  <si>
    <t>Date</t>
  </si>
  <si>
    <t>CLOSE</t>
  </si>
  <si>
    <t>return</t>
  </si>
  <si>
    <r>
      <rPr>
        <rFont val="Calibri"/>
        <color theme="1"/>
        <sz val="11.0"/>
      </rPr>
      <t>r</t>
    </r>
    <r>
      <rPr>
        <rFont val="Calibri"/>
        <color theme="1"/>
        <sz val="11.0"/>
        <vertAlign val="superscript"/>
      </rPr>
      <t>2</t>
    </r>
  </si>
  <si>
    <t>retSP-avgSP</t>
  </si>
  <si>
    <r>
      <rPr>
        <rFont val="Calibri"/>
        <color theme="1"/>
        <sz val="11.0"/>
      </rPr>
      <t>r</t>
    </r>
    <r>
      <rPr>
        <rFont val="Calibri"/>
        <color theme="1"/>
        <sz val="11.0"/>
        <vertAlign val="superscript"/>
      </rPr>
      <t>2</t>
    </r>
  </si>
  <si>
    <t>retstock-avgstock</t>
  </si>
  <si>
    <t>(RetA-AvgA)(RetB-AvgB)</t>
  </si>
  <si>
    <t>M</t>
  </si>
  <si>
    <t>Expected value(return)</t>
  </si>
  <si>
    <t>Variance</t>
  </si>
  <si>
    <t>sd (vol)</t>
  </si>
  <si>
    <t>Cov formula</t>
  </si>
  <si>
    <t>Positive</t>
  </si>
  <si>
    <t>COVAR function</t>
  </si>
  <si>
    <t>CORREL</t>
  </si>
  <si>
    <t>Asset Summary</t>
  </si>
  <si>
    <t>Asset type</t>
  </si>
  <si>
    <t>Sector</t>
  </si>
  <si>
    <t>Industry</t>
  </si>
  <si>
    <t>Exchange</t>
  </si>
  <si>
    <t>Matrix</t>
  </si>
  <si>
    <t>ETF</t>
  </si>
  <si>
    <t>Blend</t>
  </si>
  <si>
    <t>NYSEARCA</t>
  </si>
  <si>
    <t xml:space="preserve">Stock </t>
  </si>
  <si>
    <t>Technology</t>
  </si>
  <si>
    <t>Semi-Conductors</t>
  </si>
  <si>
    <t>NASDAQ</t>
  </si>
  <si>
    <t>hint use the profile tab under yahoo finance for each asset</t>
  </si>
  <si>
    <t>Asset type: Stock / Bond / ETF / Currency / Mutual Fund / Index</t>
  </si>
  <si>
    <t>Exchange: NYSE, NASDAQ,  LSE, Euronext, ASX, SEHK.. Etc</t>
  </si>
  <si>
    <t>Average =</t>
  </si>
  <si>
    <t xml:space="preserve">            A gamble based on a  fair coin toss which pays $5 if the coin lands heads and $7 if the coin lands tails. ( fair coin toss i.e. probability of heads is 50% = probability of tails is 50%)</t>
  </si>
  <si>
    <t>&gt;0</t>
  </si>
  <si>
    <t>increasing</t>
  </si>
  <si>
    <t>EV</t>
  </si>
  <si>
    <t>&lt;0</t>
  </si>
  <si>
    <t>decreasing</t>
  </si>
  <si>
    <t>E[U(w)]</t>
  </si>
  <si>
    <t>U[EV]</t>
  </si>
  <si>
    <t>&gt; &lt; =</t>
  </si>
  <si>
    <t>risk attitude</t>
  </si>
  <si>
    <t>=0</t>
  </si>
  <si>
    <t>constant</t>
  </si>
  <si>
    <t>u(w)</t>
  </si>
  <si>
    <r>
      <rPr>
        <rFont val="Calibri"/>
        <color theme="1"/>
      </rPr>
      <t>4w^</t>
    </r>
    <r>
      <rPr>
        <rFont val="Calibri"/>
        <color theme="1"/>
        <sz val="11.0"/>
      </rPr>
      <t>2</t>
    </r>
  </si>
  <si>
    <t>EU&gt;U(EV)</t>
  </si>
  <si>
    <t>Risk Loving</t>
  </si>
  <si>
    <t>ln(w)</t>
  </si>
  <si>
    <t>EU&lt;U(EV)</t>
  </si>
  <si>
    <t>Risk_Averse</t>
  </si>
  <si>
    <t>8+w</t>
  </si>
  <si>
    <t>EU=U(EV)</t>
  </si>
  <si>
    <t>Risk Neutral</t>
  </si>
  <si>
    <t>A risk agent, whose utility is given by U(w) = ln(w) and initial</t>
  </si>
  <si>
    <t>protect themselves against this loss?</t>
  </si>
  <si>
    <t>risk appetite</t>
  </si>
  <si>
    <t>Risk-Averse</t>
  </si>
  <si>
    <t>wT</t>
  </si>
  <si>
    <t>p</t>
  </si>
  <si>
    <t>intial wealth</t>
  </si>
  <si>
    <t>EU</t>
  </si>
  <si>
    <t>U(w-y) = E[U(w)]</t>
  </si>
  <si>
    <t>ln(8,000-y)=B17</t>
  </si>
  <si>
    <t>find y</t>
  </si>
  <si>
    <t>y=</t>
  </si>
  <si>
    <t>If you are given the opportunity to buy insurance for $900</t>
  </si>
  <si>
    <t>Yes we would take the insurance as we are willing to spend as much as 4800</t>
  </si>
  <si>
    <t>alt y =</t>
  </si>
  <si>
    <t>would you take the insurance?</t>
  </si>
  <si>
    <t xml:space="preserve">Utility functions </t>
  </si>
  <si>
    <t>w&gt;0</t>
  </si>
  <si>
    <t>u(w) =</t>
  </si>
  <si>
    <r>
      <rPr>
        <rFont val="Calibri"/>
        <b/>
        <color theme="1"/>
        <sz val="11.0"/>
      </rPr>
      <t>4w</t>
    </r>
    <r>
      <rPr>
        <rFont val="Calibri"/>
        <b/>
        <color theme="1"/>
        <sz val="11.0"/>
        <vertAlign val="superscript"/>
      </rPr>
      <t>2</t>
    </r>
  </si>
  <si>
    <r>
      <rPr>
        <rFont val="Calibri"/>
        <b/>
        <color theme="1"/>
        <sz val="11.0"/>
      </rPr>
      <t>w-bw</t>
    </r>
    <r>
      <rPr>
        <rFont val="Calibri (Body)"/>
        <b/>
        <color theme="1"/>
        <sz val="11.0"/>
        <vertAlign val="superscript"/>
      </rPr>
      <t>2</t>
    </r>
  </si>
  <si>
    <t>b&gt;0</t>
  </si>
  <si>
    <t>u'(w)=</t>
  </si>
  <si>
    <t>8w</t>
  </si>
  <si>
    <t>1-2bw</t>
  </si>
  <si>
    <t>u''(w)=</t>
  </si>
  <si>
    <t>-2b</t>
  </si>
  <si>
    <t xml:space="preserve">A'(w) : </t>
  </si>
  <si>
    <t xml:space="preserve">R'(w) : </t>
  </si>
  <si>
    <t>show your work</t>
  </si>
  <si>
    <t>A(w)=</t>
  </si>
  <si>
    <t>-(8/8w)=-1/w</t>
  </si>
  <si>
    <t>A(w) =</t>
  </si>
  <si>
    <t>-(-2b/1-2bw)</t>
  </si>
  <si>
    <t>A'(w)=</t>
  </si>
  <si>
    <t>1/w^2</t>
  </si>
  <si>
    <t>A'(w) =</t>
  </si>
  <si>
    <t>-(-2b/1-2bw) =2b(1-2bw)^-1 . Derative = -2b*-2b/(1-2bw)^2 =-4b^2/(1-2bw)^2</t>
  </si>
  <si>
    <t>R(w)=</t>
  </si>
  <si>
    <t>(-1/w)*w =1</t>
  </si>
  <si>
    <t>-2bw/1-2bw</t>
  </si>
  <si>
    <t>R'(w)=</t>
  </si>
  <si>
    <t>R'(w) =</t>
  </si>
  <si>
    <t>-4b^2w/(1-2bw)^2</t>
  </si>
  <si>
    <t>Part III: Extra Credit (1.2 pt)</t>
  </si>
  <si>
    <t>Watch the following videos and Match the definitions on your Questionnaire</t>
  </si>
  <si>
    <t>Sources:</t>
  </si>
  <si>
    <t>CFA Level I Fixed Income - Repurchase Agreement</t>
  </si>
  <si>
    <t>What is Quantitative Easing?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</si>
</sst>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%"/>
    <numFmt numFmtId="165" formatCode="0.000000"/>
    <numFmt numFmtId="166" formatCode="_(* #,##0_);_(* \(#,##0\);_(* &quot;-&quot;??_);_(@_)"/>
    <numFmt numFmtId="167" formatCode="_(&quot;$&quot;* #,##0_);_(&quot;$&quot;* \(#,##0\);_(&quot;$&quot;* &quot;-&quot;??_);_(@_)"/>
  </numFmts>
  <fonts count="25">
    <font>
      <sz val="11.0"/>
      <color theme="1"/>
      <name val="Calibri"/>
      <scheme val="minor"/>
    </font>
    <font>
      <sz val="26.0"/>
      <color theme="1"/>
      <name val="Calibri"/>
    </font>
    <font>
      <sz val="11.0"/>
      <color theme="1"/>
      <name val="Calibri"/>
    </font>
    <font>
      <b/>
      <sz val="12.0"/>
      <color rgb="FF4E81BD"/>
      <name val="Cambria"/>
    </font>
    <font>
      <sz val="12.0"/>
      <color theme="1"/>
      <name val="Calibri"/>
    </font>
    <font>
      <b/>
      <sz val="11.0"/>
      <color theme="1"/>
      <name val="Calibri"/>
    </font>
    <font>
      <sz val="11.0"/>
      <color theme="1"/>
      <name val="Noto Sans Symbols"/>
    </font>
    <font>
      <i/>
      <sz val="11.0"/>
      <color theme="1"/>
      <name val="Calibri"/>
    </font>
    <font>
      <sz val="10.0"/>
      <color theme="1"/>
      <name val="Calibri"/>
    </font>
    <font>
      <sz val="13.0"/>
      <color theme="1"/>
      <name val="Calibri"/>
    </font>
    <font>
      <sz val="11.0"/>
      <color theme="1"/>
      <name val="Cambria Math"/>
    </font>
    <font>
      <b/>
      <i/>
      <u/>
      <sz val="11.0"/>
      <color theme="1"/>
      <name val="Calibri"/>
    </font>
    <font>
      <b/>
      <sz val="13.0"/>
      <color rgb="FF365F91"/>
      <name val="Cambria"/>
    </font>
    <font>
      <u/>
      <sz val="11.0"/>
      <color theme="10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color theme="1"/>
      <name val="Calibri"/>
      <scheme val="minor"/>
    </font>
    <font>
      <sz val="11.0"/>
      <color rgb="FF000000"/>
      <name val="Docs-Calibri"/>
    </font>
    <font>
      <i/>
      <sz val="10.0"/>
      <color theme="1"/>
      <name val="Calibri"/>
    </font>
    <font>
      <u/>
      <sz val="10.0"/>
      <color theme="1"/>
      <name val="Calibri"/>
    </font>
    <font>
      <sz val="10.0"/>
      <color rgb="FF000000"/>
      <name val="Calibri"/>
    </font>
    <font>
      <b/>
      <sz val="20.0"/>
      <color rgb="FF3366FF"/>
      <name val="Calibri"/>
    </font>
    <font>
      <sz val="20.0"/>
      <color theme="1"/>
      <name val="Calibri"/>
    </font>
    <font>
      <sz val="20.0"/>
      <color rgb="FF3366FF"/>
      <name val="Calibri"/>
    </font>
    <font>
      <u/>
      <sz val="20.0"/>
      <color theme="1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FBD4B4"/>
        <bgColor rgb="FFFBD4B4"/>
      </patternFill>
    </fill>
    <fill>
      <patternFill patternType="solid">
        <fgColor rgb="FFDAEEF3"/>
        <bgColor rgb="FFDAEEF3"/>
      </patternFill>
    </fill>
    <fill>
      <patternFill patternType="solid">
        <fgColor rgb="FFC2D69B"/>
        <bgColor rgb="FFC2D69B"/>
      </patternFill>
    </fill>
    <fill>
      <patternFill patternType="solid">
        <fgColor rgb="FF95B3D7"/>
        <bgColor rgb="FF95B3D7"/>
      </patternFill>
    </fill>
    <fill>
      <patternFill patternType="solid">
        <fgColor rgb="FFD6E3BC"/>
        <bgColor rgb="FFD6E3BC"/>
      </patternFill>
    </fill>
    <fill>
      <patternFill patternType="solid">
        <fgColor rgb="FFC4BD97"/>
        <bgColor rgb="FFC4BD97"/>
      </patternFill>
    </fill>
    <fill>
      <patternFill patternType="solid">
        <fgColor rgb="FFFF9900"/>
        <bgColor rgb="FFFF9900"/>
      </patternFill>
    </fill>
    <fill>
      <patternFill patternType="solid">
        <fgColor rgb="FFDDD9C3"/>
        <bgColor rgb="FFDDD9C3"/>
      </patternFill>
    </fill>
    <fill>
      <patternFill patternType="solid">
        <fgColor rgb="FF92CDDC"/>
        <bgColor rgb="FF92CDDC"/>
      </patternFill>
    </fill>
    <fill>
      <patternFill patternType="solid">
        <fgColor rgb="FF8DB3E2"/>
        <bgColor rgb="FF8DB3E2"/>
      </patternFill>
    </fill>
    <fill>
      <patternFill patternType="solid">
        <fgColor rgb="FFB6DDE8"/>
        <bgColor rgb="FFB6DDE8"/>
      </patternFill>
    </fill>
    <fill>
      <patternFill patternType="solid">
        <fgColor rgb="FFE5B8B7"/>
        <bgColor rgb="FFE5B8B7"/>
      </patternFill>
    </fill>
    <fill>
      <patternFill patternType="solid">
        <fgColor rgb="FFD99594"/>
        <bgColor rgb="FFD99594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1" numFmtId="0" xfId="0" applyBorder="1" applyFont="1"/>
    <xf borderId="1" fillId="2" fontId="2" numFmtId="0" xfId="0" applyBorder="1" applyFont="1"/>
    <xf borderId="0" fillId="0" fontId="2" numFmtId="0" xfId="0" applyAlignment="1" applyFont="1">
      <alignment vertical="center"/>
    </xf>
    <xf borderId="0" fillId="0" fontId="3" numFmtId="0" xfId="0" applyAlignment="1" applyFont="1">
      <alignment horizontal="left"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horizontal="left" vertical="center"/>
    </xf>
    <xf borderId="0" fillId="0" fontId="2" numFmtId="0" xfId="0" applyAlignment="1" applyFont="1">
      <alignment horizontal="left" vertical="center"/>
    </xf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vertical="center"/>
    </xf>
    <xf borderId="0" fillId="0" fontId="7" numFmtId="0" xfId="0" applyAlignment="1" applyFont="1">
      <alignment horizontal="left" vertical="center"/>
    </xf>
    <xf borderId="0" fillId="0" fontId="5" numFmtId="0" xfId="0" applyAlignment="1" applyFont="1">
      <alignment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vertical="center"/>
    </xf>
    <xf borderId="0" fillId="0" fontId="10" numFmtId="0" xfId="0" applyAlignment="1" applyFont="1">
      <alignment horizontal="left" vertical="center"/>
    </xf>
    <xf borderId="0" fillId="0" fontId="11" numFmtId="0" xfId="0" applyAlignment="1" applyFont="1">
      <alignment horizontal="left" vertical="center"/>
    </xf>
    <xf borderId="0" fillId="0" fontId="12" numFmtId="0" xfId="0" applyAlignment="1" applyFont="1">
      <alignment vertical="center"/>
    </xf>
    <xf borderId="1" fillId="3" fontId="2" numFmtId="0" xfId="0" applyBorder="1" applyFill="1" applyFont="1"/>
    <xf borderId="1" fillId="3" fontId="13" numFmtId="0" xfId="0" applyBorder="1" applyFont="1"/>
    <xf borderId="1" fillId="4" fontId="2" numFmtId="0" xfId="0" applyBorder="1" applyFill="1" applyFont="1"/>
    <xf borderId="1" fillId="5" fontId="2" numFmtId="0" xfId="0" applyBorder="1" applyFill="1" applyFont="1"/>
    <xf borderId="1" fillId="5" fontId="14" numFmtId="0" xfId="0" applyBorder="1" applyFont="1"/>
    <xf borderId="1" fillId="6" fontId="2" numFmtId="0" xfId="0" applyBorder="1" applyFill="1" applyFont="1"/>
    <xf borderId="1" fillId="6" fontId="15" numFmtId="0" xfId="0" applyBorder="1" applyFont="1"/>
    <xf borderId="0" fillId="0" fontId="16" numFmtId="0" xfId="0" applyFont="1"/>
    <xf borderId="1" fillId="3" fontId="2" numFmtId="0" xfId="0" applyAlignment="1" applyBorder="1" applyFont="1">
      <alignment readingOrder="0"/>
    </xf>
    <xf borderId="1" fillId="5" fontId="2" numFmtId="164" xfId="0" applyBorder="1" applyFont="1" applyNumberFormat="1"/>
    <xf borderId="1" fillId="6" fontId="2" numFmtId="14" xfId="0" applyBorder="1" applyFont="1" applyNumberFormat="1"/>
    <xf borderId="1" fillId="6" fontId="2" numFmtId="165" xfId="0" applyBorder="1" applyFont="1" applyNumberFormat="1"/>
    <xf borderId="0" fillId="0" fontId="2" numFmtId="14" xfId="0" applyFont="1" applyNumberFormat="1"/>
    <xf borderId="1" fillId="7" fontId="2" numFmtId="0" xfId="0" applyAlignment="1" applyBorder="1" applyFill="1" applyFont="1">
      <alignment readingOrder="0"/>
    </xf>
    <xf borderId="0" fillId="0" fontId="2" numFmtId="165" xfId="0" applyFont="1" applyNumberFormat="1"/>
    <xf borderId="1" fillId="5" fontId="2" numFmtId="0" xfId="0" applyBorder="1" applyFont="1"/>
    <xf borderId="1" fillId="6" fontId="2" numFmtId="164" xfId="0" applyBorder="1" applyFont="1" applyNumberFormat="1"/>
    <xf borderId="1" fillId="5" fontId="2" numFmtId="0" xfId="0" applyAlignment="1" applyBorder="1" applyFont="1">
      <alignment readingOrder="0"/>
    </xf>
    <xf borderId="0" fillId="5" fontId="17" numFmtId="0" xfId="0" applyAlignment="1" applyFont="1">
      <alignment horizontal="left" readingOrder="0"/>
    </xf>
    <xf borderId="0" fillId="0" fontId="2" numFmtId="2" xfId="0" applyFont="1" applyNumberFormat="1"/>
    <xf borderId="2" fillId="7" fontId="8" numFmtId="0" xfId="0" applyBorder="1" applyFont="1"/>
    <xf borderId="1" fillId="7" fontId="18" numFmtId="0" xfId="0" applyAlignment="1" applyBorder="1" applyFont="1">
      <alignment horizontal="right"/>
    </xf>
    <xf borderId="0" fillId="0" fontId="8" numFmtId="0" xfId="0" applyFont="1"/>
    <xf borderId="3" fillId="7" fontId="8" numFmtId="0" xfId="0" applyBorder="1" applyFont="1"/>
    <xf borderId="1" fillId="7" fontId="8" numFmtId="0" xfId="0" applyBorder="1" applyFont="1"/>
    <xf borderId="1" fillId="7" fontId="19" numFmtId="0" xfId="0" applyBorder="1" applyFont="1"/>
    <xf borderId="1" fillId="7" fontId="8" numFmtId="0" xfId="0" applyAlignment="1" applyBorder="1" applyFont="1">
      <alignment readingOrder="0"/>
    </xf>
    <xf borderId="1" fillId="7" fontId="8" numFmtId="0" xfId="0" applyAlignment="1" applyBorder="1" applyFont="1">
      <alignment readingOrder="0"/>
    </xf>
    <xf borderId="4" fillId="7" fontId="8" numFmtId="0" xfId="0" applyBorder="1" applyFont="1"/>
    <xf borderId="1" fillId="7" fontId="20" numFmtId="0" xfId="0" applyAlignment="1" applyBorder="1" applyFont="1">
      <alignment readingOrder="0"/>
    </xf>
    <xf borderId="1" fillId="7" fontId="20" numFmtId="0" xfId="0" applyBorder="1" applyFont="1"/>
    <xf borderId="0" fillId="0" fontId="7" numFmtId="0" xfId="0" applyFont="1"/>
    <xf borderId="0" fillId="8" fontId="16" numFmtId="0" xfId="0" applyAlignment="1" applyFill="1" applyFont="1">
      <alignment readingOrder="0"/>
    </xf>
    <xf borderId="0" fillId="8" fontId="2" numFmtId="165" xfId="0" applyFont="1" applyNumberFormat="1"/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1" fillId="9" fontId="2" numFmtId="0" xfId="0" applyBorder="1" applyFill="1" applyFont="1"/>
    <xf quotePrefix="1" borderId="0" fillId="0" fontId="2" numFmtId="0" xfId="0" applyFont="1"/>
    <xf borderId="0" fillId="0" fontId="16" numFmtId="0" xfId="0" applyAlignment="1" applyFont="1">
      <alignment readingOrder="0"/>
    </xf>
    <xf borderId="1" fillId="9" fontId="2" numFmtId="166" xfId="0" applyBorder="1" applyFont="1" applyNumberFormat="1"/>
    <xf borderId="1" fillId="9" fontId="2" numFmtId="0" xfId="0" applyAlignment="1" applyBorder="1" applyFont="1">
      <alignment readingOrder="0"/>
    </xf>
    <xf borderId="1" fillId="9" fontId="2" numFmtId="2" xfId="0" applyBorder="1" applyFont="1" applyNumberFormat="1"/>
    <xf borderId="1" fillId="10" fontId="7" numFmtId="0" xfId="0" applyBorder="1" applyFill="1" applyFont="1"/>
    <xf borderId="1" fillId="6" fontId="7" numFmtId="0" xfId="0" applyAlignment="1" applyBorder="1" applyFont="1">
      <alignment horizontal="center"/>
    </xf>
    <xf borderId="1" fillId="11" fontId="2" numFmtId="0" xfId="0" applyBorder="1" applyFill="1" applyFont="1"/>
    <xf borderId="1" fillId="10" fontId="2" numFmtId="3" xfId="0" applyAlignment="1" applyBorder="1" applyFont="1" applyNumberFormat="1">
      <alignment readingOrder="0"/>
    </xf>
    <xf borderId="1" fillId="6" fontId="2" numFmtId="0" xfId="0" applyAlignment="1" applyBorder="1" applyFont="1">
      <alignment readingOrder="0"/>
    </xf>
    <xf borderId="1" fillId="10" fontId="2" numFmtId="3" xfId="0" applyBorder="1" applyFont="1" applyNumberFormat="1"/>
    <xf borderId="1" fillId="10" fontId="2" numFmtId="0" xfId="0" applyBorder="1" applyFont="1"/>
    <xf borderId="1" fillId="11" fontId="2" numFmtId="3" xfId="0" applyBorder="1" applyFont="1" applyNumberFormat="1"/>
    <xf borderId="0" fillId="0" fontId="2" numFmtId="0" xfId="0" applyAlignment="1" applyFont="1">
      <alignment horizontal="right"/>
    </xf>
    <xf borderId="1" fillId="9" fontId="2" numFmtId="167" xfId="0" applyBorder="1" applyFont="1" applyNumberFormat="1"/>
    <xf borderId="1" fillId="12" fontId="2" numFmtId="0" xfId="0" applyBorder="1" applyFill="1" applyFont="1"/>
    <xf borderId="0" fillId="0" fontId="2" numFmtId="0" xfId="0" applyFont="1"/>
    <xf borderId="1" fillId="13" fontId="2" numFmtId="0" xfId="0" applyBorder="1" applyFill="1" applyFont="1"/>
    <xf borderId="1" fillId="13" fontId="2" numFmtId="0" xfId="0" applyAlignment="1" applyBorder="1" applyFont="1">
      <alignment horizontal="center"/>
    </xf>
    <xf borderId="1" fillId="13" fontId="5" numFmtId="0" xfId="0" applyBorder="1" applyFont="1"/>
    <xf borderId="1" fillId="6" fontId="2" numFmtId="0" xfId="0" applyAlignment="1" applyBorder="1" applyFont="1">
      <alignment horizontal="center"/>
    </xf>
    <xf borderId="1" fillId="6" fontId="5" numFmtId="0" xfId="0" applyBorder="1" applyFont="1"/>
    <xf borderId="1" fillId="13" fontId="2" numFmtId="0" xfId="0" applyAlignment="1" applyBorder="1" applyFont="1">
      <alignment readingOrder="0"/>
    </xf>
    <xf borderId="0" fillId="0" fontId="2" numFmtId="3" xfId="0" applyFont="1" applyNumberFormat="1"/>
    <xf borderId="1" fillId="13" fontId="2" numFmtId="0" xfId="0" applyAlignment="1" applyBorder="1" applyFont="1">
      <alignment horizontal="left" readingOrder="0"/>
    </xf>
    <xf borderId="1" fillId="13" fontId="2" numFmtId="0" xfId="0" applyAlignment="1" applyBorder="1" applyFont="1">
      <alignment horizontal="right"/>
    </xf>
    <xf borderId="1" fillId="14" fontId="2" numFmtId="0" xfId="0" applyAlignment="1" applyBorder="1" applyFill="1" applyFont="1">
      <alignment horizontal="center" readingOrder="0"/>
    </xf>
    <xf borderId="1" fillId="14" fontId="2" numFmtId="0" xfId="0" applyAlignment="1" applyBorder="1" applyFont="1">
      <alignment readingOrder="0"/>
    </xf>
    <xf borderId="1" fillId="6" fontId="2" numFmtId="0" xfId="0" applyAlignment="1" applyBorder="1" applyFont="1">
      <alignment horizontal="right"/>
    </xf>
    <xf borderId="1" fillId="4" fontId="2" numFmtId="0" xfId="0" applyAlignment="1" applyBorder="1" applyFont="1">
      <alignment horizontal="center" readingOrder="0"/>
    </xf>
    <xf borderId="1" fillId="4" fontId="2" numFmtId="0" xfId="0" applyAlignment="1" applyBorder="1" applyFont="1">
      <alignment readingOrder="0"/>
    </xf>
    <xf quotePrefix="1" borderId="1" fillId="14" fontId="2" numFmtId="0" xfId="0" applyAlignment="1" applyBorder="1" applyFont="1">
      <alignment horizontal="center" readingOrder="0"/>
    </xf>
    <xf borderId="0" fillId="0" fontId="21" numFmtId="0" xfId="0" applyFont="1"/>
    <xf borderId="0" fillId="0" fontId="22" numFmtId="0" xfId="0" applyFont="1"/>
    <xf borderId="0" fillId="0" fontId="23" numFmtId="0" xfId="0" applyFont="1"/>
    <xf borderId="0" fillId="0" fontId="2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266700</xdr:colOff>
      <xdr:row>27</xdr:row>
      <xdr:rowOff>76200</xdr:rowOff>
    </xdr:from>
    <xdr:ext cx="38100" cy="171450"/>
    <xdr:sp>
      <xdr:nvSpPr>
        <xdr:cNvPr id="3" name="Shape 3"/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finance.yahoo.com/quote/SPY?p=SPY&amp;.tsrc=fin-srch" TargetMode="External"/><Relationship Id="rId2" Type="http://schemas.openxmlformats.org/officeDocument/2006/relationships/hyperlink" Target="https://finance.yahoo.com/quote/NVDA?p=NVDA&amp;.tsrc=fin-srch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deHGCXsWYe0" TargetMode="External"/><Relationship Id="rId2" Type="http://schemas.openxmlformats.org/officeDocument/2006/relationships/hyperlink" Target="https://www.youtube.com/watch?v=llslyXPu6wI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1" t="s">
        <v>0</v>
      </c>
      <c r="B1" s="1"/>
      <c r="C1" s="1"/>
      <c r="D1" s="2"/>
      <c r="E1" s="3"/>
      <c r="F1" s="3"/>
      <c r="G1" s="2" t="s">
        <v>1</v>
      </c>
    </row>
    <row r="2">
      <c r="A2" s="4"/>
    </row>
    <row r="3">
      <c r="A3" s="5" t="s">
        <v>2</v>
      </c>
    </row>
    <row r="4">
      <c r="A4" s="6"/>
    </row>
    <row r="5">
      <c r="A5" s="7" t="s">
        <v>3</v>
      </c>
    </row>
    <row r="6">
      <c r="A6" s="6"/>
    </row>
    <row r="7">
      <c r="A7" s="8" t="s">
        <v>4</v>
      </c>
    </row>
    <row r="8">
      <c r="A8" s="8" t="s">
        <v>5</v>
      </c>
    </row>
    <row r="9">
      <c r="A9" s="8" t="s">
        <v>6</v>
      </c>
    </row>
    <row r="10">
      <c r="A10" s="8" t="s">
        <v>7</v>
      </c>
    </row>
    <row r="11">
      <c r="A11" s="8" t="s">
        <v>8</v>
      </c>
    </row>
    <row r="12">
      <c r="A12" s="8" t="s">
        <v>9</v>
      </c>
    </row>
    <row r="13">
      <c r="A13" s="8" t="s">
        <v>10</v>
      </c>
    </row>
    <row r="14">
      <c r="A14" s="8" t="s">
        <v>11</v>
      </c>
    </row>
    <row r="15">
      <c r="A15" s="9" t="s">
        <v>12</v>
      </c>
    </row>
    <row r="16">
      <c r="A16" s="10" t="s">
        <v>13</v>
      </c>
    </row>
    <row r="17">
      <c r="A17" s="11" t="s">
        <v>14</v>
      </c>
    </row>
    <row r="18">
      <c r="A18" s="4"/>
    </row>
    <row r="19">
      <c r="A19" s="5" t="s">
        <v>15</v>
      </c>
    </row>
    <row r="20">
      <c r="A20" s="6"/>
    </row>
    <row r="21" ht="15.75" customHeight="1">
      <c r="A21" s="12" t="s">
        <v>16</v>
      </c>
    </row>
    <row r="22" ht="15.75" customHeight="1">
      <c r="B22" s="13" t="s">
        <v>17</v>
      </c>
    </row>
    <row r="23" ht="15.75" customHeight="1">
      <c r="A23" s="4"/>
    </row>
    <row r="24" ht="15.75" customHeight="1">
      <c r="A24" s="8" t="s">
        <v>18</v>
      </c>
    </row>
    <row r="25" ht="15.75" customHeight="1">
      <c r="A25" s="8" t="s">
        <v>19</v>
      </c>
    </row>
    <row r="26" ht="15.75" customHeight="1">
      <c r="A26" s="9" t="s">
        <v>20</v>
      </c>
    </row>
    <row r="27" ht="15.75" customHeight="1">
      <c r="A27" s="8"/>
    </row>
    <row r="28" ht="15.75" customHeight="1">
      <c r="A28" s="12" t="s">
        <v>21</v>
      </c>
      <c r="B28" s="4" t="s">
        <v>22</v>
      </c>
    </row>
    <row r="29" ht="15.75" customHeight="1">
      <c r="B29" s="4" t="s">
        <v>23</v>
      </c>
    </row>
    <row r="30" ht="15.75" customHeight="1">
      <c r="A30" s="8" t="s">
        <v>24</v>
      </c>
    </row>
    <row r="31" ht="15.75" customHeight="1">
      <c r="A31" s="8" t="s">
        <v>25</v>
      </c>
    </row>
    <row r="32" ht="15.75" customHeight="1">
      <c r="A32" s="8" t="s">
        <v>26</v>
      </c>
    </row>
    <row r="33" ht="15.75" customHeight="1"/>
    <row r="34" ht="15.75" customHeight="1">
      <c r="A34" s="14"/>
    </row>
    <row r="35" ht="15.75" customHeight="1">
      <c r="A35" s="8" t="s">
        <v>27</v>
      </c>
    </row>
    <row r="36" ht="15.75" customHeight="1">
      <c r="A36" s="8" t="s">
        <v>28</v>
      </c>
    </row>
    <row r="37" ht="15.75" customHeight="1">
      <c r="A37" s="8" t="s">
        <v>29</v>
      </c>
    </row>
    <row r="38" ht="15.75" customHeight="1">
      <c r="A38" s="8" t="s">
        <v>30</v>
      </c>
    </row>
    <row r="39" ht="15.75" customHeight="1"/>
    <row r="40" ht="15.75" customHeight="1">
      <c r="A40" s="15" t="s">
        <v>31</v>
      </c>
    </row>
    <row r="41" ht="15.75" customHeight="1">
      <c r="A41" s="15" t="s">
        <v>32</v>
      </c>
    </row>
    <row r="42" ht="15.75" customHeight="1">
      <c r="A42" s="11"/>
    </row>
    <row r="43" ht="15.75" customHeight="1">
      <c r="D43" s="16" t="s">
        <v>33</v>
      </c>
    </row>
    <row r="44" ht="15.75" customHeight="1">
      <c r="A44" s="8" t="s">
        <v>34</v>
      </c>
    </row>
    <row r="45" ht="15.75" customHeight="1">
      <c r="A45" s="8"/>
    </row>
    <row r="46" ht="15.75" customHeight="1">
      <c r="A46" s="12" t="s">
        <v>35</v>
      </c>
    </row>
    <row r="47" ht="15.75" customHeight="1">
      <c r="A47" s="14"/>
    </row>
    <row r="48" ht="15.75" customHeight="1">
      <c r="A48" s="8" t="s">
        <v>36</v>
      </c>
    </row>
    <row r="49" ht="15.75" customHeight="1">
      <c r="A49" s="8" t="s">
        <v>37</v>
      </c>
    </row>
    <row r="50" ht="15.75" customHeight="1">
      <c r="A50" s="8"/>
    </row>
    <row r="51" ht="15.75" customHeight="1">
      <c r="A51" s="17" t="s">
        <v>38</v>
      </c>
      <c r="B51" s="17" t="s">
        <v>39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4" width="8.86"/>
    <col customWidth="1" min="5" max="5" width="12.86"/>
    <col customWidth="1" min="6" max="8" width="8.86"/>
    <col customWidth="1" min="9" max="10" width="16.0"/>
    <col customWidth="1" min="11" max="11" width="9.14"/>
    <col customWidth="1" min="12" max="12" width="8.86"/>
    <col customWidth="1" min="13" max="13" width="17.86"/>
    <col customWidth="1" min="14" max="15" width="13.43"/>
    <col customWidth="1" min="16" max="16" width="9.71"/>
    <col customWidth="1" min="17" max="17" width="9.43"/>
    <col customWidth="1" min="18" max="27" width="8.86"/>
  </cols>
  <sheetData>
    <row r="1">
      <c r="A1" s="18"/>
      <c r="B1" s="19" t="s">
        <v>40</v>
      </c>
      <c r="C1" s="18"/>
      <c r="D1" s="18"/>
      <c r="E1" s="18"/>
      <c r="F1" s="19" t="s">
        <v>41</v>
      </c>
      <c r="G1" s="18"/>
      <c r="H1" s="18"/>
      <c r="I1" s="18"/>
      <c r="J1" s="18"/>
      <c r="K1" s="20" t="s">
        <v>42</v>
      </c>
      <c r="L1" s="20">
        <f>COUNT(A3:A255)</f>
        <v>251</v>
      </c>
      <c r="M1" s="21"/>
      <c r="N1" s="22" t="str">
        <f>B1</f>
        <v>SPY</v>
      </c>
      <c r="O1" s="22" t="str">
        <f>F1</f>
        <v>NVDA</v>
      </c>
      <c r="P1" s="23" t="s">
        <v>43</v>
      </c>
      <c r="Q1" s="24" t="str">
        <f>B1</f>
        <v>SPY</v>
      </c>
      <c r="R1" s="24" t="str">
        <f>F1</f>
        <v>NVDA</v>
      </c>
      <c r="S1" s="25" t="s">
        <v>44</v>
      </c>
    </row>
    <row r="2">
      <c r="A2" s="18" t="s">
        <v>45</v>
      </c>
      <c r="B2" s="18" t="s">
        <v>46</v>
      </c>
      <c r="C2" s="18" t="s">
        <v>47</v>
      </c>
      <c r="D2" s="18" t="s">
        <v>48</v>
      </c>
      <c r="E2" s="18" t="s">
        <v>49</v>
      </c>
      <c r="F2" s="18" t="s">
        <v>46</v>
      </c>
      <c r="G2" s="18" t="s">
        <v>47</v>
      </c>
      <c r="H2" s="18" t="s">
        <v>50</v>
      </c>
      <c r="I2" s="18" t="s">
        <v>51</v>
      </c>
      <c r="J2" s="26" t="s">
        <v>52</v>
      </c>
      <c r="K2" s="20" t="s">
        <v>53</v>
      </c>
      <c r="L2" s="20">
        <f>COUNT(C3:C255)</f>
        <v>251</v>
      </c>
      <c r="M2" s="21" t="s">
        <v>54</v>
      </c>
      <c r="N2" s="27">
        <f>AVERAGE(C4:C253)</f>
        <v>0.00007986352483</v>
      </c>
      <c r="O2" s="27">
        <f>AVERAGE(G4:G253)</f>
        <v>0.002900859263</v>
      </c>
      <c r="P2" s="28">
        <v>44789.0</v>
      </c>
      <c r="Q2" s="29">
        <v>0.0019568283427746458</v>
      </c>
      <c r="R2" s="29">
        <v>-0.008071653646145142</v>
      </c>
    </row>
    <row r="3">
      <c r="A3" s="30">
        <v>44713.0</v>
      </c>
      <c r="B3" s="31">
        <v>409.589996</v>
      </c>
      <c r="C3" s="32"/>
      <c r="D3" s="32"/>
      <c r="E3" s="32"/>
      <c r="F3" s="31">
        <v>183.199997</v>
      </c>
      <c r="G3" s="32"/>
      <c r="H3" s="32"/>
      <c r="I3" s="32"/>
      <c r="J3" s="32"/>
      <c r="M3" s="21" t="s">
        <v>55</v>
      </c>
      <c r="N3" s="33">
        <f>SUM(D4:D253)/L2</f>
        <v>0.0001748611329</v>
      </c>
      <c r="O3" s="33">
        <f>SUM(H4:H253)/L2</f>
        <v>0.00139206204</v>
      </c>
      <c r="P3" s="28"/>
      <c r="Q3" s="34"/>
      <c r="R3" s="34"/>
    </row>
    <row r="4">
      <c r="A4" s="30">
        <v>44714.0</v>
      </c>
      <c r="B4" s="31">
        <v>417.390015</v>
      </c>
      <c r="C4" s="32">
        <f t="shared" ref="C4:C253" si="2">LN(B4/B3)</f>
        <v>0.01886442286</v>
      </c>
      <c r="D4" s="32">
        <f t="shared" ref="D4:D253" si="3">C4^2</f>
        <v>0.0003558664499</v>
      </c>
      <c r="E4" s="32">
        <f t="shared" ref="E4:E253" si="4">C4-C$254</f>
        <v>0.01878455934</v>
      </c>
      <c r="F4" s="31">
        <v>195.919998</v>
      </c>
      <c r="G4" s="32">
        <f t="shared" ref="G4:G253" si="5">LN(F4/F3)</f>
        <v>0.06712796657</v>
      </c>
      <c r="H4" s="32">
        <f t="shared" ref="H4:H253" si="6">G4^2</f>
        <v>0.004506163896</v>
      </c>
      <c r="I4" s="32">
        <f t="shared" ref="I4:I254" si="7">G4-G$254</f>
        <v>0.06422710731</v>
      </c>
      <c r="J4" s="32">
        <f t="shared" ref="J4:J254" si="8">E4*I4</f>
        <v>0.001206477908</v>
      </c>
      <c r="K4" s="32"/>
      <c r="M4" s="21" t="s">
        <v>56</v>
      </c>
      <c r="N4" s="33">
        <f t="shared" ref="N4:O4" si="1">SQRT(N3)</f>
        <v>0.01322350683</v>
      </c>
      <c r="O4" s="33">
        <f t="shared" si="1"/>
        <v>0.03731034762</v>
      </c>
    </row>
    <row r="5">
      <c r="A5" s="30">
        <v>44715.0</v>
      </c>
      <c r="B5" s="31">
        <v>410.540009</v>
      </c>
      <c r="C5" s="32">
        <f t="shared" si="2"/>
        <v>-0.01654768425</v>
      </c>
      <c r="D5" s="32">
        <f t="shared" si="3"/>
        <v>0.000273825854</v>
      </c>
      <c r="E5" s="32">
        <f t="shared" si="4"/>
        <v>-0.01662754777</v>
      </c>
      <c r="F5" s="31">
        <v>187.199997</v>
      </c>
      <c r="G5" s="32">
        <f t="shared" si="5"/>
        <v>-0.04552885442</v>
      </c>
      <c r="H5" s="32">
        <f t="shared" si="6"/>
        <v>0.002072876585</v>
      </c>
      <c r="I5" s="32">
        <f t="shared" si="7"/>
        <v>-0.04842971368</v>
      </c>
      <c r="J5" s="32">
        <f t="shared" si="8"/>
        <v>0.0008052673779</v>
      </c>
      <c r="K5" s="32"/>
      <c r="M5" s="21"/>
      <c r="N5" s="33"/>
      <c r="O5" s="33"/>
    </row>
    <row r="6">
      <c r="A6" s="30">
        <v>44718.0</v>
      </c>
      <c r="B6" s="31">
        <v>411.790009</v>
      </c>
      <c r="C6" s="32">
        <f t="shared" si="2"/>
        <v>0.00304014431</v>
      </c>
      <c r="D6" s="32">
        <f t="shared" si="3"/>
        <v>0.000009242477428</v>
      </c>
      <c r="E6" s="32">
        <f t="shared" si="4"/>
        <v>0.002960280786</v>
      </c>
      <c r="F6" s="31">
        <v>187.860001</v>
      </c>
      <c r="G6" s="32">
        <f t="shared" si="5"/>
        <v>0.003519461872</v>
      </c>
      <c r="H6" s="32">
        <f t="shared" si="6"/>
        <v>0.00001238661187</v>
      </c>
      <c r="I6" s="32">
        <f t="shared" si="7"/>
        <v>0.0006186026084</v>
      </c>
      <c r="J6" s="32">
        <f t="shared" si="8"/>
        <v>0.000001831237416</v>
      </c>
      <c r="K6" s="32"/>
      <c r="M6" s="21" t="s">
        <v>57</v>
      </c>
      <c r="N6" s="33">
        <f>SUM(J4:J253)/L2</f>
        <v>0.0003578286721</v>
      </c>
      <c r="O6" s="35" t="s">
        <v>58</v>
      </c>
    </row>
    <row r="7">
      <c r="A7" s="30">
        <v>44719.0</v>
      </c>
      <c r="B7" s="31">
        <v>415.73999</v>
      </c>
      <c r="C7" s="32">
        <f t="shared" si="2"/>
        <v>0.009546508292</v>
      </c>
      <c r="D7" s="32">
        <f t="shared" si="3"/>
        <v>0.00009113582057</v>
      </c>
      <c r="E7" s="32">
        <f t="shared" si="4"/>
        <v>0.009466644767</v>
      </c>
      <c r="F7" s="31">
        <v>189.259995</v>
      </c>
      <c r="G7" s="32">
        <f t="shared" si="5"/>
        <v>0.007424694772</v>
      </c>
      <c r="H7" s="32">
        <f t="shared" si="6"/>
        <v>0.00005512609246</v>
      </c>
      <c r="I7" s="32">
        <f t="shared" si="7"/>
        <v>0.004523835509</v>
      </c>
      <c r="J7" s="32">
        <f t="shared" si="8"/>
        <v>0.00004282554375</v>
      </c>
      <c r="K7" s="32"/>
      <c r="M7" s="21" t="s">
        <v>59</v>
      </c>
      <c r="N7" s="33">
        <f>COVAR(C4:C253,G4:G253)</f>
        <v>0.0003592599868</v>
      </c>
      <c r="O7" s="36" t="s">
        <v>58</v>
      </c>
    </row>
    <row r="8">
      <c r="A8" s="30">
        <v>44720.0</v>
      </c>
      <c r="B8" s="31">
        <v>411.220001</v>
      </c>
      <c r="C8" s="32">
        <f t="shared" si="2"/>
        <v>-0.01093168729</v>
      </c>
      <c r="D8" s="32">
        <f t="shared" si="3"/>
        <v>0.000119501787</v>
      </c>
      <c r="E8" s="32">
        <f t="shared" si="4"/>
        <v>-0.01101155082</v>
      </c>
      <c r="F8" s="31">
        <v>186.479996</v>
      </c>
      <c r="G8" s="32">
        <f t="shared" si="5"/>
        <v>-0.01479773138</v>
      </c>
      <c r="H8" s="32">
        <f t="shared" si="6"/>
        <v>0.0002189728541</v>
      </c>
      <c r="I8" s="32">
        <f t="shared" si="7"/>
        <v>-0.01769859065</v>
      </c>
      <c r="J8" s="32">
        <f t="shared" si="8"/>
        <v>0.0001948889303</v>
      </c>
      <c r="K8" s="32"/>
      <c r="M8" s="21" t="s">
        <v>60</v>
      </c>
      <c r="N8" s="37"/>
    </row>
    <row r="9">
      <c r="A9" s="30">
        <v>44721.0</v>
      </c>
      <c r="B9" s="31">
        <v>401.440002</v>
      </c>
      <c r="C9" s="32">
        <f t="shared" si="2"/>
        <v>-0.02407026592</v>
      </c>
      <c r="D9" s="32">
        <f t="shared" si="3"/>
        <v>0.0005793777016</v>
      </c>
      <c r="E9" s="32">
        <f t="shared" si="4"/>
        <v>-0.02415012945</v>
      </c>
      <c r="F9" s="31">
        <v>180.479996</v>
      </c>
      <c r="G9" s="32">
        <f t="shared" si="5"/>
        <v>-0.03270402713</v>
      </c>
      <c r="H9" s="32">
        <f t="shared" si="6"/>
        <v>0.001069553391</v>
      </c>
      <c r="I9" s="32">
        <f t="shared" si="7"/>
        <v>-0.03560488639</v>
      </c>
      <c r="J9" s="32">
        <f t="shared" si="8"/>
        <v>0.0008598626154</v>
      </c>
      <c r="K9" s="32"/>
    </row>
    <row r="10">
      <c r="A10" s="30">
        <v>44722.0</v>
      </c>
      <c r="B10" s="31">
        <v>389.799988</v>
      </c>
      <c r="C10" s="32">
        <f t="shared" si="2"/>
        <v>-0.02942433131</v>
      </c>
      <c r="D10" s="32">
        <f t="shared" si="3"/>
        <v>0.0008657912731</v>
      </c>
      <c r="E10" s="32">
        <f t="shared" si="4"/>
        <v>-0.02950419484</v>
      </c>
      <c r="F10" s="31">
        <v>169.740005</v>
      </c>
      <c r="G10" s="32">
        <f t="shared" si="5"/>
        <v>-0.06135206215</v>
      </c>
      <c r="H10" s="32">
        <f t="shared" si="6"/>
        <v>0.00376407553</v>
      </c>
      <c r="I10" s="32">
        <f t="shared" si="7"/>
        <v>-0.06425292141</v>
      </c>
      <c r="J10" s="32">
        <f t="shared" si="8"/>
        <v>0.001895730712</v>
      </c>
      <c r="K10" s="32"/>
      <c r="M10" s="38" t="s">
        <v>61</v>
      </c>
      <c r="N10" s="39" t="s">
        <v>62</v>
      </c>
      <c r="O10" s="39" t="s">
        <v>63</v>
      </c>
      <c r="P10" s="39" t="s">
        <v>64</v>
      </c>
      <c r="Q10" s="39" t="s">
        <v>65</v>
      </c>
      <c r="R10" s="40"/>
      <c r="S10" s="40"/>
      <c r="T10" s="40"/>
    </row>
    <row r="11">
      <c r="A11" s="30">
        <v>44725.0</v>
      </c>
      <c r="B11" s="31">
        <v>375.0</v>
      </c>
      <c r="C11" s="32">
        <f t="shared" si="2"/>
        <v>-0.03870773032</v>
      </c>
      <c r="D11" s="32">
        <f t="shared" si="3"/>
        <v>0.001498288386</v>
      </c>
      <c r="E11" s="32">
        <f t="shared" si="4"/>
        <v>-0.03878759384</v>
      </c>
      <c r="F11" s="31">
        <v>156.470001</v>
      </c>
      <c r="G11" s="32">
        <f t="shared" si="5"/>
        <v>-0.08140357929</v>
      </c>
      <c r="H11" s="32">
        <f t="shared" si="6"/>
        <v>0.006626542722</v>
      </c>
      <c r="I11" s="32">
        <f t="shared" si="7"/>
        <v>-0.08430443856</v>
      </c>
      <c r="J11" s="32">
        <f t="shared" si="8"/>
        <v>0.003269966322</v>
      </c>
      <c r="K11" s="32"/>
      <c r="M11" s="41" t="s">
        <v>66</v>
      </c>
      <c r="N11" s="42"/>
      <c r="O11" s="42"/>
      <c r="P11" s="42"/>
      <c r="Q11" s="42"/>
      <c r="R11" s="40"/>
      <c r="S11" s="40"/>
      <c r="T11" s="40"/>
    </row>
    <row r="12">
      <c r="A12" s="30">
        <v>44726.0</v>
      </c>
      <c r="B12" s="31">
        <v>373.869995</v>
      </c>
      <c r="C12" s="32">
        <f t="shared" si="2"/>
        <v>-0.003017895937</v>
      </c>
      <c r="D12" s="32">
        <f t="shared" si="3"/>
        <v>0.000009107695887</v>
      </c>
      <c r="E12" s="32">
        <f t="shared" si="4"/>
        <v>-0.003097759462</v>
      </c>
      <c r="F12" s="31">
        <v>158.360001</v>
      </c>
      <c r="G12" s="32">
        <f t="shared" si="5"/>
        <v>0.01200662385</v>
      </c>
      <c r="H12" s="32">
        <f t="shared" si="6"/>
        <v>0.0001441590162</v>
      </c>
      <c r="I12" s="32">
        <f t="shared" si="7"/>
        <v>0.009105764584</v>
      </c>
      <c r="J12" s="32">
        <f t="shared" si="8"/>
        <v>-0.0000282074684</v>
      </c>
      <c r="K12" s="32"/>
      <c r="M12" s="43" t="str">
        <f>B1</f>
        <v>SPY</v>
      </c>
      <c r="N12" s="44" t="s">
        <v>67</v>
      </c>
      <c r="O12" s="45" t="s">
        <v>68</v>
      </c>
      <c r="P12" s="42"/>
      <c r="Q12" s="44" t="s">
        <v>69</v>
      </c>
      <c r="R12" s="40"/>
      <c r="S12" s="40"/>
      <c r="T12" s="40"/>
    </row>
    <row r="13">
      <c r="A13" s="30">
        <v>44727.0</v>
      </c>
      <c r="B13" s="31">
        <v>379.200012</v>
      </c>
      <c r="C13" s="32">
        <f t="shared" si="2"/>
        <v>0.01415567199</v>
      </c>
      <c r="D13" s="32">
        <f t="shared" si="3"/>
        <v>0.0002003830496</v>
      </c>
      <c r="E13" s="32">
        <f t="shared" si="4"/>
        <v>0.01407580847</v>
      </c>
      <c r="F13" s="31">
        <v>165.270004</v>
      </c>
      <c r="G13" s="32">
        <f t="shared" si="5"/>
        <v>0.0427095958</v>
      </c>
      <c r="H13" s="32">
        <f t="shared" si="6"/>
        <v>0.001824109574</v>
      </c>
      <c r="I13" s="32">
        <f t="shared" si="7"/>
        <v>0.03980873654</v>
      </c>
      <c r="J13" s="32">
        <f t="shared" si="8"/>
        <v>0.0005603401509</v>
      </c>
      <c r="K13" s="32"/>
      <c r="M13" s="42"/>
      <c r="N13" s="42"/>
      <c r="O13" s="42"/>
      <c r="P13" s="42"/>
      <c r="Q13" s="42"/>
      <c r="R13" s="40"/>
      <c r="S13" s="40"/>
      <c r="T13" s="40"/>
    </row>
    <row r="14">
      <c r="A14" s="30">
        <v>44728.0</v>
      </c>
      <c r="B14" s="31">
        <v>366.649994</v>
      </c>
      <c r="C14" s="32">
        <f t="shared" si="2"/>
        <v>-0.03365610385</v>
      </c>
      <c r="D14" s="32">
        <f t="shared" si="3"/>
        <v>0.001132733326</v>
      </c>
      <c r="E14" s="32">
        <f t="shared" si="4"/>
        <v>-0.03373596738</v>
      </c>
      <c r="F14" s="31">
        <v>156.009995</v>
      </c>
      <c r="G14" s="32">
        <f t="shared" si="5"/>
        <v>-0.05766044865</v>
      </c>
      <c r="H14" s="32">
        <f t="shared" si="6"/>
        <v>0.003324727338</v>
      </c>
      <c r="I14" s="32">
        <f t="shared" si="7"/>
        <v>-0.06056130791</v>
      </c>
      <c r="J14" s="32">
        <f t="shared" si="8"/>
        <v>0.002043094308</v>
      </c>
      <c r="K14" s="32"/>
      <c r="M14" s="42"/>
      <c r="N14" s="42"/>
      <c r="O14" s="42"/>
      <c r="P14" s="42"/>
      <c r="Q14" s="42"/>
      <c r="R14" s="40"/>
      <c r="S14" s="40"/>
      <c r="T14" s="40"/>
    </row>
    <row r="15">
      <c r="A15" s="30">
        <v>44729.0</v>
      </c>
      <c r="B15" s="31">
        <v>365.859985</v>
      </c>
      <c r="C15" s="32">
        <f t="shared" si="2"/>
        <v>-0.002156992612</v>
      </c>
      <c r="D15" s="32">
        <f t="shared" si="3"/>
        <v>0.000004652617126</v>
      </c>
      <c r="E15" s="32">
        <f t="shared" si="4"/>
        <v>-0.002236856136</v>
      </c>
      <c r="F15" s="31">
        <v>158.800003</v>
      </c>
      <c r="G15" s="32">
        <f t="shared" si="5"/>
        <v>0.01772549199</v>
      </c>
      <c r="H15" s="32">
        <f t="shared" si="6"/>
        <v>0.0003141930665</v>
      </c>
      <c r="I15" s="32">
        <f t="shared" si="7"/>
        <v>0.01482463273</v>
      </c>
      <c r="J15" s="32">
        <f t="shared" si="8"/>
        <v>-0.0000331605707</v>
      </c>
      <c r="K15" s="32"/>
      <c r="M15" s="46"/>
      <c r="N15" s="46"/>
      <c r="O15" s="46"/>
      <c r="P15" s="46"/>
      <c r="Q15" s="46"/>
      <c r="R15" s="40"/>
      <c r="S15" s="40"/>
      <c r="T15" s="40"/>
    </row>
    <row r="16">
      <c r="A16" s="30">
        <v>44733.0</v>
      </c>
      <c r="B16" s="31">
        <v>375.070007</v>
      </c>
      <c r="C16" s="32">
        <f t="shared" si="2"/>
        <v>0.02486198832</v>
      </c>
      <c r="D16" s="32">
        <f t="shared" si="3"/>
        <v>0.000618118463</v>
      </c>
      <c r="E16" s="32">
        <f t="shared" si="4"/>
        <v>0.02478212479</v>
      </c>
      <c r="F16" s="31">
        <v>165.660004</v>
      </c>
      <c r="G16" s="32">
        <f t="shared" si="5"/>
        <v>0.04229195161</v>
      </c>
      <c r="H16" s="32">
        <f t="shared" si="6"/>
        <v>0.001788609171</v>
      </c>
      <c r="I16" s="32">
        <f t="shared" si="7"/>
        <v>0.03939109235</v>
      </c>
      <c r="J16" s="32">
        <f t="shared" si="8"/>
        <v>0.0009761949662</v>
      </c>
      <c r="K16" s="32"/>
      <c r="M16" s="42"/>
      <c r="N16" s="42"/>
      <c r="O16" s="42"/>
      <c r="P16" s="42"/>
      <c r="Q16" s="42"/>
      <c r="R16" s="40"/>
      <c r="S16" s="40"/>
      <c r="T16" s="40"/>
    </row>
    <row r="17">
      <c r="A17" s="30">
        <v>44734.0</v>
      </c>
      <c r="B17" s="31">
        <v>374.390015</v>
      </c>
      <c r="C17" s="32">
        <f t="shared" si="2"/>
        <v>-0.00181461897</v>
      </c>
      <c r="D17" s="32">
        <f t="shared" si="3"/>
        <v>0.000003292842006</v>
      </c>
      <c r="E17" s="32">
        <f t="shared" si="4"/>
        <v>-0.001894482495</v>
      </c>
      <c r="F17" s="31">
        <v>163.600006</v>
      </c>
      <c r="G17" s="32">
        <f t="shared" si="5"/>
        <v>-0.01251305847</v>
      </c>
      <c r="H17" s="32">
        <f t="shared" si="6"/>
        <v>0.0001565766323</v>
      </c>
      <c r="I17" s="32">
        <f t="shared" si="7"/>
        <v>-0.01541391774</v>
      </c>
      <c r="J17" s="32">
        <f t="shared" si="8"/>
        <v>0.00002920139733</v>
      </c>
      <c r="K17" s="32"/>
      <c r="M17" s="43" t="str">
        <f>F1</f>
        <v>NVDA</v>
      </c>
      <c r="N17" s="44" t="s">
        <v>70</v>
      </c>
      <c r="O17" s="47" t="s">
        <v>71</v>
      </c>
      <c r="P17" s="44" t="s">
        <v>72</v>
      </c>
      <c r="Q17" s="44" t="s">
        <v>73</v>
      </c>
      <c r="R17" s="40"/>
      <c r="S17" s="40"/>
      <c r="T17" s="40"/>
    </row>
    <row r="18">
      <c r="A18" s="30">
        <v>44735.0</v>
      </c>
      <c r="B18" s="31">
        <v>378.059998</v>
      </c>
      <c r="C18" s="32">
        <f t="shared" si="2"/>
        <v>0.009754832982</v>
      </c>
      <c r="D18" s="32">
        <f t="shared" si="3"/>
        <v>0.0000951567665</v>
      </c>
      <c r="E18" s="32">
        <f t="shared" si="4"/>
        <v>0.009674969457</v>
      </c>
      <c r="F18" s="31">
        <v>162.25</v>
      </c>
      <c r="G18" s="32">
        <f t="shared" si="5"/>
        <v>-0.008286105259</v>
      </c>
      <c r="H18" s="32">
        <f t="shared" si="6"/>
        <v>0.00006865954037</v>
      </c>
      <c r="I18" s="32">
        <f t="shared" si="7"/>
        <v>-0.01118696452</v>
      </c>
      <c r="J18" s="32">
        <f t="shared" si="8"/>
        <v>-0.0001082335401</v>
      </c>
      <c r="K18" s="32"/>
      <c r="M18" s="42"/>
      <c r="N18" s="42"/>
      <c r="O18" s="48"/>
      <c r="P18" s="42"/>
      <c r="Q18" s="42"/>
      <c r="R18" s="40"/>
      <c r="S18" s="40"/>
      <c r="T18" s="40"/>
    </row>
    <row r="19">
      <c r="A19" s="30">
        <v>44736.0</v>
      </c>
      <c r="B19" s="31">
        <v>390.079987</v>
      </c>
      <c r="C19" s="32">
        <f t="shared" si="2"/>
        <v>0.03129890507</v>
      </c>
      <c r="D19" s="32">
        <f t="shared" si="3"/>
        <v>0.0009796214589</v>
      </c>
      <c r="E19" s="32">
        <f t="shared" si="4"/>
        <v>0.03121904155</v>
      </c>
      <c r="F19" s="31">
        <v>171.259995</v>
      </c>
      <c r="G19" s="32">
        <f t="shared" si="5"/>
        <v>0.05404448482</v>
      </c>
      <c r="H19" s="32">
        <f t="shared" si="6"/>
        <v>0.002920806339</v>
      </c>
      <c r="I19" s="32">
        <f t="shared" si="7"/>
        <v>0.05114362556</v>
      </c>
      <c r="J19" s="32">
        <f t="shared" si="8"/>
        <v>0.001596654971</v>
      </c>
      <c r="K19" s="32"/>
      <c r="M19" s="42"/>
      <c r="N19" s="42"/>
      <c r="O19" s="42"/>
      <c r="P19" s="42"/>
      <c r="Q19" s="42"/>
      <c r="R19" s="40"/>
      <c r="S19" s="40"/>
      <c r="T19" s="40"/>
    </row>
    <row r="20">
      <c r="A20" s="30">
        <v>44739.0</v>
      </c>
      <c r="B20" s="31">
        <v>388.589996</v>
      </c>
      <c r="C20" s="32">
        <f t="shared" si="2"/>
        <v>-0.00382702005</v>
      </c>
      <c r="D20" s="32">
        <f t="shared" si="3"/>
        <v>0.00001464608246</v>
      </c>
      <c r="E20" s="32">
        <f t="shared" si="4"/>
        <v>-0.003906883575</v>
      </c>
      <c r="F20" s="31">
        <v>168.690002</v>
      </c>
      <c r="G20" s="32">
        <f t="shared" si="5"/>
        <v>-0.01512011757</v>
      </c>
      <c r="H20" s="32">
        <f t="shared" si="6"/>
        <v>0.0002286179555</v>
      </c>
      <c r="I20" s="32">
        <f t="shared" si="7"/>
        <v>-0.01802097684</v>
      </c>
      <c r="J20" s="32">
        <f t="shared" si="8"/>
        <v>0.0000704058584</v>
      </c>
      <c r="K20" s="32"/>
      <c r="M20" s="42"/>
      <c r="N20" s="42"/>
      <c r="O20" s="42"/>
      <c r="P20" s="42"/>
      <c r="Q20" s="42"/>
      <c r="R20" s="40"/>
      <c r="S20" s="40"/>
      <c r="T20" s="40"/>
    </row>
    <row r="21" ht="15.75" customHeight="1">
      <c r="A21" s="30">
        <v>44740.0</v>
      </c>
      <c r="B21" s="31">
        <v>380.649994</v>
      </c>
      <c r="C21" s="32">
        <f t="shared" si="2"/>
        <v>-0.02064449093</v>
      </c>
      <c r="D21" s="32">
        <f t="shared" si="3"/>
        <v>0.0004261950056</v>
      </c>
      <c r="E21" s="32">
        <f t="shared" si="4"/>
        <v>-0.02072435445</v>
      </c>
      <c r="F21" s="31">
        <v>159.820007</v>
      </c>
      <c r="G21" s="32">
        <f t="shared" si="5"/>
        <v>-0.05401449708</v>
      </c>
      <c r="H21" s="32">
        <f t="shared" si="6"/>
        <v>0.002917565895</v>
      </c>
      <c r="I21" s="32">
        <f t="shared" si="7"/>
        <v>-0.05691535635</v>
      </c>
      <c r="J21" s="32">
        <f t="shared" si="8"/>
        <v>0.001179534019</v>
      </c>
      <c r="K21" s="32"/>
      <c r="M21" s="42"/>
      <c r="N21" s="42"/>
      <c r="O21" s="42"/>
      <c r="P21" s="42"/>
      <c r="Q21" s="42"/>
      <c r="R21" s="40"/>
      <c r="S21" s="40"/>
      <c r="T21" s="40"/>
    </row>
    <row r="22" ht="15.75" customHeight="1">
      <c r="A22" s="30">
        <v>44741.0</v>
      </c>
      <c r="B22" s="31">
        <v>380.339996</v>
      </c>
      <c r="C22" s="32">
        <f t="shared" si="2"/>
        <v>-0.0008147229825</v>
      </c>
      <c r="D22" s="32">
        <f t="shared" si="3"/>
        <v>0.0000006637735382</v>
      </c>
      <c r="E22" s="32">
        <f t="shared" si="4"/>
        <v>-0.0008945865073</v>
      </c>
      <c r="F22" s="31">
        <v>155.419998</v>
      </c>
      <c r="G22" s="32">
        <f t="shared" si="5"/>
        <v>-0.02791710883</v>
      </c>
      <c r="H22" s="32">
        <f t="shared" si="6"/>
        <v>0.0007793649656</v>
      </c>
      <c r="I22" s="32">
        <f t="shared" si="7"/>
        <v>-0.0308179681</v>
      </c>
      <c r="J22" s="32">
        <f t="shared" si="8"/>
        <v>0.00002756933844</v>
      </c>
      <c r="K22" s="32"/>
    </row>
    <row r="23" ht="15.75" customHeight="1">
      <c r="A23" s="30">
        <v>44742.0</v>
      </c>
      <c r="B23" s="31">
        <v>377.25</v>
      </c>
      <c r="C23" s="32">
        <f t="shared" si="2"/>
        <v>-0.008157481359</v>
      </c>
      <c r="D23" s="32">
        <f t="shared" si="3"/>
        <v>0.00006654450213</v>
      </c>
      <c r="E23" s="32">
        <f t="shared" si="4"/>
        <v>-0.008237344884</v>
      </c>
      <c r="F23" s="31">
        <v>151.589996</v>
      </c>
      <c r="G23" s="32">
        <f t="shared" si="5"/>
        <v>-0.02495163533</v>
      </c>
      <c r="H23" s="32">
        <f t="shared" si="6"/>
        <v>0.0006225841055</v>
      </c>
      <c r="I23" s="32">
        <f t="shared" si="7"/>
        <v>-0.02785249459</v>
      </c>
      <c r="J23" s="32">
        <f t="shared" si="8"/>
        <v>0.0002294306038</v>
      </c>
      <c r="K23" s="32"/>
      <c r="M23" s="49" t="s">
        <v>74</v>
      </c>
    </row>
    <row r="24" ht="15.75" customHeight="1">
      <c r="A24" s="30">
        <v>44743.0</v>
      </c>
      <c r="B24" s="31">
        <v>381.23999</v>
      </c>
      <c r="C24" s="32">
        <f t="shared" si="2"/>
        <v>0.01052097419</v>
      </c>
      <c r="D24" s="32">
        <f t="shared" si="3"/>
        <v>0.0001106908979</v>
      </c>
      <c r="E24" s="32">
        <f t="shared" si="4"/>
        <v>0.01044111067</v>
      </c>
      <c r="F24" s="31">
        <v>145.229996</v>
      </c>
      <c r="G24" s="32">
        <f t="shared" si="5"/>
        <v>-0.04286081651</v>
      </c>
      <c r="H24" s="32">
        <f t="shared" si="6"/>
        <v>0.001837049592</v>
      </c>
      <c r="I24" s="32">
        <f t="shared" si="7"/>
        <v>-0.04576167577</v>
      </c>
      <c r="J24" s="32">
        <f t="shared" si="8"/>
        <v>-0.000477802721</v>
      </c>
      <c r="K24" s="32"/>
      <c r="M24" s="49" t="s">
        <v>75</v>
      </c>
    </row>
    <row r="25" ht="15.75" customHeight="1">
      <c r="A25" s="30">
        <v>44747.0</v>
      </c>
      <c r="B25" s="31">
        <v>381.959991</v>
      </c>
      <c r="C25" s="32">
        <f t="shared" si="2"/>
        <v>0.00188679568</v>
      </c>
      <c r="D25" s="32">
        <f t="shared" si="3"/>
        <v>0.000003559997938</v>
      </c>
      <c r="E25" s="32">
        <f t="shared" si="4"/>
        <v>0.001806932155</v>
      </c>
      <c r="F25" s="31">
        <v>149.639999</v>
      </c>
      <c r="G25" s="32">
        <f t="shared" si="5"/>
        <v>0.02991373772</v>
      </c>
      <c r="H25" s="32">
        <f t="shared" si="6"/>
        <v>0.0008948317044</v>
      </c>
      <c r="I25" s="32">
        <f t="shared" si="7"/>
        <v>0.02701287846</v>
      </c>
      <c r="J25" s="32">
        <f t="shared" si="8"/>
        <v>0.00004881043869</v>
      </c>
      <c r="K25" s="32"/>
      <c r="M25" s="49" t="s">
        <v>76</v>
      </c>
    </row>
    <row r="26" ht="15.75" customHeight="1">
      <c r="A26" s="30">
        <v>44748.0</v>
      </c>
      <c r="B26" s="31">
        <v>383.25</v>
      </c>
      <c r="C26" s="32">
        <f t="shared" si="2"/>
        <v>0.003371650233</v>
      </c>
      <c r="D26" s="32">
        <f t="shared" si="3"/>
        <v>0.00001136802529</v>
      </c>
      <c r="E26" s="32">
        <f t="shared" si="4"/>
        <v>0.003291786708</v>
      </c>
      <c r="F26" s="31">
        <v>151.300003</v>
      </c>
      <c r="G26" s="32">
        <f t="shared" si="5"/>
        <v>0.01103223783</v>
      </c>
      <c r="H26" s="32">
        <f t="shared" si="6"/>
        <v>0.0001217102714</v>
      </c>
      <c r="I26" s="32">
        <f t="shared" si="7"/>
        <v>0.008131378562</v>
      </c>
      <c r="J26" s="32">
        <f t="shared" si="8"/>
        <v>0.00002676676387</v>
      </c>
      <c r="K26" s="32"/>
    </row>
    <row r="27" ht="15.75" customHeight="1">
      <c r="A27" s="30">
        <v>44749.0</v>
      </c>
      <c r="B27" s="31">
        <v>388.98999</v>
      </c>
      <c r="C27" s="32">
        <f t="shared" si="2"/>
        <v>0.01486609289</v>
      </c>
      <c r="D27" s="32">
        <f t="shared" si="3"/>
        <v>0.0002210007177</v>
      </c>
      <c r="E27" s="32">
        <f t="shared" si="4"/>
        <v>0.01478622936</v>
      </c>
      <c r="F27" s="31">
        <v>158.580002</v>
      </c>
      <c r="G27" s="32">
        <f t="shared" si="5"/>
        <v>0.04699456983</v>
      </c>
      <c r="H27" s="32">
        <f t="shared" si="6"/>
        <v>0.002208489594</v>
      </c>
      <c r="I27" s="32">
        <f t="shared" si="7"/>
        <v>0.04409371057</v>
      </c>
      <c r="J27" s="32">
        <f t="shared" si="8"/>
        <v>0.000651979718</v>
      </c>
      <c r="K27" s="32"/>
    </row>
    <row r="28" ht="15.75" customHeight="1">
      <c r="A28" s="30">
        <v>44750.0</v>
      </c>
      <c r="B28" s="31">
        <v>388.670013</v>
      </c>
      <c r="C28" s="32">
        <f t="shared" si="2"/>
        <v>-0.0008229226573</v>
      </c>
      <c r="D28" s="32">
        <f t="shared" si="3"/>
        <v>0.0000006772016998</v>
      </c>
      <c r="E28" s="32">
        <f t="shared" si="4"/>
        <v>-0.0009027861821</v>
      </c>
      <c r="F28" s="31">
        <v>158.380005</v>
      </c>
      <c r="G28" s="32">
        <f t="shared" si="5"/>
        <v>-0.001261970104</v>
      </c>
      <c r="H28" s="32">
        <f t="shared" si="6"/>
        <v>0.000001592568544</v>
      </c>
      <c r="I28" s="32">
        <f t="shared" si="7"/>
        <v>-0.004162829367</v>
      </c>
      <c r="J28" s="32">
        <f t="shared" si="8"/>
        <v>0.000003758144831</v>
      </c>
      <c r="K28" s="32"/>
    </row>
    <row r="29" ht="15.75" customHeight="1">
      <c r="A29" s="30">
        <v>44753.0</v>
      </c>
      <c r="B29" s="31">
        <v>384.230011</v>
      </c>
      <c r="C29" s="32">
        <f t="shared" si="2"/>
        <v>-0.01148932774</v>
      </c>
      <c r="D29" s="32">
        <f t="shared" si="3"/>
        <v>0.0001320046518</v>
      </c>
      <c r="E29" s="32">
        <f t="shared" si="4"/>
        <v>-0.01156919126</v>
      </c>
      <c r="F29" s="31">
        <v>151.520004</v>
      </c>
      <c r="G29" s="32">
        <f t="shared" si="5"/>
        <v>-0.04427958451</v>
      </c>
      <c r="H29" s="32">
        <f t="shared" si="6"/>
        <v>0.001960681605</v>
      </c>
      <c r="I29" s="32">
        <f t="shared" si="7"/>
        <v>-0.04718044378</v>
      </c>
      <c r="J29" s="32">
        <f t="shared" si="8"/>
        <v>0.0005458395779</v>
      </c>
      <c r="K29" s="32"/>
    </row>
    <row r="30" ht="15.75" customHeight="1">
      <c r="A30" s="30">
        <v>44754.0</v>
      </c>
      <c r="B30" s="31">
        <v>380.829987</v>
      </c>
      <c r="C30" s="32">
        <f t="shared" si="2"/>
        <v>-0.008888313055</v>
      </c>
      <c r="D30" s="32">
        <f t="shared" si="3"/>
        <v>0.00007900210896</v>
      </c>
      <c r="E30" s="32">
        <f t="shared" si="4"/>
        <v>-0.00896817658</v>
      </c>
      <c r="F30" s="31">
        <v>150.820007</v>
      </c>
      <c r="G30" s="32">
        <f t="shared" si="5"/>
        <v>-0.004630536649</v>
      </c>
      <c r="H30" s="32">
        <f t="shared" si="6"/>
        <v>0.00002144186966</v>
      </c>
      <c r="I30" s="32">
        <f t="shared" si="7"/>
        <v>-0.007531395913</v>
      </c>
      <c r="J30" s="32">
        <f t="shared" si="8"/>
        <v>0.00006754288844</v>
      </c>
      <c r="K30" s="32"/>
    </row>
    <row r="31" ht="15.75" customHeight="1">
      <c r="A31" s="30">
        <v>44755.0</v>
      </c>
      <c r="B31" s="31">
        <v>378.829987</v>
      </c>
      <c r="C31" s="32">
        <f t="shared" si="2"/>
        <v>-0.005265525865</v>
      </c>
      <c r="D31" s="32">
        <f t="shared" si="3"/>
        <v>0.00002772576264</v>
      </c>
      <c r="E31" s="32">
        <f t="shared" si="4"/>
        <v>-0.00534538939</v>
      </c>
      <c r="F31" s="31">
        <v>151.639999</v>
      </c>
      <c r="G31" s="32">
        <f t="shared" si="5"/>
        <v>0.005422164866</v>
      </c>
      <c r="H31" s="32">
        <f t="shared" si="6"/>
        <v>0.00002939987184</v>
      </c>
      <c r="I31" s="32">
        <f t="shared" si="7"/>
        <v>0.002521305603</v>
      </c>
      <c r="J31" s="32">
        <f t="shared" si="8"/>
        <v>-0.00001347736022</v>
      </c>
      <c r="K31" s="32"/>
    </row>
    <row r="32" ht="15.75" customHeight="1">
      <c r="A32" s="30">
        <v>44756.0</v>
      </c>
      <c r="B32" s="31">
        <v>377.910004</v>
      </c>
      <c r="C32" s="32">
        <f t="shared" si="2"/>
        <v>-0.002431438709</v>
      </c>
      <c r="D32" s="32">
        <f t="shared" si="3"/>
        <v>0.000005911894194</v>
      </c>
      <c r="E32" s="32">
        <f t="shared" si="4"/>
        <v>-0.002511302233</v>
      </c>
      <c r="F32" s="31">
        <v>153.720001</v>
      </c>
      <c r="G32" s="32">
        <f t="shared" si="5"/>
        <v>0.01362348815</v>
      </c>
      <c r="H32" s="32">
        <f t="shared" si="6"/>
        <v>0.0001855994293</v>
      </c>
      <c r="I32" s="32">
        <f t="shared" si="7"/>
        <v>0.01072262889</v>
      </c>
      <c r="J32" s="32">
        <f t="shared" si="8"/>
        <v>-0.00002692776187</v>
      </c>
      <c r="K32" s="32"/>
    </row>
    <row r="33" ht="15.75" customHeight="1">
      <c r="A33" s="30">
        <v>44757.0</v>
      </c>
      <c r="B33" s="31">
        <v>385.130005</v>
      </c>
      <c r="C33" s="32">
        <f t="shared" si="2"/>
        <v>0.01892487</v>
      </c>
      <c r="D33" s="32">
        <f t="shared" si="3"/>
        <v>0.0003581507044</v>
      </c>
      <c r="E33" s="32">
        <f t="shared" si="4"/>
        <v>0.01884500647</v>
      </c>
      <c r="F33" s="31">
        <v>157.619995</v>
      </c>
      <c r="G33" s="32">
        <f t="shared" si="5"/>
        <v>0.025054269</v>
      </c>
      <c r="H33" s="32">
        <f t="shared" si="6"/>
        <v>0.0006277163952</v>
      </c>
      <c r="I33" s="32">
        <f t="shared" si="7"/>
        <v>0.02215340974</v>
      </c>
      <c r="J33" s="32">
        <f t="shared" si="8"/>
        <v>0.0004174811499</v>
      </c>
      <c r="K33" s="32"/>
    </row>
    <row r="34" ht="15.75" customHeight="1">
      <c r="A34" s="30">
        <v>44760.0</v>
      </c>
      <c r="B34" s="31">
        <v>381.950012</v>
      </c>
      <c r="C34" s="32">
        <f t="shared" si="2"/>
        <v>-0.008291211208</v>
      </c>
      <c r="D34" s="32">
        <f t="shared" si="3"/>
        <v>0.00006874418329</v>
      </c>
      <c r="E34" s="32">
        <f t="shared" si="4"/>
        <v>-0.008371074733</v>
      </c>
      <c r="F34" s="31">
        <v>161.009995</v>
      </c>
      <c r="G34" s="32">
        <f t="shared" si="5"/>
        <v>0.0212794026</v>
      </c>
      <c r="H34" s="32">
        <f t="shared" si="6"/>
        <v>0.000452812975</v>
      </c>
      <c r="I34" s="32">
        <f t="shared" si="7"/>
        <v>0.01837854334</v>
      </c>
      <c r="J34" s="32">
        <f t="shared" si="8"/>
        <v>-0.0001538481597</v>
      </c>
      <c r="K34" s="32"/>
    </row>
    <row r="35" ht="15.75" customHeight="1">
      <c r="A35" s="30">
        <v>44761.0</v>
      </c>
      <c r="B35" s="31">
        <v>392.269989</v>
      </c>
      <c r="C35" s="32">
        <f t="shared" si="2"/>
        <v>0.02666060876</v>
      </c>
      <c r="D35" s="32">
        <f t="shared" si="3"/>
        <v>0.0007107880593</v>
      </c>
      <c r="E35" s="32">
        <f t="shared" si="4"/>
        <v>0.02658074523</v>
      </c>
      <c r="F35" s="31">
        <v>169.919998</v>
      </c>
      <c r="G35" s="32">
        <f t="shared" si="5"/>
        <v>0.05386128248</v>
      </c>
      <c r="H35" s="32">
        <f t="shared" si="6"/>
        <v>0.00290103775</v>
      </c>
      <c r="I35" s="32">
        <f t="shared" si="7"/>
        <v>0.05096042322</v>
      </c>
      <c r="J35" s="32">
        <f t="shared" si="8"/>
        <v>0.001354566026</v>
      </c>
      <c r="K35" s="32"/>
    </row>
    <row r="36" ht="15.75" customHeight="1">
      <c r="A36" s="30">
        <v>44762.0</v>
      </c>
      <c r="B36" s="31">
        <v>394.769989</v>
      </c>
      <c r="C36" s="32">
        <f t="shared" si="2"/>
        <v>0.006352938804</v>
      </c>
      <c r="D36" s="32">
        <f t="shared" si="3"/>
        <v>0.00004035983145</v>
      </c>
      <c r="E36" s="32">
        <f t="shared" si="4"/>
        <v>0.006273075279</v>
      </c>
      <c r="F36" s="31">
        <v>178.070007</v>
      </c>
      <c r="G36" s="32">
        <f t="shared" si="5"/>
        <v>0.04684904444</v>
      </c>
      <c r="H36" s="32">
        <f t="shared" si="6"/>
        <v>0.002194832965</v>
      </c>
      <c r="I36" s="32">
        <f t="shared" si="7"/>
        <v>0.04394818518</v>
      </c>
      <c r="J36" s="32">
        <f t="shared" si="8"/>
        <v>0.000275690274</v>
      </c>
      <c r="K36" s="32"/>
    </row>
    <row r="37" ht="15.75" customHeight="1">
      <c r="A37" s="30">
        <v>44763.0</v>
      </c>
      <c r="B37" s="31">
        <v>398.790009</v>
      </c>
      <c r="C37" s="32">
        <f t="shared" si="2"/>
        <v>0.01013169615</v>
      </c>
      <c r="D37" s="32">
        <f t="shared" si="3"/>
        <v>0.0001026512669</v>
      </c>
      <c r="E37" s="32">
        <f t="shared" si="4"/>
        <v>0.01005183263</v>
      </c>
      <c r="F37" s="31">
        <v>180.5</v>
      </c>
      <c r="G37" s="32">
        <f t="shared" si="5"/>
        <v>0.01355400705</v>
      </c>
      <c r="H37" s="32">
        <f t="shared" si="6"/>
        <v>0.0001837111071</v>
      </c>
      <c r="I37" s="32">
        <f t="shared" si="7"/>
        <v>0.01065314779</v>
      </c>
      <c r="J37" s="32">
        <f t="shared" si="8"/>
        <v>0.0001070836585</v>
      </c>
      <c r="K37" s="32"/>
    </row>
    <row r="38" ht="15.75" customHeight="1">
      <c r="A38" s="30">
        <v>44764.0</v>
      </c>
      <c r="B38" s="31">
        <v>395.089996</v>
      </c>
      <c r="C38" s="32">
        <f t="shared" si="2"/>
        <v>-0.009321408191</v>
      </c>
      <c r="D38" s="32">
        <f t="shared" si="3"/>
        <v>0.00008688865067</v>
      </c>
      <c r="E38" s="32">
        <f t="shared" si="4"/>
        <v>-0.009401271716</v>
      </c>
      <c r="F38" s="31">
        <v>173.190002</v>
      </c>
      <c r="G38" s="32">
        <f t="shared" si="5"/>
        <v>-0.04134150848</v>
      </c>
      <c r="H38" s="32">
        <f t="shared" si="6"/>
        <v>0.001709120324</v>
      </c>
      <c r="I38" s="32">
        <f t="shared" si="7"/>
        <v>-0.04424236775</v>
      </c>
      <c r="J38" s="32">
        <f t="shared" si="8"/>
        <v>0.0004159345206</v>
      </c>
      <c r="K38" s="32"/>
    </row>
    <row r="39" ht="15.75" customHeight="1">
      <c r="A39" s="30">
        <v>44767.0</v>
      </c>
      <c r="B39" s="31">
        <v>395.570007</v>
      </c>
      <c r="C39" s="32">
        <f t="shared" si="2"/>
        <v>0.001214203468</v>
      </c>
      <c r="D39" s="32">
        <f t="shared" si="3"/>
        <v>0.000001474290063</v>
      </c>
      <c r="E39" s="32">
        <f t="shared" si="4"/>
        <v>0.001134339944</v>
      </c>
      <c r="F39" s="31">
        <v>170.240005</v>
      </c>
      <c r="G39" s="32">
        <f t="shared" si="5"/>
        <v>-0.01718003377</v>
      </c>
      <c r="H39" s="32">
        <f t="shared" si="6"/>
        <v>0.0002951535602</v>
      </c>
      <c r="I39" s="32">
        <f t="shared" si="7"/>
        <v>-0.02008089303</v>
      </c>
      <c r="J39" s="32">
        <f t="shared" si="8"/>
        <v>-0.00002277855906</v>
      </c>
      <c r="K39" s="32"/>
    </row>
    <row r="40" ht="15.75" customHeight="1">
      <c r="A40" s="30">
        <v>44768.0</v>
      </c>
      <c r="B40" s="31">
        <v>390.890015</v>
      </c>
      <c r="C40" s="32">
        <f t="shared" si="2"/>
        <v>-0.01190155154</v>
      </c>
      <c r="D40" s="32">
        <f t="shared" si="3"/>
        <v>0.000141646929</v>
      </c>
      <c r="E40" s="32">
        <f t="shared" si="4"/>
        <v>-0.01198141506</v>
      </c>
      <c r="F40" s="31">
        <v>165.330002</v>
      </c>
      <c r="G40" s="32">
        <f t="shared" si="5"/>
        <v>-0.02926574686</v>
      </c>
      <c r="H40" s="32">
        <f t="shared" si="6"/>
        <v>0.0008564839395</v>
      </c>
      <c r="I40" s="32">
        <f t="shared" si="7"/>
        <v>-0.03216660613</v>
      </c>
      <c r="J40" s="32">
        <f t="shared" si="8"/>
        <v>0.0003854014592</v>
      </c>
      <c r="K40" s="32"/>
    </row>
    <row r="41" ht="15.75" customHeight="1">
      <c r="A41" s="30">
        <v>44769.0</v>
      </c>
      <c r="B41" s="31">
        <v>401.040009</v>
      </c>
      <c r="C41" s="32">
        <f t="shared" si="2"/>
        <v>0.02563496654</v>
      </c>
      <c r="D41" s="32">
        <f t="shared" si="3"/>
        <v>0.0006571515096</v>
      </c>
      <c r="E41" s="32">
        <f t="shared" si="4"/>
        <v>0.02555510302</v>
      </c>
      <c r="F41" s="31">
        <v>177.899994</v>
      </c>
      <c r="G41" s="32">
        <f t="shared" si="5"/>
        <v>0.07327807228</v>
      </c>
      <c r="H41" s="32">
        <f t="shared" si="6"/>
        <v>0.005369675878</v>
      </c>
      <c r="I41" s="32">
        <f t="shared" si="7"/>
        <v>0.07037721302</v>
      </c>
      <c r="J41" s="32">
        <f t="shared" si="8"/>
        <v>0.001798496929</v>
      </c>
      <c r="K41" s="32"/>
    </row>
    <row r="42" ht="15.75" customHeight="1">
      <c r="A42" s="30">
        <v>44770.0</v>
      </c>
      <c r="B42" s="31">
        <v>406.070007</v>
      </c>
      <c r="C42" s="32">
        <f t="shared" si="2"/>
        <v>0.01246438037</v>
      </c>
      <c r="D42" s="32">
        <f t="shared" si="3"/>
        <v>0.0001553607781</v>
      </c>
      <c r="E42" s="32">
        <f t="shared" si="4"/>
        <v>0.01238451685</v>
      </c>
      <c r="F42" s="31">
        <v>179.839996</v>
      </c>
      <c r="G42" s="32">
        <f t="shared" si="5"/>
        <v>0.01084598352</v>
      </c>
      <c r="H42" s="32">
        <f t="shared" si="6"/>
        <v>0.0001176353585</v>
      </c>
      <c r="I42" s="32">
        <f t="shared" si="7"/>
        <v>0.007945124255</v>
      </c>
      <c r="J42" s="32">
        <f t="shared" si="8"/>
        <v>0.00009839652521</v>
      </c>
      <c r="K42" s="32"/>
    </row>
    <row r="43" ht="15.75" customHeight="1">
      <c r="A43" s="30">
        <v>44771.0</v>
      </c>
      <c r="B43" s="31">
        <v>411.98999</v>
      </c>
      <c r="C43" s="32">
        <f t="shared" si="2"/>
        <v>0.01447347717</v>
      </c>
      <c r="D43" s="32">
        <f t="shared" si="3"/>
        <v>0.0002094815413</v>
      </c>
      <c r="E43" s="32">
        <f t="shared" si="4"/>
        <v>0.01439361364</v>
      </c>
      <c r="F43" s="31">
        <v>181.630005</v>
      </c>
      <c r="G43" s="32">
        <f t="shared" si="5"/>
        <v>0.009904133827</v>
      </c>
      <c r="H43" s="32">
        <f t="shared" si="6"/>
        <v>0.00009809186685</v>
      </c>
      <c r="I43" s="32">
        <f t="shared" si="7"/>
        <v>0.007003274563</v>
      </c>
      <c r="J43" s="32">
        <f t="shared" si="8"/>
        <v>0.0001008024283</v>
      </c>
      <c r="K43" s="32"/>
    </row>
    <row r="44" ht="15.75" customHeight="1">
      <c r="A44" s="30">
        <v>44774.0</v>
      </c>
      <c r="B44" s="31">
        <v>410.769989</v>
      </c>
      <c r="C44" s="32">
        <f t="shared" si="2"/>
        <v>-0.002965632567</v>
      </c>
      <c r="D44" s="32">
        <f t="shared" si="3"/>
        <v>0.000008794976521</v>
      </c>
      <c r="E44" s="32">
        <f t="shared" si="4"/>
        <v>-0.003045496092</v>
      </c>
      <c r="F44" s="31">
        <v>184.410004</v>
      </c>
      <c r="G44" s="32">
        <f t="shared" si="5"/>
        <v>0.01518988299</v>
      </c>
      <c r="H44" s="32">
        <f t="shared" si="6"/>
        <v>0.0002307325452</v>
      </c>
      <c r="I44" s="32">
        <f t="shared" si="7"/>
        <v>0.01228902372</v>
      </c>
      <c r="J44" s="32">
        <f t="shared" si="8"/>
        <v>-0.00003742617372</v>
      </c>
      <c r="K44" s="32"/>
    </row>
    <row r="45" ht="15.75" customHeight="1">
      <c r="A45" s="30">
        <v>44775.0</v>
      </c>
      <c r="B45" s="31">
        <v>408.059998</v>
      </c>
      <c r="C45" s="32">
        <f t="shared" si="2"/>
        <v>-0.006619202857</v>
      </c>
      <c r="D45" s="32">
        <f t="shared" si="3"/>
        <v>0.00004381384646</v>
      </c>
      <c r="E45" s="32">
        <f t="shared" si="4"/>
        <v>-0.006699066382</v>
      </c>
      <c r="F45" s="31">
        <v>185.259995</v>
      </c>
      <c r="G45" s="32">
        <f t="shared" si="5"/>
        <v>0.004598655559</v>
      </c>
      <c r="H45" s="32">
        <f t="shared" si="6"/>
        <v>0.00002114763295</v>
      </c>
      <c r="I45" s="32">
        <f t="shared" si="7"/>
        <v>0.001697796296</v>
      </c>
      <c r="J45" s="32">
        <f t="shared" si="8"/>
        <v>-0.00001137365009</v>
      </c>
      <c r="K45" s="32"/>
    </row>
    <row r="46" ht="15.75" customHeight="1">
      <c r="A46" s="30">
        <v>44776.0</v>
      </c>
      <c r="B46" s="31">
        <v>414.450012</v>
      </c>
      <c r="C46" s="32">
        <f t="shared" si="2"/>
        <v>0.01553815148</v>
      </c>
      <c r="D46" s="32">
        <f t="shared" si="3"/>
        <v>0.0002414341513</v>
      </c>
      <c r="E46" s="32">
        <f t="shared" si="4"/>
        <v>0.01545828795</v>
      </c>
      <c r="F46" s="31">
        <v>188.929993</v>
      </c>
      <c r="G46" s="32">
        <f t="shared" si="5"/>
        <v>0.0196163222</v>
      </c>
      <c r="H46" s="32">
        <f t="shared" si="6"/>
        <v>0.0003848000966</v>
      </c>
      <c r="I46" s="32">
        <f t="shared" si="7"/>
        <v>0.01671546293</v>
      </c>
      <c r="J46" s="32">
        <f t="shared" si="8"/>
        <v>0.0002583924393</v>
      </c>
      <c r="K46" s="32"/>
    </row>
    <row r="47" ht="15.75" customHeight="1">
      <c r="A47" s="30">
        <v>44777.0</v>
      </c>
      <c r="B47" s="31">
        <v>414.170013</v>
      </c>
      <c r="C47" s="32">
        <f t="shared" si="2"/>
        <v>-0.0006758200435</v>
      </c>
      <c r="D47" s="32">
        <f t="shared" si="3"/>
        <v>0.0000004567327312</v>
      </c>
      <c r="E47" s="32">
        <f t="shared" si="4"/>
        <v>-0.0007556835683</v>
      </c>
      <c r="F47" s="31">
        <v>192.149994</v>
      </c>
      <c r="G47" s="32">
        <f t="shared" si="5"/>
        <v>0.01689974675</v>
      </c>
      <c r="H47" s="32">
        <f t="shared" si="6"/>
        <v>0.0002856014402</v>
      </c>
      <c r="I47" s="32">
        <f t="shared" si="7"/>
        <v>0.01399888749</v>
      </c>
      <c r="J47" s="32">
        <f t="shared" si="8"/>
        <v>-0.00001057872925</v>
      </c>
      <c r="K47" s="32"/>
    </row>
    <row r="48" ht="15.75" customHeight="1">
      <c r="A48" s="30">
        <v>44778.0</v>
      </c>
      <c r="B48" s="31">
        <v>413.470001</v>
      </c>
      <c r="C48" s="32">
        <f t="shared" si="2"/>
        <v>-0.001691586088</v>
      </c>
      <c r="D48" s="32">
        <f t="shared" si="3"/>
        <v>0.000002861463494</v>
      </c>
      <c r="E48" s="32">
        <f t="shared" si="4"/>
        <v>-0.001771449613</v>
      </c>
      <c r="F48" s="31">
        <v>189.889999</v>
      </c>
      <c r="G48" s="32">
        <f t="shared" si="5"/>
        <v>-0.01183133391</v>
      </c>
      <c r="H48" s="32">
        <f t="shared" si="6"/>
        <v>0.0001399804622</v>
      </c>
      <c r="I48" s="32">
        <f t="shared" si="7"/>
        <v>-0.01473219318</v>
      </c>
      <c r="J48" s="32">
        <f t="shared" si="8"/>
        <v>0.00002609733791</v>
      </c>
      <c r="K48" s="32"/>
    </row>
    <row r="49" ht="15.75" customHeight="1">
      <c r="A49" s="30">
        <v>44781.0</v>
      </c>
      <c r="B49" s="31">
        <v>412.98999</v>
      </c>
      <c r="C49" s="32">
        <f t="shared" si="2"/>
        <v>-0.001161607481</v>
      </c>
      <c r="D49" s="32">
        <f t="shared" si="3"/>
        <v>0.000001349331939</v>
      </c>
      <c r="E49" s="32">
        <f t="shared" si="4"/>
        <v>-0.001241471005</v>
      </c>
      <c r="F49" s="31">
        <v>177.929993</v>
      </c>
      <c r="G49" s="32">
        <f t="shared" si="5"/>
        <v>-0.06505477669</v>
      </c>
      <c r="H49" s="32">
        <f t="shared" si="6"/>
        <v>0.004232123971</v>
      </c>
      <c r="I49" s="32">
        <f t="shared" si="7"/>
        <v>-0.06795563596</v>
      </c>
      <c r="J49" s="32">
        <f t="shared" si="8"/>
        <v>0.0000843649517</v>
      </c>
      <c r="K49" s="32"/>
    </row>
    <row r="50" ht="15.75" customHeight="1">
      <c r="A50" s="30">
        <v>44782.0</v>
      </c>
      <c r="B50" s="31">
        <v>411.350006</v>
      </c>
      <c r="C50" s="32">
        <f t="shared" si="2"/>
        <v>-0.003978907178</v>
      </c>
      <c r="D50" s="32">
        <f t="shared" si="3"/>
        <v>0.00001583170233</v>
      </c>
      <c r="E50" s="32">
        <f t="shared" si="4"/>
        <v>-0.004058770703</v>
      </c>
      <c r="F50" s="31">
        <v>170.860001</v>
      </c>
      <c r="G50" s="32">
        <f t="shared" si="5"/>
        <v>-0.0405456616</v>
      </c>
      <c r="H50" s="32">
        <f t="shared" si="6"/>
        <v>0.001643950675</v>
      </c>
      <c r="I50" s="32">
        <f t="shared" si="7"/>
        <v>-0.04344652086</v>
      </c>
      <c r="J50" s="32">
        <f t="shared" si="8"/>
        <v>0.000176339466</v>
      </c>
      <c r="K50" s="32"/>
    </row>
    <row r="51" ht="15.75" customHeight="1">
      <c r="A51" s="30">
        <v>44783.0</v>
      </c>
      <c r="B51" s="31">
        <v>419.98999</v>
      </c>
      <c r="C51" s="32">
        <f t="shared" si="2"/>
        <v>0.02078642946</v>
      </c>
      <c r="D51" s="32">
        <f t="shared" si="3"/>
        <v>0.0004320756497</v>
      </c>
      <c r="E51" s="32">
        <f t="shared" si="4"/>
        <v>0.02070656593</v>
      </c>
      <c r="F51" s="31">
        <v>180.970001</v>
      </c>
      <c r="G51" s="32">
        <f t="shared" si="5"/>
        <v>0.05748676362</v>
      </c>
      <c r="H51" s="32">
        <f t="shared" si="6"/>
        <v>0.003304727992</v>
      </c>
      <c r="I51" s="32">
        <f t="shared" si="7"/>
        <v>0.05458590436</v>
      </c>
      <c r="J51" s="32">
        <f t="shared" si="8"/>
        <v>0.001130286628</v>
      </c>
      <c r="K51" s="32"/>
    </row>
    <row r="52" ht="15.75" customHeight="1">
      <c r="A52" s="30">
        <v>44784.0</v>
      </c>
      <c r="B52" s="31">
        <v>419.98999</v>
      </c>
      <c r="C52" s="32">
        <f t="shared" si="2"/>
        <v>0</v>
      </c>
      <c r="D52" s="32">
        <f t="shared" si="3"/>
        <v>0</v>
      </c>
      <c r="E52" s="32">
        <f t="shared" si="4"/>
        <v>-0.00007986352483</v>
      </c>
      <c r="F52" s="31">
        <v>179.419998</v>
      </c>
      <c r="G52" s="32">
        <f t="shared" si="5"/>
        <v>-0.008601862214</v>
      </c>
      <c r="H52" s="32">
        <f t="shared" si="6"/>
        <v>0.00007399203354</v>
      </c>
      <c r="I52" s="32">
        <f t="shared" si="7"/>
        <v>-0.01150272148</v>
      </c>
      <c r="J52" s="32">
        <f t="shared" si="8"/>
        <v>0.0000009186478823</v>
      </c>
      <c r="K52" s="32"/>
    </row>
    <row r="53" ht="15.75" customHeight="1">
      <c r="A53" s="30">
        <v>44785.0</v>
      </c>
      <c r="B53" s="31">
        <v>427.100006</v>
      </c>
      <c r="C53" s="32">
        <f t="shared" si="2"/>
        <v>0.01678731424</v>
      </c>
      <c r="D53" s="32">
        <f t="shared" si="3"/>
        <v>0.0002818139192</v>
      </c>
      <c r="E53" s="32">
        <f t="shared" si="4"/>
        <v>0.01670745071</v>
      </c>
      <c r="F53" s="31">
        <v>187.089996</v>
      </c>
      <c r="G53" s="32">
        <f t="shared" si="5"/>
        <v>0.04186034813</v>
      </c>
      <c r="H53" s="32">
        <f t="shared" si="6"/>
        <v>0.001752288746</v>
      </c>
      <c r="I53" s="32">
        <f t="shared" si="7"/>
        <v>0.03895948887</v>
      </c>
      <c r="J53" s="32">
        <f t="shared" si="8"/>
        <v>0.00065091374</v>
      </c>
      <c r="K53" s="32"/>
    </row>
    <row r="54" ht="15.75" customHeight="1">
      <c r="A54" s="30">
        <v>44788.0</v>
      </c>
      <c r="B54" s="31">
        <v>428.859985</v>
      </c>
      <c r="C54" s="32">
        <f t="shared" si="2"/>
        <v>0.004112298469</v>
      </c>
      <c r="D54" s="32">
        <f t="shared" si="3"/>
        <v>0.0000169109987</v>
      </c>
      <c r="E54" s="32">
        <f t="shared" si="4"/>
        <v>0.004032434944</v>
      </c>
      <c r="F54" s="31">
        <v>190.320007</v>
      </c>
      <c r="G54" s="32">
        <f t="shared" si="5"/>
        <v>0.01711713966</v>
      </c>
      <c r="H54" s="32">
        <f t="shared" si="6"/>
        <v>0.0002929964701</v>
      </c>
      <c r="I54" s="32">
        <f t="shared" si="7"/>
        <v>0.01421628039</v>
      </c>
      <c r="J54" s="32">
        <f t="shared" si="8"/>
        <v>0.00005732622584</v>
      </c>
      <c r="K54" s="32"/>
    </row>
    <row r="55" ht="15.75" customHeight="1">
      <c r="A55" s="30">
        <v>44789.0</v>
      </c>
      <c r="B55" s="31">
        <v>429.700012</v>
      </c>
      <c r="C55" s="32">
        <f t="shared" si="2"/>
        <v>0.001956828343</v>
      </c>
      <c r="D55" s="32">
        <f t="shared" si="3"/>
        <v>0.000003829177163</v>
      </c>
      <c r="E55" s="32">
        <f t="shared" si="4"/>
        <v>0.001876964818</v>
      </c>
      <c r="F55" s="31">
        <v>188.789993</v>
      </c>
      <c r="G55" s="32">
        <f t="shared" si="5"/>
        <v>-0.008071653646</v>
      </c>
      <c r="H55" s="32">
        <f t="shared" si="6"/>
        <v>0.00006515159258</v>
      </c>
      <c r="I55" s="32">
        <f t="shared" si="7"/>
        <v>-0.01097251291</v>
      </c>
      <c r="J55" s="32">
        <f t="shared" si="8"/>
        <v>-0.0000205950207</v>
      </c>
      <c r="K55" s="32"/>
    </row>
    <row r="56" ht="15.75" customHeight="1">
      <c r="A56" s="30">
        <v>44790.0</v>
      </c>
      <c r="B56" s="31">
        <v>426.649994</v>
      </c>
      <c r="C56" s="32">
        <f t="shared" si="2"/>
        <v>-0.007123327788</v>
      </c>
      <c r="D56" s="32">
        <f t="shared" si="3"/>
        <v>0.00005074179877</v>
      </c>
      <c r="E56" s="32">
        <f t="shared" si="4"/>
        <v>-0.007203191313</v>
      </c>
      <c r="F56" s="31">
        <v>183.350006</v>
      </c>
      <c r="G56" s="32">
        <f t="shared" si="5"/>
        <v>-0.02923832189</v>
      </c>
      <c r="H56" s="32">
        <f t="shared" si="6"/>
        <v>0.0008548794668</v>
      </c>
      <c r="I56" s="32">
        <f t="shared" si="7"/>
        <v>-0.03213918115</v>
      </c>
      <c r="J56" s="32">
        <f t="shared" si="8"/>
        <v>0.0002315046705</v>
      </c>
      <c r="K56" s="32"/>
    </row>
    <row r="57" ht="15.75" customHeight="1">
      <c r="A57" s="30">
        <v>44791.0</v>
      </c>
      <c r="B57" s="31">
        <v>427.890015</v>
      </c>
      <c r="C57" s="32">
        <f t="shared" si="2"/>
        <v>0.00290219734</v>
      </c>
      <c r="D57" s="32">
        <f t="shared" si="3"/>
        <v>0.000008422749398</v>
      </c>
      <c r="E57" s="32">
        <f t="shared" si="4"/>
        <v>0.002822333815</v>
      </c>
      <c r="F57" s="31">
        <v>187.729996</v>
      </c>
      <c r="G57" s="32">
        <f t="shared" si="5"/>
        <v>0.02360781179</v>
      </c>
      <c r="H57" s="32">
        <f t="shared" si="6"/>
        <v>0.0005573287774</v>
      </c>
      <c r="I57" s="32">
        <f t="shared" si="7"/>
        <v>0.02070695252</v>
      </c>
      <c r="J57" s="32">
        <f t="shared" si="8"/>
        <v>0.00005844193231</v>
      </c>
      <c r="K57" s="32"/>
    </row>
    <row r="58" ht="15.75" customHeight="1">
      <c r="A58" s="30">
        <v>44792.0</v>
      </c>
      <c r="B58" s="31">
        <v>422.140015</v>
      </c>
      <c r="C58" s="32">
        <f t="shared" si="2"/>
        <v>-0.01352914015</v>
      </c>
      <c r="D58" s="32">
        <f t="shared" si="3"/>
        <v>0.0001830376333</v>
      </c>
      <c r="E58" s="32">
        <f t="shared" si="4"/>
        <v>-0.01360900368</v>
      </c>
      <c r="F58" s="31">
        <v>178.490005</v>
      </c>
      <c r="G58" s="32">
        <f t="shared" si="5"/>
        <v>-0.05047213377</v>
      </c>
      <c r="H58" s="32">
        <f t="shared" si="6"/>
        <v>0.002547436288</v>
      </c>
      <c r="I58" s="32">
        <f t="shared" si="7"/>
        <v>-0.05337299304</v>
      </c>
      <c r="J58" s="32">
        <f t="shared" si="8"/>
        <v>0.0007263532586</v>
      </c>
      <c r="K58" s="32"/>
    </row>
    <row r="59" ht="15.75" customHeight="1">
      <c r="A59" s="30">
        <v>44795.0</v>
      </c>
      <c r="B59" s="31">
        <v>413.350006</v>
      </c>
      <c r="C59" s="32">
        <f t="shared" si="2"/>
        <v>-0.02104234189</v>
      </c>
      <c r="D59" s="32">
        <f t="shared" si="3"/>
        <v>0.0004427801523</v>
      </c>
      <c r="E59" s="32">
        <f t="shared" si="4"/>
        <v>-0.02112220542</v>
      </c>
      <c r="F59" s="31">
        <v>170.339996</v>
      </c>
      <c r="G59" s="32">
        <f t="shared" si="5"/>
        <v>-0.04673618902</v>
      </c>
      <c r="H59" s="32">
        <f t="shared" si="6"/>
        <v>0.002184271364</v>
      </c>
      <c r="I59" s="32">
        <f t="shared" si="7"/>
        <v>-0.04963704829</v>
      </c>
      <c r="J59" s="32">
        <f t="shared" si="8"/>
        <v>0.00104844393</v>
      </c>
      <c r="K59" s="32"/>
    </row>
    <row r="60" ht="15.75" customHeight="1">
      <c r="A60" s="30">
        <v>44796.0</v>
      </c>
      <c r="B60" s="31">
        <v>412.350006</v>
      </c>
      <c r="C60" s="32">
        <f t="shared" si="2"/>
        <v>-0.002422188384</v>
      </c>
      <c r="D60" s="32">
        <f t="shared" si="3"/>
        <v>0.000005866996568</v>
      </c>
      <c r="E60" s="32">
        <f t="shared" si="4"/>
        <v>-0.002502051909</v>
      </c>
      <c r="F60" s="31">
        <v>171.809998</v>
      </c>
      <c r="G60" s="32">
        <f t="shared" si="5"/>
        <v>0.008592787203</v>
      </c>
      <c r="H60" s="32">
        <f t="shared" si="6"/>
        <v>0.00007383599191</v>
      </c>
      <c r="I60" s="32">
        <f t="shared" si="7"/>
        <v>0.005691927939</v>
      </c>
      <c r="J60" s="32">
        <f t="shared" si="8"/>
        <v>-0.00001424149917</v>
      </c>
      <c r="K60" s="32"/>
    </row>
    <row r="61" ht="15.75" customHeight="1">
      <c r="A61" s="30">
        <v>44797.0</v>
      </c>
      <c r="B61" s="31">
        <v>413.670013</v>
      </c>
      <c r="C61" s="32">
        <f t="shared" si="2"/>
        <v>0.003196068118</v>
      </c>
      <c r="D61" s="32">
        <f t="shared" si="3"/>
        <v>0.00001021485141</v>
      </c>
      <c r="E61" s="32">
        <f t="shared" si="4"/>
        <v>0.003116204593</v>
      </c>
      <c r="F61" s="31">
        <v>172.220001</v>
      </c>
      <c r="G61" s="32">
        <f t="shared" si="5"/>
        <v>0.002383531641</v>
      </c>
      <c r="H61" s="32">
        <f t="shared" si="6"/>
        <v>0.000005681223086</v>
      </c>
      <c r="I61" s="32">
        <f t="shared" si="7"/>
        <v>-0.0005173276218</v>
      </c>
      <c r="J61" s="32">
        <f t="shared" si="8"/>
        <v>-0.000001612098711</v>
      </c>
      <c r="K61" s="32"/>
    </row>
    <row r="62" ht="15.75" customHeight="1">
      <c r="A62" s="30">
        <v>44798.0</v>
      </c>
      <c r="B62" s="31">
        <v>419.51001</v>
      </c>
      <c r="C62" s="32">
        <f t="shared" si="2"/>
        <v>0.01401880141</v>
      </c>
      <c r="D62" s="32">
        <f t="shared" si="3"/>
        <v>0.0001965267931</v>
      </c>
      <c r="E62" s="32">
        <f t="shared" si="4"/>
        <v>0.01393893789</v>
      </c>
      <c r="F62" s="31">
        <v>179.130005</v>
      </c>
      <c r="G62" s="32">
        <f t="shared" si="5"/>
        <v>0.03933909207</v>
      </c>
      <c r="H62" s="32">
        <f t="shared" si="6"/>
        <v>0.001547564165</v>
      </c>
      <c r="I62" s="32">
        <f t="shared" si="7"/>
        <v>0.0364382328</v>
      </c>
      <c r="J62" s="32">
        <f t="shared" si="8"/>
        <v>0.0005079102639</v>
      </c>
      <c r="K62" s="32"/>
    </row>
    <row r="63" ht="15.75" customHeight="1">
      <c r="A63" s="30">
        <v>44799.0</v>
      </c>
      <c r="B63" s="31">
        <v>405.309998</v>
      </c>
      <c r="C63" s="32">
        <f t="shared" si="2"/>
        <v>-0.03443518589</v>
      </c>
      <c r="D63" s="32">
        <f t="shared" si="3"/>
        <v>0.001185782027</v>
      </c>
      <c r="E63" s="32">
        <f t="shared" si="4"/>
        <v>-0.03451504941</v>
      </c>
      <c r="F63" s="31">
        <v>162.600006</v>
      </c>
      <c r="G63" s="32">
        <f t="shared" si="5"/>
        <v>-0.09681859313</v>
      </c>
      <c r="H63" s="32">
        <f t="shared" si="6"/>
        <v>0.009373839975</v>
      </c>
      <c r="I63" s="32">
        <f t="shared" si="7"/>
        <v>-0.09971945239</v>
      </c>
      <c r="J63" s="32">
        <f t="shared" si="8"/>
        <v>0.003441821826</v>
      </c>
      <c r="K63" s="32"/>
    </row>
    <row r="64" ht="15.75" customHeight="1">
      <c r="A64" s="30">
        <v>44802.0</v>
      </c>
      <c r="B64" s="31">
        <v>402.630005</v>
      </c>
      <c r="C64" s="32">
        <f t="shared" si="2"/>
        <v>-0.006634162981</v>
      </c>
      <c r="D64" s="32">
        <f t="shared" si="3"/>
        <v>0.00004401211846</v>
      </c>
      <c r="E64" s="32">
        <f t="shared" si="4"/>
        <v>-0.006714026506</v>
      </c>
      <c r="F64" s="31">
        <v>158.009995</v>
      </c>
      <c r="G64" s="32">
        <f t="shared" si="5"/>
        <v>-0.02863494349</v>
      </c>
      <c r="H64" s="32">
        <f t="shared" si="6"/>
        <v>0.0008199599889</v>
      </c>
      <c r="I64" s="32">
        <f t="shared" si="7"/>
        <v>-0.03153580276</v>
      </c>
      <c r="J64" s="32">
        <f t="shared" si="8"/>
        <v>0.0002117322156</v>
      </c>
      <c r="K64" s="32"/>
    </row>
    <row r="65" ht="15.75" customHeight="1">
      <c r="A65" s="30">
        <v>44803.0</v>
      </c>
      <c r="B65" s="31">
        <v>398.209991</v>
      </c>
      <c r="C65" s="32">
        <f t="shared" si="2"/>
        <v>-0.01103855677</v>
      </c>
      <c r="D65" s="32">
        <f t="shared" si="3"/>
        <v>0.0001218497357</v>
      </c>
      <c r="E65" s="32">
        <f t="shared" si="4"/>
        <v>-0.0111184203</v>
      </c>
      <c r="F65" s="31">
        <v>154.679993</v>
      </c>
      <c r="G65" s="32">
        <f t="shared" si="5"/>
        <v>-0.02129986904</v>
      </c>
      <c r="H65" s="32">
        <f t="shared" si="6"/>
        <v>0.0004536844209</v>
      </c>
      <c r="I65" s="32">
        <f t="shared" si="7"/>
        <v>-0.0242007283</v>
      </c>
      <c r="J65" s="32">
        <f t="shared" si="8"/>
        <v>0.0002690738688</v>
      </c>
      <c r="K65" s="32"/>
    </row>
    <row r="66" ht="15.75" customHeight="1">
      <c r="A66" s="30">
        <v>44804.0</v>
      </c>
      <c r="B66" s="31">
        <v>395.179993</v>
      </c>
      <c r="C66" s="32">
        <f t="shared" si="2"/>
        <v>-0.00763814213</v>
      </c>
      <c r="D66" s="32">
        <f t="shared" si="3"/>
        <v>0.0000583412152</v>
      </c>
      <c r="E66" s="32">
        <f t="shared" si="4"/>
        <v>-0.007718005655</v>
      </c>
      <c r="F66" s="31">
        <v>150.940002</v>
      </c>
      <c r="G66" s="32">
        <f t="shared" si="5"/>
        <v>-0.02447600138</v>
      </c>
      <c r="H66" s="32">
        <f t="shared" si="6"/>
        <v>0.0005990746434</v>
      </c>
      <c r="I66" s="32">
        <f t="shared" si="7"/>
        <v>-0.02737686064</v>
      </c>
      <c r="J66" s="32">
        <f t="shared" si="8"/>
        <v>0.0002112947652</v>
      </c>
      <c r="K66" s="32"/>
    </row>
    <row r="67" ht="15.75" customHeight="1">
      <c r="A67" s="30">
        <v>44805.0</v>
      </c>
      <c r="B67" s="31">
        <v>396.420013</v>
      </c>
      <c r="C67" s="32">
        <f t="shared" si="2"/>
        <v>0.003132948471</v>
      </c>
      <c r="D67" s="32">
        <f t="shared" si="3"/>
        <v>0.000009815366123</v>
      </c>
      <c r="E67" s="32">
        <f t="shared" si="4"/>
        <v>0.003053084946</v>
      </c>
      <c r="F67" s="31">
        <v>139.369995</v>
      </c>
      <c r="G67" s="32">
        <f t="shared" si="5"/>
        <v>-0.07975018885</v>
      </c>
      <c r="H67" s="32">
        <f t="shared" si="6"/>
        <v>0.006360092622</v>
      </c>
      <c r="I67" s="32">
        <f t="shared" si="7"/>
        <v>-0.08265104811</v>
      </c>
      <c r="J67" s="32">
        <f t="shared" si="8"/>
        <v>-0.0002523406708</v>
      </c>
      <c r="K67" s="32"/>
    </row>
    <row r="68" ht="15.75" customHeight="1">
      <c r="A68" s="30">
        <v>44806.0</v>
      </c>
      <c r="B68" s="31">
        <v>392.23999</v>
      </c>
      <c r="C68" s="32">
        <f t="shared" si="2"/>
        <v>-0.01060041621</v>
      </c>
      <c r="D68" s="32">
        <f t="shared" si="3"/>
        <v>0.0001123688239</v>
      </c>
      <c r="E68" s="32">
        <f t="shared" si="4"/>
        <v>-0.01068027974</v>
      </c>
      <c r="F68" s="31">
        <v>136.470001</v>
      </c>
      <c r="G68" s="32">
        <f t="shared" si="5"/>
        <v>-0.02102741368</v>
      </c>
      <c r="H68" s="32">
        <f t="shared" si="6"/>
        <v>0.000442152126</v>
      </c>
      <c r="I68" s="32">
        <f t="shared" si="7"/>
        <v>-0.02392827294</v>
      </c>
      <c r="J68" s="32">
        <f t="shared" si="8"/>
        <v>0.0002555606487</v>
      </c>
      <c r="K68" s="32"/>
    </row>
    <row r="69" ht="15.75" customHeight="1">
      <c r="A69" s="30">
        <v>44810.0</v>
      </c>
      <c r="B69" s="31">
        <v>390.76001</v>
      </c>
      <c r="C69" s="32">
        <f t="shared" si="2"/>
        <v>-0.003780285472</v>
      </c>
      <c r="D69" s="32">
        <f t="shared" si="3"/>
        <v>0.00001429055825</v>
      </c>
      <c r="E69" s="32">
        <f t="shared" si="4"/>
        <v>-0.003860148997</v>
      </c>
      <c r="F69" s="31">
        <v>134.649994</v>
      </c>
      <c r="G69" s="32">
        <f t="shared" si="5"/>
        <v>-0.01342604288</v>
      </c>
      <c r="H69" s="32">
        <f t="shared" si="6"/>
        <v>0.0001802586274</v>
      </c>
      <c r="I69" s="32">
        <f t="shared" si="7"/>
        <v>-0.01632690214</v>
      </c>
      <c r="J69" s="32">
        <f t="shared" si="8"/>
        <v>0.00006302427494</v>
      </c>
      <c r="K69" s="32"/>
    </row>
    <row r="70" ht="15.75" customHeight="1">
      <c r="A70" s="30">
        <v>44811.0</v>
      </c>
      <c r="B70" s="31">
        <v>397.779999</v>
      </c>
      <c r="C70" s="32">
        <f t="shared" si="2"/>
        <v>0.01780549975</v>
      </c>
      <c r="D70" s="32">
        <f t="shared" si="3"/>
        <v>0.0003170358212</v>
      </c>
      <c r="E70" s="32">
        <f t="shared" si="4"/>
        <v>0.01772563622</v>
      </c>
      <c r="F70" s="31">
        <v>137.139999</v>
      </c>
      <c r="G70" s="32">
        <f t="shared" si="5"/>
        <v>0.01832351987</v>
      </c>
      <c r="H70" s="32">
        <f t="shared" si="6"/>
        <v>0.0003357513803</v>
      </c>
      <c r="I70" s="32">
        <f t="shared" si="7"/>
        <v>0.0154226606</v>
      </c>
      <c r="J70" s="32">
        <f t="shared" si="8"/>
        <v>0.0002733764714</v>
      </c>
      <c r="K70" s="32"/>
    </row>
    <row r="71" ht="15.75" customHeight="1">
      <c r="A71" s="30">
        <v>44812.0</v>
      </c>
      <c r="B71" s="31">
        <v>400.380005</v>
      </c>
      <c r="C71" s="32">
        <f t="shared" si="2"/>
        <v>0.006515022511</v>
      </c>
      <c r="D71" s="32">
        <f t="shared" si="3"/>
        <v>0.00004244551831</v>
      </c>
      <c r="E71" s="32">
        <f t="shared" si="4"/>
        <v>0.006435158986</v>
      </c>
      <c r="F71" s="31">
        <v>139.899994</v>
      </c>
      <c r="G71" s="32">
        <f t="shared" si="5"/>
        <v>0.01992554422</v>
      </c>
      <c r="H71" s="32">
        <f t="shared" si="6"/>
        <v>0.0003970273124</v>
      </c>
      <c r="I71" s="32">
        <f t="shared" si="7"/>
        <v>0.01702468496</v>
      </c>
      <c r="J71" s="32">
        <f t="shared" si="8"/>
        <v>0.0001095565544</v>
      </c>
      <c r="K71" s="32"/>
    </row>
    <row r="72" ht="15.75" customHeight="1">
      <c r="A72" s="30">
        <v>44813.0</v>
      </c>
      <c r="B72" s="31">
        <v>406.600006</v>
      </c>
      <c r="C72" s="32">
        <f t="shared" si="2"/>
        <v>0.01541580732</v>
      </c>
      <c r="D72" s="32">
        <f t="shared" si="3"/>
        <v>0.0002376471153</v>
      </c>
      <c r="E72" s="32">
        <f t="shared" si="4"/>
        <v>0.01533594379</v>
      </c>
      <c r="F72" s="31">
        <v>143.869995</v>
      </c>
      <c r="G72" s="32">
        <f t="shared" si="5"/>
        <v>0.02798224051</v>
      </c>
      <c r="H72" s="32">
        <f t="shared" si="6"/>
        <v>0.0007830057841</v>
      </c>
      <c r="I72" s="32">
        <f t="shared" si="7"/>
        <v>0.02508138125</v>
      </c>
      <c r="J72" s="32">
        <f t="shared" si="8"/>
        <v>0.0003846466531</v>
      </c>
      <c r="K72" s="32"/>
    </row>
    <row r="73" ht="15.75" customHeight="1">
      <c r="A73" s="30">
        <v>44816.0</v>
      </c>
      <c r="B73" s="31">
        <v>410.970001</v>
      </c>
      <c r="C73" s="32">
        <f t="shared" si="2"/>
        <v>0.01069030561</v>
      </c>
      <c r="D73" s="32">
        <f t="shared" si="3"/>
        <v>0.0001142826341</v>
      </c>
      <c r="E73" s="32">
        <f t="shared" si="4"/>
        <v>0.01061044209</v>
      </c>
      <c r="F73" s="31">
        <v>145.050003</v>
      </c>
      <c r="G73" s="32">
        <f t="shared" si="5"/>
        <v>0.008168451955</v>
      </c>
      <c r="H73" s="32">
        <f t="shared" si="6"/>
        <v>0.00006672360733</v>
      </c>
      <c r="I73" s="32">
        <f t="shared" si="7"/>
        <v>0.005267592691</v>
      </c>
      <c r="J73" s="32">
        <f t="shared" si="8"/>
        <v>0.0000558914872</v>
      </c>
      <c r="K73" s="32"/>
    </row>
    <row r="74" ht="15.75" customHeight="1">
      <c r="A74" s="30">
        <v>44817.0</v>
      </c>
      <c r="B74" s="31">
        <v>393.100006</v>
      </c>
      <c r="C74" s="32">
        <f t="shared" si="2"/>
        <v>-0.04445617387</v>
      </c>
      <c r="D74" s="32">
        <f t="shared" si="3"/>
        <v>0.001976351395</v>
      </c>
      <c r="E74" s="32">
        <f t="shared" si="4"/>
        <v>-0.0445360374</v>
      </c>
      <c r="F74" s="31">
        <v>131.309998</v>
      </c>
      <c r="G74" s="32">
        <f t="shared" si="5"/>
        <v>-0.09951760661</v>
      </c>
      <c r="H74" s="32">
        <f t="shared" si="6"/>
        <v>0.009903754025</v>
      </c>
      <c r="I74" s="32">
        <f t="shared" si="7"/>
        <v>-0.1024184659</v>
      </c>
      <c r="J74" s="32">
        <f t="shared" si="8"/>
        <v>0.004561312626</v>
      </c>
      <c r="K74" s="32"/>
    </row>
    <row r="75" ht="15.75" customHeight="1">
      <c r="A75" s="30">
        <v>44818.0</v>
      </c>
      <c r="B75" s="31">
        <v>394.600006</v>
      </c>
      <c r="C75" s="32">
        <f t="shared" si="2"/>
        <v>0.003808561103</v>
      </c>
      <c r="D75" s="32">
        <f t="shared" si="3"/>
        <v>0.00001450513767</v>
      </c>
      <c r="E75" s="32">
        <f t="shared" si="4"/>
        <v>0.003728697578</v>
      </c>
      <c r="F75" s="31">
        <v>131.279999</v>
      </c>
      <c r="G75" s="32">
        <f t="shared" si="5"/>
        <v>-0.0002284854753</v>
      </c>
      <c r="H75" s="32">
        <f t="shared" si="6"/>
        <v>0.0000000522056124</v>
      </c>
      <c r="I75" s="32">
        <f t="shared" si="7"/>
        <v>-0.003129344738</v>
      </c>
      <c r="J75" s="32">
        <f t="shared" si="8"/>
        <v>-0.00001166838015</v>
      </c>
      <c r="K75" s="32"/>
    </row>
    <row r="76" ht="15.75" customHeight="1">
      <c r="A76" s="30">
        <v>44819.0</v>
      </c>
      <c r="B76" s="31">
        <v>390.119995</v>
      </c>
      <c r="C76" s="32">
        <f t="shared" si="2"/>
        <v>-0.01141823751</v>
      </c>
      <c r="D76" s="32">
        <f t="shared" si="3"/>
        <v>0.0001303761478</v>
      </c>
      <c r="E76" s="32">
        <f t="shared" si="4"/>
        <v>-0.01149810103</v>
      </c>
      <c r="F76" s="31">
        <v>129.289993</v>
      </c>
      <c r="G76" s="32">
        <f t="shared" si="5"/>
        <v>-0.01527455004</v>
      </c>
      <c r="H76" s="32">
        <f t="shared" si="6"/>
        <v>0.0002333118789</v>
      </c>
      <c r="I76" s="32">
        <f t="shared" si="7"/>
        <v>-0.0181754093</v>
      </c>
      <c r="J76" s="32">
        <f t="shared" si="8"/>
        <v>0.0002089826925</v>
      </c>
      <c r="K76" s="32"/>
    </row>
    <row r="77" ht="15.75" customHeight="1">
      <c r="A77" s="30">
        <v>44820.0</v>
      </c>
      <c r="B77" s="31">
        <v>385.559998</v>
      </c>
      <c r="C77" s="32">
        <f t="shared" si="2"/>
        <v>-0.01175755356</v>
      </c>
      <c r="D77" s="32">
        <f t="shared" si="3"/>
        <v>0.0001382400657</v>
      </c>
      <c r="E77" s="32">
        <f t="shared" si="4"/>
        <v>-0.01183741708</v>
      </c>
      <c r="F77" s="31">
        <v>131.979996</v>
      </c>
      <c r="G77" s="32">
        <f t="shared" si="5"/>
        <v>0.02059247652</v>
      </c>
      <c r="H77" s="32">
        <f t="shared" si="6"/>
        <v>0.0004240500894</v>
      </c>
      <c r="I77" s="32">
        <f t="shared" si="7"/>
        <v>0.01769161726</v>
      </c>
      <c r="J77" s="32">
        <f t="shared" si="8"/>
        <v>-0.0002094230524</v>
      </c>
      <c r="K77" s="32"/>
    </row>
    <row r="78" ht="15.75" customHeight="1">
      <c r="A78" s="30">
        <v>44823.0</v>
      </c>
      <c r="B78" s="31">
        <v>388.549988</v>
      </c>
      <c r="C78" s="32">
        <f t="shared" si="2"/>
        <v>0.007725013043</v>
      </c>
      <c r="D78" s="32">
        <f t="shared" si="3"/>
        <v>0.00005967582651</v>
      </c>
      <c r="E78" s="32">
        <f t="shared" si="4"/>
        <v>0.007645149518</v>
      </c>
      <c r="F78" s="31">
        <v>133.820007</v>
      </c>
      <c r="G78" s="32">
        <f t="shared" si="5"/>
        <v>0.01384530002</v>
      </c>
      <c r="H78" s="32">
        <f t="shared" si="6"/>
        <v>0.0001916923325</v>
      </c>
      <c r="I78" s="32">
        <f t="shared" si="7"/>
        <v>0.01094444075</v>
      </c>
      <c r="J78" s="32">
        <f t="shared" si="8"/>
        <v>0.00008367188595</v>
      </c>
      <c r="K78" s="32"/>
    </row>
    <row r="79" ht="15.75" customHeight="1">
      <c r="A79" s="30">
        <v>44824.0</v>
      </c>
      <c r="B79" s="31">
        <v>384.089996</v>
      </c>
      <c r="C79" s="32">
        <f t="shared" si="2"/>
        <v>-0.01154494106</v>
      </c>
      <c r="D79" s="32">
        <f t="shared" si="3"/>
        <v>0.0001332856641</v>
      </c>
      <c r="E79" s="32">
        <f t="shared" si="4"/>
        <v>-0.01162480458</v>
      </c>
      <c r="F79" s="31">
        <v>131.759995</v>
      </c>
      <c r="G79" s="32">
        <f t="shared" si="5"/>
        <v>-0.01551361774</v>
      </c>
      <c r="H79" s="32">
        <f t="shared" si="6"/>
        <v>0.0002406723354</v>
      </c>
      <c r="I79" s="32">
        <f t="shared" si="7"/>
        <v>-0.01841447701</v>
      </c>
      <c r="J79" s="32">
        <f t="shared" si="8"/>
        <v>0.0002140646967</v>
      </c>
      <c r="K79" s="32"/>
    </row>
    <row r="80" ht="15.75" customHeight="1">
      <c r="A80" s="30">
        <v>44825.0</v>
      </c>
      <c r="B80" s="31">
        <v>377.390015</v>
      </c>
      <c r="C80" s="32">
        <f t="shared" si="2"/>
        <v>-0.01759771447</v>
      </c>
      <c r="D80" s="32">
        <f t="shared" si="3"/>
        <v>0.0003096795545</v>
      </c>
      <c r="E80" s="32">
        <f t="shared" si="4"/>
        <v>-0.01767757799</v>
      </c>
      <c r="F80" s="31">
        <v>132.610001</v>
      </c>
      <c r="G80" s="32">
        <f t="shared" si="5"/>
        <v>0.006430449309</v>
      </c>
      <c r="H80" s="32">
        <f t="shared" si="6"/>
        <v>0.00004135067831</v>
      </c>
      <c r="I80" s="32">
        <f t="shared" si="7"/>
        <v>0.003529590046</v>
      </c>
      <c r="J80" s="32">
        <f t="shared" si="8"/>
        <v>-0.00006239460331</v>
      </c>
      <c r="K80" s="32"/>
    </row>
    <row r="81" ht="15.75" customHeight="1">
      <c r="A81" s="30">
        <v>44826.0</v>
      </c>
      <c r="B81" s="31">
        <v>374.220001</v>
      </c>
      <c r="C81" s="32">
        <f t="shared" si="2"/>
        <v>-0.008435312806</v>
      </c>
      <c r="D81" s="32">
        <f t="shared" si="3"/>
        <v>0.00007115450214</v>
      </c>
      <c r="E81" s="32">
        <f t="shared" si="4"/>
        <v>-0.008515176331</v>
      </c>
      <c r="F81" s="31">
        <v>125.610001</v>
      </c>
      <c r="G81" s="32">
        <f t="shared" si="5"/>
        <v>-0.05423062057</v>
      </c>
      <c r="H81" s="32">
        <f t="shared" si="6"/>
        <v>0.002940960207</v>
      </c>
      <c r="I81" s="32">
        <f t="shared" si="7"/>
        <v>-0.05713147983</v>
      </c>
      <c r="J81" s="32">
        <f t="shared" si="8"/>
        <v>0.0004864846248</v>
      </c>
      <c r="K81" s="32"/>
    </row>
    <row r="82" ht="15.75" customHeight="1">
      <c r="A82" s="30">
        <v>44827.0</v>
      </c>
      <c r="B82" s="31">
        <v>367.950012</v>
      </c>
      <c r="C82" s="32">
        <f t="shared" si="2"/>
        <v>-0.01689677045</v>
      </c>
      <c r="D82" s="32">
        <f t="shared" si="3"/>
        <v>0.0002855008517</v>
      </c>
      <c r="E82" s="32">
        <f t="shared" si="4"/>
        <v>-0.01697663398</v>
      </c>
      <c r="F82" s="31">
        <v>125.160004</v>
      </c>
      <c r="G82" s="32">
        <f t="shared" si="5"/>
        <v>-0.003588925901</v>
      </c>
      <c r="H82" s="32">
        <f t="shared" si="6"/>
        <v>0.00001288038912</v>
      </c>
      <c r="I82" s="32">
        <f t="shared" si="7"/>
        <v>-0.006489785164</v>
      </c>
      <c r="J82" s="32">
        <f t="shared" si="8"/>
        <v>0.0001101747073</v>
      </c>
      <c r="K82" s="32"/>
    </row>
    <row r="83" ht="15.75" customHeight="1">
      <c r="A83" s="30">
        <v>44830.0</v>
      </c>
      <c r="B83" s="31">
        <v>364.309998</v>
      </c>
      <c r="C83" s="32">
        <f t="shared" si="2"/>
        <v>-0.009941943934</v>
      </c>
      <c r="D83" s="32">
        <f t="shared" si="3"/>
        <v>0.00009884224918</v>
      </c>
      <c r="E83" s="32">
        <f t="shared" si="4"/>
        <v>-0.01002180746</v>
      </c>
      <c r="F83" s="31">
        <v>122.279999</v>
      </c>
      <c r="G83" s="32">
        <f t="shared" si="5"/>
        <v>-0.02327946192</v>
      </c>
      <c r="H83" s="32">
        <f t="shared" si="6"/>
        <v>0.0005419333471</v>
      </c>
      <c r="I83" s="32">
        <f t="shared" si="7"/>
        <v>-0.02618032118</v>
      </c>
      <c r="J83" s="32">
        <f t="shared" si="8"/>
        <v>0.0002623741381</v>
      </c>
      <c r="K83" s="32"/>
    </row>
    <row r="84" ht="15.75" customHeight="1">
      <c r="A84" s="30">
        <v>44831.0</v>
      </c>
      <c r="B84" s="31">
        <v>363.380005</v>
      </c>
      <c r="C84" s="32">
        <f t="shared" si="2"/>
        <v>-0.002556015618</v>
      </c>
      <c r="D84" s="32">
        <f t="shared" si="3"/>
        <v>0.000006533215839</v>
      </c>
      <c r="E84" s="32">
        <f t="shared" si="4"/>
        <v>-0.002635879143</v>
      </c>
      <c r="F84" s="31">
        <v>124.129997</v>
      </c>
      <c r="G84" s="32">
        <f t="shared" si="5"/>
        <v>0.01501589051</v>
      </c>
      <c r="H84" s="32">
        <f t="shared" si="6"/>
        <v>0.000225476968</v>
      </c>
      <c r="I84" s="32">
        <f t="shared" si="7"/>
        <v>0.01211503125</v>
      </c>
      <c r="J84" s="32">
        <f t="shared" si="8"/>
        <v>-0.00003193375819</v>
      </c>
      <c r="K84" s="32"/>
    </row>
    <row r="85" ht="15.75" customHeight="1">
      <c r="A85" s="30">
        <v>44832.0</v>
      </c>
      <c r="B85" s="31">
        <v>370.529999</v>
      </c>
      <c r="C85" s="32">
        <f t="shared" si="2"/>
        <v>0.01948527799</v>
      </c>
      <c r="D85" s="32">
        <f t="shared" si="3"/>
        <v>0.0003796760582</v>
      </c>
      <c r="E85" s="32">
        <f t="shared" si="4"/>
        <v>0.01940541446</v>
      </c>
      <c r="F85" s="31">
        <v>127.360001</v>
      </c>
      <c r="G85" s="32">
        <f t="shared" si="5"/>
        <v>0.02568835059</v>
      </c>
      <c r="H85" s="32">
        <f t="shared" si="6"/>
        <v>0.0006598913559</v>
      </c>
      <c r="I85" s="32">
        <f t="shared" si="7"/>
        <v>0.02278749132</v>
      </c>
      <c r="J85" s="32">
        <f t="shared" si="8"/>
        <v>0.0004422007137</v>
      </c>
      <c r="K85" s="32"/>
    </row>
    <row r="86" ht="15.75" customHeight="1">
      <c r="A86" s="30">
        <v>44833.0</v>
      </c>
      <c r="B86" s="31">
        <v>362.790009</v>
      </c>
      <c r="C86" s="32">
        <f t="shared" si="2"/>
        <v>-0.02111023115</v>
      </c>
      <c r="D86" s="32">
        <f t="shared" si="3"/>
        <v>0.000445641859</v>
      </c>
      <c r="E86" s="32">
        <f t="shared" si="4"/>
        <v>-0.02119009467</v>
      </c>
      <c r="F86" s="31">
        <v>122.199997</v>
      </c>
      <c r="G86" s="32">
        <f t="shared" si="5"/>
        <v>-0.04135870776</v>
      </c>
      <c r="H86" s="32">
        <f t="shared" si="6"/>
        <v>0.001710542708</v>
      </c>
      <c r="I86" s="32">
        <f t="shared" si="7"/>
        <v>-0.04425956702</v>
      </c>
      <c r="J86" s="32">
        <f t="shared" si="8"/>
        <v>0.0009378644153</v>
      </c>
      <c r="K86" s="32"/>
    </row>
    <row r="87" ht="15.75" customHeight="1">
      <c r="A87" s="30">
        <v>44834.0</v>
      </c>
      <c r="B87" s="31">
        <v>357.179993</v>
      </c>
      <c r="C87" s="32">
        <f t="shared" si="2"/>
        <v>-0.01558434248</v>
      </c>
      <c r="D87" s="32">
        <f t="shared" si="3"/>
        <v>0.0002428717305</v>
      </c>
      <c r="E87" s="32">
        <f t="shared" si="4"/>
        <v>-0.015664206</v>
      </c>
      <c r="F87" s="31">
        <v>121.389999</v>
      </c>
      <c r="G87" s="32">
        <f t="shared" si="5"/>
        <v>-0.006650527516</v>
      </c>
      <c r="H87" s="32">
        <f t="shared" si="6"/>
        <v>0.00004422951624</v>
      </c>
      <c r="I87" s="32">
        <f t="shared" si="7"/>
        <v>-0.009551386779</v>
      </c>
      <c r="J87" s="32">
        <f t="shared" si="8"/>
        <v>0.0001496148901</v>
      </c>
      <c r="K87" s="32"/>
    </row>
    <row r="88" ht="15.75" customHeight="1">
      <c r="A88" s="30">
        <v>44837.0</v>
      </c>
      <c r="B88" s="31">
        <v>366.609985</v>
      </c>
      <c r="C88" s="32">
        <f t="shared" si="2"/>
        <v>0.02605873501</v>
      </c>
      <c r="D88" s="32">
        <f t="shared" si="3"/>
        <v>0.0006790576703</v>
      </c>
      <c r="E88" s="32">
        <f t="shared" si="4"/>
        <v>0.02597887148</v>
      </c>
      <c r="F88" s="31">
        <v>125.120003</v>
      </c>
      <c r="G88" s="32">
        <f t="shared" si="5"/>
        <v>0.0302648061</v>
      </c>
      <c r="H88" s="32">
        <f t="shared" si="6"/>
        <v>0.0009159584884</v>
      </c>
      <c r="I88" s="32">
        <f t="shared" si="7"/>
        <v>0.02736394684</v>
      </c>
      <c r="J88" s="32">
        <f t="shared" si="8"/>
        <v>0.0007108844582</v>
      </c>
      <c r="K88" s="32"/>
    </row>
    <row r="89" ht="15.75" customHeight="1">
      <c r="A89" s="30">
        <v>44838.0</v>
      </c>
      <c r="B89" s="31">
        <v>377.970001</v>
      </c>
      <c r="C89" s="32">
        <f t="shared" si="2"/>
        <v>0.03051625823</v>
      </c>
      <c r="D89" s="32">
        <f t="shared" si="3"/>
        <v>0.0009312420164</v>
      </c>
      <c r="E89" s="32">
        <f t="shared" si="4"/>
        <v>0.03043639471</v>
      </c>
      <c r="F89" s="31">
        <v>131.669998</v>
      </c>
      <c r="G89" s="32">
        <f t="shared" si="5"/>
        <v>0.0510254764</v>
      </c>
      <c r="H89" s="32">
        <f t="shared" si="6"/>
        <v>0.002603599242</v>
      </c>
      <c r="I89" s="32">
        <f t="shared" si="7"/>
        <v>0.04812461714</v>
      </c>
      <c r="J89" s="32">
        <f t="shared" si="8"/>
        <v>0.001464739842</v>
      </c>
      <c r="K89" s="32"/>
    </row>
    <row r="90" ht="15.75" customHeight="1">
      <c r="A90" s="30">
        <v>44839.0</v>
      </c>
      <c r="B90" s="31">
        <v>377.089996</v>
      </c>
      <c r="C90" s="32">
        <f t="shared" si="2"/>
        <v>-0.002330954896</v>
      </c>
      <c r="D90" s="32">
        <f t="shared" si="3"/>
        <v>0.000005433350728</v>
      </c>
      <c r="E90" s="32">
        <f t="shared" si="4"/>
        <v>-0.002410818421</v>
      </c>
      <c r="F90" s="31">
        <v>132.089996</v>
      </c>
      <c r="G90" s="32">
        <f t="shared" si="5"/>
        <v>0.003184700975</v>
      </c>
      <c r="H90" s="32">
        <f t="shared" si="6"/>
        <v>0.0000101423203</v>
      </c>
      <c r="I90" s="32">
        <f t="shared" si="7"/>
        <v>0.0002838417114</v>
      </c>
      <c r="J90" s="32">
        <f t="shared" si="8"/>
        <v>-0.0000006842908265</v>
      </c>
      <c r="K90" s="32"/>
    </row>
    <row r="91" ht="15.75" customHeight="1">
      <c r="A91" s="30">
        <v>44840.0</v>
      </c>
      <c r="B91" s="31">
        <v>373.200012</v>
      </c>
      <c r="C91" s="32">
        <f t="shared" si="2"/>
        <v>-0.01036937401</v>
      </c>
      <c r="D91" s="32">
        <f t="shared" si="3"/>
        <v>0.0001075239174</v>
      </c>
      <c r="E91" s="32">
        <f t="shared" si="4"/>
        <v>-0.01044923754</v>
      </c>
      <c r="F91" s="31">
        <v>131.300003</v>
      </c>
      <c r="G91" s="32">
        <f t="shared" si="5"/>
        <v>-0.005998673996</v>
      </c>
      <c r="H91" s="32">
        <f t="shared" si="6"/>
        <v>0.00003598408971</v>
      </c>
      <c r="I91" s="32">
        <f t="shared" si="7"/>
        <v>-0.008899533259</v>
      </c>
      <c r="J91" s="32">
        <f t="shared" si="8"/>
        <v>0.000092993337</v>
      </c>
      <c r="K91" s="32"/>
    </row>
    <row r="92" ht="15.75" customHeight="1">
      <c r="A92" s="30">
        <v>44841.0</v>
      </c>
      <c r="B92" s="31">
        <v>362.790009</v>
      </c>
      <c r="C92" s="32">
        <f t="shared" si="2"/>
        <v>-0.02829032185</v>
      </c>
      <c r="D92" s="32">
        <f t="shared" si="3"/>
        <v>0.0008003423106</v>
      </c>
      <c r="E92" s="32">
        <f t="shared" si="4"/>
        <v>-0.02837018538</v>
      </c>
      <c r="F92" s="31">
        <v>120.760002</v>
      </c>
      <c r="G92" s="32">
        <f t="shared" si="5"/>
        <v>-0.08367968276</v>
      </c>
      <c r="H92" s="32">
        <f t="shared" si="6"/>
        <v>0.007002289306</v>
      </c>
      <c r="I92" s="32">
        <f t="shared" si="7"/>
        <v>-0.08658054202</v>
      </c>
      <c r="J92" s="32">
        <f t="shared" si="8"/>
        <v>0.002456306027</v>
      </c>
      <c r="K92" s="32"/>
    </row>
    <row r="93" ht="15.75" customHeight="1">
      <c r="A93" s="30">
        <v>44844.0</v>
      </c>
      <c r="B93" s="31">
        <v>360.019989</v>
      </c>
      <c r="C93" s="32">
        <f t="shared" si="2"/>
        <v>-0.007664624364</v>
      </c>
      <c r="D93" s="32">
        <f t="shared" si="3"/>
        <v>0.00005874646665</v>
      </c>
      <c r="E93" s="32">
        <f t="shared" si="4"/>
        <v>-0.007744487889</v>
      </c>
      <c r="F93" s="31">
        <v>116.699997</v>
      </c>
      <c r="G93" s="32">
        <f t="shared" si="5"/>
        <v>-0.03419860781</v>
      </c>
      <c r="H93" s="32">
        <f t="shared" si="6"/>
        <v>0.001169544776</v>
      </c>
      <c r="I93" s="32">
        <f t="shared" si="7"/>
        <v>-0.03709946708</v>
      </c>
      <c r="J93" s="32">
        <f t="shared" si="8"/>
        <v>0.0002873163735</v>
      </c>
      <c r="K93" s="32"/>
    </row>
    <row r="94" ht="15.75" customHeight="1">
      <c r="A94" s="30">
        <v>44845.0</v>
      </c>
      <c r="B94" s="31">
        <v>357.73999</v>
      </c>
      <c r="C94" s="32">
        <f t="shared" si="2"/>
        <v>-0.006353117297</v>
      </c>
      <c r="D94" s="32">
        <f t="shared" si="3"/>
        <v>0.00004036209939</v>
      </c>
      <c r="E94" s="32">
        <f t="shared" si="4"/>
        <v>-0.006432980822</v>
      </c>
      <c r="F94" s="31">
        <v>115.860001</v>
      </c>
      <c r="G94" s="32">
        <f t="shared" si="5"/>
        <v>-0.007223939286</v>
      </c>
      <c r="H94" s="32">
        <f t="shared" si="6"/>
        <v>0.00005218529881</v>
      </c>
      <c r="I94" s="32">
        <f t="shared" si="7"/>
        <v>-0.01012479855</v>
      </c>
      <c r="J94" s="32">
        <f t="shared" si="8"/>
        <v>0.00006513263489</v>
      </c>
      <c r="K94" s="32"/>
    </row>
    <row r="95" ht="15.75" customHeight="1">
      <c r="A95" s="30">
        <v>44846.0</v>
      </c>
      <c r="B95" s="31">
        <v>356.559998</v>
      </c>
      <c r="C95" s="32">
        <f t="shared" si="2"/>
        <v>-0.003303914583</v>
      </c>
      <c r="D95" s="32">
        <f t="shared" si="3"/>
        <v>0.00001091585157</v>
      </c>
      <c r="E95" s="32">
        <f t="shared" si="4"/>
        <v>-0.003383778108</v>
      </c>
      <c r="F95" s="31">
        <v>115.0</v>
      </c>
      <c r="G95" s="32">
        <f t="shared" si="5"/>
        <v>-0.007450445936</v>
      </c>
      <c r="H95" s="32">
        <f t="shared" si="6"/>
        <v>0.00005550914465</v>
      </c>
      <c r="I95" s="32">
        <f t="shared" si="7"/>
        <v>-0.0103513052</v>
      </c>
      <c r="J95" s="32">
        <f t="shared" si="8"/>
        <v>0.00003502651992</v>
      </c>
      <c r="K95" s="32"/>
    </row>
    <row r="96" ht="15.75" customHeight="1">
      <c r="A96" s="30">
        <v>44847.0</v>
      </c>
      <c r="B96" s="31">
        <v>365.970001</v>
      </c>
      <c r="C96" s="32">
        <f t="shared" si="2"/>
        <v>0.02604884253</v>
      </c>
      <c r="D96" s="32">
        <f t="shared" si="3"/>
        <v>0.0006785421973</v>
      </c>
      <c r="E96" s="32">
        <f t="shared" si="4"/>
        <v>0.02596897901</v>
      </c>
      <c r="F96" s="31">
        <v>119.599998</v>
      </c>
      <c r="G96" s="32">
        <f t="shared" si="5"/>
        <v>0.03922069643</v>
      </c>
      <c r="H96" s="32">
        <f t="shared" si="6"/>
        <v>0.001538263029</v>
      </c>
      <c r="I96" s="32">
        <f t="shared" si="7"/>
        <v>0.03631983717</v>
      </c>
      <c r="J96" s="32">
        <f t="shared" si="8"/>
        <v>0.000943189089</v>
      </c>
      <c r="K96" s="32"/>
    </row>
    <row r="97" ht="15.75" customHeight="1">
      <c r="A97" s="30">
        <v>44848.0</v>
      </c>
      <c r="B97" s="31">
        <v>357.630005</v>
      </c>
      <c r="C97" s="32">
        <f t="shared" si="2"/>
        <v>-0.02305241918</v>
      </c>
      <c r="D97" s="32">
        <f t="shared" si="3"/>
        <v>0.0005314140302</v>
      </c>
      <c r="E97" s="32">
        <f t="shared" si="4"/>
        <v>-0.02313228271</v>
      </c>
      <c r="F97" s="31">
        <v>112.269997</v>
      </c>
      <c r="G97" s="32">
        <f t="shared" si="5"/>
        <v>-0.06324616704</v>
      </c>
      <c r="H97" s="32">
        <f t="shared" si="6"/>
        <v>0.004000077646</v>
      </c>
      <c r="I97" s="32">
        <f t="shared" si="7"/>
        <v>-0.06614702631</v>
      </c>
      <c r="J97" s="32">
        <f t="shared" si="8"/>
        <v>0.001530131713</v>
      </c>
      <c r="K97" s="32"/>
    </row>
    <row r="98" ht="15.75" customHeight="1">
      <c r="A98" s="30">
        <v>44851.0</v>
      </c>
      <c r="B98" s="31">
        <v>366.820007</v>
      </c>
      <c r="C98" s="32">
        <f t="shared" si="2"/>
        <v>0.02537233723</v>
      </c>
      <c r="D98" s="32">
        <f t="shared" si="3"/>
        <v>0.0006437554964</v>
      </c>
      <c r="E98" s="32">
        <f t="shared" si="4"/>
        <v>0.0252924737</v>
      </c>
      <c r="F98" s="31">
        <v>118.879997</v>
      </c>
      <c r="G98" s="32">
        <f t="shared" si="5"/>
        <v>0.05720789798</v>
      </c>
      <c r="H98" s="32">
        <f t="shared" si="6"/>
        <v>0.003272743592</v>
      </c>
      <c r="I98" s="32">
        <f t="shared" si="7"/>
        <v>0.05430703872</v>
      </c>
      <c r="J98" s="32">
        <f t="shared" si="8"/>
        <v>0.001373559349</v>
      </c>
      <c r="K98" s="32"/>
    </row>
    <row r="99" ht="15.75" customHeight="1">
      <c r="A99" s="30">
        <v>44852.0</v>
      </c>
      <c r="B99" s="31">
        <v>371.130005</v>
      </c>
      <c r="C99" s="32">
        <f t="shared" si="2"/>
        <v>0.01168113541</v>
      </c>
      <c r="D99" s="32">
        <f t="shared" si="3"/>
        <v>0.0001364489245</v>
      </c>
      <c r="E99" s="32">
        <f t="shared" si="4"/>
        <v>0.01160127188</v>
      </c>
      <c r="F99" s="31">
        <v>119.669998</v>
      </c>
      <c r="G99" s="32">
        <f t="shared" si="5"/>
        <v>0.006623382139</v>
      </c>
      <c r="H99" s="32">
        <f t="shared" si="6"/>
        <v>0.00004386919096</v>
      </c>
      <c r="I99" s="32">
        <f t="shared" si="7"/>
        <v>0.003722522876</v>
      </c>
      <c r="J99" s="32">
        <f t="shared" si="8"/>
        <v>0.00004318599998</v>
      </c>
      <c r="K99" s="32"/>
    </row>
    <row r="100" ht="15.75" customHeight="1">
      <c r="A100" s="30">
        <v>44853.0</v>
      </c>
      <c r="B100" s="31">
        <v>368.5</v>
      </c>
      <c r="C100" s="32">
        <f t="shared" si="2"/>
        <v>-0.007111707386</v>
      </c>
      <c r="D100" s="32">
        <f t="shared" si="3"/>
        <v>0.00005057638194</v>
      </c>
      <c r="E100" s="32">
        <f t="shared" si="4"/>
        <v>-0.007191570911</v>
      </c>
      <c r="F100" s="31">
        <v>120.510002</v>
      </c>
      <c r="G100" s="32">
        <f t="shared" si="5"/>
        <v>0.006994815763</v>
      </c>
      <c r="H100" s="32">
        <f t="shared" si="6"/>
        <v>0.00004892744755</v>
      </c>
      <c r="I100" s="32">
        <f t="shared" si="7"/>
        <v>0.004093956499</v>
      </c>
      <c r="J100" s="32">
        <f t="shared" si="8"/>
        <v>-0.00002944197847</v>
      </c>
      <c r="K100" s="32"/>
    </row>
    <row r="101" ht="15.75" customHeight="1">
      <c r="A101" s="30">
        <v>44854.0</v>
      </c>
      <c r="B101" s="31">
        <v>365.410004</v>
      </c>
      <c r="C101" s="32">
        <f t="shared" si="2"/>
        <v>-0.008420689845</v>
      </c>
      <c r="D101" s="32">
        <f t="shared" si="3"/>
        <v>0.00007090801746</v>
      </c>
      <c r="E101" s="32">
        <f t="shared" si="4"/>
        <v>-0.008500553369</v>
      </c>
      <c r="F101" s="31">
        <v>121.940002</v>
      </c>
      <c r="G101" s="32">
        <f t="shared" si="5"/>
        <v>0.01179638325</v>
      </c>
      <c r="H101" s="32">
        <f t="shared" si="6"/>
        <v>0.0001391546577</v>
      </c>
      <c r="I101" s="32">
        <f t="shared" si="7"/>
        <v>0.008895523983</v>
      </c>
      <c r="J101" s="32">
        <f t="shared" si="8"/>
        <v>-0.00007561687636</v>
      </c>
      <c r="K101" s="32"/>
    </row>
    <row r="102" ht="15.75" customHeight="1">
      <c r="A102" s="30">
        <v>44855.0</v>
      </c>
      <c r="B102" s="31">
        <v>374.290009</v>
      </c>
      <c r="C102" s="32">
        <f t="shared" si="2"/>
        <v>0.02401090028</v>
      </c>
      <c r="D102" s="32">
        <f t="shared" si="3"/>
        <v>0.0005765233321</v>
      </c>
      <c r="E102" s="32">
        <f t="shared" si="4"/>
        <v>0.02393103675</v>
      </c>
      <c r="F102" s="31">
        <v>124.660004</v>
      </c>
      <c r="G102" s="32">
        <f t="shared" si="5"/>
        <v>0.02206092659</v>
      </c>
      <c r="H102" s="32">
        <f t="shared" si="6"/>
        <v>0.0004866844819</v>
      </c>
      <c r="I102" s="32">
        <f t="shared" si="7"/>
        <v>0.01916006732</v>
      </c>
      <c r="J102" s="32">
        <f t="shared" si="8"/>
        <v>0.0004585202753</v>
      </c>
      <c r="K102" s="32"/>
    </row>
    <row r="103" ht="15.75" customHeight="1">
      <c r="A103" s="30">
        <v>44858.0</v>
      </c>
      <c r="B103" s="31">
        <v>378.869995</v>
      </c>
      <c r="C103" s="32">
        <f t="shared" si="2"/>
        <v>0.01216220307</v>
      </c>
      <c r="D103" s="32">
        <f t="shared" si="3"/>
        <v>0.0001479191835</v>
      </c>
      <c r="E103" s="32">
        <f t="shared" si="4"/>
        <v>0.01208233954</v>
      </c>
      <c r="F103" s="31">
        <v>125.989998</v>
      </c>
      <c r="G103" s="32">
        <f t="shared" si="5"/>
        <v>0.01061245938</v>
      </c>
      <c r="H103" s="32">
        <f t="shared" si="6"/>
        <v>0.0001126242941</v>
      </c>
      <c r="I103" s="32">
        <f t="shared" si="7"/>
        <v>0.007711600117</v>
      </c>
      <c r="J103" s="32">
        <f t="shared" si="8"/>
        <v>0.00009317417103</v>
      </c>
      <c r="K103" s="32"/>
    </row>
    <row r="104" ht="15.75" customHeight="1">
      <c r="A104" s="30">
        <v>44859.0</v>
      </c>
      <c r="B104" s="31">
        <v>384.920013</v>
      </c>
      <c r="C104" s="32">
        <f t="shared" si="2"/>
        <v>0.01584242913</v>
      </c>
      <c r="D104" s="32">
        <f t="shared" si="3"/>
        <v>0.0002509825608</v>
      </c>
      <c r="E104" s="32">
        <f t="shared" si="4"/>
        <v>0.01576256561</v>
      </c>
      <c r="F104" s="31">
        <v>132.610001</v>
      </c>
      <c r="G104" s="32">
        <f t="shared" si="5"/>
        <v>0.05120997438</v>
      </c>
      <c r="H104" s="32">
        <f t="shared" si="6"/>
        <v>0.002622461476</v>
      </c>
      <c r="I104" s="32">
        <f t="shared" si="7"/>
        <v>0.04830911512</v>
      </c>
      <c r="J104" s="32">
        <f t="shared" si="8"/>
        <v>0.0007614755965</v>
      </c>
      <c r="K104" s="32"/>
    </row>
    <row r="105" ht="15.75" customHeight="1">
      <c r="A105" s="30">
        <v>44860.0</v>
      </c>
      <c r="B105" s="31">
        <v>382.019989</v>
      </c>
      <c r="C105" s="32">
        <f t="shared" si="2"/>
        <v>-0.007562619799</v>
      </c>
      <c r="D105" s="32">
        <f t="shared" si="3"/>
        <v>0.00005719321822</v>
      </c>
      <c r="E105" s="32">
        <f t="shared" si="4"/>
        <v>-0.007642483324</v>
      </c>
      <c r="F105" s="31">
        <v>128.960007</v>
      </c>
      <c r="G105" s="32">
        <f t="shared" si="5"/>
        <v>-0.02791016419</v>
      </c>
      <c r="H105" s="32">
        <f t="shared" si="6"/>
        <v>0.0007789772652</v>
      </c>
      <c r="I105" s="32">
        <f t="shared" si="7"/>
        <v>-0.03081102345</v>
      </c>
      <c r="J105" s="32">
        <f t="shared" si="8"/>
        <v>0.0002354727329</v>
      </c>
      <c r="K105" s="32"/>
    </row>
    <row r="106" ht="15.75" customHeight="1">
      <c r="A106" s="30">
        <v>44861.0</v>
      </c>
      <c r="B106" s="31">
        <v>379.980011</v>
      </c>
      <c r="C106" s="32">
        <f t="shared" si="2"/>
        <v>-0.005354285757</v>
      </c>
      <c r="D106" s="32">
        <f t="shared" si="3"/>
        <v>0.00002866837597</v>
      </c>
      <c r="E106" s="32">
        <f t="shared" si="4"/>
        <v>-0.005434149282</v>
      </c>
      <c r="F106" s="31">
        <v>131.759995</v>
      </c>
      <c r="G106" s="32">
        <f t="shared" si="5"/>
        <v>0.02147971488</v>
      </c>
      <c r="H106" s="32">
        <f t="shared" si="6"/>
        <v>0.0004613781515</v>
      </c>
      <c r="I106" s="32">
        <f t="shared" si="7"/>
        <v>0.01857885562</v>
      </c>
      <c r="J106" s="32">
        <f t="shared" si="8"/>
        <v>-0.0001009602749</v>
      </c>
      <c r="K106" s="32"/>
    </row>
    <row r="107" ht="15.75" customHeight="1">
      <c r="A107" s="30">
        <v>44862.0</v>
      </c>
      <c r="B107" s="31">
        <v>389.019989</v>
      </c>
      <c r="C107" s="32">
        <f t="shared" si="2"/>
        <v>0.0235120792</v>
      </c>
      <c r="D107" s="32">
        <f t="shared" si="3"/>
        <v>0.0005528178682</v>
      </c>
      <c r="E107" s="32">
        <f t="shared" si="4"/>
        <v>0.02343221567</v>
      </c>
      <c r="F107" s="31">
        <v>138.339996</v>
      </c>
      <c r="G107" s="32">
        <f t="shared" si="5"/>
        <v>0.04873234634</v>
      </c>
      <c r="H107" s="32">
        <f t="shared" si="6"/>
        <v>0.002374841579</v>
      </c>
      <c r="I107" s="32">
        <f t="shared" si="7"/>
        <v>0.04583148707</v>
      </c>
      <c r="J107" s="32">
        <f t="shared" si="8"/>
        <v>0.00107393329</v>
      </c>
      <c r="K107" s="32"/>
    </row>
    <row r="108" ht="15.75" customHeight="1">
      <c r="A108" s="30">
        <v>44865.0</v>
      </c>
      <c r="B108" s="31">
        <v>386.209991</v>
      </c>
      <c r="C108" s="32">
        <f t="shared" si="2"/>
        <v>-0.007249488227</v>
      </c>
      <c r="D108" s="32">
        <f t="shared" si="3"/>
        <v>0.00005255507955</v>
      </c>
      <c r="E108" s="32">
        <f t="shared" si="4"/>
        <v>-0.007329351752</v>
      </c>
      <c r="F108" s="31">
        <v>134.970001</v>
      </c>
      <c r="G108" s="32">
        <f t="shared" si="5"/>
        <v>-0.02466185533</v>
      </c>
      <c r="H108" s="32">
        <f t="shared" si="6"/>
        <v>0.0006082071082</v>
      </c>
      <c r="I108" s="32">
        <f t="shared" si="7"/>
        <v>-0.02756271459</v>
      </c>
      <c r="J108" s="32">
        <f t="shared" si="8"/>
        <v>0.0002020168305</v>
      </c>
      <c r="K108" s="32"/>
    </row>
    <row r="109" ht="15.75" customHeight="1">
      <c r="A109" s="30">
        <v>44866.0</v>
      </c>
      <c r="B109" s="31">
        <v>384.519989</v>
      </c>
      <c r="C109" s="32">
        <f t="shared" si="2"/>
        <v>-0.004385465085</v>
      </c>
      <c r="D109" s="32">
        <f t="shared" si="3"/>
        <v>0.00001923230401</v>
      </c>
      <c r="E109" s="32">
        <f t="shared" si="4"/>
        <v>-0.00446532861</v>
      </c>
      <c r="F109" s="31">
        <v>135.429993</v>
      </c>
      <c r="G109" s="32">
        <f t="shared" si="5"/>
        <v>0.00340231105</v>
      </c>
      <c r="H109" s="32">
        <f t="shared" si="6"/>
        <v>0.00001157572048</v>
      </c>
      <c r="I109" s="32">
        <f t="shared" si="7"/>
        <v>0.0005014517866</v>
      </c>
      <c r="J109" s="32">
        <f t="shared" si="8"/>
        <v>-0.000002239147009</v>
      </c>
      <c r="K109" s="32"/>
    </row>
    <row r="110" ht="15.75" customHeight="1">
      <c r="A110" s="30">
        <v>44867.0</v>
      </c>
      <c r="B110" s="31">
        <v>374.869995</v>
      </c>
      <c r="C110" s="32">
        <f t="shared" si="2"/>
        <v>-0.02541648873</v>
      </c>
      <c r="D110" s="32">
        <f t="shared" si="3"/>
        <v>0.0006459978992</v>
      </c>
      <c r="E110" s="32">
        <f t="shared" si="4"/>
        <v>-0.02549635225</v>
      </c>
      <c r="F110" s="31">
        <v>132.190002</v>
      </c>
      <c r="G110" s="32">
        <f t="shared" si="5"/>
        <v>-0.02421455326</v>
      </c>
      <c r="H110" s="32">
        <f t="shared" si="6"/>
        <v>0.0005863445895</v>
      </c>
      <c r="I110" s="32">
        <f t="shared" si="7"/>
        <v>-0.02711541252</v>
      </c>
      <c r="J110" s="32">
        <f t="shared" si="8"/>
        <v>0.0006913441091</v>
      </c>
      <c r="K110" s="32"/>
    </row>
    <row r="111" ht="15.75" customHeight="1">
      <c r="A111" s="30">
        <v>44868.0</v>
      </c>
      <c r="B111" s="31">
        <v>371.01001</v>
      </c>
      <c r="C111" s="32">
        <f t="shared" si="2"/>
        <v>-0.01035024249</v>
      </c>
      <c r="D111" s="32">
        <f t="shared" si="3"/>
        <v>0.0001071275195</v>
      </c>
      <c r="E111" s="32">
        <f t="shared" si="4"/>
        <v>-0.01043010601</v>
      </c>
      <c r="F111" s="31">
        <v>134.210007</v>
      </c>
      <c r="G111" s="32">
        <f t="shared" si="5"/>
        <v>0.01516549285</v>
      </c>
      <c r="H111" s="32">
        <f t="shared" si="6"/>
        <v>0.0002299921733</v>
      </c>
      <c r="I111" s="32">
        <f t="shared" si="7"/>
        <v>0.01226463358</v>
      </c>
      <c r="J111" s="32">
        <f t="shared" si="8"/>
        <v>-0.0001279214285</v>
      </c>
      <c r="K111" s="32"/>
    </row>
    <row r="112" ht="15.75" customHeight="1">
      <c r="A112" s="30">
        <v>44869.0</v>
      </c>
      <c r="B112" s="31">
        <v>376.350006</v>
      </c>
      <c r="C112" s="32">
        <f t="shared" si="2"/>
        <v>0.01429053405</v>
      </c>
      <c r="D112" s="32">
        <f t="shared" si="3"/>
        <v>0.0002042193634</v>
      </c>
      <c r="E112" s="32">
        <f t="shared" si="4"/>
        <v>0.01421067052</v>
      </c>
      <c r="F112" s="31">
        <v>141.559998</v>
      </c>
      <c r="G112" s="32">
        <f t="shared" si="5"/>
        <v>0.05331785178</v>
      </c>
      <c r="H112" s="32">
        <f t="shared" si="6"/>
        <v>0.002842793319</v>
      </c>
      <c r="I112" s="32">
        <f t="shared" si="7"/>
        <v>0.05041699252</v>
      </c>
      <c r="J112" s="32">
        <f t="shared" si="8"/>
        <v>0.0007164592694</v>
      </c>
      <c r="K112" s="32"/>
    </row>
    <row r="113" ht="15.75" customHeight="1">
      <c r="A113" s="30">
        <v>44872.0</v>
      </c>
      <c r="B113" s="31">
        <v>379.950012</v>
      </c>
      <c r="C113" s="32">
        <f t="shared" si="2"/>
        <v>0.009520119276</v>
      </c>
      <c r="D113" s="32">
        <f t="shared" si="3"/>
        <v>0.00009063267102</v>
      </c>
      <c r="E113" s="32">
        <f t="shared" si="4"/>
        <v>0.009440255751</v>
      </c>
      <c r="F113" s="31">
        <v>143.009995</v>
      </c>
      <c r="G113" s="32">
        <f t="shared" si="5"/>
        <v>0.01019088157</v>
      </c>
      <c r="H113" s="32">
        <f t="shared" si="6"/>
        <v>0.0001038540672</v>
      </c>
      <c r="I113" s="32">
        <f t="shared" si="7"/>
        <v>0.00729002231</v>
      </c>
      <c r="J113" s="32">
        <f t="shared" si="8"/>
        <v>0.00006881967504</v>
      </c>
      <c r="K113" s="32"/>
    </row>
    <row r="114" ht="15.75" customHeight="1">
      <c r="A114" s="30">
        <v>44873.0</v>
      </c>
      <c r="B114" s="31">
        <v>382.0</v>
      </c>
      <c r="C114" s="32">
        <f t="shared" si="2"/>
        <v>0.005380911908</v>
      </c>
      <c r="D114" s="32">
        <f t="shared" si="3"/>
        <v>0.00002895421296</v>
      </c>
      <c r="E114" s="32">
        <f t="shared" si="4"/>
        <v>0.005301048383</v>
      </c>
      <c r="F114" s="31">
        <v>146.020004</v>
      </c>
      <c r="G114" s="32">
        <f t="shared" si="5"/>
        <v>0.0208291031</v>
      </c>
      <c r="H114" s="32">
        <f t="shared" si="6"/>
        <v>0.0004338515359</v>
      </c>
      <c r="I114" s="32">
        <f t="shared" si="7"/>
        <v>0.01792824384</v>
      </c>
      <c r="J114" s="32">
        <f t="shared" si="8"/>
        <v>0.00009503848799</v>
      </c>
      <c r="K114" s="32"/>
    </row>
    <row r="115" ht="15.75" customHeight="1">
      <c r="A115" s="30">
        <v>44874.0</v>
      </c>
      <c r="B115" s="31">
        <v>374.130005</v>
      </c>
      <c r="C115" s="32">
        <f t="shared" si="2"/>
        <v>-0.02081726464</v>
      </c>
      <c r="D115" s="32">
        <f t="shared" si="3"/>
        <v>0.0004333585072</v>
      </c>
      <c r="E115" s="32">
        <f t="shared" si="4"/>
        <v>-0.02089712817</v>
      </c>
      <c r="F115" s="31">
        <v>137.759995</v>
      </c>
      <c r="G115" s="32">
        <f t="shared" si="5"/>
        <v>-0.05823062164</v>
      </c>
      <c r="H115" s="32">
        <f t="shared" si="6"/>
        <v>0.003390805296</v>
      </c>
      <c r="I115" s="32">
        <f t="shared" si="7"/>
        <v>-0.0611314809</v>
      </c>
      <c r="J115" s="32">
        <f t="shared" si="8"/>
        <v>0.001277472391</v>
      </c>
      <c r="K115" s="32"/>
    </row>
    <row r="116" ht="15.75" customHeight="1">
      <c r="A116" s="30">
        <v>44875.0</v>
      </c>
      <c r="B116" s="31">
        <v>394.690002</v>
      </c>
      <c r="C116" s="32">
        <f t="shared" si="2"/>
        <v>0.05349730775</v>
      </c>
      <c r="D116" s="32">
        <f t="shared" si="3"/>
        <v>0.002861961937</v>
      </c>
      <c r="E116" s="32">
        <f t="shared" si="4"/>
        <v>0.05341744423</v>
      </c>
      <c r="F116" s="31">
        <v>157.5</v>
      </c>
      <c r="G116" s="32">
        <f t="shared" si="5"/>
        <v>0.1339124539</v>
      </c>
      <c r="H116" s="32">
        <f t="shared" si="6"/>
        <v>0.0179325453</v>
      </c>
      <c r="I116" s="32">
        <f t="shared" si="7"/>
        <v>0.1310115946</v>
      </c>
      <c r="J116" s="32">
        <f t="shared" si="8"/>
        <v>0.006998304549</v>
      </c>
      <c r="K116" s="32"/>
    </row>
    <row r="117" ht="15.75" customHeight="1">
      <c r="A117" s="30">
        <v>44876.0</v>
      </c>
      <c r="B117" s="31">
        <v>398.51001</v>
      </c>
      <c r="C117" s="32">
        <f t="shared" si="2"/>
        <v>0.009631965395</v>
      </c>
      <c r="D117" s="32">
        <f t="shared" si="3"/>
        <v>0.00009277475736</v>
      </c>
      <c r="E117" s="32">
        <f t="shared" si="4"/>
        <v>0.00955210187</v>
      </c>
      <c r="F117" s="31">
        <v>163.270004</v>
      </c>
      <c r="G117" s="32">
        <f t="shared" si="5"/>
        <v>0.03597983837</v>
      </c>
      <c r="H117" s="32">
        <f t="shared" si="6"/>
        <v>0.001294548769</v>
      </c>
      <c r="I117" s="32">
        <f t="shared" si="7"/>
        <v>0.03307897911</v>
      </c>
      <c r="J117" s="32">
        <f t="shared" si="8"/>
        <v>0.0003159737782</v>
      </c>
      <c r="K117" s="32"/>
    </row>
    <row r="118" ht="15.75" customHeight="1">
      <c r="A118" s="30">
        <v>44879.0</v>
      </c>
      <c r="B118" s="31">
        <v>395.119995</v>
      </c>
      <c r="C118" s="32">
        <f t="shared" si="2"/>
        <v>-0.008543113534</v>
      </c>
      <c r="D118" s="32">
        <f t="shared" si="3"/>
        <v>0.00007298478885</v>
      </c>
      <c r="E118" s="32">
        <f t="shared" si="4"/>
        <v>-0.008622977059</v>
      </c>
      <c r="F118" s="31">
        <v>162.949997</v>
      </c>
      <c r="G118" s="32">
        <f t="shared" si="5"/>
        <v>-0.001961909764</v>
      </c>
      <c r="H118" s="32">
        <f t="shared" si="6"/>
        <v>0.000003849089923</v>
      </c>
      <c r="I118" s="32">
        <f t="shared" si="7"/>
        <v>-0.004862769028</v>
      </c>
      <c r="J118" s="32">
        <f t="shared" si="8"/>
        <v>0.00004193154577</v>
      </c>
      <c r="K118" s="32"/>
    </row>
    <row r="119" ht="15.75" customHeight="1">
      <c r="A119" s="30">
        <v>44880.0</v>
      </c>
      <c r="B119" s="31">
        <v>398.48999</v>
      </c>
      <c r="C119" s="32">
        <f t="shared" si="2"/>
        <v>0.00849287514</v>
      </c>
      <c r="D119" s="32">
        <f t="shared" si="3"/>
        <v>0.00007212892814</v>
      </c>
      <c r="E119" s="32">
        <f t="shared" si="4"/>
        <v>0.008413011615</v>
      </c>
      <c r="F119" s="31">
        <v>166.660004</v>
      </c>
      <c r="G119" s="32">
        <f t="shared" si="5"/>
        <v>0.02251244608</v>
      </c>
      <c r="H119" s="32">
        <f t="shared" si="6"/>
        <v>0.0005068102286</v>
      </c>
      <c r="I119" s="32">
        <f t="shared" si="7"/>
        <v>0.01961158682</v>
      </c>
      <c r="J119" s="32">
        <f t="shared" si="8"/>
        <v>0.0001649925077</v>
      </c>
      <c r="K119" s="32"/>
    </row>
    <row r="120" ht="15.75" customHeight="1">
      <c r="A120" s="30">
        <v>44881.0</v>
      </c>
      <c r="B120" s="31">
        <v>395.450012</v>
      </c>
      <c r="C120" s="32">
        <f t="shared" si="2"/>
        <v>-0.007657991407</v>
      </c>
      <c r="D120" s="32">
        <f t="shared" si="3"/>
        <v>0.00005864483239</v>
      </c>
      <c r="E120" s="32">
        <f t="shared" si="4"/>
        <v>-0.007737854932</v>
      </c>
      <c r="F120" s="31">
        <v>159.100006</v>
      </c>
      <c r="G120" s="32">
        <f t="shared" si="5"/>
        <v>-0.0464228599</v>
      </c>
      <c r="H120" s="32">
        <f t="shared" si="6"/>
        <v>0.002155081921</v>
      </c>
      <c r="I120" s="32">
        <f t="shared" si="7"/>
        <v>-0.04932371916</v>
      </c>
      <c r="J120" s="32">
        <f t="shared" si="8"/>
        <v>0.0003816597836</v>
      </c>
      <c r="K120" s="32"/>
    </row>
    <row r="121" ht="15.75" customHeight="1">
      <c r="A121" s="30">
        <v>44882.0</v>
      </c>
      <c r="B121" s="31">
        <v>394.23999</v>
      </c>
      <c r="C121" s="32">
        <f t="shared" si="2"/>
        <v>-0.003064551771</v>
      </c>
      <c r="D121" s="32">
        <f t="shared" si="3"/>
        <v>0.000009391477556</v>
      </c>
      <c r="E121" s="32">
        <f t="shared" si="4"/>
        <v>-0.003144415296</v>
      </c>
      <c r="F121" s="31">
        <v>156.770004</v>
      </c>
      <c r="G121" s="32">
        <f t="shared" si="5"/>
        <v>-0.01475318446</v>
      </c>
      <c r="H121" s="32">
        <f t="shared" si="6"/>
        <v>0.0002176564517</v>
      </c>
      <c r="I121" s="32">
        <f t="shared" si="7"/>
        <v>-0.01765404372</v>
      </c>
      <c r="J121" s="32">
        <f t="shared" si="8"/>
        <v>0.00005551164511</v>
      </c>
      <c r="K121" s="32"/>
    </row>
    <row r="122" ht="15.75" customHeight="1">
      <c r="A122" s="30">
        <v>44883.0</v>
      </c>
      <c r="B122" s="31">
        <v>396.029999</v>
      </c>
      <c r="C122" s="32">
        <f t="shared" si="2"/>
        <v>0.004530127896</v>
      </c>
      <c r="D122" s="32">
        <f t="shared" si="3"/>
        <v>0.00002052205875</v>
      </c>
      <c r="E122" s="32">
        <f t="shared" si="4"/>
        <v>0.004450264371</v>
      </c>
      <c r="F122" s="31">
        <v>154.089996</v>
      </c>
      <c r="G122" s="32">
        <f t="shared" si="5"/>
        <v>-0.01724296726</v>
      </c>
      <c r="H122" s="32">
        <f t="shared" si="6"/>
        <v>0.00029731992</v>
      </c>
      <c r="I122" s="32">
        <f t="shared" si="7"/>
        <v>-0.02014382652</v>
      </c>
      <c r="J122" s="32">
        <f t="shared" si="8"/>
        <v>-0.00008964535348</v>
      </c>
      <c r="K122" s="32"/>
    </row>
    <row r="123" ht="15.75" customHeight="1">
      <c r="A123" s="30">
        <v>44886.0</v>
      </c>
      <c r="B123" s="31">
        <v>394.589996</v>
      </c>
      <c r="C123" s="32">
        <f t="shared" si="2"/>
        <v>-0.003642722424</v>
      </c>
      <c r="D123" s="32">
        <f t="shared" si="3"/>
        <v>0.00001326942666</v>
      </c>
      <c r="E123" s="32">
        <f t="shared" si="4"/>
        <v>-0.003722585949</v>
      </c>
      <c r="F123" s="31">
        <v>153.169998</v>
      </c>
      <c r="G123" s="32">
        <f t="shared" si="5"/>
        <v>-0.005988418716</v>
      </c>
      <c r="H123" s="32">
        <f t="shared" si="6"/>
        <v>0.00003586115872</v>
      </c>
      <c r="I123" s="32">
        <f t="shared" si="7"/>
        <v>-0.008889277979</v>
      </c>
      <c r="J123" s="32">
        <f t="shared" si="8"/>
        <v>0.0000330911013</v>
      </c>
      <c r="K123" s="32"/>
    </row>
    <row r="124" ht="15.75" customHeight="1">
      <c r="A124" s="30">
        <v>44887.0</v>
      </c>
      <c r="B124" s="31">
        <v>399.899994</v>
      </c>
      <c r="C124" s="32">
        <f t="shared" si="2"/>
        <v>0.01336725984</v>
      </c>
      <c r="D124" s="32">
        <f t="shared" si="3"/>
        <v>0.0001786836356</v>
      </c>
      <c r="E124" s="32">
        <f t="shared" si="4"/>
        <v>0.01328739631</v>
      </c>
      <c r="F124" s="31">
        <v>160.380005</v>
      </c>
      <c r="G124" s="32">
        <f t="shared" si="5"/>
        <v>0.04599762794</v>
      </c>
      <c r="H124" s="32">
        <f t="shared" si="6"/>
        <v>0.002115781776</v>
      </c>
      <c r="I124" s="32">
        <f t="shared" si="7"/>
        <v>0.04309676867</v>
      </c>
      <c r="J124" s="32">
        <f t="shared" si="8"/>
        <v>0.0005726438451</v>
      </c>
      <c r="K124" s="32"/>
    </row>
    <row r="125" ht="15.75" customHeight="1">
      <c r="A125" s="30">
        <v>44888.0</v>
      </c>
      <c r="B125" s="31">
        <v>402.420013</v>
      </c>
      <c r="C125" s="32">
        <f t="shared" si="2"/>
        <v>0.006281850795</v>
      </c>
      <c r="D125" s="32">
        <f t="shared" si="3"/>
        <v>0.00003946164941</v>
      </c>
      <c r="E125" s="32">
        <f t="shared" si="4"/>
        <v>0.00620198727</v>
      </c>
      <c r="F125" s="31">
        <v>165.190002</v>
      </c>
      <c r="G125" s="32">
        <f t="shared" si="5"/>
        <v>0.02955030812</v>
      </c>
      <c r="H125" s="32">
        <f t="shared" si="6"/>
        <v>0.00087322071</v>
      </c>
      <c r="I125" s="32">
        <f t="shared" si="7"/>
        <v>0.02664944886</v>
      </c>
      <c r="J125" s="32">
        <f t="shared" si="8"/>
        <v>0.0001652795426</v>
      </c>
      <c r="K125" s="32"/>
    </row>
    <row r="126" ht="15.75" customHeight="1">
      <c r="A126" s="30">
        <v>44890.0</v>
      </c>
      <c r="B126" s="31">
        <v>402.329987</v>
      </c>
      <c r="C126" s="32">
        <f t="shared" si="2"/>
        <v>-0.0002237365651</v>
      </c>
      <c r="D126" s="32">
        <f t="shared" si="3"/>
        <v>0.00000005005805056</v>
      </c>
      <c r="E126" s="32">
        <f t="shared" si="4"/>
        <v>-0.0003036000899</v>
      </c>
      <c r="F126" s="31">
        <v>162.699997</v>
      </c>
      <c r="G126" s="32">
        <f t="shared" si="5"/>
        <v>-0.01518834289</v>
      </c>
      <c r="H126" s="32">
        <f t="shared" si="6"/>
        <v>0.0002306857597</v>
      </c>
      <c r="I126" s="32">
        <f t="shared" si="7"/>
        <v>-0.01808920215</v>
      </c>
      <c r="J126" s="32">
        <f t="shared" si="8"/>
        <v>0.0000054918834</v>
      </c>
      <c r="K126" s="32"/>
    </row>
    <row r="127" ht="15.75" customHeight="1">
      <c r="A127" s="30">
        <v>44893.0</v>
      </c>
      <c r="B127" s="31">
        <v>395.910004</v>
      </c>
      <c r="C127" s="32">
        <f t="shared" si="2"/>
        <v>-0.01608569228</v>
      </c>
      <c r="D127" s="32">
        <f t="shared" si="3"/>
        <v>0.0002587494961</v>
      </c>
      <c r="E127" s="32">
        <f t="shared" si="4"/>
        <v>-0.0161655558</v>
      </c>
      <c r="F127" s="31">
        <v>158.270004</v>
      </c>
      <c r="G127" s="32">
        <f t="shared" si="5"/>
        <v>-0.02760553517</v>
      </c>
      <c r="H127" s="32">
        <f t="shared" si="6"/>
        <v>0.0007620655719</v>
      </c>
      <c r="I127" s="32">
        <f t="shared" si="7"/>
        <v>-0.03050639443</v>
      </c>
      <c r="J127" s="32">
        <f t="shared" si="8"/>
        <v>0.0004931528215</v>
      </c>
      <c r="K127" s="32"/>
    </row>
    <row r="128" ht="15.75" customHeight="1">
      <c r="A128" s="30">
        <v>44894.0</v>
      </c>
      <c r="B128" s="31">
        <v>395.230011</v>
      </c>
      <c r="C128" s="32">
        <f t="shared" si="2"/>
        <v>-0.001719021044</v>
      </c>
      <c r="D128" s="32">
        <f t="shared" si="3"/>
        <v>0.000002955033351</v>
      </c>
      <c r="E128" s="32">
        <f t="shared" si="4"/>
        <v>-0.001798884569</v>
      </c>
      <c r="F128" s="31">
        <v>156.389999</v>
      </c>
      <c r="G128" s="32">
        <f t="shared" si="5"/>
        <v>-0.01194957956</v>
      </c>
      <c r="H128" s="32">
        <f t="shared" si="6"/>
        <v>0.0001427924518</v>
      </c>
      <c r="I128" s="32">
        <f t="shared" si="7"/>
        <v>-0.01485043883</v>
      </c>
      <c r="J128" s="32">
        <f t="shared" si="8"/>
        <v>0.00002671422525</v>
      </c>
      <c r="K128" s="32"/>
    </row>
    <row r="129" ht="15.75" customHeight="1">
      <c r="A129" s="30">
        <v>44895.0</v>
      </c>
      <c r="B129" s="31">
        <v>407.679993</v>
      </c>
      <c r="C129" s="32">
        <f t="shared" si="2"/>
        <v>0.03101463402</v>
      </c>
      <c r="D129" s="32">
        <f t="shared" si="3"/>
        <v>0.0009619075233</v>
      </c>
      <c r="E129" s="32">
        <f t="shared" si="4"/>
        <v>0.03093477049</v>
      </c>
      <c r="F129" s="31">
        <v>169.229996</v>
      </c>
      <c r="G129" s="32">
        <f t="shared" si="5"/>
        <v>0.07890583173</v>
      </c>
      <c r="H129" s="32">
        <f t="shared" si="6"/>
        <v>0.006226130281</v>
      </c>
      <c r="I129" s="32">
        <f t="shared" si="7"/>
        <v>0.07600497247</v>
      </c>
      <c r="J129" s="32">
        <f t="shared" si="8"/>
        <v>0.00235119638</v>
      </c>
      <c r="K129" s="32"/>
    </row>
    <row r="130" ht="15.75" customHeight="1">
      <c r="A130" s="30">
        <v>44896.0</v>
      </c>
      <c r="B130" s="31">
        <v>407.380005</v>
      </c>
      <c r="C130" s="32">
        <f t="shared" si="2"/>
        <v>-0.0007361127139</v>
      </c>
      <c r="D130" s="32">
        <f t="shared" si="3"/>
        <v>0.0000005418619275</v>
      </c>
      <c r="E130" s="32">
        <f t="shared" si="4"/>
        <v>-0.0008159762387</v>
      </c>
      <c r="F130" s="31">
        <v>171.350006</v>
      </c>
      <c r="G130" s="32">
        <f t="shared" si="5"/>
        <v>0.01244957055</v>
      </c>
      <c r="H130" s="32">
        <f t="shared" si="6"/>
        <v>0.000154991807</v>
      </c>
      <c r="I130" s="32">
        <f t="shared" si="7"/>
        <v>0.00954871129</v>
      </c>
      <c r="J130" s="32">
        <f t="shared" si="8"/>
        <v>-0.000007791521523</v>
      </c>
      <c r="K130" s="32"/>
    </row>
    <row r="131" ht="15.75" customHeight="1">
      <c r="A131" s="30">
        <v>44897.0</v>
      </c>
      <c r="B131" s="31">
        <v>406.910004</v>
      </c>
      <c r="C131" s="32">
        <f t="shared" si="2"/>
        <v>-0.001154382461</v>
      </c>
      <c r="D131" s="32">
        <f t="shared" si="3"/>
        <v>0.000001332598866</v>
      </c>
      <c r="E131" s="32">
        <f t="shared" si="4"/>
        <v>-0.001234245986</v>
      </c>
      <c r="F131" s="31">
        <v>168.759995</v>
      </c>
      <c r="G131" s="32">
        <f t="shared" si="5"/>
        <v>-0.01523072571</v>
      </c>
      <c r="H131" s="32">
        <f t="shared" si="6"/>
        <v>0.0002319750056</v>
      </c>
      <c r="I131" s="32">
        <f t="shared" si="7"/>
        <v>-0.01813158497</v>
      </c>
      <c r="J131" s="32">
        <f t="shared" si="8"/>
        <v>0.00002237883596</v>
      </c>
      <c r="K131" s="32"/>
    </row>
    <row r="132" ht="15.75" customHeight="1">
      <c r="A132" s="30">
        <v>44900.0</v>
      </c>
      <c r="B132" s="31">
        <v>399.589996</v>
      </c>
      <c r="C132" s="32">
        <f t="shared" si="2"/>
        <v>-0.01815302917</v>
      </c>
      <c r="D132" s="32">
        <f t="shared" si="3"/>
        <v>0.0003295324681</v>
      </c>
      <c r="E132" s="32">
        <f t="shared" si="4"/>
        <v>-0.0182328927</v>
      </c>
      <c r="F132" s="31">
        <v>166.100006</v>
      </c>
      <c r="G132" s="32">
        <f t="shared" si="5"/>
        <v>-0.01588750489</v>
      </c>
      <c r="H132" s="32">
        <f t="shared" si="6"/>
        <v>0.0002524128115</v>
      </c>
      <c r="I132" s="32">
        <f t="shared" si="7"/>
        <v>-0.01878836415</v>
      </c>
      <c r="J132" s="32">
        <f t="shared" si="8"/>
        <v>0.0003425662275</v>
      </c>
      <c r="K132" s="32"/>
    </row>
    <row r="133" ht="15.75" customHeight="1">
      <c r="A133" s="30">
        <v>44901.0</v>
      </c>
      <c r="B133" s="31">
        <v>393.829987</v>
      </c>
      <c r="C133" s="32">
        <f t="shared" si="2"/>
        <v>-0.01451970033</v>
      </c>
      <c r="D133" s="32">
        <f t="shared" si="3"/>
        <v>0.0002108216977</v>
      </c>
      <c r="E133" s="32">
        <f t="shared" si="4"/>
        <v>-0.01459956385</v>
      </c>
      <c r="F133" s="31">
        <v>159.869995</v>
      </c>
      <c r="G133" s="32">
        <f t="shared" si="5"/>
        <v>-0.03822909904</v>
      </c>
      <c r="H133" s="32">
        <f t="shared" si="6"/>
        <v>0.001461464013</v>
      </c>
      <c r="I133" s="32">
        <f t="shared" si="7"/>
        <v>-0.0411299583</v>
      </c>
      <c r="J133" s="32">
        <f t="shared" si="8"/>
        <v>0.0006004794526</v>
      </c>
      <c r="K133" s="32"/>
    </row>
    <row r="134" ht="15.75" customHeight="1">
      <c r="A134" s="30">
        <v>44902.0</v>
      </c>
      <c r="B134" s="31">
        <v>393.160004</v>
      </c>
      <c r="C134" s="32">
        <f t="shared" si="2"/>
        <v>-0.001702647224</v>
      </c>
      <c r="D134" s="32">
        <f t="shared" si="3"/>
        <v>0.00000289900757</v>
      </c>
      <c r="E134" s="32">
        <f t="shared" si="4"/>
        <v>-0.001782510749</v>
      </c>
      <c r="F134" s="31">
        <v>161.199997</v>
      </c>
      <c r="G134" s="32">
        <f t="shared" si="5"/>
        <v>0.008284857761</v>
      </c>
      <c r="H134" s="32">
        <f t="shared" si="6"/>
        <v>0.00006863886812</v>
      </c>
      <c r="I134" s="32">
        <f t="shared" si="7"/>
        <v>0.005383998498</v>
      </c>
      <c r="J134" s="32">
        <f t="shared" si="8"/>
        <v>-0.000009597035195</v>
      </c>
      <c r="K134" s="32"/>
    </row>
    <row r="135" ht="15.75" customHeight="1">
      <c r="A135" s="30">
        <v>44903.0</v>
      </c>
      <c r="B135" s="31">
        <v>396.23999</v>
      </c>
      <c r="C135" s="32">
        <f t="shared" si="2"/>
        <v>0.00780339917</v>
      </c>
      <c r="D135" s="32">
        <f t="shared" si="3"/>
        <v>0.00006089303861</v>
      </c>
      <c r="E135" s="32">
        <f t="shared" si="4"/>
        <v>0.007723535646</v>
      </c>
      <c r="F135" s="31">
        <v>171.690002</v>
      </c>
      <c r="G135" s="32">
        <f t="shared" si="5"/>
        <v>0.06304472528</v>
      </c>
      <c r="H135" s="32">
        <f t="shared" si="6"/>
        <v>0.003974637385</v>
      </c>
      <c r="I135" s="32">
        <f t="shared" si="7"/>
        <v>0.06014386601</v>
      </c>
      <c r="J135" s="32">
        <f t="shared" si="8"/>
        <v>0.000464523293</v>
      </c>
      <c r="K135" s="32"/>
    </row>
    <row r="136" ht="15.75" customHeight="1">
      <c r="A136" s="30">
        <v>44904.0</v>
      </c>
      <c r="B136" s="31">
        <v>393.279999</v>
      </c>
      <c r="C136" s="32">
        <f t="shared" si="2"/>
        <v>-0.007498239208</v>
      </c>
      <c r="D136" s="32">
        <f t="shared" si="3"/>
        <v>0.00005622359122</v>
      </c>
      <c r="E136" s="32">
        <f t="shared" si="4"/>
        <v>-0.007578102733</v>
      </c>
      <c r="F136" s="31">
        <v>170.009995</v>
      </c>
      <c r="G136" s="32">
        <f t="shared" si="5"/>
        <v>-0.009833307298</v>
      </c>
      <c r="H136" s="32">
        <f t="shared" si="6"/>
        <v>0.00009669393243</v>
      </c>
      <c r="I136" s="32">
        <f t="shared" si="7"/>
        <v>-0.01273416656</v>
      </c>
      <c r="J136" s="32">
        <f t="shared" si="8"/>
        <v>0.00009650082242</v>
      </c>
      <c r="K136" s="32"/>
    </row>
    <row r="137" ht="15.75" customHeight="1">
      <c r="A137" s="30">
        <v>44907.0</v>
      </c>
      <c r="B137" s="31">
        <v>398.950012</v>
      </c>
      <c r="C137" s="32">
        <f t="shared" si="2"/>
        <v>0.014314302</v>
      </c>
      <c r="D137" s="32">
        <f t="shared" si="3"/>
        <v>0.0002048992417</v>
      </c>
      <c r="E137" s="32">
        <f t="shared" si="4"/>
        <v>0.01423443847</v>
      </c>
      <c r="F137" s="31">
        <v>175.350006</v>
      </c>
      <c r="G137" s="32">
        <f t="shared" si="5"/>
        <v>0.03092678136</v>
      </c>
      <c r="H137" s="32">
        <f t="shared" si="6"/>
        <v>0.0009564658055</v>
      </c>
      <c r="I137" s="32">
        <f t="shared" si="7"/>
        <v>0.0280259221</v>
      </c>
      <c r="J137" s="32">
        <f t="shared" si="8"/>
        <v>0.0003989332638</v>
      </c>
      <c r="K137" s="32"/>
    </row>
    <row r="138" ht="15.75" customHeight="1">
      <c r="A138" s="30">
        <v>44908.0</v>
      </c>
      <c r="B138" s="31">
        <v>401.970001</v>
      </c>
      <c r="C138" s="32">
        <f t="shared" si="2"/>
        <v>0.007541335623</v>
      </c>
      <c r="D138" s="32">
        <f t="shared" si="3"/>
        <v>0.00005687174298</v>
      </c>
      <c r="E138" s="32">
        <f t="shared" si="4"/>
        <v>0.007461472098</v>
      </c>
      <c r="F138" s="31">
        <v>180.720001</v>
      </c>
      <c r="G138" s="32">
        <f t="shared" si="5"/>
        <v>0.03016486689</v>
      </c>
      <c r="H138" s="32">
        <f t="shared" si="6"/>
        <v>0.0009099191945</v>
      </c>
      <c r="I138" s="32">
        <f t="shared" si="7"/>
        <v>0.02726400763</v>
      </c>
      <c r="J138" s="32">
        <f t="shared" si="8"/>
        <v>0.0002034296322</v>
      </c>
      <c r="K138" s="32"/>
    </row>
    <row r="139" ht="15.75" customHeight="1">
      <c r="A139" s="30">
        <v>44909.0</v>
      </c>
      <c r="B139" s="31">
        <v>399.399994</v>
      </c>
      <c r="C139" s="32">
        <f t="shared" si="2"/>
        <v>-0.006414055497</v>
      </c>
      <c r="D139" s="32">
        <f t="shared" si="3"/>
        <v>0.00004114010792</v>
      </c>
      <c r="E139" s="32">
        <f t="shared" si="4"/>
        <v>-0.006493919022</v>
      </c>
      <c r="F139" s="31">
        <v>176.740005</v>
      </c>
      <c r="G139" s="32">
        <f t="shared" si="5"/>
        <v>-0.02226912331</v>
      </c>
      <c r="H139" s="32">
        <f t="shared" si="6"/>
        <v>0.0004959138531</v>
      </c>
      <c r="I139" s="32">
        <f t="shared" si="7"/>
        <v>-0.02516998258</v>
      </c>
      <c r="J139" s="32">
        <f t="shared" si="8"/>
        <v>0.0001634518286</v>
      </c>
      <c r="K139" s="32"/>
    </row>
    <row r="140" ht="15.75" customHeight="1">
      <c r="A140" s="30">
        <v>44910.0</v>
      </c>
      <c r="B140" s="31">
        <v>389.630005</v>
      </c>
      <c r="C140" s="32">
        <f t="shared" si="2"/>
        <v>-0.02476582227</v>
      </c>
      <c r="D140" s="32">
        <f t="shared" si="3"/>
        <v>0.0006133459527</v>
      </c>
      <c r="E140" s="32">
        <f t="shared" si="4"/>
        <v>-0.02484568579</v>
      </c>
      <c r="F140" s="31">
        <v>169.520004</v>
      </c>
      <c r="G140" s="32">
        <f t="shared" si="5"/>
        <v>-0.04170881682</v>
      </c>
      <c r="H140" s="32">
        <f t="shared" si="6"/>
        <v>0.001739625401</v>
      </c>
      <c r="I140" s="32">
        <f t="shared" si="7"/>
        <v>-0.04460967609</v>
      </c>
      <c r="J140" s="32">
        <f t="shared" si="8"/>
        <v>0.001108357995</v>
      </c>
      <c r="K140" s="32"/>
    </row>
    <row r="141" ht="15.75" customHeight="1">
      <c r="A141" s="30">
        <v>44911.0</v>
      </c>
      <c r="B141" s="31">
        <v>383.269989</v>
      </c>
      <c r="C141" s="32">
        <f t="shared" si="2"/>
        <v>-0.01645791074</v>
      </c>
      <c r="D141" s="32">
        <f t="shared" si="3"/>
        <v>0.000270862826</v>
      </c>
      <c r="E141" s="32">
        <f t="shared" si="4"/>
        <v>-0.01653777427</v>
      </c>
      <c r="F141" s="31">
        <v>165.710007</v>
      </c>
      <c r="G141" s="32">
        <f t="shared" si="5"/>
        <v>-0.02273162267</v>
      </c>
      <c r="H141" s="32">
        <f t="shared" si="6"/>
        <v>0.0005167266693</v>
      </c>
      <c r="I141" s="32">
        <f t="shared" si="7"/>
        <v>-0.02563248194</v>
      </c>
      <c r="J141" s="32">
        <f t="shared" si="8"/>
        <v>0.0004239042002</v>
      </c>
      <c r="K141" s="32"/>
    </row>
    <row r="142" ht="15.75" customHeight="1">
      <c r="A142" s="30">
        <v>44914.0</v>
      </c>
      <c r="B142" s="31">
        <v>380.019989</v>
      </c>
      <c r="C142" s="32">
        <f t="shared" si="2"/>
        <v>-0.008515818979</v>
      </c>
      <c r="D142" s="32">
        <f t="shared" si="3"/>
        <v>0.00007251917288</v>
      </c>
      <c r="E142" s="32">
        <f t="shared" si="4"/>
        <v>-0.008595682504</v>
      </c>
      <c r="F142" s="31">
        <v>162.539993</v>
      </c>
      <c r="G142" s="32">
        <f t="shared" si="5"/>
        <v>-0.01931523263</v>
      </c>
      <c r="H142" s="32">
        <f t="shared" si="6"/>
        <v>0.0003730782114</v>
      </c>
      <c r="I142" s="32">
        <f t="shared" si="7"/>
        <v>-0.02221609189</v>
      </c>
      <c r="J142" s="32">
        <f t="shared" si="8"/>
        <v>0.0001909624724</v>
      </c>
      <c r="K142" s="32"/>
    </row>
    <row r="143" ht="15.75" customHeight="1">
      <c r="A143" s="30">
        <v>44915.0</v>
      </c>
      <c r="B143" s="31">
        <v>380.540009</v>
      </c>
      <c r="C143" s="32">
        <f t="shared" si="2"/>
        <v>0.001367466294</v>
      </c>
      <c r="D143" s="32">
        <f t="shared" si="3"/>
        <v>0.000001869964066</v>
      </c>
      <c r="E143" s="32">
        <f t="shared" si="4"/>
        <v>0.001287602769</v>
      </c>
      <c r="F143" s="31">
        <v>160.850006</v>
      </c>
      <c r="G143" s="32">
        <f t="shared" si="5"/>
        <v>-0.01045179127</v>
      </c>
      <c r="H143" s="32">
        <f t="shared" si="6"/>
        <v>0.0001092399408</v>
      </c>
      <c r="I143" s="32">
        <f t="shared" si="7"/>
        <v>-0.01335265054</v>
      </c>
      <c r="J143" s="32">
        <f t="shared" si="8"/>
        <v>-0.00001719290981</v>
      </c>
      <c r="K143" s="32"/>
    </row>
    <row r="144" ht="15.75" customHeight="1">
      <c r="A144" s="30">
        <v>44916.0</v>
      </c>
      <c r="B144" s="31">
        <v>386.230011</v>
      </c>
      <c r="C144" s="32">
        <f t="shared" si="2"/>
        <v>0.01484175515</v>
      </c>
      <c r="D144" s="32">
        <f t="shared" si="3"/>
        <v>0.000220277696</v>
      </c>
      <c r="E144" s="32">
        <f t="shared" si="4"/>
        <v>0.01476189163</v>
      </c>
      <c r="F144" s="31">
        <v>165.009995</v>
      </c>
      <c r="G144" s="32">
        <f t="shared" si="5"/>
        <v>0.02553375684</v>
      </c>
      <c r="H144" s="32">
        <f t="shared" si="6"/>
        <v>0.0006519727382</v>
      </c>
      <c r="I144" s="32">
        <f t="shared" si="7"/>
        <v>0.02263289757</v>
      </c>
      <c r="J144" s="32">
        <f t="shared" si="8"/>
        <v>0.0003341043812</v>
      </c>
      <c r="K144" s="32"/>
    </row>
    <row r="145" ht="15.75" customHeight="1">
      <c r="A145" s="30">
        <v>44917.0</v>
      </c>
      <c r="B145" s="31">
        <v>380.720001</v>
      </c>
      <c r="C145" s="32">
        <f t="shared" si="2"/>
        <v>-0.01436887598</v>
      </c>
      <c r="D145" s="32">
        <f t="shared" si="3"/>
        <v>0.0002064645968</v>
      </c>
      <c r="E145" s="32">
        <f t="shared" si="4"/>
        <v>-0.0144487395</v>
      </c>
      <c r="F145" s="31">
        <v>153.389999</v>
      </c>
      <c r="G145" s="32">
        <f t="shared" si="5"/>
        <v>-0.07302235658</v>
      </c>
      <c r="H145" s="32">
        <f t="shared" si="6"/>
        <v>0.005332264561</v>
      </c>
      <c r="I145" s="32">
        <f t="shared" si="7"/>
        <v>-0.07592321585</v>
      </c>
      <c r="J145" s="32">
        <f t="shared" si="8"/>
        <v>0.001096994768</v>
      </c>
      <c r="K145" s="32"/>
    </row>
    <row r="146" ht="15.75" customHeight="1">
      <c r="A146" s="30">
        <v>44918.0</v>
      </c>
      <c r="B146" s="31">
        <v>382.910004</v>
      </c>
      <c r="C146" s="32">
        <f t="shared" si="2"/>
        <v>0.005735785629</v>
      </c>
      <c r="D146" s="32">
        <f t="shared" si="3"/>
        <v>0.00003289923678</v>
      </c>
      <c r="E146" s="32">
        <f t="shared" si="4"/>
        <v>0.005655922104</v>
      </c>
      <c r="F146" s="31">
        <v>152.059998</v>
      </c>
      <c r="G146" s="32">
        <f t="shared" si="5"/>
        <v>-0.008708524593</v>
      </c>
      <c r="H146" s="32">
        <f t="shared" si="6"/>
        <v>0.00007583840059</v>
      </c>
      <c r="I146" s="32">
        <f t="shared" si="7"/>
        <v>-0.01160938386</v>
      </c>
      <c r="J146" s="32">
        <f t="shared" si="8"/>
        <v>-0.00006566177076</v>
      </c>
      <c r="K146" s="32"/>
    </row>
    <row r="147" ht="15.75" customHeight="1">
      <c r="A147" s="30">
        <v>44922.0</v>
      </c>
      <c r="B147" s="31">
        <v>381.399994</v>
      </c>
      <c r="C147" s="32">
        <f t="shared" si="2"/>
        <v>-0.003951307633</v>
      </c>
      <c r="D147" s="32">
        <f t="shared" si="3"/>
        <v>0.00001561283201</v>
      </c>
      <c r="E147" s="32">
        <f t="shared" si="4"/>
        <v>-0.004031171158</v>
      </c>
      <c r="F147" s="31">
        <v>141.210007</v>
      </c>
      <c r="G147" s="32">
        <f t="shared" si="5"/>
        <v>-0.07402697299</v>
      </c>
      <c r="H147" s="32">
        <f t="shared" si="6"/>
        <v>0.005479992731</v>
      </c>
      <c r="I147" s="32">
        <f t="shared" si="7"/>
        <v>-0.07692783226</v>
      </c>
      <c r="J147" s="32">
        <f t="shared" si="8"/>
        <v>0.0003101092587</v>
      </c>
      <c r="K147" s="32"/>
    </row>
    <row r="148" ht="15.75" customHeight="1">
      <c r="A148" s="30">
        <v>44923.0</v>
      </c>
      <c r="B148" s="31">
        <v>376.660004</v>
      </c>
      <c r="C148" s="32">
        <f t="shared" si="2"/>
        <v>-0.01250574305</v>
      </c>
      <c r="D148" s="32">
        <f t="shared" si="3"/>
        <v>0.0001563936092</v>
      </c>
      <c r="E148" s="32">
        <f t="shared" si="4"/>
        <v>-0.01258560657</v>
      </c>
      <c r="F148" s="31">
        <v>140.360001</v>
      </c>
      <c r="G148" s="32">
        <f t="shared" si="5"/>
        <v>-0.006037635813</v>
      </c>
      <c r="H148" s="32">
        <f t="shared" si="6"/>
        <v>0.00003645304621</v>
      </c>
      <c r="I148" s="32">
        <f t="shared" si="7"/>
        <v>-0.008938495076</v>
      </c>
      <c r="J148" s="32">
        <f t="shared" si="8"/>
        <v>0.0001124963824</v>
      </c>
      <c r="K148" s="32"/>
    </row>
    <row r="149" ht="15.75" customHeight="1">
      <c r="A149" s="30">
        <v>44924.0</v>
      </c>
      <c r="B149" s="31">
        <v>383.440002</v>
      </c>
      <c r="C149" s="32">
        <f t="shared" si="2"/>
        <v>0.01784022568</v>
      </c>
      <c r="D149" s="32">
        <f t="shared" si="3"/>
        <v>0.0003182736524</v>
      </c>
      <c r="E149" s="32">
        <f t="shared" si="4"/>
        <v>0.01776036216</v>
      </c>
      <c r="F149" s="31">
        <v>146.029999</v>
      </c>
      <c r="G149" s="32">
        <f t="shared" si="5"/>
        <v>0.03960151536</v>
      </c>
      <c r="H149" s="32">
        <f t="shared" si="6"/>
        <v>0.001568280019</v>
      </c>
      <c r="I149" s="32">
        <f t="shared" si="7"/>
        <v>0.0367006561</v>
      </c>
      <c r="J149" s="32">
        <f t="shared" si="8"/>
        <v>0.0006518169437</v>
      </c>
      <c r="K149" s="32"/>
    </row>
    <row r="150" ht="15.75" customHeight="1">
      <c r="A150" s="30">
        <v>44925.0</v>
      </c>
      <c r="B150" s="31">
        <v>382.429993</v>
      </c>
      <c r="C150" s="32">
        <f t="shared" si="2"/>
        <v>-0.002637548388</v>
      </c>
      <c r="D150" s="32">
        <f t="shared" si="3"/>
        <v>0.000006956661501</v>
      </c>
      <c r="E150" s="32">
        <f t="shared" si="4"/>
        <v>-0.002717411913</v>
      </c>
      <c r="F150" s="31">
        <v>146.139999</v>
      </c>
      <c r="G150" s="32">
        <f t="shared" si="5"/>
        <v>0.0007529863158</v>
      </c>
      <c r="H150" s="32">
        <f t="shared" si="6"/>
        <v>0.0000005669883919</v>
      </c>
      <c r="I150" s="32">
        <f t="shared" si="7"/>
        <v>-0.002147872947</v>
      </c>
      <c r="J150" s="32">
        <f t="shared" si="8"/>
        <v>0.000005836655535</v>
      </c>
      <c r="K150" s="32"/>
    </row>
    <row r="151" ht="15.75" customHeight="1">
      <c r="A151" s="30">
        <v>44929.0</v>
      </c>
      <c r="B151" s="31">
        <v>380.820007</v>
      </c>
      <c r="C151" s="32">
        <f t="shared" si="2"/>
        <v>-0.004218770751</v>
      </c>
      <c r="D151" s="32">
        <f t="shared" si="3"/>
        <v>0.00001779802665</v>
      </c>
      <c r="E151" s="32">
        <f t="shared" si="4"/>
        <v>-0.004298634276</v>
      </c>
      <c r="F151" s="31">
        <v>143.149994</v>
      </c>
      <c r="G151" s="32">
        <f t="shared" si="5"/>
        <v>-0.02067206989</v>
      </c>
      <c r="H151" s="32">
        <f t="shared" si="6"/>
        <v>0.0004273344735</v>
      </c>
      <c r="I151" s="32">
        <f t="shared" si="7"/>
        <v>-0.02357292915</v>
      </c>
      <c r="J151" s="32">
        <f t="shared" si="8"/>
        <v>0.0001013314012</v>
      </c>
      <c r="K151" s="32"/>
    </row>
    <row r="152" ht="15.75" customHeight="1">
      <c r="A152" s="30">
        <v>44930.0</v>
      </c>
      <c r="B152" s="31">
        <v>383.76001</v>
      </c>
      <c r="C152" s="32">
        <f t="shared" si="2"/>
        <v>0.007690542324</v>
      </c>
      <c r="D152" s="32">
        <f t="shared" si="3"/>
        <v>0.00005914444124</v>
      </c>
      <c r="E152" s="32">
        <f t="shared" si="4"/>
        <v>0.007610678799</v>
      </c>
      <c r="F152" s="31">
        <v>147.490005</v>
      </c>
      <c r="G152" s="32">
        <f t="shared" si="5"/>
        <v>0.02986742114</v>
      </c>
      <c r="H152" s="32">
        <f t="shared" si="6"/>
        <v>0.0008920628457</v>
      </c>
      <c r="I152" s="32">
        <f t="shared" si="7"/>
        <v>0.02696656188</v>
      </c>
      <c r="J152" s="32">
        <f t="shared" si="8"/>
        <v>0.0002052338408</v>
      </c>
      <c r="K152" s="32"/>
    </row>
    <row r="153" ht="15.75" customHeight="1">
      <c r="A153" s="30">
        <v>44931.0</v>
      </c>
      <c r="B153" s="31">
        <v>379.380005</v>
      </c>
      <c r="C153" s="32">
        <f t="shared" si="2"/>
        <v>-0.01147902877</v>
      </c>
      <c r="D153" s="32">
        <f t="shared" si="3"/>
        <v>0.0001317681016</v>
      </c>
      <c r="E153" s="32">
        <f t="shared" si="4"/>
        <v>-0.0115588923</v>
      </c>
      <c r="F153" s="31">
        <v>142.649994</v>
      </c>
      <c r="G153" s="32">
        <f t="shared" si="5"/>
        <v>-0.03336637517</v>
      </c>
      <c r="H153" s="32">
        <f t="shared" si="6"/>
        <v>0.001113314992</v>
      </c>
      <c r="I153" s="32">
        <f t="shared" si="7"/>
        <v>-0.03626723444</v>
      </c>
      <c r="J153" s="32">
        <f t="shared" si="8"/>
        <v>0.0004192090568</v>
      </c>
      <c r="K153" s="32"/>
    </row>
    <row r="154" ht="15.75" customHeight="1">
      <c r="A154" s="30">
        <v>44932.0</v>
      </c>
      <c r="B154" s="31">
        <v>388.079987</v>
      </c>
      <c r="C154" s="32">
        <f t="shared" si="2"/>
        <v>0.02267311596</v>
      </c>
      <c r="D154" s="32">
        <f t="shared" si="3"/>
        <v>0.0005140701874</v>
      </c>
      <c r="E154" s="32">
        <f t="shared" si="4"/>
        <v>0.02259325244</v>
      </c>
      <c r="F154" s="31">
        <v>148.589996</v>
      </c>
      <c r="G154" s="32">
        <f t="shared" si="5"/>
        <v>0.04079677275</v>
      </c>
      <c r="H154" s="32">
        <f t="shared" si="6"/>
        <v>0.001664376667</v>
      </c>
      <c r="I154" s="32">
        <f t="shared" si="7"/>
        <v>0.03789591349</v>
      </c>
      <c r="J154" s="32">
        <f t="shared" si="8"/>
        <v>0.0008561919397</v>
      </c>
      <c r="K154" s="32"/>
    </row>
    <row r="155" ht="15.75" customHeight="1">
      <c r="A155" s="30">
        <v>44935.0</v>
      </c>
      <c r="B155" s="31">
        <v>387.859985</v>
      </c>
      <c r="C155" s="32">
        <f t="shared" si="2"/>
        <v>-0.0005670593444</v>
      </c>
      <c r="D155" s="32">
        <f t="shared" si="3"/>
        <v>0.0000003215563</v>
      </c>
      <c r="E155" s="32">
        <f t="shared" si="4"/>
        <v>-0.0006469228692</v>
      </c>
      <c r="F155" s="31">
        <v>156.279999</v>
      </c>
      <c r="G155" s="32">
        <f t="shared" si="5"/>
        <v>0.05045845544</v>
      </c>
      <c r="H155" s="32">
        <f t="shared" si="6"/>
        <v>0.002546055725</v>
      </c>
      <c r="I155" s="32">
        <f t="shared" si="7"/>
        <v>0.04755759618</v>
      </c>
      <c r="J155" s="32">
        <f t="shared" si="8"/>
        <v>-0.00003076609657</v>
      </c>
      <c r="K155" s="32"/>
    </row>
    <row r="156" ht="15.75" customHeight="1">
      <c r="A156" s="30">
        <v>44936.0</v>
      </c>
      <c r="B156" s="31">
        <v>390.579987</v>
      </c>
      <c r="C156" s="32">
        <f t="shared" si="2"/>
        <v>0.006988369476</v>
      </c>
      <c r="D156" s="32">
        <f t="shared" si="3"/>
        <v>0.00004883730794</v>
      </c>
      <c r="E156" s="32">
        <f t="shared" si="4"/>
        <v>0.006908505952</v>
      </c>
      <c r="F156" s="31">
        <v>159.089996</v>
      </c>
      <c r="G156" s="32">
        <f t="shared" si="5"/>
        <v>0.01782079089</v>
      </c>
      <c r="H156" s="32">
        <f t="shared" si="6"/>
        <v>0.0003175805878</v>
      </c>
      <c r="I156" s="32">
        <f t="shared" si="7"/>
        <v>0.01491993162</v>
      </c>
      <c r="J156" s="32">
        <f t="shared" si="8"/>
        <v>0.0001030744364</v>
      </c>
      <c r="K156" s="32"/>
    </row>
    <row r="157" ht="15.75" customHeight="1">
      <c r="A157" s="30">
        <v>44937.0</v>
      </c>
      <c r="B157" s="31">
        <v>395.519989</v>
      </c>
      <c r="C157" s="32">
        <f t="shared" si="2"/>
        <v>0.01256854645</v>
      </c>
      <c r="D157" s="32">
        <f t="shared" si="3"/>
        <v>0.0001579683598</v>
      </c>
      <c r="E157" s="32">
        <f t="shared" si="4"/>
        <v>0.01248868292</v>
      </c>
      <c r="F157" s="31">
        <v>160.009995</v>
      </c>
      <c r="G157" s="32">
        <f t="shared" si="5"/>
        <v>0.005766227359</v>
      </c>
      <c r="H157" s="32">
        <f t="shared" si="6"/>
        <v>0.00003324937795</v>
      </c>
      <c r="I157" s="32">
        <f t="shared" si="7"/>
        <v>0.002865368095</v>
      </c>
      <c r="J157" s="32">
        <f t="shared" si="8"/>
        <v>0.0000357846736</v>
      </c>
      <c r="K157" s="32"/>
    </row>
    <row r="158" ht="15.75" customHeight="1">
      <c r="A158" s="30">
        <v>44938.0</v>
      </c>
      <c r="B158" s="31">
        <v>396.959991</v>
      </c>
      <c r="C158" s="32">
        <f t="shared" si="2"/>
        <v>0.003634170253</v>
      </c>
      <c r="D158" s="32">
        <f t="shared" si="3"/>
        <v>0.00001320719343</v>
      </c>
      <c r="E158" s="32">
        <f t="shared" si="4"/>
        <v>0.003554306729</v>
      </c>
      <c r="F158" s="31">
        <v>165.110001</v>
      </c>
      <c r="G158" s="32">
        <f t="shared" si="5"/>
        <v>0.03137564247</v>
      </c>
      <c r="H158" s="32">
        <f t="shared" si="6"/>
        <v>0.0009844309403</v>
      </c>
      <c r="I158" s="32">
        <f t="shared" si="7"/>
        <v>0.0284747832</v>
      </c>
      <c r="J158" s="32">
        <f t="shared" si="8"/>
        <v>0.0001012081135</v>
      </c>
      <c r="K158" s="32"/>
    </row>
    <row r="159" ht="15.75" customHeight="1">
      <c r="A159" s="30">
        <v>44939.0</v>
      </c>
      <c r="B159" s="31">
        <v>398.5</v>
      </c>
      <c r="C159" s="32">
        <f t="shared" si="2"/>
        <v>0.003872000959</v>
      </c>
      <c r="D159" s="32">
        <f t="shared" si="3"/>
        <v>0.00001499239143</v>
      </c>
      <c r="E159" s="32">
        <f t="shared" si="4"/>
        <v>0.003792137434</v>
      </c>
      <c r="F159" s="31">
        <v>168.990005</v>
      </c>
      <c r="G159" s="32">
        <f t="shared" si="5"/>
        <v>0.02322764666</v>
      </c>
      <c r="H159" s="32">
        <f t="shared" si="6"/>
        <v>0.0005395235695</v>
      </c>
      <c r="I159" s="32">
        <f t="shared" si="7"/>
        <v>0.0203267874</v>
      </c>
      <c r="J159" s="32">
        <f t="shared" si="8"/>
        <v>0.00007708197141</v>
      </c>
      <c r="K159" s="32"/>
    </row>
    <row r="160" ht="15.75" customHeight="1">
      <c r="A160" s="30">
        <v>44943.0</v>
      </c>
      <c r="B160" s="31">
        <v>397.769989</v>
      </c>
      <c r="C160" s="32">
        <f t="shared" si="2"/>
        <v>-0.00183357709</v>
      </c>
      <c r="D160" s="32">
        <f t="shared" si="3"/>
        <v>0.000003362004944</v>
      </c>
      <c r="E160" s="32">
        <f t="shared" si="4"/>
        <v>-0.001913440615</v>
      </c>
      <c r="F160" s="31">
        <v>177.020004</v>
      </c>
      <c r="G160" s="32">
        <f t="shared" si="5"/>
        <v>0.04642317197</v>
      </c>
      <c r="H160" s="32">
        <f t="shared" si="6"/>
        <v>0.002155110896</v>
      </c>
      <c r="I160" s="32">
        <f t="shared" si="7"/>
        <v>0.04352231271</v>
      </c>
      <c r="J160" s="32">
        <f t="shared" si="8"/>
        <v>-0.00008327736078</v>
      </c>
      <c r="K160" s="32"/>
    </row>
    <row r="161" ht="15.75" customHeight="1">
      <c r="A161" s="30">
        <v>44944.0</v>
      </c>
      <c r="B161" s="31">
        <v>391.48999</v>
      </c>
      <c r="C161" s="32">
        <f t="shared" si="2"/>
        <v>-0.01591397436</v>
      </c>
      <c r="D161" s="32">
        <f t="shared" si="3"/>
        <v>0.00025325458</v>
      </c>
      <c r="E161" s="32">
        <f t="shared" si="4"/>
        <v>-0.01599383789</v>
      </c>
      <c r="F161" s="31">
        <v>173.770004</v>
      </c>
      <c r="G161" s="32">
        <f t="shared" si="5"/>
        <v>-0.01853013438</v>
      </c>
      <c r="H161" s="32">
        <f t="shared" si="6"/>
        <v>0.0003433658803</v>
      </c>
      <c r="I161" s="32">
        <f t="shared" si="7"/>
        <v>-0.02143099365</v>
      </c>
      <c r="J161" s="32">
        <f t="shared" si="8"/>
        <v>0.0003427638382</v>
      </c>
      <c r="K161" s="32"/>
    </row>
    <row r="162" ht="15.75" customHeight="1">
      <c r="A162" s="30">
        <v>44945.0</v>
      </c>
      <c r="B162" s="31">
        <v>388.640015</v>
      </c>
      <c r="C162" s="32">
        <f t="shared" si="2"/>
        <v>-0.007306442927</v>
      </c>
      <c r="D162" s="32">
        <f t="shared" si="3"/>
        <v>0.00005338410825</v>
      </c>
      <c r="E162" s="32">
        <f t="shared" si="4"/>
        <v>-0.007386306452</v>
      </c>
      <c r="F162" s="31">
        <v>167.649994</v>
      </c>
      <c r="G162" s="32">
        <f t="shared" si="5"/>
        <v>-0.03585417163</v>
      </c>
      <c r="H162" s="32">
        <f t="shared" si="6"/>
        <v>0.001285521623</v>
      </c>
      <c r="I162" s="32">
        <f t="shared" si="7"/>
        <v>-0.03875503089</v>
      </c>
      <c r="J162" s="32">
        <f t="shared" si="8"/>
        <v>0.0002862565347</v>
      </c>
      <c r="K162" s="32"/>
    </row>
    <row r="163" ht="15.75" customHeight="1">
      <c r="A163" s="30">
        <v>44946.0</v>
      </c>
      <c r="B163" s="31">
        <v>395.880005</v>
      </c>
      <c r="C163" s="32">
        <f t="shared" si="2"/>
        <v>0.01845764381</v>
      </c>
      <c r="D163" s="32">
        <f t="shared" si="3"/>
        <v>0.000340684615</v>
      </c>
      <c r="E163" s="32">
        <f t="shared" si="4"/>
        <v>0.01837778028</v>
      </c>
      <c r="F163" s="31">
        <v>178.389999</v>
      </c>
      <c r="G163" s="32">
        <f t="shared" si="5"/>
        <v>0.06209372203</v>
      </c>
      <c r="H163" s="32">
        <f t="shared" si="6"/>
        <v>0.003855630316</v>
      </c>
      <c r="I163" s="32">
        <f t="shared" si="7"/>
        <v>0.05919286277</v>
      </c>
      <c r="J163" s="32">
        <f t="shared" si="8"/>
        <v>0.001087833426</v>
      </c>
      <c r="K163" s="32"/>
    </row>
    <row r="164" ht="15.75" customHeight="1">
      <c r="A164" s="30">
        <v>44949.0</v>
      </c>
      <c r="B164" s="31">
        <v>400.630005</v>
      </c>
      <c r="C164" s="32">
        <f t="shared" si="2"/>
        <v>0.01192717292</v>
      </c>
      <c r="D164" s="32">
        <f t="shared" si="3"/>
        <v>0.0001422574538</v>
      </c>
      <c r="E164" s="32">
        <f t="shared" si="4"/>
        <v>0.01184730939</v>
      </c>
      <c r="F164" s="31">
        <v>191.929993</v>
      </c>
      <c r="G164" s="32">
        <f t="shared" si="5"/>
        <v>0.07315852659</v>
      </c>
      <c r="H164" s="32">
        <f t="shared" si="6"/>
        <v>0.005352170013</v>
      </c>
      <c r="I164" s="32">
        <f t="shared" si="7"/>
        <v>0.07025766733</v>
      </c>
      <c r="J164" s="32">
        <f t="shared" si="8"/>
        <v>0.000832364322</v>
      </c>
      <c r="K164" s="32"/>
    </row>
    <row r="165" ht="15.75" customHeight="1">
      <c r="A165" s="30">
        <v>44950.0</v>
      </c>
      <c r="B165" s="31">
        <v>400.200012</v>
      </c>
      <c r="C165" s="32">
        <f t="shared" si="2"/>
        <v>-0.001073868442</v>
      </c>
      <c r="D165" s="32">
        <f t="shared" si="3"/>
        <v>0.000001153193431</v>
      </c>
      <c r="E165" s="32">
        <f t="shared" si="4"/>
        <v>-0.001153731967</v>
      </c>
      <c r="F165" s="31">
        <v>192.649994</v>
      </c>
      <c r="G165" s="32">
        <f t="shared" si="5"/>
        <v>0.003744354181</v>
      </c>
      <c r="H165" s="32">
        <f t="shared" si="6"/>
        <v>0.00001402018824</v>
      </c>
      <c r="I165" s="32">
        <f t="shared" si="7"/>
        <v>0.0008434949182</v>
      </c>
      <c r="J165" s="32">
        <f t="shared" si="8"/>
        <v>-0.000000973167051</v>
      </c>
      <c r="K165" s="32"/>
    </row>
    <row r="166" ht="15.75" customHeight="1">
      <c r="A166" s="30">
        <v>44951.0</v>
      </c>
      <c r="B166" s="31">
        <v>400.350006</v>
      </c>
      <c r="C166" s="32">
        <f t="shared" si="2"/>
        <v>0.0003747273709</v>
      </c>
      <c r="D166" s="32">
        <f t="shared" si="3"/>
        <v>0.0000001404206025</v>
      </c>
      <c r="E166" s="32">
        <f t="shared" si="4"/>
        <v>0.0002948638461</v>
      </c>
      <c r="F166" s="31">
        <v>193.229996</v>
      </c>
      <c r="G166" s="32">
        <f t="shared" si="5"/>
        <v>0.003006128599</v>
      </c>
      <c r="H166" s="32">
        <f t="shared" si="6"/>
        <v>0.000009036809151</v>
      </c>
      <c r="I166" s="32">
        <f t="shared" si="7"/>
        <v>0.0001052693354</v>
      </c>
      <c r="J166" s="32">
        <f t="shared" si="8"/>
        <v>0.0000000310401211</v>
      </c>
      <c r="K166" s="32"/>
    </row>
    <row r="167" ht="15.75" customHeight="1">
      <c r="A167" s="30">
        <v>44952.0</v>
      </c>
      <c r="B167" s="31">
        <v>404.75</v>
      </c>
      <c r="C167" s="32">
        <f t="shared" si="2"/>
        <v>0.01093041305</v>
      </c>
      <c r="D167" s="32">
        <f t="shared" si="3"/>
        <v>0.0001194739295</v>
      </c>
      <c r="E167" s="32">
        <f t="shared" si="4"/>
        <v>0.01085054953</v>
      </c>
      <c r="F167" s="31">
        <v>198.020004</v>
      </c>
      <c r="G167" s="32">
        <f t="shared" si="5"/>
        <v>0.02448688737</v>
      </c>
      <c r="H167" s="32">
        <f t="shared" si="6"/>
        <v>0.000599607653</v>
      </c>
      <c r="I167" s="32">
        <f t="shared" si="7"/>
        <v>0.0215860281</v>
      </c>
      <c r="J167" s="32">
        <f t="shared" si="8"/>
        <v>0.0002342202671</v>
      </c>
      <c r="K167" s="32"/>
    </row>
    <row r="168" ht="15.75" customHeight="1">
      <c r="A168" s="30">
        <v>44953.0</v>
      </c>
      <c r="B168" s="31">
        <v>405.679993</v>
      </c>
      <c r="C168" s="32">
        <f t="shared" si="2"/>
        <v>0.002295061674</v>
      </c>
      <c r="D168" s="32">
        <f t="shared" si="3"/>
        <v>0.000005267308088</v>
      </c>
      <c r="E168" s="32">
        <f t="shared" si="4"/>
        <v>0.002215198149</v>
      </c>
      <c r="F168" s="31">
        <v>203.649994</v>
      </c>
      <c r="G168" s="32">
        <f t="shared" si="5"/>
        <v>0.02803474874</v>
      </c>
      <c r="H168" s="32">
        <f t="shared" si="6"/>
        <v>0.0007859471368</v>
      </c>
      <c r="I168" s="32">
        <f t="shared" si="7"/>
        <v>0.02513388947</v>
      </c>
      <c r="J168" s="32">
        <f t="shared" si="8"/>
        <v>0.00005567654545</v>
      </c>
      <c r="K168" s="32"/>
    </row>
    <row r="169" ht="15.75" customHeight="1">
      <c r="A169" s="30">
        <v>44956.0</v>
      </c>
      <c r="B169" s="31">
        <v>400.589996</v>
      </c>
      <c r="C169" s="32">
        <f t="shared" si="2"/>
        <v>-0.01262620385</v>
      </c>
      <c r="D169" s="32">
        <f t="shared" si="3"/>
        <v>0.0001594210237</v>
      </c>
      <c r="E169" s="32">
        <f t="shared" si="4"/>
        <v>-0.01270606738</v>
      </c>
      <c r="F169" s="31">
        <v>191.619995</v>
      </c>
      <c r="G169" s="32">
        <f t="shared" si="5"/>
        <v>-0.0608885865</v>
      </c>
      <c r="H169" s="32">
        <f t="shared" si="6"/>
        <v>0.003707419966</v>
      </c>
      <c r="I169" s="32">
        <f t="shared" si="7"/>
        <v>-0.06378944577</v>
      </c>
      <c r="J169" s="32">
        <f t="shared" si="8"/>
        <v>0.0008105129959</v>
      </c>
      <c r="K169" s="32"/>
    </row>
    <row r="170" ht="15.75" customHeight="1">
      <c r="A170" s="30">
        <v>44957.0</v>
      </c>
      <c r="B170" s="31">
        <v>406.480011</v>
      </c>
      <c r="C170" s="32">
        <f t="shared" si="2"/>
        <v>0.01459630397</v>
      </c>
      <c r="D170" s="32">
        <f t="shared" si="3"/>
        <v>0.0002130520895</v>
      </c>
      <c r="E170" s="32">
        <f t="shared" si="4"/>
        <v>0.01451644044</v>
      </c>
      <c r="F170" s="31">
        <v>195.369995</v>
      </c>
      <c r="G170" s="32">
        <f t="shared" si="5"/>
        <v>0.01938095288</v>
      </c>
      <c r="H170" s="32">
        <f t="shared" si="6"/>
        <v>0.0003756213346</v>
      </c>
      <c r="I170" s="32">
        <f t="shared" si="7"/>
        <v>0.01648009362</v>
      </c>
      <c r="J170" s="32">
        <f t="shared" si="8"/>
        <v>0.0002392322975</v>
      </c>
      <c r="K170" s="32"/>
    </row>
    <row r="171" ht="15.75" customHeight="1">
      <c r="A171" s="30">
        <v>44958.0</v>
      </c>
      <c r="B171" s="31">
        <v>410.799988</v>
      </c>
      <c r="C171" s="32">
        <f t="shared" si="2"/>
        <v>0.0105716945</v>
      </c>
      <c r="D171" s="32">
        <f t="shared" si="3"/>
        <v>0.0001117607245</v>
      </c>
      <c r="E171" s="32">
        <f t="shared" si="4"/>
        <v>0.01049183097</v>
      </c>
      <c r="F171" s="31">
        <v>209.429993</v>
      </c>
      <c r="G171" s="32">
        <f t="shared" si="5"/>
        <v>0.06949435022</v>
      </c>
      <c r="H171" s="32">
        <f t="shared" si="6"/>
        <v>0.004829464712</v>
      </c>
      <c r="I171" s="32">
        <f t="shared" si="7"/>
        <v>0.06659349095</v>
      </c>
      <c r="J171" s="32">
        <f t="shared" si="8"/>
        <v>0.0006986876509</v>
      </c>
      <c r="K171" s="32"/>
    </row>
    <row r="172" ht="15.75" customHeight="1">
      <c r="A172" s="30">
        <v>44959.0</v>
      </c>
      <c r="B172" s="31">
        <v>416.779999</v>
      </c>
      <c r="C172" s="32">
        <f t="shared" si="2"/>
        <v>0.0144520534</v>
      </c>
      <c r="D172" s="32">
        <f t="shared" si="3"/>
        <v>0.0002088618475</v>
      </c>
      <c r="E172" s="32">
        <f t="shared" si="4"/>
        <v>0.01437218988</v>
      </c>
      <c r="F172" s="31">
        <v>217.089996</v>
      </c>
      <c r="G172" s="32">
        <f t="shared" si="5"/>
        <v>0.03592247445</v>
      </c>
      <c r="H172" s="32">
        <f t="shared" si="6"/>
        <v>0.001290424171</v>
      </c>
      <c r="I172" s="32">
        <f t="shared" si="7"/>
        <v>0.03302161519</v>
      </c>
      <c r="J172" s="32">
        <f t="shared" si="8"/>
        <v>0.0004745929234</v>
      </c>
      <c r="K172" s="32"/>
    </row>
    <row r="173" ht="15.75" customHeight="1">
      <c r="A173" s="30">
        <v>44960.0</v>
      </c>
      <c r="B173" s="31">
        <v>412.350006</v>
      </c>
      <c r="C173" s="32">
        <f t="shared" si="2"/>
        <v>-0.01068598441</v>
      </c>
      <c r="D173" s="32">
        <f t="shared" si="3"/>
        <v>0.0001141902629</v>
      </c>
      <c r="E173" s="32">
        <f t="shared" si="4"/>
        <v>-0.01076584794</v>
      </c>
      <c r="F173" s="31">
        <v>211.0</v>
      </c>
      <c r="G173" s="32">
        <f t="shared" si="5"/>
        <v>-0.0284538622</v>
      </c>
      <c r="H173" s="32">
        <f t="shared" si="6"/>
        <v>0.000809622274</v>
      </c>
      <c r="I173" s="32">
        <f t="shared" si="7"/>
        <v>-0.03135472146</v>
      </c>
      <c r="J173" s="32">
        <f t="shared" si="8"/>
        <v>0.0003375601634</v>
      </c>
      <c r="K173" s="32"/>
    </row>
    <row r="174" ht="15.75" customHeight="1">
      <c r="A174" s="30">
        <v>44963.0</v>
      </c>
      <c r="B174" s="31">
        <v>409.829987</v>
      </c>
      <c r="C174" s="32">
        <f t="shared" si="2"/>
        <v>-0.006130109983</v>
      </c>
      <c r="D174" s="32">
        <f t="shared" si="3"/>
        <v>0.0000375782484</v>
      </c>
      <c r="E174" s="32">
        <f t="shared" si="4"/>
        <v>-0.006209973508</v>
      </c>
      <c r="F174" s="31">
        <v>210.889999</v>
      </c>
      <c r="G174" s="32">
        <f t="shared" si="5"/>
        <v>-0.0005214676942</v>
      </c>
      <c r="H174" s="32">
        <f t="shared" si="6"/>
        <v>0.0000002719285561</v>
      </c>
      <c r="I174" s="32">
        <f t="shared" si="7"/>
        <v>-0.003422326957</v>
      </c>
      <c r="J174" s="32">
        <f t="shared" si="8"/>
        <v>0.00002125255974</v>
      </c>
      <c r="K174" s="32"/>
    </row>
    <row r="175" ht="15.75" customHeight="1">
      <c r="A175" s="30">
        <v>44964.0</v>
      </c>
      <c r="B175" s="31">
        <v>415.190002</v>
      </c>
      <c r="C175" s="32">
        <f t="shared" si="2"/>
        <v>0.01299384375</v>
      </c>
      <c r="D175" s="32">
        <f t="shared" si="3"/>
        <v>0.0001688399755</v>
      </c>
      <c r="E175" s="32">
        <f t="shared" si="4"/>
        <v>0.01291398023</v>
      </c>
      <c r="F175" s="31">
        <v>221.729996</v>
      </c>
      <c r="G175" s="32">
        <f t="shared" si="5"/>
        <v>0.05012374164</v>
      </c>
      <c r="H175" s="32">
        <f t="shared" si="6"/>
        <v>0.002512389476</v>
      </c>
      <c r="I175" s="32">
        <f t="shared" si="7"/>
        <v>0.04722288238</v>
      </c>
      <c r="J175" s="32">
        <f t="shared" si="8"/>
        <v>0.0006098353694</v>
      </c>
      <c r="K175" s="32"/>
    </row>
    <row r="176" ht="15.75" customHeight="1">
      <c r="A176" s="30">
        <v>44965.0</v>
      </c>
      <c r="B176" s="31">
        <v>410.649994</v>
      </c>
      <c r="C176" s="32">
        <f t="shared" si="2"/>
        <v>-0.01099499603</v>
      </c>
      <c r="D176" s="32">
        <f t="shared" si="3"/>
        <v>0.0001208899376</v>
      </c>
      <c r="E176" s="32">
        <f t="shared" si="4"/>
        <v>-0.01107485955</v>
      </c>
      <c r="F176" s="31">
        <v>222.050003</v>
      </c>
      <c r="G176" s="32">
        <f t="shared" si="5"/>
        <v>0.001442187824</v>
      </c>
      <c r="H176" s="32">
        <f t="shared" si="6"/>
        <v>0.000002079905719</v>
      </c>
      <c r="I176" s="32">
        <f t="shared" si="7"/>
        <v>-0.00145867144</v>
      </c>
      <c r="J176" s="32">
        <f t="shared" si="8"/>
        <v>0.00001615458132</v>
      </c>
      <c r="K176" s="32"/>
    </row>
    <row r="177" ht="15.75" customHeight="1">
      <c r="A177" s="30">
        <v>44966.0</v>
      </c>
      <c r="B177" s="31">
        <v>407.089996</v>
      </c>
      <c r="C177" s="32">
        <f t="shared" si="2"/>
        <v>-0.008706974183</v>
      </c>
      <c r="D177" s="32">
        <f t="shared" si="3"/>
        <v>0.00007581139942</v>
      </c>
      <c r="E177" s="32">
        <f t="shared" si="4"/>
        <v>-0.008786837708</v>
      </c>
      <c r="F177" s="31">
        <v>223.369995</v>
      </c>
      <c r="G177" s="32">
        <f t="shared" si="5"/>
        <v>0.005926971712</v>
      </c>
      <c r="H177" s="32">
        <f t="shared" si="6"/>
        <v>0.00003512899368</v>
      </c>
      <c r="I177" s="32">
        <f t="shared" si="7"/>
        <v>0.003026112449</v>
      </c>
      <c r="J177" s="32">
        <f t="shared" si="8"/>
        <v>-0.00002658995898</v>
      </c>
      <c r="K177" s="32"/>
    </row>
    <row r="178" ht="15.75" customHeight="1">
      <c r="A178" s="30">
        <v>44967.0</v>
      </c>
      <c r="B178" s="31">
        <v>408.040009</v>
      </c>
      <c r="C178" s="32">
        <f t="shared" si="2"/>
        <v>0.002330949479</v>
      </c>
      <c r="D178" s="32">
        <f t="shared" si="3"/>
        <v>0.000005433325473</v>
      </c>
      <c r="E178" s="32">
        <f t="shared" si="4"/>
        <v>0.002251085954</v>
      </c>
      <c r="F178" s="31">
        <v>212.649994</v>
      </c>
      <c r="G178" s="32">
        <f t="shared" si="5"/>
        <v>-0.04918197348</v>
      </c>
      <c r="H178" s="32">
        <f t="shared" si="6"/>
        <v>0.002418866515</v>
      </c>
      <c r="I178" s="32">
        <f t="shared" si="7"/>
        <v>-0.05208283274</v>
      </c>
      <c r="J178" s="32">
        <f t="shared" si="8"/>
        <v>-0.0001172429332</v>
      </c>
      <c r="K178" s="32"/>
    </row>
    <row r="179" ht="15.75" customHeight="1">
      <c r="A179" s="30">
        <v>44970.0</v>
      </c>
      <c r="B179" s="31">
        <v>412.829987</v>
      </c>
      <c r="C179" s="32">
        <f t="shared" si="2"/>
        <v>0.01167062358</v>
      </c>
      <c r="D179" s="32">
        <f t="shared" si="3"/>
        <v>0.0001362034548</v>
      </c>
      <c r="E179" s="32">
        <f t="shared" si="4"/>
        <v>0.01159076006</v>
      </c>
      <c r="F179" s="31">
        <v>217.880005</v>
      </c>
      <c r="G179" s="32">
        <f t="shared" si="5"/>
        <v>0.02429688198</v>
      </c>
      <c r="H179" s="32">
        <f t="shared" si="6"/>
        <v>0.0005903384739</v>
      </c>
      <c r="I179" s="32">
        <f t="shared" si="7"/>
        <v>0.02139602272</v>
      </c>
      <c r="J179" s="32">
        <f t="shared" si="8"/>
        <v>0.0002479961655</v>
      </c>
      <c r="K179" s="32"/>
    </row>
    <row r="180" ht="15.75" customHeight="1">
      <c r="A180" s="30">
        <v>44971.0</v>
      </c>
      <c r="B180" s="31">
        <v>412.640015</v>
      </c>
      <c r="C180" s="32">
        <f t="shared" si="2"/>
        <v>-0.000460275971</v>
      </c>
      <c r="D180" s="32">
        <f t="shared" si="3"/>
        <v>0.0000002118539695</v>
      </c>
      <c r="E180" s="32">
        <f t="shared" si="4"/>
        <v>-0.0005401394958</v>
      </c>
      <c r="F180" s="31">
        <v>229.710007</v>
      </c>
      <c r="G180" s="32">
        <f t="shared" si="5"/>
        <v>0.0528731988</v>
      </c>
      <c r="H180" s="32">
        <f t="shared" si="6"/>
        <v>0.002795575152</v>
      </c>
      <c r="I180" s="32">
        <f t="shared" si="7"/>
        <v>0.04997233954</v>
      </c>
      <c r="J180" s="32">
        <f t="shared" si="8"/>
        <v>-0.00002699203428</v>
      </c>
      <c r="K180" s="32"/>
    </row>
    <row r="181" ht="15.75" customHeight="1">
      <c r="A181" s="30">
        <v>44972.0</v>
      </c>
      <c r="B181" s="31">
        <v>413.980011</v>
      </c>
      <c r="C181" s="32">
        <f t="shared" si="2"/>
        <v>0.003242111567</v>
      </c>
      <c r="D181" s="32">
        <f t="shared" si="3"/>
        <v>0.00001051128741</v>
      </c>
      <c r="E181" s="32">
        <f t="shared" si="4"/>
        <v>0.003162248042</v>
      </c>
      <c r="F181" s="31">
        <v>227.639999</v>
      </c>
      <c r="G181" s="32">
        <f t="shared" si="5"/>
        <v>-0.009052244924</v>
      </c>
      <c r="H181" s="32">
        <f t="shared" si="6"/>
        <v>0.00008194313817</v>
      </c>
      <c r="I181" s="32">
        <f t="shared" si="7"/>
        <v>-0.01195310419</v>
      </c>
      <c r="J181" s="32">
        <f t="shared" si="8"/>
        <v>-0.00003779868031</v>
      </c>
      <c r="K181" s="32"/>
    </row>
    <row r="182" ht="15.75" customHeight="1">
      <c r="A182" s="30">
        <v>44973.0</v>
      </c>
      <c r="B182" s="31">
        <v>408.279999</v>
      </c>
      <c r="C182" s="32">
        <f t="shared" si="2"/>
        <v>-0.01386447896</v>
      </c>
      <c r="D182" s="32">
        <f t="shared" si="3"/>
        <v>0.000192223777</v>
      </c>
      <c r="E182" s="32">
        <f t="shared" si="4"/>
        <v>-0.01394434249</v>
      </c>
      <c r="F182" s="31">
        <v>220.020004</v>
      </c>
      <c r="G182" s="32">
        <f t="shared" si="5"/>
        <v>-0.03404695985</v>
      </c>
      <c r="H182" s="32">
        <f t="shared" si="6"/>
        <v>0.001159195475</v>
      </c>
      <c r="I182" s="32">
        <f t="shared" si="7"/>
        <v>-0.03694781911</v>
      </c>
      <c r="J182" s="32">
        <f t="shared" si="8"/>
        <v>0.000515213044</v>
      </c>
      <c r="K182" s="32"/>
    </row>
    <row r="183" ht="15.75" customHeight="1">
      <c r="A183" s="30">
        <v>44974.0</v>
      </c>
      <c r="B183" s="31">
        <v>407.26001</v>
      </c>
      <c r="C183" s="32">
        <f t="shared" si="2"/>
        <v>-0.002501384409</v>
      </c>
      <c r="D183" s="32">
        <f t="shared" si="3"/>
        <v>0.000006256923963</v>
      </c>
      <c r="E183" s="32">
        <f t="shared" si="4"/>
        <v>-0.002581247934</v>
      </c>
      <c r="F183" s="31">
        <v>213.880005</v>
      </c>
      <c r="G183" s="32">
        <f t="shared" si="5"/>
        <v>-0.02830333603</v>
      </c>
      <c r="H183" s="32">
        <f t="shared" si="6"/>
        <v>0.0008010788306</v>
      </c>
      <c r="I183" s="32">
        <f t="shared" si="7"/>
        <v>-0.0312041953</v>
      </c>
      <c r="J183" s="32">
        <f t="shared" si="8"/>
        <v>0.00008054576465</v>
      </c>
      <c r="K183" s="32"/>
    </row>
    <row r="184" ht="15.75" customHeight="1">
      <c r="A184" s="30">
        <v>44978.0</v>
      </c>
      <c r="B184" s="31">
        <v>399.089996</v>
      </c>
      <c r="C184" s="32">
        <f t="shared" si="2"/>
        <v>-0.02026488134</v>
      </c>
      <c r="D184" s="32">
        <f t="shared" si="3"/>
        <v>0.0004106654155</v>
      </c>
      <c r="E184" s="32">
        <f t="shared" si="4"/>
        <v>-0.02034474486</v>
      </c>
      <c r="F184" s="31">
        <v>206.550003</v>
      </c>
      <c r="G184" s="32">
        <f t="shared" si="5"/>
        <v>-0.03487260509</v>
      </c>
      <c r="H184" s="32">
        <f t="shared" si="6"/>
        <v>0.001216098586</v>
      </c>
      <c r="I184" s="32">
        <f t="shared" si="7"/>
        <v>-0.03777346435</v>
      </c>
      <c r="J184" s="32">
        <f t="shared" si="8"/>
        <v>0.0007684914948</v>
      </c>
      <c r="K184" s="32"/>
    </row>
    <row r="185" ht="15.75" customHeight="1">
      <c r="A185" s="30">
        <v>44979.0</v>
      </c>
      <c r="B185" s="31">
        <v>398.540009</v>
      </c>
      <c r="C185" s="32">
        <f t="shared" si="2"/>
        <v>-0.001379053154</v>
      </c>
      <c r="D185" s="32">
        <f t="shared" si="3"/>
        <v>0.000001901787602</v>
      </c>
      <c r="E185" s="32">
        <f t="shared" si="4"/>
        <v>-0.001458916679</v>
      </c>
      <c r="F185" s="31">
        <v>207.539993</v>
      </c>
      <c r="G185" s="32">
        <f t="shared" si="5"/>
        <v>0.004781530082</v>
      </c>
      <c r="H185" s="32">
        <f t="shared" si="6"/>
        <v>0.00002286302992</v>
      </c>
      <c r="I185" s="32">
        <f t="shared" si="7"/>
        <v>0.001880670818</v>
      </c>
      <c r="J185" s="32">
        <f t="shared" si="8"/>
        <v>-0.000002743742025</v>
      </c>
      <c r="K185" s="32"/>
    </row>
    <row r="186" ht="15.75" customHeight="1">
      <c r="A186" s="30">
        <v>44980.0</v>
      </c>
      <c r="B186" s="31">
        <v>400.660004</v>
      </c>
      <c r="C186" s="32">
        <f t="shared" si="2"/>
        <v>0.00530530515</v>
      </c>
      <c r="D186" s="32">
        <f t="shared" si="3"/>
        <v>0.00002814626274</v>
      </c>
      <c r="E186" s="32">
        <f t="shared" si="4"/>
        <v>0.005225441625</v>
      </c>
      <c r="F186" s="31">
        <v>236.639999</v>
      </c>
      <c r="G186" s="32">
        <f t="shared" si="5"/>
        <v>0.1312159363</v>
      </c>
      <c r="H186" s="32">
        <f t="shared" si="6"/>
        <v>0.01721762194</v>
      </c>
      <c r="I186" s="32">
        <f t="shared" si="7"/>
        <v>0.128315077</v>
      </c>
      <c r="J186" s="32">
        <f t="shared" si="8"/>
        <v>0.0006705029446</v>
      </c>
      <c r="K186" s="32"/>
    </row>
    <row r="187" ht="15.75" customHeight="1">
      <c r="A187" s="30">
        <v>44981.0</v>
      </c>
      <c r="B187" s="31">
        <v>396.380005</v>
      </c>
      <c r="C187" s="32">
        <f t="shared" si="2"/>
        <v>-0.01073983763</v>
      </c>
      <c r="D187" s="32">
        <f t="shared" si="3"/>
        <v>0.0001153441122</v>
      </c>
      <c r="E187" s="32">
        <f t="shared" si="4"/>
        <v>-0.01081970115</v>
      </c>
      <c r="F187" s="31">
        <v>232.860001</v>
      </c>
      <c r="G187" s="32">
        <f t="shared" si="5"/>
        <v>-0.01610257583</v>
      </c>
      <c r="H187" s="32">
        <f t="shared" si="6"/>
        <v>0.0002592929485</v>
      </c>
      <c r="I187" s="32">
        <f t="shared" si="7"/>
        <v>-0.0190034351</v>
      </c>
      <c r="J187" s="32">
        <f t="shared" si="8"/>
        <v>0.0002056114886</v>
      </c>
      <c r="K187" s="32"/>
    </row>
    <row r="188" ht="15.75" customHeight="1">
      <c r="A188" s="30">
        <v>44984.0</v>
      </c>
      <c r="B188" s="31">
        <v>397.730011</v>
      </c>
      <c r="C188" s="32">
        <f t="shared" si="2"/>
        <v>0.003400051059</v>
      </c>
      <c r="D188" s="32">
        <f t="shared" si="3"/>
        <v>0.00001156034721</v>
      </c>
      <c r="E188" s="32">
        <f t="shared" si="4"/>
        <v>0.003320187534</v>
      </c>
      <c r="F188" s="31">
        <v>235.009995</v>
      </c>
      <c r="G188" s="32">
        <f t="shared" si="5"/>
        <v>0.009190626251</v>
      </c>
      <c r="H188" s="32">
        <f t="shared" si="6"/>
        <v>0.00008446761089</v>
      </c>
      <c r="I188" s="32">
        <f t="shared" si="7"/>
        <v>0.006289766988</v>
      </c>
      <c r="J188" s="32">
        <f t="shared" si="8"/>
        <v>0.00002088320595</v>
      </c>
      <c r="K188" s="32"/>
    </row>
    <row r="189" ht="15.75" customHeight="1">
      <c r="A189" s="30">
        <v>44985.0</v>
      </c>
      <c r="B189" s="31">
        <v>396.26001</v>
      </c>
      <c r="C189" s="32">
        <f t="shared" si="2"/>
        <v>-0.003702824068</v>
      </c>
      <c r="D189" s="32">
        <f t="shared" si="3"/>
        <v>0.00001371090608</v>
      </c>
      <c r="E189" s="32">
        <f t="shared" si="4"/>
        <v>-0.003782687592</v>
      </c>
      <c r="F189" s="31">
        <v>232.160004</v>
      </c>
      <c r="G189" s="32">
        <f t="shared" si="5"/>
        <v>-0.01220123879</v>
      </c>
      <c r="H189" s="32">
        <f t="shared" si="6"/>
        <v>0.000148870228</v>
      </c>
      <c r="I189" s="32">
        <f t="shared" si="7"/>
        <v>-0.01510209805</v>
      </c>
      <c r="J189" s="32">
        <f t="shared" si="8"/>
        <v>0.00005712651892</v>
      </c>
      <c r="K189" s="32"/>
    </row>
    <row r="190" ht="15.75" customHeight="1">
      <c r="A190" s="30">
        <v>44986.0</v>
      </c>
      <c r="B190" s="31">
        <v>394.73999</v>
      </c>
      <c r="C190" s="32">
        <f t="shared" si="2"/>
        <v>-0.003843291709</v>
      </c>
      <c r="D190" s="32">
        <f t="shared" si="3"/>
        <v>0.00001477089116</v>
      </c>
      <c r="E190" s="32">
        <f t="shared" si="4"/>
        <v>-0.003923155234</v>
      </c>
      <c r="F190" s="31">
        <v>226.979996</v>
      </c>
      <c r="G190" s="32">
        <f t="shared" si="5"/>
        <v>-0.02256491612</v>
      </c>
      <c r="H190" s="32">
        <f t="shared" si="6"/>
        <v>0.0005091754393</v>
      </c>
      <c r="I190" s="32">
        <f t="shared" si="7"/>
        <v>-0.02546577538</v>
      </c>
      <c r="J190" s="32">
        <f t="shared" si="8"/>
        <v>0.00009990618996</v>
      </c>
      <c r="K190" s="32"/>
    </row>
    <row r="191" ht="15.75" customHeight="1">
      <c r="A191" s="30">
        <v>44987.0</v>
      </c>
      <c r="B191" s="31">
        <v>397.809998</v>
      </c>
      <c r="C191" s="32">
        <f t="shared" si="2"/>
        <v>0.007747204344</v>
      </c>
      <c r="D191" s="32">
        <f t="shared" si="3"/>
        <v>0.00006001917515</v>
      </c>
      <c r="E191" s="32">
        <f t="shared" si="4"/>
        <v>0.007667340819</v>
      </c>
      <c r="F191" s="31">
        <v>233.139999</v>
      </c>
      <c r="G191" s="32">
        <f t="shared" si="5"/>
        <v>0.02677723695</v>
      </c>
      <c r="H191" s="32">
        <f t="shared" si="6"/>
        <v>0.0007170204188</v>
      </c>
      <c r="I191" s="32">
        <f t="shared" si="7"/>
        <v>0.02387637769</v>
      </c>
      <c r="J191" s="32">
        <f t="shared" si="8"/>
        <v>0.0001830683253</v>
      </c>
      <c r="K191" s="32"/>
    </row>
    <row r="192" ht="15.75" customHeight="1">
      <c r="A192" s="30">
        <v>44988.0</v>
      </c>
      <c r="B192" s="31">
        <v>404.190002</v>
      </c>
      <c r="C192" s="32">
        <f t="shared" si="2"/>
        <v>0.01591057005</v>
      </c>
      <c r="D192" s="32">
        <f t="shared" si="3"/>
        <v>0.0002531462392</v>
      </c>
      <c r="E192" s="32">
        <f t="shared" si="4"/>
        <v>0.01583070652</v>
      </c>
      <c r="F192" s="31">
        <v>238.899994</v>
      </c>
      <c r="G192" s="32">
        <f t="shared" si="5"/>
        <v>0.02440590201</v>
      </c>
      <c r="H192" s="32">
        <f t="shared" si="6"/>
        <v>0.0005956480531</v>
      </c>
      <c r="I192" s="32">
        <f t="shared" si="7"/>
        <v>0.02150504275</v>
      </c>
      <c r="J192" s="32">
        <f t="shared" si="8"/>
        <v>0.0003404400205</v>
      </c>
      <c r="K192" s="32"/>
    </row>
    <row r="193" ht="15.75" customHeight="1">
      <c r="A193" s="30">
        <v>44991.0</v>
      </c>
      <c r="B193" s="31">
        <v>404.470001</v>
      </c>
      <c r="C193" s="32">
        <f t="shared" si="2"/>
        <v>0.0006925011999</v>
      </c>
      <c r="D193" s="32">
        <f t="shared" si="3"/>
        <v>0.0000004795579118</v>
      </c>
      <c r="E193" s="32">
        <f t="shared" si="4"/>
        <v>0.0006126376751</v>
      </c>
      <c r="F193" s="31">
        <v>235.539993</v>
      </c>
      <c r="G193" s="32">
        <f t="shared" si="5"/>
        <v>-0.01416430852</v>
      </c>
      <c r="H193" s="32">
        <f t="shared" si="6"/>
        <v>0.0002006276359</v>
      </c>
      <c r="I193" s="32">
        <f t="shared" si="7"/>
        <v>-0.01706516779</v>
      </c>
      <c r="J193" s="32">
        <f t="shared" si="8"/>
        <v>-0.00001045476472</v>
      </c>
      <c r="K193" s="32"/>
    </row>
    <row r="194" ht="15.75" customHeight="1">
      <c r="A194" s="30">
        <v>44992.0</v>
      </c>
      <c r="B194" s="31">
        <v>398.269989</v>
      </c>
      <c r="C194" s="32">
        <f t="shared" si="2"/>
        <v>-0.01544743096</v>
      </c>
      <c r="D194" s="32">
        <f t="shared" si="3"/>
        <v>0.0002386231234</v>
      </c>
      <c r="E194" s="32">
        <f t="shared" si="4"/>
        <v>-0.01552729449</v>
      </c>
      <c r="F194" s="31">
        <v>232.880005</v>
      </c>
      <c r="G194" s="32">
        <f t="shared" si="5"/>
        <v>-0.01135739979</v>
      </c>
      <c r="H194" s="32">
        <f t="shared" si="6"/>
        <v>0.0001289905299</v>
      </c>
      <c r="I194" s="32">
        <f t="shared" si="7"/>
        <v>-0.01425825905</v>
      </c>
      <c r="J194" s="32">
        <f t="shared" si="8"/>
        <v>0.0002213921872</v>
      </c>
      <c r="K194" s="32"/>
    </row>
    <row r="195" ht="15.75" customHeight="1">
      <c r="A195" s="30">
        <v>44993.0</v>
      </c>
      <c r="B195" s="31">
        <v>398.920013</v>
      </c>
      <c r="C195" s="32">
        <f t="shared" si="2"/>
        <v>0.001630788501</v>
      </c>
      <c r="D195" s="32">
        <f t="shared" si="3"/>
        <v>0.000002659471134</v>
      </c>
      <c r="E195" s="32">
        <f t="shared" si="4"/>
        <v>0.001550924976</v>
      </c>
      <c r="F195" s="31">
        <v>241.809998</v>
      </c>
      <c r="G195" s="32">
        <f t="shared" si="5"/>
        <v>0.03762896464</v>
      </c>
      <c r="H195" s="32">
        <f t="shared" si="6"/>
        <v>0.00141593898</v>
      </c>
      <c r="I195" s="32">
        <f t="shared" si="7"/>
        <v>0.03472810538</v>
      </c>
      <c r="J195" s="32">
        <f t="shared" si="8"/>
        <v>0.00005386068599</v>
      </c>
      <c r="K195" s="32"/>
    </row>
    <row r="196" ht="15.75" customHeight="1">
      <c r="A196" s="30">
        <v>44994.0</v>
      </c>
      <c r="B196" s="31">
        <v>391.559998</v>
      </c>
      <c r="C196" s="32">
        <f t="shared" si="2"/>
        <v>-0.01862217284</v>
      </c>
      <c r="D196" s="32">
        <f t="shared" si="3"/>
        <v>0.0003467853211</v>
      </c>
      <c r="E196" s="32">
        <f t="shared" si="4"/>
        <v>-0.01870203636</v>
      </c>
      <c r="F196" s="31">
        <v>234.360001</v>
      </c>
      <c r="G196" s="32">
        <f t="shared" si="5"/>
        <v>-0.0312938866</v>
      </c>
      <c r="H196" s="32">
        <f t="shared" si="6"/>
        <v>0.0009793073388</v>
      </c>
      <c r="I196" s="32">
        <f t="shared" si="7"/>
        <v>-0.03419474587</v>
      </c>
      <c r="J196" s="32">
        <f t="shared" si="8"/>
        <v>0.0006395113806</v>
      </c>
      <c r="K196" s="32"/>
    </row>
    <row r="197" ht="15.75" customHeight="1">
      <c r="A197" s="30">
        <v>44995.0</v>
      </c>
      <c r="B197" s="31">
        <v>385.910004</v>
      </c>
      <c r="C197" s="32">
        <f t="shared" si="2"/>
        <v>-0.01453456326</v>
      </c>
      <c r="D197" s="32">
        <f t="shared" si="3"/>
        <v>0.0002112535293</v>
      </c>
      <c r="E197" s="32">
        <f t="shared" si="4"/>
        <v>-0.01461442679</v>
      </c>
      <c r="F197" s="31">
        <v>229.649994</v>
      </c>
      <c r="G197" s="32">
        <f t="shared" si="5"/>
        <v>-0.0203020143</v>
      </c>
      <c r="H197" s="32">
        <f t="shared" si="6"/>
        <v>0.0004121717846</v>
      </c>
      <c r="I197" s="32">
        <f t="shared" si="7"/>
        <v>-0.02320287356</v>
      </c>
      <c r="J197" s="32">
        <f t="shared" si="8"/>
        <v>0.0003390966969</v>
      </c>
      <c r="K197" s="32"/>
    </row>
    <row r="198" ht="15.75" customHeight="1">
      <c r="A198" s="30">
        <v>44998.0</v>
      </c>
      <c r="B198" s="31">
        <v>385.359985</v>
      </c>
      <c r="C198" s="32">
        <f t="shared" si="2"/>
        <v>-0.001426268625</v>
      </c>
      <c r="D198" s="32">
        <f t="shared" si="3"/>
        <v>0.00000203424219</v>
      </c>
      <c r="E198" s="32">
        <f t="shared" si="4"/>
        <v>-0.00150613215</v>
      </c>
      <c r="F198" s="31">
        <v>229.660004</v>
      </c>
      <c r="G198" s="32">
        <f t="shared" si="5"/>
        <v>0.00004358712001</v>
      </c>
      <c r="H198" s="32">
        <f t="shared" si="6"/>
        <v>0.00000000189983703</v>
      </c>
      <c r="I198" s="32">
        <f t="shared" si="7"/>
        <v>-0.002857272143</v>
      </c>
      <c r="J198" s="32">
        <f t="shared" si="8"/>
        <v>0.000004303429435</v>
      </c>
      <c r="K198" s="32"/>
    </row>
    <row r="199" ht="15.75" customHeight="1">
      <c r="A199" s="30">
        <v>44999.0</v>
      </c>
      <c r="B199" s="31">
        <v>391.730011</v>
      </c>
      <c r="C199" s="32">
        <f t="shared" si="2"/>
        <v>0.01639493165</v>
      </c>
      <c r="D199" s="32">
        <f t="shared" si="3"/>
        <v>0.0002687937838</v>
      </c>
      <c r="E199" s="32">
        <f t="shared" si="4"/>
        <v>0.01631506812</v>
      </c>
      <c r="F199" s="31">
        <v>240.630005</v>
      </c>
      <c r="G199" s="32">
        <f t="shared" si="5"/>
        <v>0.04666053306</v>
      </c>
      <c r="H199" s="32">
        <f t="shared" si="6"/>
        <v>0.002177205346</v>
      </c>
      <c r="I199" s="32">
        <f t="shared" si="7"/>
        <v>0.0437596738</v>
      </c>
      <c r="J199" s="32">
        <f t="shared" si="8"/>
        <v>0.0007139420591</v>
      </c>
      <c r="K199" s="32"/>
    </row>
    <row r="200" ht="15.75" customHeight="1">
      <c r="A200" s="30">
        <v>45000.0</v>
      </c>
      <c r="B200" s="31">
        <v>389.279999</v>
      </c>
      <c r="C200" s="32">
        <f t="shared" si="2"/>
        <v>-0.00627397858</v>
      </c>
      <c r="D200" s="32">
        <f t="shared" si="3"/>
        <v>0.00003936280722</v>
      </c>
      <c r="E200" s="32">
        <f t="shared" si="4"/>
        <v>-0.006353842104</v>
      </c>
      <c r="F200" s="31">
        <v>242.279999</v>
      </c>
      <c r="G200" s="32">
        <f t="shared" si="5"/>
        <v>0.00683357316</v>
      </c>
      <c r="H200" s="32">
        <f t="shared" si="6"/>
        <v>0.00004669772213</v>
      </c>
      <c r="I200" s="32">
        <f t="shared" si="7"/>
        <v>0.003932713896</v>
      </c>
      <c r="J200" s="32">
        <f t="shared" si="8"/>
        <v>-0.00002498784314</v>
      </c>
      <c r="K200" s="32"/>
    </row>
    <row r="201" ht="15.75" customHeight="1">
      <c r="A201" s="30">
        <v>45001.0</v>
      </c>
      <c r="B201" s="31">
        <v>396.109985</v>
      </c>
      <c r="C201" s="32">
        <f t="shared" si="2"/>
        <v>0.01739303612</v>
      </c>
      <c r="D201" s="32">
        <f t="shared" si="3"/>
        <v>0.0003025177056</v>
      </c>
      <c r="E201" s="32">
        <f t="shared" si="4"/>
        <v>0.0173131726</v>
      </c>
      <c r="F201" s="31">
        <v>255.410004</v>
      </c>
      <c r="G201" s="32">
        <f t="shared" si="5"/>
        <v>0.05277603478</v>
      </c>
      <c r="H201" s="32">
        <f t="shared" si="6"/>
        <v>0.002785309847</v>
      </c>
      <c r="I201" s="32">
        <f t="shared" si="7"/>
        <v>0.04987517551</v>
      </c>
      <c r="J201" s="32">
        <f t="shared" si="8"/>
        <v>0.0008634975221</v>
      </c>
      <c r="K201" s="32"/>
    </row>
    <row r="202" ht="15.75" customHeight="1">
      <c r="A202" s="30">
        <v>45002.0</v>
      </c>
      <c r="B202" s="31">
        <v>389.98999</v>
      </c>
      <c r="C202" s="32">
        <f t="shared" si="2"/>
        <v>-0.01557084046</v>
      </c>
      <c r="D202" s="32">
        <f t="shared" si="3"/>
        <v>0.0002424510727</v>
      </c>
      <c r="E202" s="32">
        <f t="shared" si="4"/>
        <v>-0.01565070399</v>
      </c>
      <c r="F202" s="31">
        <v>257.25</v>
      </c>
      <c r="G202" s="32">
        <f t="shared" si="5"/>
        <v>0.007178261953</v>
      </c>
      <c r="H202" s="32">
        <f t="shared" si="6"/>
        <v>0.00005152744467</v>
      </c>
      <c r="I202" s="32">
        <f t="shared" si="7"/>
        <v>0.00427740269</v>
      </c>
      <c r="J202" s="32">
        <f t="shared" si="8"/>
        <v>-0.00006694436334</v>
      </c>
      <c r="K202" s="32"/>
    </row>
    <row r="203" ht="15.75" customHeight="1">
      <c r="A203" s="30">
        <v>45005.0</v>
      </c>
      <c r="B203" s="31">
        <v>393.73999</v>
      </c>
      <c r="C203" s="32">
        <f t="shared" si="2"/>
        <v>0.009569695467</v>
      </c>
      <c r="D203" s="32">
        <f t="shared" si="3"/>
        <v>0.00009157907133</v>
      </c>
      <c r="E203" s="32">
        <f t="shared" si="4"/>
        <v>0.009489831942</v>
      </c>
      <c r="F203" s="31">
        <v>259.0</v>
      </c>
      <c r="G203" s="32">
        <f t="shared" si="5"/>
        <v>0.006779686985</v>
      </c>
      <c r="H203" s="32">
        <f t="shared" si="6"/>
        <v>0.00004596415562</v>
      </c>
      <c r="I203" s="32">
        <f t="shared" si="7"/>
        <v>0.003878827722</v>
      </c>
      <c r="J203" s="32">
        <f t="shared" si="8"/>
        <v>0.00003680942322</v>
      </c>
      <c r="K203" s="32"/>
    </row>
    <row r="204" ht="15.75" customHeight="1">
      <c r="A204" s="30">
        <v>45006.0</v>
      </c>
      <c r="B204" s="31">
        <v>398.910004</v>
      </c>
      <c r="C204" s="32">
        <f t="shared" si="2"/>
        <v>0.01304506997</v>
      </c>
      <c r="D204" s="32">
        <f t="shared" si="3"/>
        <v>0.0001701738505</v>
      </c>
      <c r="E204" s="32">
        <f t="shared" si="4"/>
        <v>0.01296520644</v>
      </c>
      <c r="F204" s="31">
        <v>261.98999</v>
      </c>
      <c r="G204" s="32">
        <f t="shared" si="5"/>
        <v>0.01147823522</v>
      </c>
      <c r="H204" s="32">
        <f t="shared" si="6"/>
        <v>0.0001317498839</v>
      </c>
      <c r="I204" s="32">
        <f t="shared" si="7"/>
        <v>0.008577375962</v>
      </c>
      <c r="J204" s="32">
        <f t="shared" si="8"/>
        <v>0.0001112074501</v>
      </c>
      <c r="K204" s="32"/>
    </row>
    <row r="205" ht="15.75" customHeight="1">
      <c r="A205" s="30">
        <v>45007.0</v>
      </c>
      <c r="B205" s="31">
        <v>392.109985</v>
      </c>
      <c r="C205" s="32">
        <f t="shared" si="2"/>
        <v>-0.01719346315</v>
      </c>
      <c r="D205" s="32">
        <f t="shared" si="3"/>
        <v>0.000295615175</v>
      </c>
      <c r="E205" s="32">
        <f t="shared" si="4"/>
        <v>-0.01727332667</v>
      </c>
      <c r="F205" s="31">
        <v>264.679993</v>
      </c>
      <c r="G205" s="32">
        <f t="shared" si="5"/>
        <v>0.01021522577</v>
      </c>
      <c r="H205" s="32">
        <f t="shared" si="6"/>
        <v>0.0001043508376</v>
      </c>
      <c r="I205" s="32">
        <f t="shared" si="7"/>
        <v>0.007314366509</v>
      </c>
      <c r="J205" s="32">
        <f t="shared" si="8"/>
        <v>-0.0001263434421</v>
      </c>
      <c r="K205" s="32"/>
    </row>
    <row r="206" ht="15.75" customHeight="1">
      <c r="A206" s="30">
        <v>45008.0</v>
      </c>
      <c r="B206" s="31">
        <v>393.170013</v>
      </c>
      <c r="C206" s="32">
        <f t="shared" si="2"/>
        <v>0.00269974696</v>
      </c>
      <c r="D206" s="32">
        <f t="shared" si="3"/>
        <v>0.00000728863365</v>
      </c>
      <c r="E206" s="32">
        <f t="shared" si="4"/>
        <v>0.002619883436</v>
      </c>
      <c r="F206" s="31">
        <v>271.910004</v>
      </c>
      <c r="G206" s="32">
        <f t="shared" si="5"/>
        <v>0.0269496212</v>
      </c>
      <c r="H206" s="32">
        <f t="shared" si="6"/>
        <v>0.000726282083</v>
      </c>
      <c r="I206" s="32">
        <f t="shared" si="7"/>
        <v>0.02404876194</v>
      </c>
      <c r="J206" s="32">
        <f t="shared" si="8"/>
        <v>0.00006300495305</v>
      </c>
      <c r="K206" s="32"/>
    </row>
    <row r="207" ht="15.75" customHeight="1">
      <c r="A207" s="30">
        <v>45009.0</v>
      </c>
      <c r="B207" s="31">
        <v>395.75</v>
      </c>
      <c r="C207" s="32">
        <f t="shared" si="2"/>
        <v>0.006540577384</v>
      </c>
      <c r="D207" s="32">
        <f t="shared" si="3"/>
        <v>0.00004277915252</v>
      </c>
      <c r="E207" s="32">
        <f t="shared" si="4"/>
        <v>0.006460713859</v>
      </c>
      <c r="F207" s="31">
        <v>267.790009</v>
      </c>
      <c r="G207" s="32">
        <f t="shared" si="5"/>
        <v>-0.01526801903</v>
      </c>
      <c r="H207" s="32">
        <f t="shared" si="6"/>
        <v>0.0002331124051</v>
      </c>
      <c r="I207" s="32">
        <f t="shared" si="7"/>
        <v>-0.01816887829</v>
      </c>
      <c r="J207" s="32">
        <f t="shared" si="8"/>
        <v>-0.0001173839238</v>
      </c>
      <c r="K207" s="32"/>
    </row>
    <row r="208" ht="15.75" customHeight="1">
      <c r="A208" s="30">
        <v>45012.0</v>
      </c>
      <c r="B208" s="31">
        <v>396.48999</v>
      </c>
      <c r="C208" s="32">
        <f t="shared" si="2"/>
        <v>0.001868096093</v>
      </c>
      <c r="D208" s="32">
        <f t="shared" si="3"/>
        <v>0.000003489783014</v>
      </c>
      <c r="E208" s="32">
        <f t="shared" si="4"/>
        <v>0.001788232569</v>
      </c>
      <c r="F208" s="31">
        <v>265.309998</v>
      </c>
      <c r="G208" s="32">
        <f t="shared" si="5"/>
        <v>-0.009304178796</v>
      </c>
      <c r="H208" s="32">
        <f t="shared" si="6"/>
        <v>0.00008656774307</v>
      </c>
      <c r="I208" s="32">
        <f t="shared" si="7"/>
        <v>-0.01220503806</v>
      </c>
      <c r="J208" s="32">
        <f t="shared" si="8"/>
        <v>-0.00002182544656</v>
      </c>
      <c r="K208" s="32"/>
    </row>
    <row r="209" ht="15.75" customHeight="1">
      <c r="A209" s="30">
        <v>45013.0</v>
      </c>
      <c r="B209" s="31">
        <v>395.600006</v>
      </c>
      <c r="C209" s="32">
        <f t="shared" si="2"/>
        <v>-0.002247179939</v>
      </c>
      <c r="D209" s="32">
        <f t="shared" si="3"/>
        <v>0.000005049817679</v>
      </c>
      <c r="E209" s="32">
        <f t="shared" si="4"/>
        <v>-0.002327043464</v>
      </c>
      <c r="F209" s="31">
        <v>264.100006</v>
      </c>
      <c r="G209" s="32">
        <f t="shared" si="5"/>
        <v>-0.004571104051</v>
      </c>
      <c r="H209" s="32">
        <f t="shared" si="6"/>
        <v>0.00002089499224</v>
      </c>
      <c r="I209" s="32">
        <f t="shared" si="7"/>
        <v>-0.007471963314</v>
      </c>
      <c r="J209" s="32">
        <f t="shared" si="8"/>
        <v>0.00001738758339</v>
      </c>
      <c r="K209" s="32"/>
    </row>
    <row r="210" ht="15.75" customHeight="1">
      <c r="A210" s="30">
        <v>45014.0</v>
      </c>
      <c r="B210" s="31">
        <v>401.350006</v>
      </c>
      <c r="C210" s="32">
        <f t="shared" si="2"/>
        <v>0.01443026461</v>
      </c>
      <c r="D210" s="32">
        <f t="shared" si="3"/>
        <v>0.0002082325368</v>
      </c>
      <c r="E210" s="32">
        <f t="shared" si="4"/>
        <v>0.01435040109</v>
      </c>
      <c r="F210" s="31">
        <v>269.839996</v>
      </c>
      <c r="G210" s="32">
        <f t="shared" si="5"/>
        <v>0.02150133391</v>
      </c>
      <c r="H210" s="32">
        <f t="shared" si="6"/>
        <v>0.0004623073598</v>
      </c>
      <c r="I210" s="32">
        <f t="shared" si="7"/>
        <v>0.01860047464</v>
      </c>
      <c r="J210" s="32">
        <f t="shared" si="8"/>
        <v>0.0002669242716</v>
      </c>
      <c r="K210" s="32"/>
    </row>
    <row r="211" ht="15.75" customHeight="1">
      <c r="A211" s="30">
        <v>45015.0</v>
      </c>
      <c r="B211" s="31">
        <v>403.700012</v>
      </c>
      <c r="C211" s="32">
        <f t="shared" si="2"/>
        <v>0.005838178057</v>
      </c>
      <c r="D211" s="32">
        <f t="shared" si="3"/>
        <v>0.00003408432302</v>
      </c>
      <c r="E211" s="32">
        <f t="shared" si="4"/>
        <v>0.005758314532</v>
      </c>
      <c r="F211" s="31">
        <v>273.829987</v>
      </c>
      <c r="G211" s="32">
        <f t="shared" si="5"/>
        <v>0.01467825248</v>
      </c>
      <c r="H211" s="32">
        <f t="shared" si="6"/>
        <v>0.0002154510958</v>
      </c>
      <c r="I211" s="32">
        <f t="shared" si="7"/>
        <v>0.01177739321</v>
      </c>
      <c r="J211" s="32">
        <f t="shared" si="8"/>
        <v>0.00006781793449</v>
      </c>
      <c r="K211" s="32"/>
    </row>
    <row r="212" ht="15.75" customHeight="1">
      <c r="A212" s="30">
        <v>45016.0</v>
      </c>
      <c r="B212" s="31">
        <v>409.390015</v>
      </c>
      <c r="C212" s="32">
        <f t="shared" si="2"/>
        <v>0.013996226</v>
      </c>
      <c r="D212" s="32">
        <f t="shared" si="3"/>
        <v>0.0001958943421</v>
      </c>
      <c r="E212" s="32">
        <f t="shared" si="4"/>
        <v>0.01391636247</v>
      </c>
      <c r="F212" s="31">
        <v>277.769989</v>
      </c>
      <c r="G212" s="32">
        <f t="shared" si="5"/>
        <v>0.01428596512</v>
      </c>
      <c r="H212" s="32">
        <f t="shared" si="6"/>
        <v>0.0002040887994</v>
      </c>
      <c r="I212" s="32">
        <f t="shared" si="7"/>
        <v>0.01138510586</v>
      </c>
      <c r="J212" s="32">
        <f t="shared" si="8"/>
        <v>0.0001584392599</v>
      </c>
      <c r="K212" s="32"/>
    </row>
    <row r="213" ht="15.75" customHeight="1">
      <c r="A213" s="30">
        <v>45019.0</v>
      </c>
      <c r="B213" s="31">
        <v>410.950012</v>
      </c>
      <c r="C213" s="32">
        <f t="shared" si="2"/>
        <v>0.003803298216</v>
      </c>
      <c r="D213" s="32">
        <f t="shared" si="3"/>
        <v>0.00001446507732</v>
      </c>
      <c r="E213" s="32">
        <f t="shared" si="4"/>
        <v>0.003723434691</v>
      </c>
      <c r="F213" s="31">
        <v>279.649994</v>
      </c>
      <c r="G213" s="32">
        <f t="shared" si="5"/>
        <v>0.006745406285</v>
      </c>
      <c r="H213" s="32">
        <f t="shared" si="6"/>
        <v>0.00004550050595</v>
      </c>
      <c r="I213" s="32">
        <f t="shared" si="7"/>
        <v>0.003844547022</v>
      </c>
      <c r="J213" s="32">
        <f t="shared" si="8"/>
        <v>0.00001431491975</v>
      </c>
      <c r="K213" s="32"/>
    </row>
    <row r="214" ht="15.75" customHeight="1">
      <c r="A214" s="30">
        <v>45020.0</v>
      </c>
      <c r="B214" s="31">
        <v>408.670013</v>
      </c>
      <c r="C214" s="32">
        <f t="shared" si="2"/>
        <v>-0.005563565583</v>
      </c>
      <c r="D214" s="32">
        <f t="shared" si="3"/>
        <v>0.000030953262</v>
      </c>
      <c r="E214" s="32">
        <f t="shared" si="4"/>
        <v>-0.005643429108</v>
      </c>
      <c r="F214" s="31">
        <v>274.529999</v>
      </c>
      <c r="G214" s="32">
        <f t="shared" si="5"/>
        <v>-0.01847825886</v>
      </c>
      <c r="H214" s="32">
        <f t="shared" si="6"/>
        <v>0.0003414460505</v>
      </c>
      <c r="I214" s="32">
        <f t="shared" si="7"/>
        <v>-0.02137911812</v>
      </c>
      <c r="J214" s="32">
        <f t="shared" si="8"/>
        <v>0.0001206515375</v>
      </c>
      <c r="K214" s="32"/>
    </row>
    <row r="215" ht="15.75" customHeight="1">
      <c r="A215" s="30">
        <v>45021.0</v>
      </c>
      <c r="B215" s="31">
        <v>407.600006</v>
      </c>
      <c r="C215" s="32">
        <f t="shared" si="2"/>
        <v>-0.002621700143</v>
      </c>
      <c r="D215" s="32">
        <f t="shared" si="3"/>
        <v>0.000006873311641</v>
      </c>
      <c r="E215" s="32">
        <f t="shared" si="4"/>
        <v>-0.002701563668</v>
      </c>
      <c r="F215" s="31">
        <v>268.809998</v>
      </c>
      <c r="G215" s="32">
        <f t="shared" si="5"/>
        <v>-0.02105573806</v>
      </c>
      <c r="H215" s="32">
        <f t="shared" si="6"/>
        <v>0.000443344105</v>
      </c>
      <c r="I215" s="32">
        <f t="shared" si="7"/>
        <v>-0.02395659732</v>
      </c>
      <c r="J215" s="32">
        <f t="shared" si="8"/>
        <v>0.00006472027293</v>
      </c>
      <c r="K215" s="32"/>
    </row>
    <row r="216" ht="15.75" customHeight="1">
      <c r="A216" s="30">
        <v>45022.0</v>
      </c>
      <c r="B216" s="31">
        <v>409.190002</v>
      </c>
      <c r="C216" s="32">
        <f t="shared" si="2"/>
        <v>0.00389328467</v>
      </c>
      <c r="D216" s="32">
        <f t="shared" si="3"/>
        <v>0.00001515766552</v>
      </c>
      <c r="E216" s="32">
        <f t="shared" si="4"/>
        <v>0.003813421145</v>
      </c>
      <c r="F216" s="31">
        <v>270.369995</v>
      </c>
      <c r="G216" s="32">
        <f t="shared" si="5"/>
        <v>0.005786569877</v>
      </c>
      <c r="H216" s="32">
        <f t="shared" si="6"/>
        <v>0.00003348439094</v>
      </c>
      <c r="I216" s="32">
        <f t="shared" si="7"/>
        <v>0.002885710614</v>
      </c>
      <c r="J216" s="32">
        <f t="shared" si="8"/>
        <v>0.00001100442987</v>
      </c>
      <c r="K216" s="32"/>
    </row>
    <row r="217" ht="15.75" customHeight="1">
      <c r="A217" s="30">
        <v>45026.0</v>
      </c>
      <c r="B217" s="31">
        <v>409.609985</v>
      </c>
      <c r="C217" s="32">
        <f t="shared" si="2"/>
        <v>0.001025850131</v>
      </c>
      <c r="D217" s="32">
        <f t="shared" si="3"/>
        <v>0.000001052368491</v>
      </c>
      <c r="E217" s="32">
        <f t="shared" si="4"/>
        <v>0.0009459866058</v>
      </c>
      <c r="F217" s="31">
        <v>275.790009</v>
      </c>
      <c r="G217" s="32">
        <f t="shared" si="5"/>
        <v>0.0198483664</v>
      </c>
      <c r="H217" s="32">
        <f t="shared" si="6"/>
        <v>0.0003939576488</v>
      </c>
      <c r="I217" s="32">
        <f t="shared" si="7"/>
        <v>0.01694750714</v>
      </c>
      <c r="J217" s="32">
        <f t="shared" si="8"/>
        <v>0.00001603211476</v>
      </c>
      <c r="K217" s="32"/>
    </row>
    <row r="218" ht="15.75" customHeight="1">
      <c r="A218" s="30">
        <v>45027.0</v>
      </c>
      <c r="B218" s="31">
        <v>409.720001</v>
      </c>
      <c r="C218" s="32">
        <f t="shared" si="2"/>
        <v>0.0002685511394</v>
      </c>
      <c r="D218" s="32">
        <f t="shared" si="3"/>
        <v>0.0000000721197145</v>
      </c>
      <c r="E218" s="32">
        <f t="shared" si="4"/>
        <v>0.0001886876146</v>
      </c>
      <c r="F218" s="31">
        <v>271.690002</v>
      </c>
      <c r="G218" s="32">
        <f t="shared" si="5"/>
        <v>-0.01497802136</v>
      </c>
      <c r="H218" s="32">
        <f t="shared" si="6"/>
        <v>0.0002243411239</v>
      </c>
      <c r="I218" s="32">
        <f t="shared" si="7"/>
        <v>-0.01787888062</v>
      </c>
      <c r="J218" s="32">
        <f t="shared" si="8"/>
        <v>-0.000003373523337</v>
      </c>
      <c r="K218" s="32"/>
    </row>
    <row r="219" ht="15.75" customHeight="1">
      <c r="A219" s="30">
        <v>45028.0</v>
      </c>
      <c r="B219" s="31">
        <v>408.049988</v>
      </c>
      <c r="C219" s="32">
        <f t="shared" si="2"/>
        <v>-0.004084315502</v>
      </c>
      <c r="D219" s="32">
        <f t="shared" si="3"/>
        <v>0.00001668163312</v>
      </c>
      <c r="E219" s="32">
        <f t="shared" si="4"/>
        <v>-0.004164179027</v>
      </c>
      <c r="F219" s="31">
        <v>264.950012</v>
      </c>
      <c r="G219" s="32">
        <f t="shared" si="5"/>
        <v>-0.02512054359</v>
      </c>
      <c r="H219" s="32">
        <f t="shared" si="6"/>
        <v>0.0006310417101</v>
      </c>
      <c r="I219" s="32">
        <f t="shared" si="7"/>
        <v>-0.02802140285</v>
      </c>
      <c r="J219" s="32">
        <f t="shared" si="8"/>
        <v>0.000116686138</v>
      </c>
      <c r="K219" s="32"/>
    </row>
    <row r="220" ht="15.75" customHeight="1">
      <c r="A220" s="30">
        <v>45029.0</v>
      </c>
      <c r="B220" s="31">
        <v>413.470001</v>
      </c>
      <c r="C220" s="32">
        <f t="shared" si="2"/>
        <v>0.01319527635</v>
      </c>
      <c r="D220" s="32">
        <f t="shared" si="3"/>
        <v>0.000174115318</v>
      </c>
      <c r="E220" s="32">
        <f t="shared" si="4"/>
        <v>0.01311541283</v>
      </c>
      <c r="F220" s="31">
        <v>264.630005</v>
      </c>
      <c r="G220" s="32">
        <f t="shared" si="5"/>
        <v>-0.001208531397</v>
      </c>
      <c r="H220" s="32">
        <f t="shared" si="6"/>
        <v>0.000001460548138</v>
      </c>
      <c r="I220" s="32">
        <f t="shared" si="7"/>
        <v>-0.00410939066</v>
      </c>
      <c r="J220" s="32">
        <f t="shared" si="8"/>
        <v>-0.00005389635498</v>
      </c>
      <c r="K220" s="32"/>
    </row>
    <row r="221" ht="15.75" customHeight="1">
      <c r="A221" s="30">
        <v>45030.0</v>
      </c>
      <c r="B221" s="31">
        <v>412.459991</v>
      </c>
      <c r="C221" s="32">
        <f t="shared" si="2"/>
        <v>-0.002445753304</v>
      </c>
      <c r="D221" s="32">
        <f t="shared" si="3"/>
        <v>0.000005981709225</v>
      </c>
      <c r="E221" s="32">
        <f t="shared" si="4"/>
        <v>-0.002525616829</v>
      </c>
      <c r="F221" s="31">
        <v>267.579987</v>
      </c>
      <c r="G221" s="32">
        <f t="shared" si="5"/>
        <v>0.01108589563</v>
      </c>
      <c r="H221" s="32">
        <f t="shared" si="6"/>
        <v>0.0001228970819</v>
      </c>
      <c r="I221" s="32">
        <f t="shared" si="7"/>
        <v>0.008185036366</v>
      </c>
      <c r="J221" s="32">
        <f t="shared" si="8"/>
        <v>-0.00002067226559</v>
      </c>
      <c r="K221" s="32"/>
    </row>
    <row r="222" ht="15.75" customHeight="1">
      <c r="A222" s="30">
        <v>45033.0</v>
      </c>
      <c r="B222" s="31">
        <v>413.940002</v>
      </c>
      <c r="C222" s="32">
        <f t="shared" si="2"/>
        <v>0.003581831062</v>
      </c>
      <c r="D222" s="32">
        <f t="shared" si="3"/>
        <v>0.00001282951376</v>
      </c>
      <c r="E222" s="32">
        <f t="shared" si="4"/>
        <v>0.003501967537</v>
      </c>
      <c r="F222" s="31">
        <v>270.019989</v>
      </c>
      <c r="G222" s="32">
        <f t="shared" si="5"/>
        <v>0.00907745113</v>
      </c>
      <c r="H222" s="32">
        <f t="shared" si="6"/>
        <v>0.00008240011901</v>
      </c>
      <c r="I222" s="32">
        <f t="shared" si="7"/>
        <v>0.006176591866</v>
      </c>
      <c r="J222" s="32">
        <f t="shared" si="8"/>
        <v>0.00002163022421</v>
      </c>
      <c r="K222" s="32"/>
    </row>
    <row r="223" ht="15.75" customHeight="1">
      <c r="A223" s="30">
        <v>45034.0</v>
      </c>
      <c r="B223" s="31">
        <v>414.209991</v>
      </c>
      <c r="C223" s="32">
        <f t="shared" si="2"/>
        <v>0.0006520292504</v>
      </c>
      <c r="D223" s="32">
        <f t="shared" si="3"/>
        <v>0.0000004251421433</v>
      </c>
      <c r="E223" s="32">
        <f t="shared" si="4"/>
        <v>0.0005721657255</v>
      </c>
      <c r="F223" s="31">
        <v>276.670013</v>
      </c>
      <c r="G223" s="32">
        <f t="shared" si="5"/>
        <v>0.02432951764</v>
      </c>
      <c r="H223" s="32">
        <f t="shared" si="6"/>
        <v>0.0005919254285</v>
      </c>
      <c r="I223" s="32">
        <f t="shared" si="7"/>
        <v>0.02142865838</v>
      </c>
      <c r="J223" s="32">
        <f t="shared" si="8"/>
        <v>0.00001226074387</v>
      </c>
      <c r="K223" s="32"/>
    </row>
    <row r="224" ht="15.75" customHeight="1">
      <c r="A224" s="30">
        <v>45035.0</v>
      </c>
      <c r="B224" s="31">
        <v>414.140015</v>
      </c>
      <c r="C224" s="32">
        <f t="shared" si="2"/>
        <v>-0.0001689527365</v>
      </c>
      <c r="D224" s="32">
        <f t="shared" si="3"/>
        <v>0.00000002854502719</v>
      </c>
      <c r="E224" s="32">
        <f t="shared" si="4"/>
        <v>-0.0002488162614</v>
      </c>
      <c r="F224" s="31">
        <v>279.309998</v>
      </c>
      <c r="G224" s="32">
        <f t="shared" si="5"/>
        <v>0.009496761715</v>
      </c>
      <c r="H224" s="32">
        <f t="shared" si="6"/>
        <v>0.00009018848307</v>
      </c>
      <c r="I224" s="32">
        <f t="shared" si="7"/>
        <v>0.006595902452</v>
      </c>
      <c r="J224" s="32">
        <f t="shared" si="8"/>
        <v>-0.000001641167788</v>
      </c>
      <c r="K224" s="32"/>
    </row>
    <row r="225" ht="15.75" customHeight="1">
      <c r="A225" s="30">
        <v>45036.0</v>
      </c>
      <c r="B225" s="31">
        <v>411.880005</v>
      </c>
      <c r="C225" s="32">
        <f t="shared" si="2"/>
        <v>-0.005472060204</v>
      </c>
      <c r="D225" s="32">
        <f t="shared" si="3"/>
        <v>0.00002994344287</v>
      </c>
      <c r="E225" s="32">
        <f t="shared" si="4"/>
        <v>-0.005551923728</v>
      </c>
      <c r="F225" s="31">
        <v>271.040009</v>
      </c>
      <c r="G225" s="32">
        <f t="shared" si="5"/>
        <v>-0.03005582428</v>
      </c>
      <c r="H225" s="32">
        <f t="shared" si="6"/>
        <v>0.0009033525729</v>
      </c>
      <c r="I225" s="32">
        <f t="shared" si="7"/>
        <v>-0.03295668354</v>
      </c>
      <c r="J225" s="32">
        <f t="shared" si="8"/>
        <v>0.0001829729933</v>
      </c>
      <c r="K225" s="32"/>
    </row>
    <row r="226" ht="15.75" customHeight="1">
      <c r="A226" s="30">
        <v>45037.0</v>
      </c>
      <c r="B226" s="31">
        <v>412.200012</v>
      </c>
      <c r="C226" s="32">
        <f t="shared" si="2"/>
        <v>0.0007766406404</v>
      </c>
      <c r="D226" s="32">
        <f t="shared" si="3"/>
        <v>0.0000006031706844</v>
      </c>
      <c r="E226" s="32">
        <f t="shared" si="4"/>
        <v>0.0006967771156</v>
      </c>
      <c r="F226" s="31">
        <v>271.190002</v>
      </c>
      <c r="G226" s="32">
        <f t="shared" si="5"/>
        <v>0.0005532449358</v>
      </c>
      <c r="H226" s="32">
        <f t="shared" si="6"/>
        <v>0.000000306079959</v>
      </c>
      <c r="I226" s="32">
        <f t="shared" si="7"/>
        <v>-0.002347614327</v>
      </c>
      <c r="J226" s="32">
        <f t="shared" si="8"/>
        <v>-0.00000163576394</v>
      </c>
      <c r="K226" s="32"/>
    </row>
    <row r="227" ht="15.75" customHeight="1">
      <c r="A227" s="30">
        <v>45040.0</v>
      </c>
      <c r="B227" s="31">
        <v>412.630005</v>
      </c>
      <c r="C227" s="32">
        <f t="shared" si="2"/>
        <v>0.001042622189</v>
      </c>
      <c r="D227" s="32">
        <f t="shared" si="3"/>
        <v>0.000001087061029</v>
      </c>
      <c r="E227" s="32">
        <f t="shared" si="4"/>
        <v>0.0009627586642</v>
      </c>
      <c r="F227" s="31">
        <v>270.420013</v>
      </c>
      <c r="G227" s="32">
        <f t="shared" si="5"/>
        <v>-0.002843335601</v>
      </c>
      <c r="H227" s="32">
        <f t="shared" si="6"/>
        <v>0.00000808455734</v>
      </c>
      <c r="I227" s="32">
        <f t="shared" si="7"/>
        <v>-0.005744194864</v>
      </c>
      <c r="J227" s="32">
        <f t="shared" si="8"/>
        <v>-0.000005530273374</v>
      </c>
      <c r="K227" s="32"/>
    </row>
    <row r="228" ht="15.75" customHeight="1">
      <c r="A228" s="30">
        <v>45041.0</v>
      </c>
      <c r="B228" s="31">
        <v>406.079987</v>
      </c>
      <c r="C228" s="32">
        <f t="shared" si="2"/>
        <v>-0.01600116724</v>
      </c>
      <c r="D228" s="32">
        <f t="shared" si="3"/>
        <v>0.0002560373532</v>
      </c>
      <c r="E228" s="32">
        <f t="shared" si="4"/>
        <v>-0.01608103077</v>
      </c>
      <c r="F228" s="31">
        <v>262.410004</v>
      </c>
      <c r="G228" s="32">
        <f t="shared" si="5"/>
        <v>-0.03006817266</v>
      </c>
      <c r="H228" s="32">
        <f t="shared" si="6"/>
        <v>0.0009040950072</v>
      </c>
      <c r="I228" s="32">
        <f t="shared" si="7"/>
        <v>-0.03296903192</v>
      </c>
      <c r="J228" s="32">
        <f t="shared" si="8"/>
        <v>0.0005301760168</v>
      </c>
      <c r="K228" s="32"/>
    </row>
    <row r="229" ht="15.75" customHeight="1">
      <c r="A229" s="30">
        <v>45042.0</v>
      </c>
      <c r="B229" s="31">
        <v>404.359985</v>
      </c>
      <c r="C229" s="32">
        <f t="shared" si="2"/>
        <v>-0.004244619322</v>
      </c>
      <c r="D229" s="32">
        <f t="shared" si="3"/>
        <v>0.00001801679319</v>
      </c>
      <c r="E229" s="32">
        <f t="shared" si="4"/>
        <v>-0.004324482847</v>
      </c>
      <c r="F229" s="31">
        <v>269.559998</v>
      </c>
      <c r="G229" s="32">
        <f t="shared" si="5"/>
        <v>0.02688281132</v>
      </c>
      <c r="H229" s="32">
        <f t="shared" si="6"/>
        <v>0.0007226855442</v>
      </c>
      <c r="I229" s="32">
        <f t="shared" si="7"/>
        <v>0.02398195205</v>
      </c>
      <c r="J229" s="32">
        <f t="shared" si="8"/>
        <v>-0.0001037095403</v>
      </c>
      <c r="K229" s="32"/>
    </row>
    <row r="230" ht="15.75" customHeight="1">
      <c r="A230" s="30">
        <v>45043.0</v>
      </c>
      <c r="B230" s="31">
        <v>412.410004</v>
      </c>
      <c r="C230" s="32">
        <f t="shared" si="2"/>
        <v>0.01971247666</v>
      </c>
      <c r="D230" s="32">
        <f t="shared" si="3"/>
        <v>0.0003885817361</v>
      </c>
      <c r="E230" s="32">
        <f t="shared" si="4"/>
        <v>0.01963261314</v>
      </c>
      <c r="F230" s="31">
        <v>272.26001</v>
      </c>
      <c r="G230" s="32">
        <f t="shared" si="5"/>
        <v>0.009966536155</v>
      </c>
      <c r="H230" s="32">
        <f t="shared" si="6"/>
        <v>0.00009933184294</v>
      </c>
      <c r="I230" s="32">
        <f t="shared" si="7"/>
        <v>0.007065676892</v>
      </c>
      <c r="J230" s="32">
        <f t="shared" si="8"/>
        <v>0.000138717701</v>
      </c>
      <c r="K230" s="32"/>
    </row>
    <row r="231" ht="15.75" customHeight="1">
      <c r="A231" s="30">
        <v>45044.0</v>
      </c>
      <c r="B231" s="31">
        <v>415.929993</v>
      </c>
      <c r="C231" s="32">
        <f t="shared" si="2"/>
        <v>0.008498950191</v>
      </c>
      <c r="D231" s="32">
        <f t="shared" si="3"/>
        <v>0.00007223215436</v>
      </c>
      <c r="E231" s="32">
        <f t="shared" si="4"/>
        <v>0.008419086667</v>
      </c>
      <c r="F231" s="31">
        <v>277.48999</v>
      </c>
      <c r="G231" s="32">
        <f t="shared" si="5"/>
        <v>0.01902733165</v>
      </c>
      <c r="H231" s="32">
        <f t="shared" si="6"/>
        <v>0.0003620393497</v>
      </c>
      <c r="I231" s="32">
        <f t="shared" si="7"/>
        <v>0.01612647239</v>
      </c>
      <c r="J231" s="32">
        <f t="shared" si="8"/>
        <v>0.0001357701686</v>
      </c>
      <c r="K231" s="32"/>
    </row>
    <row r="232" ht="15.75" customHeight="1">
      <c r="A232" s="30">
        <v>45047.0</v>
      </c>
      <c r="B232" s="31">
        <v>415.51001</v>
      </c>
      <c r="C232" s="32">
        <f t="shared" si="2"/>
        <v>-0.00101025458</v>
      </c>
      <c r="D232" s="32">
        <f t="shared" si="3"/>
        <v>0.000001020614317</v>
      </c>
      <c r="E232" s="32">
        <f t="shared" si="4"/>
        <v>-0.001090118105</v>
      </c>
      <c r="F232" s="31">
        <v>289.100006</v>
      </c>
      <c r="G232" s="32">
        <f t="shared" si="5"/>
        <v>0.04098780931</v>
      </c>
      <c r="H232" s="32">
        <f t="shared" si="6"/>
        <v>0.001680000512</v>
      </c>
      <c r="I232" s="32">
        <f t="shared" si="7"/>
        <v>0.03808695005</v>
      </c>
      <c r="J232" s="32">
        <f t="shared" si="8"/>
        <v>-0.00004151927383</v>
      </c>
      <c r="K232" s="32"/>
    </row>
    <row r="233" ht="15.75" customHeight="1">
      <c r="A233" s="30">
        <v>45048.0</v>
      </c>
      <c r="B233" s="31">
        <v>410.839996</v>
      </c>
      <c r="C233" s="32">
        <f t="shared" si="2"/>
        <v>-0.0113028709</v>
      </c>
      <c r="D233" s="32">
        <f t="shared" si="3"/>
        <v>0.0001277548906</v>
      </c>
      <c r="E233" s="32">
        <f t="shared" si="4"/>
        <v>-0.01138273442</v>
      </c>
      <c r="F233" s="31">
        <v>282.100006</v>
      </c>
      <c r="G233" s="32">
        <f t="shared" si="5"/>
        <v>-0.0245110305</v>
      </c>
      <c r="H233" s="32">
        <f t="shared" si="6"/>
        <v>0.0006007906161</v>
      </c>
      <c r="I233" s="32">
        <f t="shared" si="7"/>
        <v>-0.02741188976</v>
      </c>
      <c r="J233" s="32">
        <f t="shared" si="8"/>
        <v>0.0003120222612</v>
      </c>
      <c r="K233" s="32"/>
    </row>
    <row r="234" ht="15.75" customHeight="1">
      <c r="A234" s="30">
        <v>45049.0</v>
      </c>
      <c r="B234" s="31">
        <v>408.019989</v>
      </c>
      <c r="C234" s="32">
        <f t="shared" si="2"/>
        <v>-0.00688766871</v>
      </c>
      <c r="D234" s="32">
        <f t="shared" si="3"/>
        <v>0.00004743998026</v>
      </c>
      <c r="E234" s="32">
        <f t="shared" si="4"/>
        <v>-0.006967532235</v>
      </c>
      <c r="F234" s="31">
        <v>278.019989</v>
      </c>
      <c r="G234" s="32">
        <f t="shared" si="5"/>
        <v>-0.01456862529</v>
      </c>
      <c r="H234" s="32">
        <f t="shared" si="6"/>
        <v>0.0002122448429</v>
      </c>
      <c r="I234" s="32">
        <f t="shared" si="7"/>
        <v>-0.01746948456</v>
      </c>
      <c r="J234" s="32">
        <f t="shared" si="8"/>
        <v>0.0001217191968</v>
      </c>
      <c r="K234" s="32"/>
    </row>
    <row r="235" ht="15.75" customHeight="1">
      <c r="A235" s="30">
        <v>45050.0</v>
      </c>
      <c r="B235" s="31">
        <v>405.130005</v>
      </c>
      <c r="C235" s="32">
        <f t="shared" si="2"/>
        <v>-0.007108150254</v>
      </c>
      <c r="D235" s="32">
        <f t="shared" si="3"/>
        <v>0.00005052580003</v>
      </c>
      <c r="E235" s="32">
        <f t="shared" si="4"/>
        <v>-0.007188013779</v>
      </c>
      <c r="F235" s="31">
        <v>275.619995</v>
      </c>
      <c r="G235" s="32">
        <f t="shared" si="5"/>
        <v>-0.008669926677</v>
      </c>
      <c r="H235" s="32">
        <f t="shared" si="6"/>
        <v>0.00007516762859</v>
      </c>
      <c r="I235" s="32">
        <f t="shared" si="7"/>
        <v>-0.01157078594</v>
      </c>
      <c r="J235" s="32">
        <f t="shared" si="8"/>
        <v>0.00008317096877</v>
      </c>
      <c r="K235" s="32"/>
    </row>
    <row r="236" ht="15.75" customHeight="1">
      <c r="A236" s="30">
        <v>45051.0</v>
      </c>
      <c r="B236" s="31">
        <v>412.630005</v>
      </c>
      <c r="C236" s="32">
        <f t="shared" si="2"/>
        <v>0.01834330416</v>
      </c>
      <c r="D236" s="32">
        <f t="shared" si="3"/>
        <v>0.0003364768075</v>
      </c>
      <c r="E236" s="32">
        <f t="shared" si="4"/>
        <v>0.01826344064</v>
      </c>
      <c r="F236" s="31">
        <v>286.799988</v>
      </c>
      <c r="G236" s="32">
        <f t="shared" si="5"/>
        <v>0.03976197958</v>
      </c>
      <c r="H236" s="32">
        <f t="shared" si="6"/>
        <v>0.00158101502</v>
      </c>
      <c r="I236" s="32">
        <f t="shared" si="7"/>
        <v>0.03686112032</v>
      </c>
      <c r="J236" s="32">
        <f t="shared" si="8"/>
        <v>0.0006732108826</v>
      </c>
      <c r="K236" s="32"/>
    </row>
    <row r="237" ht="15.75" customHeight="1">
      <c r="A237" s="30">
        <v>45054.0</v>
      </c>
      <c r="B237" s="31">
        <v>412.73999</v>
      </c>
      <c r="C237" s="32">
        <f t="shared" si="2"/>
        <v>0.0002665107802</v>
      </c>
      <c r="D237" s="32">
        <f t="shared" si="3"/>
        <v>0.00000007102799595</v>
      </c>
      <c r="E237" s="32">
        <f t="shared" si="4"/>
        <v>0.0001866472553</v>
      </c>
      <c r="F237" s="31">
        <v>291.51001</v>
      </c>
      <c r="G237" s="32">
        <f t="shared" si="5"/>
        <v>0.01628927794</v>
      </c>
      <c r="H237" s="32">
        <f t="shared" si="6"/>
        <v>0.0002653405758</v>
      </c>
      <c r="I237" s="32">
        <f t="shared" si="7"/>
        <v>0.01338841868</v>
      </c>
      <c r="J237" s="32">
        <f t="shared" si="8"/>
        <v>0.000002498911599</v>
      </c>
      <c r="K237" s="32"/>
    </row>
    <row r="238" ht="15.75" customHeight="1">
      <c r="A238" s="30">
        <v>45055.0</v>
      </c>
      <c r="B238" s="31">
        <v>410.929993</v>
      </c>
      <c r="C238" s="32">
        <f t="shared" si="2"/>
        <v>-0.004394963883</v>
      </c>
      <c r="D238" s="32">
        <f t="shared" si="3"/>
        <v>0.00001931570753</v>
      </c>
      <c r="E238" s="32">
        <f t="shared" si="4"/>
        <v>-0.004474827408</v>
      </c>
      <c r="F238" s="31">
        <v>285.709991</v>
      </c>
      <c r="G238" s="32">
        <f t="shared" si="5"/>
        <v>-0.02009706595</v>
      </c>
      <c r="H238" s="32">
        <f t="shared" si="6"/>
        <v>0.0004038920598</v>
      </c>
      <c r="I238" s="32">
        <f t="shared" si="7"/>
        <v>-0.02299792521</v>
      </c>
      <c r="J238" s="32">
        <f t="shared" si="8"/>
        <v>0.0001029117461</v>
      </c>
      <c r="K238" s="32"/>
    </row>
    <row r="239" ht="15.75" customHeight="1">
      <c r="A239" s="30">
        <v>45056.0</v>
      </c>
      <c r="B239" s="31">
        <v>412.850006</v>
      </c>
      <c r="C239" s="32">
        <f t="shared" si="2"/>
        <v>0.004661478742</v>
      </c>
      <c r="D239" s="32">
        <f t="shared" si="3"/>
        <v>0.00002172938406</v>
      </c>
      <c r="E239" s="32">
        <f t="shared" si="4"/>
        <v>0.004581615217</v>
      </c>
      <c r="F239" s="31">
        <v>288.850006</v>
      </c>
      <c r="G239" s="32">
        <f t="shared" si="5"/>
        <v>0.01093026413</v>
      </c>
      <c r="H239" s="32">
        <f t="shared" si="6"/>
        <v>0.0001194706739</v>
      </c>
      <c r="I239" s="32">
        <f t="shared" si="7"/>
        <v>0.008029404862</v>
      </c>
      <c r="J239" s="32">
        <f t="shared" si="8"/>
        <v>0.0000367876435</v>
      </c>
      <c r="K239" s="32"/>
    </row>
    <row r="240" ht="15.75" customHeight="1">
      <c r="A240" s="30">
        <v>45057.0</v>
      </c>
      <c r="B240" s="31">
        <v>412.130005</v>
      </c>
      <c r="C240" s="32">
        <f t="shared" si="2"/>
        <v>-0.001745499705</v>
      </c>
      <c r="D240" s="32">
        <f t="shared" si="3"/>
        <v>0.000003046769219</v>
      </c>
      <c r="E240" s="32">
        <f t="shared" si="4"/>
        <v>-0.00182536323</v>
      </c>
      <c r="F240" s="31">
        <v>285.779999</v>
      </c>
      <c r="G240" s="32">
        <f t="shared" si="5"/>
        <v>-0.01068526246</v>
      </c>
      <c r="H240" s="32">
        <f t="shared" si="6"/>
        <v>0.0001141748338</v>
      </c>
      <c r="I240" s="32">
        <f t="shared" si="7"/>
        <v>-0.01358612172</v>
      </c>
      <c r="J240" s="32">
        <f t="shared" si="8"/>
        <v>0.00002479960702</v>
      </c>
      <c r="K240" s="32"/>
    </row>
    <row r="241" ht="15.75" customHeight="1">
      <c r="A241" s="30">
        <v>45058.0</v>
      </c>
      <c r="B241" s="31">
        <v>411.589996</v>
      </c>
      <c r="C241" s="32">
        <f t="shared" si="2"/>
        <v>-0.001311147178</v>
      </c>
      <c r="D241" s="32">
        <f t="shared" si="3"/>
        <v>0.000001719106922</v>
      </c>
      <c r="E241" s="32">
        <f t="shared" si="4"/>
        <v>-0.001391010703</v>
      </c>
      <c r="F241" s="31">
        <v>283.399994</v>
      </c>
      <c r="G241" s="32">
        <f t="shared" si="5"/>
        <v>-0.008362974457</v>
      </c>
      <c r="H241" s="32">
        <f t="shared" si="6"/>
        <v>0.00006993934176</v>
      </c>
      <c r="I241" s="32">
        <f t="shared" si="7"/>
        <v>-0.01126383372</v>
      </c>
      <c r="J241" s="32">
        <f t="shared" si="8"/>
        <v>0.00001566811326</v>
      </c>
      <c r="K241" s="32"/>
    </row>
    <row r="242" ht="15.75" customHeight="1">
      <c r="A242" s="30">
        <v>45061.0</v>
      </c>
      <c r="B242" s="31">
        <v>413.01001</v>
      </c>
      <c r="C242" s="32">
        <f t="shared" si="2"/>
        <v>0.003444131442</v>
      </c>
      <c r="D242" s="32">
        <f t="shared" si="3"/>
        <v>0.00001186204139</v>
      </c>
      <c r="E242" s="32">
        <f t="shared" si="4"/>
        <v>0.003364267917</v>
      </c>
      <c r="F242" s="31">
        <v>289.529999</v>
      </c>
      <c r="G242" s="32">
        <f t="shared" si="5"/>
        <v>0.02139960905</v>
      </c>
      <c r="H242" s="32">
        <f t="shared" si="6"/>
        <v>0.0004579432674</v>
      </c>
      <c r="I242" s="32">
        <f t="shared" si="7"/>
        <v>0.01849874978</v>
      </c>
      <c r="J242" s="32">
        <f t="shared" si="8"/>
        <v>0.0000622347504</v>
      </c>
      <c r="K242" s="32"/>
    </row>
    <row r="243" ht="15.75" customHeight="1">
      <c r="A243" s="30">
        <v>45062.0</v>
      </c>
      <c r="B243" s="31">
        <v>410.25</v>
      </c>
      <c r="C243" s="32">
        <f t="shared" si="2"/>
        <v>-0.006705099985</v>
      </c>
      <c r="D243" s="32">
        <f t="shared" si="3"/>
        <v>0.00004495836581</v>
      </c>
      <c r="E243" s="32">
        <f t="shared" si="4"/>
        <v>-0.00678496351</v>
      </c>
      <c r="F243" s="31">
        <v>292.130005</v>
      </c>
      <c r="G243" s="32">
        <f t="shared" si="5"/>
        <v>0.008940010656</v>
      </c>
      <c r="H243" s="32">
        <f t="shared" si="6"/>
        <v>0.00007992379052</v>
      </c>
      <c r="I243" s="32">
        <f t="shared" si="7"/>
        <v>0.006039151392</v>
      </c>
      <c r="J243" s="32">
        <f t="shared" si="8"/>
        <v>-0.00004097542183</v>
      </c>
      <c r="K243" s="32"/>
    </row>
    <row r="244" ht="15.75" customHeight="1">
      <c r="A244" s="30">
        <v>45063.0</v>
      </c>
      <c r="B244" s="31">
        <v>415.230011</v>
      </c>
      <c r="C244" s="32">
        <f t="shared" si="2"/>
        <v>0.0120658801</v>
      </c>
      <c r="D244" s="32">
        <f t="shared" si="3"/>
        <v>0.0001455854625</v>
      </c>
      <c r="E244" s="32">
        <f t="shared" si="4"/>
        <v>0.01198601657</v>
      </c>
      <c r="F244" s="31">
        <v>301.779999</v>
      </c>
      <c r="G244" s="32">
        <f t="shared" si="5"/>
        <v>0.03249934598</v>
      </c>
      <c r="H244" s="32">
        <f t="shared" si="6"/>
        <v>0.001056207489</v>
      </c>
      <c r="I244" s="32">
        <f t="shared" si="7"/>
        <v>0.02959848672</v>
      </c>
      <c r="J244" s="32">
        <f t="shared" si="8"/>
        <v>0.0003547679524</v>
      </c>
      <c r="K244" s="32"/>
    </row>
    <row r="245" ht="15.75" customHeight="1">
      <c r="A245" s="30">
        <v>45064.0</v>
      </c>
      <c r="B245" s="31">
        <v>419.230011</v>
      </c>
      <c r="C245" s="32">
        <f t="shared" si="2"/>
        <v>0.009587111502</v>
      </c>
      <c r="D245" s="32">
        <f t="shared" si="3"/>
        <v>0.00009191270696</v>
      </c>
      <c r="E245" s="32">
        <f t="shared" si="4"/>
        <v>0.009507247977</v>
      </c>
      <c r="F245" s="31">
        <v>316.779999</v>
      </c>
      <c r="G245" s="32">
        <f t="shared" si="5"/>
        <v>0.04850925171</v>
      </c>
      <c r="H245" s="32">
        <f t="shared" si="6"/>
        <v>0.002353147501</v>
      </c>
      <c r="I245" s="32">
        <f t="shared" si="7"/>
        <v>0.04560839244</v>
      </c>
      <c r="J245" s="32">
        <f t="shared" si="8"/>
        <v>0.0004336102968</v>
      </c>
      <c r="K245" s="32"/>
    </row>
    <row r="246" ht="15.75" customHeight="1">
      <c r="A246" s="30">
        <v>45065.0</v>
      </c>
      <c r="B246" s="31">
        <v>418.619995</v>
      </c>
      <c r="C246" s="32">
        <f t="shared" si="2"/>
        <v>-0.001456146335</v>
      </c>
      <c r="D246" s="32">
        <f t="shared" si="3"/>
        <v>0.000002120362149</v>
      </c>
      <c r="E246" s="32">
        <f t="shared" si="4"/>
        <v>-0.00153600986</v>
      </c>
      <c r="F246" s="31">
        <v>312.640015</v>
      </c>
      <c r="G246" s="32">
        <f t="shared" si="5"/>
        <v>-0.01315510664</v>
      </c>
      <c r="H246" s="32">
        <f t="shared" si="6"/>
        <v>0.0001730568308</v>
      </c>
      <c r="I246" s="32">
        <f t="shared" si="7"/>
        <v>-0.01605596591</v>
      </c>
      <c r="J246" s="32">
        <f t="shared" si="8"/>
        <v>0.00002466212194</v>
      </c>
      <c r="K246" s="32"/>
    </row>
    <row r="247" ht="15.75" customHeight="1">
      <c r="A247" s="30">
        <v>45068.0</v>
      </c>
      <c r="B247" s="31">
        <v>418.790009</v>
      </c>
      <c r="C247" s="32">
        <f t="shared" si="2"/>
        <v>0.0004060472207</v>
      </c>
      <c r="D247" s="32">
        <f t="shared" si="3"/>
        <v>0.0000001648743454</v>
      </c>
      <c r="E247" s="32">
        <f t="shared" si="4"/>
        <v>0.0003261836958</v>
      </c>
      <c r="F247" s="31">
        <v>311.76001</v>
      </c>
      <c r="G247" s="32">
        <f t="shared" si="5"/>
        <v>-0.002818723727</v>
      </c>
      <c r="H247" s="32">
        <f t="shared" si="6"/>
        <v>0.000007945203446</v>
      </c>
      <c r="I247" s="32">
        <f t="shared" si="7"/>
        <v>-0.00571958299</v>
      </c>
      <c r="J247" s="32">
        <f t="shared" si="8"/>
        <v>-0.000001865634718</v>
      </c>
      <c r="K247" s="32"/>
    </row>
    <row r="248" ht="15.75" customHeight="1">
      <c r="A248" s="30">
        <v>45069.0</v>
      </c>
      <c r="B248" s="31">
        <v>414.089996</v>
      </c>
      <c r="C248" s="32">
        <f t="shared" si="2"/>
        <v>-0.01128629061</v>
      </c>
      <c r="D248" s="32">
        <f t="shared" si="3"/>
        <v>0.0001273803558</v>
      </c>
      <c r="E248" s="32">
        <f t="shared" si="4"/>
        <v>-0.01136615414</v>
      </c>
      <c r="F248" s="31">
        <v>306.880005</v>
      </c>
      <c r="G248" s="32">
        <f t="shared" si="5"/>
        <v>-0.01577688512</v>
      </c>
      <c r="H248" s="32">
        <f t="shared" si="6"/>
        <v>0.000248910104</v>
      </c>
      <c r="I248" s="32">
        <f t="shared" si="7"/>
        <v>-0.01867774438</v>
      </c>
      <c r="J248" s="32">
        <f t="shared" si="8"/>
        <v>0.0002122941216</v>
      </c>
      <c r="K248" s="32"/>
    </row>
    <row r="249" ht="15.75" customHeight="1">
      <c r="A249" s="30">
        <v>45070.0</v>
      </c>
      <c r="B249" s="31">
        <v>411.089996</v>
      </c>
      <c r="C249" s="32">
        <f t="shared" si="2"/>
        <v>-0.007271172948</v>
      </c>
      <c r="D249" s="32">
        <f t="shared" si="3"/>
        <v>0.00005286995604</v>
      </c>
      <c r="E249" s="32">
        <f t="shared" si="4"/>
        <v>-0.007351036473</v>
      </c>
      <c r="F249" s="31">
        <v>305.380005</v>
      </c>
      <c r="G249" s="32">
        <f t="shared" si="5"/>
        <v>-0.00489988886</v>
      </c>
      <c r="H249" s="32">
        <f t="shared" si="6"/>
        <v>0.00002400891084</v>
      </c>
      <c r="I249" s="32">
        <f t="shared" si="7"/>
        <v>-0.007800748123</v>
      </c>
      <c r="J249" s="32">
        <f t="shared" si="8"/>
        <v>0.00005734358397</v>
      </c>
      <c r="K249" s="32"/>
    </row>
    <row r="250" ht="15.75" customHeight="1">
      <c r="A250" s="30">
        <v>45071.0</v>
      </c>
      <c r="B250" s="31">
        <v>414.649994</v>
      </c>
      <c r="C250" s="32">
        <f t="shared" si="2"/>
        <v>0.008622617531</v>
      </c>
      <c r="D250" s="32">
        <f t="shared" si="3"/>
        <v>0.00007434953309</v>
      </c>
      <c r="E250" s="32">
        <f t="shared" si="4"/>
        <v>0.008542754006</v>
      </c>
      <c r="F250" s="31">
        <v>379.799988</v>
      </c>
      <c r="G250" s="32">
        <f t="shared" si="5"/>
        <v>0.2180878477</v>
      </c>
      <c r="H250" s="32">
        <f t="shared" si="6"/>
        <v>0.04756230929</v>
      </c>
      <c r="I250" s="32">
        <f t="shared" si="7"/>
        <v>0.2151869884</v>
      </c>
      <c r="J250" s="32">
        <f t="shared" si="8"/>
        <v>0.001838289507</v>
      </c>
      <c r="K250" s="32"/>
    </row>
    <row r="251" ht="15.75" customHeight="1">
      <c r="A251" s="30">
        <v>45072.0</v>
      </c>
      <c r="B251" s="31">
        <v>420.019989</v>
      </c>
      <c r="C251" s="32">
        <f t="shared" si="2"/>
        <v>0.01286752657</v>
      </c>
      <c r="D251" s="32">
        <f t="shared" si="3"/>
        <v>0.0001655732402</v>
      </c>
      <c r="E251" s="32">
        <f t="shared" si="4"/>
        <v>0.01278766305</v>
      </c>
      <c r="F251" s="31">
        <v>389.459991</v>
      </c>
      <c r="G251" s="32">
        <f t="shared" si="5"/>
        <v>0.02511637438</v>
      </c>
      <c r="H251" s="32">
        <f t="shared" si="6"/>
        <v>0.0006308322621</v>
      </c>
      <c r="I251" s="32">
        <f t="shared" si="7"/>
        <v>0.02221551512</v>
      </c>
      <c r="J251" s="32">
        <f t="shared" si="8"/>
        <v>0.0002840845218</v>
      </c>
      <c r="K251" s="32"/>
    </row>
    <row r="252" ht="15.75" customHeight="1">
      <c r="A252" s="30">
        <v>45076.0</v>
      </c>
      <c r="B252" s="31">
        <v>420.179993</v>
      </c>
      <c r="C252" s="32">
        <f t="shared" si="2"/>
        <v>0.0003808712339</v>
      </c>
      <c r="D252" s="32">
        <f t="shared" si="3"/>
        <v>0.0000001450628968</v>
      </c>
      <c r="E252" s="32">
        <f t="shared" si="4"/>
        <v>0.0003010077091</v>
      </c>
      <c r="F252" s="31">
        <v>401.109985</v>
      </c>
      <c r="G252" s="32">
        <f t="shared" si="5"/>
        <v>0.02947452534</v>
      </c>
      <c r="H252" s="32">
        <f t="shared" si="6"/>
        <v>0.0008687476442</v>
      </c>
      <c r="I252" s="32">
        <f t="shared" si="7"/>
        <v>0.02657366608</v>
      </c>
      <c r="J252" s="32">
        <f t="shared" si="8"/>
        <v>0.000007998878348</v>
      </c>
      <c r="K252" s="32"/>
    </row>
    <row r="253" ht="15.75" customHeight="1">
      <c r="A253" s="30">
        <v>45077.0</v>
      </c>
      <c r="B253" s="31">
        <v>417.850006</v>
      </c>
      <c r="C253" s="32">
        <f t="shared" si="2"/>
        <v>-0.005560643429</v>
      </c>
      <c r="D253" s="32">
        <f t="shared" si="3"/>
        <v>0.00003092075535</v>
      </c>
      <c r="E253" s="32">
        <f t="shared" si="4"/>
        <v>-0.005640506954</v>
      </c>
      <c r="F253" s="31">
        <v>378.339996</v>
      </c>
      <c r="G253" s="32">
        <f t="shared" si="5"/>
        <v>-0.05844241484</v>
      </c>
      <c r="H253" s="32">
        <f t="shared" si="6"/>
        <v>0.003415515853</v>
      </c>
      <c r="I253" s="32">
        <f t="shared" si="7"/>
        <v>-0.06134327411</v>
      </c>
      <c r="J253" s="32">
        <f t="shared" si="8"/>
        <v>0.0003460071642</v>
      </c>
      <c r="K253" s="32"/>
    </row>
    <row r="254" ht="15.75" customHeight="1">
      <c r="A254" s="30"/>
      <c r="B254" s="50" t="s">
        <v>77</v>
      </c>
      <c r="C254" s="51">
        <f>AVERAGE(C3:C253)</f>
        <v>0.00007986352483</v>
      </c>
      <c r="D254" s="32"/>
      <c r="E254" s="32"/>
      <c r="F254" s="50" t="s">
        <v>77</v>
      </c>
      <c r="G254" s="51">
        <f>AVERAGE(G3:G253)</f>
        <v>0.002900859263</v>
      </c>
      <c r="H254" s="32"/>
      <c r="I254" s="32">
        <f t="shared" si="7"/>
        <v>0</v>
      </c>
      <c r="J254" s="32">
        <f t="shared" si="8"/>
        <v>0</v>
      </c>
      <c r="K254" s="32"/>
    </row>
    <row r="255" ht="15.75" customHeight="1">
      <c r="A255" s="30"/>
      <c r="C255" s="32"/>
      <c r="D255" s="32"/>
      <c r="E255" s="32"/>
      <c r="G255" s="32"/>
      <c r="H255" s="32"/>
      <c r="I255" s="32"/>
      <c r="J255" s="32"/>
    </row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"/>
    <hyperlink r:id="rId2" ref="F1"/>
  </hyperlinks>
  <printOptions/>
  <pageMargins bottom="0.75" footer="0.0" header="0.0" left="0.7" right="0.7" top="0.75"/>
  <pageSetup orientation="landscape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12.29"/>
    <col customWidth="1" min="3" max="3" width="11.43"/>
    <col customWidth="1" min="4" max="4" width="12.71"/>
    <col customWidth="1" min="5" max="5" width="8.86"/>
    <col customWidth="1" min="6" max="6" width="10.86"/>
    <col customWidth="1" min="7" max="8" width="8.86"/>
    <col customWidth="1" min="9" max="9" width="12.14"/>
    <col customWidth="1" min="10" max="26" width="8.86"/>
  </cols>
  <sheetData>
    <row r="1">
      <c r="A1" s="52" t="s">
        <v>78</v>
      </c>
    </row>
    <row r="2">
      <c r="D2" s="53">
        <v>5.0</v>
      </c>
      <c r="G2" s="53">
        <v>7.0</v>
      </c>
      <c r="I2" s="25">
        <v>0.5</v>
      </c>
      <c r="Q2" s="25" t="s">
        <v>79</v>
      </c>
      <c r="R2" s="25" t="s">
        <v>80</v>
      </c>
    </row>
    <row r="3">
      <c r="A3" s="25" t="s">
        <v>81</v>
      </c>
      <c r="B3" s="54">
        <f>(0.5*5)+(0.5*7)</f>
        <v>6</v>
      </c>
      <c r="Q3" s="25" t="s">
        <v>82</v>
      </c>
      <c r="R3" s="25" t="s">
        <v>83</v>
      </c>
    </row>
    <row r="4">
      <c r="C4" s="25" t="s">
        <v>84</v>
      </c>
      <c r="D4" s="25" t="s">
        <v>85</v>
      </c>
      <c r="F4" s="25" t="s">
        <v>86</v>
      </c>
      <c r="G4" s="25" t="s">
        <v>87</v>
      </c>
      <c r="Q4" s="55" t="s">
        <v>88</v>
      </c>
      <c r="R4" s="25" t="s">
        <v>89</v>
      </c>
    </row>
    <row r="5">
      <c r="A5" s="25" t="s">
        <v>90</v>
      </c>
      <c r="B5" s="56" t="s">
        <v>91</v>
      </c>
      <c r="C5" s="57">
        <f>(0.5*(4*25))+(0.5*(4*49))</f>
        <v>148</v>
      </c>
      <c r="D5" s="57">
        <f>4*36</f>
        <v>144</v>
      </c>
      <c r="E5" s="54"/>
      <c r="F5" s="58" t="s">
        <v>92</v>
      </c>
      <c r="G5" s="58" t="s">
        <v>93</v>
      </c>
      <c r="H5" s="54"/>
    </row>
    <row r="6">
      <c r="A6" s="25" t="s">
        <v>90</v>
      </c>
      <c r="B6" s="25" t="s">
        <v>94</v>
      </c>
      <c r="C6" s="59">
        <f>(0.5*LN(7))+(0.5*LN(5))</f>
        <v>1.777674031</v>
      </c>
      <c r="D6" s="59">
        <f>ln(6)</f>
        <v>1.791759469</v>
      </c>
      <c r="E6" s="54"/>
      <c r="F6" s="58" t="s">
        <v>95</v>
      </c>
      <c r="G6" s="58" t="s">
        <v>96</v>
      </c>
      <c r="H6" s="54"/>
    </row>
    <row r="7">
      <c r="A7" s="25" t="s">
        <v>90</v>
      </c>
      <c r="B7" s="25" t="s">
        <v>97</v>
      </c>
      <c r="C7" s="59">
        <f>(0.5*15)+(0.5*13)</f>
        <v>14</v>
      </c>
      <c r="D7" s="59">
        <f>8+6</f>
        <v>14</v>
      </c>
      <c r="E7" s="54"/>
      <c r="F7" s="58" t="s">
        <v>98</v>
      </c>
      <c r="G7" s="58" t="s">
        <v>99</v>
      </c>
      <c r="H7" s="54"/>
    </row>
    <row r="11">
      <c r="A11" s="25" t="s">
        <v>100</v>
      </c>
    </row>
    <row r="12">
      <c r="A12" s="25" t="s">
        <v>23</v>
      </c>
    </row>
    <row r="13">
      <c r="A13" s="25" t="s">
        <v>24</v>
      </c>
    </row>
    <row r="14">
      <c r="A14" s="25" t="s">
        <v>101</v>
      </c>
    </row>
    <row r="15">
      <c r="A15" s="25" t="s">
        <v>102</v>
      </c>
      <c r="B15" s="58" t="s">
        <v>103</v>
      </c>
      <c r="C15" s="54"/>
      <c r="K15" s="60" t="s">
        <v>104</v>
      </c>
      <c r="L15" s="61" t="s">
        <v>105</v>
      </c>
    </row>
    <row r="16">
      <c r="A16" s="25" t="s">
        <v>81</v>
      </c>
      <c r="B16" s="57">
        <f>(0.45*8000)+(0.55*1500)</f>
        <v>4425</v>
      </c>
      <c r="I16" s="60" t="s">
        <v>106</v>
      </c>
      <c r="J16" s="62"/>
      <c r="K16" s="63">
        <v>8000.0</v>
      </c>
      <c r="L16" s="64">
        <v>0.45</v>
      </c>
    </row>
    <row r="17">
      <c r="A17" s="25" t="s">
        <v>107</v>
      </c>
      <c r="B17" s="59">
        <f>0.45*LN(8000)+0.55*LN(1500)</f>
        <v>8.066509782</v>
      </c>
      <c r="I17" s="65">
        <v>8000.0</v>
      </c>
      <c r="K17" s="66"/>
    </row>
    <row r="18">
      <c r="A18" s="25" t="s">
        <v>108</v>
      </c>
      <c r="J18" s="67"/>
      <c r="K18" s="63">
        <v>1500.0</v>
      </c>
      <c r="L18" s="64">
        <v>0.55</v>
      </c>
    </row>
    <row r="19">
      <c r="A19" s="25" t="s">
        <v>109</v>
      </c>
    </row>
    <row r="20">
      <c r="A20" s="25" t="s">
        <v>110</v>
      </c>
      <c r="B20" s="37"/>
    </row>
    <row r="21" ht="15.75" customHeight="1">
      <c r="A21" s="68" t="s">
        <v>111</v>
      </c>
      <c r="B21" s="69">
        <f>(8000-EXP(8.07))</f>
        <v>4802.898171</v>
      </c>
      <c r="C21" s="70" t="s">
        <v>112</v>
      </c>
      <c r="D21" s="70"/>
      <c r="E21" s="70"/>
      <c r="F21" s="70"/>
      <c r="G21" s="70"/>
      <c r="H21" s="70"/>
      <c r="I21" s="58" t="s">
        <v>113</v>
      </c>
      <c r="J21" s="54"/>
      <c r="K21" s="54"/>
      <c r="L21" s="54"/>
      <c r="M21" s="54"/>
      <c r="N21" s="54"/>
    </row>
    <row r="22" ht="15.75" customHeight="1">
      <c r="A22" s="68" t="s">
        <v>114</v>
      </c>
      <c r="B22" s="59"/>
      <c r="C22" s="70" t="s">
        <v>115</v>
      </c>
      <c r="D22" s="70"/>
      <c r="E22" s="70"/>
      <c r="F22" s="70"/>
      <c r="G22" s="70"/>
      <c r="H22" s="70"/>
      <c r="I22" s="54"/>
      <c r="J22" s="54"/>
      <c r="K22" s="54"/>
      <c r="L22" s="54"/>
      <c r="M22" s="54"/>
      <c r="N22" s="54"/>
    </row>
    <row r="23" ht="15.75" customHeight="1">
      <c r="B23" s="37"/>
    </row>
    <row r="24" ht="15.75" customHeight="1"/>
    <row r="25" ht="15.75" customHeight="1">
      <c r="A25" s="49" t="s">
        <v>116</v>
      </c>
      <c r="B25" s="49" t="s">
        <v>117</v>
      </c>
      <c r="D25" s="71"/>
      <c r="E25" s="71"/>
      <c r="F25" s="71"/>
      <c r="G25" s="71"/>
    </row>
    <row r="26" ht="15.75" customHeight="1">
      <c r="A26" s="72"/>
      <c r="B26" s="72"/>
      <c r="C26" s="72"/>
      <c r="D26" s="23"/>
      <c r="E26" s="23"/>
      <c r="F26" s="23"/>
      <c r="G26" s="71"/>
    </row>
    <row r="27" ht="15.75" customHeight="1">
      <c r="A27" s="73" t="s">
        <v>118</v>
      </c>
      <c r="B27" s="74" t="s">
        <v>119</v>
      </c>
      <c r="C27" s="72"/>
      <c r="D27" s="75" t="s">
        <v>118</v>
      </c>
      <c r="E27" s="76" t="s">
        <v>120</v>
      </c>
      <c r="F27" s="76" t="s">
        <v>121</v>
      </c>
      <c r="G27" s="71"/>
    </row>
    <row r="28" ht="15.75" customHeight="1">
      <c r="A28" s="73" t="s">
        <v>122</v>
      </c>
      <c r="B28" s="77" t="s">
        <v>123</v>
      </c>
      <c r="C28" s="72"/>
      <c r="D28" s="75" t="s">
        <v>122</v>
      </c>
      <c r="E28" s="64" t="s">
        <v>124</v>
      </c>
      <c r="F28" s="23"/>
      <c r="G28" s="71"/>
      <c r="N28" s="78"/>
    </row>
    <row r="29" ht="15.75" customHeight="1">
      <c r="A29" s="73" t="s">
        <v>125</v>
      </c>
      <c r="B29" s="79">
        <v>8.0</v>
      </c>
      <c r="C29" s="72"/>
      <c r="D29" s="75" t="s">
        <v>125</v>
      </c>
      <c r="E29" s="64" t="s">
        <v>126</v>
      </c>
      <c r="F29" s="23"/>
      <c r="G29" s="71"/>
    </row>
    <row r="30" ht="15.75" customHeight="1">
      <c r="A30" s="72"/>
      <c r="B30" s="72"/>
      <c r="C30" s="72"/>
      <c r="D30" s="23"/>
      <c r="E30" s="23"/>
      <c r="F30" s="23"/>
      <c r="G30" s="71"/>
      <c r="N30" s="78"/>
    </row>
    <row r="31" ht="15.75" customHeight="1">
      <c r="A31" s="80" t="s">
        <v>127</v>
      </c>
      <c r="B31" s="81" t="s">
        <v>79</v>
      </c>
      <c r="C31" s="82" t="s">
        <v>83</v>
      </c>
      <c r="D31" s="83" t="s">
        <v>127</v>
      </c>
      <c r="E31" s="84" t="s">
        <v>82</v>
      </c>
      <c r="F31" s="85" t="s">
        <v>83</v>
      </c>
      <c r="G31" s="71"/>
    </row>
    <row r="32" ht="15.75" customHeight="1">
      <c r="A32" s="80" t="s">
        <v>128</v>
      </c>
      <c r="B32" s="86" t="s">
        <v>88</v>
      </c>
      <c r="C32" s="82" t="s">
        <v>89</v>
      </c>
      <c r="D32" s="83" t="s">
        <v>128</v>
      </c>
      <c r="E32" s="84" t="s">
        <v>82</v>
      </c>
      <c r="F32" s="85" t="s">
        <v>83</v>
      </c>
      <c r="G32" s="71"/>
    </row>
    <row r="33" ht="15.75" customHeight="1">
      <c r="A33" s="71" t="s">
        <v>129</v>
      </c>
      <c r="G33" s="71"/>
    </row>
    <row r="34" ht="15.75" customHeight="1">
      <c r="A34" s="73" t="s">
        <v>130</v>
      </c>
      <c r="B34" s="77" t="s">
        <v>131</v>
      </c>
      <c r="C34" s="72"/>
      <c r="D34" s="75" t="s">
        <v>132</v>
      </c>
      <c r="E34" s="64" t="s">
        <v>133</v>
      </c>
      <c r="F34" s="23"/>
      <c r="G34" s="71"/>
    </row>
    <row r="35" ht="15.75" customHeight="1">
      <c r="A35" s="73" t="s">
        <v>134</v>
      </c>
      <c r="B35" s="77" t="s">
        <v>135</v>
      </c>
      <c r="C35" s="72"/>
      <c r="D35" s="75" t="s">
        <v>136</v>
      </c>
      <c r="E35" s="64" t="s">
        <v>137</v>
      </c>
      <c r="F35" s="23"/>
      <c r="G35" s="71"/>
    </row>
    <row r="36" ht="15.75" customHeight="1">
      <c r="A36" s="73" t="s">
        <v>138</v>
      </c>
      <c r="B36" s="77" t="s">
        <v>139</v>
      </c>
      <c r="C36" s="72"/>
      <c r="D36" s="75" t="s">
        <v>138</v>
      </c>
      <c r="E36" s="64" t="s">
        <v>140</v>
      </c>
      <c r="F36" s="23"/>
      <c r="G36" s="71"/>
    </row>
    <row r="37" ht="15.75" customHeight="1">
      <c r="A37" s="73" t="s">
        <v>141</v>
      </c>
      <c r="B37" s="77">
        <v>0.0</v>
      </c>
      <c r="C37" s="72"/>
      <c r="D37" s="75" t="s">
        <v>142</v>
      </c>
      <c r="E37" s="64" t="s">
        <v>143</v>
      </c>
      <c r="F37" s="23"/>
      <c r="G37" s="71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31:B32 E31:E32">
      <formula1>$Q$2:$Q$4</formula1>
    </dataValidation>
    <dataValidation type="list" allowBlank="1" showErrorMessage="1" sqref="C31:C32 F31:F32">
      <formula1>$R$2:$R$4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87" t="s">
        <v>144</v>
      </c>
    </row>
    <row r="2">
      <c r="A2" s="88"/>
    </row>
    <row r="3">
      <c r="A3" s="89" t="s">
        <v>145</v>
      </c>
    </row>
    <row r="4">
      <c r="A4" s="88"/>
    </row>
    <row r="5">
      <c r="A5" s="89" t="s">
        <v>146</v>
      </c>
    </row>
    <row r="6">
      <c r="A6" s="88"/>
    </row>
    <row r="7">
      <c r="A7" s="90" t="s">
        <v>147</v>
      </c>
    </row>
    <row r="8">
      <c r="A8" s="90" t="s">
        <v>148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7"/>
    <hyperlink r:id="rId2" ref="A8"/>
  </hyperlinks>
  <printOptions/>
  <pageMargins bottom="0.75" footer="0.0" header="0.0" left="0.7" right="0.7" top="0.75"/>
  <pageSetup orientation="landscape"/>
  <drawing r:id="rId3"/>
</worksheet>
</file>