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rections" sheetId="1" r:id="rId4"/>
    <sheet state="visible" name="Asset summary" sheetId="2" r:id="rId5"/>
    <sheet state="visible" name="Stock Data" sheetId="3" r:id="rId6"/>
    <sheet state="visible" name="Portfolio" sheetId="4" r:id="rId7"/>
    <sheet state="visible" name="EF + MVP" sheetId="5" r:id="rId8"/>
    <sheet state="visible" name="CAPM" sheetId="6" r:id="rId9"/>
    <sheet state="visible" name="Extra -APT" sheetId="7" r:id="rId10"/>
  </sheets>
  <definedNames/>
  <calcPr/>
</workbook>
</file>

<file path=xl/sharedStrings.xml><?xml version="1.0" encoding="utf-8"?>
<sst xmlns="http://schemas.openxmlformats.org/spreadsheetml/2006/main" count="147" uniqueCount="128">
  <si>
    <t>Give a short fundamental summary about the following assets  from the yahoo finance profile</t>
  </si>
  <si>
    <t>NVDA</t>
  </si>
  <si>
    <t>NKE</t>
  </si>
  <si>
    <t>V</t>
  </si>
  <si>
    <t>FSEAX</t>
  </si>
  <si>
    <t>BND</t>
  </si>
  <si>
    <t>SPY</t>
  </si>
  <si>
    <t>Profile</t>
  </si>
  <si>
    <t>NVIDIA Corporation provides graphics, and compute and networking solutions in the United States, Taiwan, China, and internationally. The company's Graphics segment offers GeForce GPUs for gaming and PCs, the GeForce NOW game streaming service and related infrastructure, and solutions for gaming platforms; Quadro/NVIDIA RTX GPUs for enterprise workstation graphics; vGPU software for cloud-based visual and virtual computing; automotive platforms for infotainment systems; and Omniverse software for building 3D designs and virtual worlds. Its Compute &amp; Networking segment provides Data Center platforms and systems for AI, HPC, and accelerated computing; Mellanox networking and interconnect solutions; automotive AI Cockpit, autonomous driving development agreements, and autonomous vehicle solutions; cryptocurrency mining processors; Jetson for robotics and other embedded platforms; and NVIDIA AI Enterprise and other software. The company's products are used in gaming, professional visualization, datacenter, and automotive markets. NVIDIA Corporation sells its products to original equipment manufacturers, original device manufacturers, system builders, add-in board manufacturers, retailers/distributors, independent software vendors, Internet and cloud service providers, automotive manufacturers and tier-1 automotive suppliers, mapping companies, start-ups, and other ecosystem participants. It has a strategic collaboration with Kroger Co. NVIDIA Corporation was incorporated in 1993 and is headquartered in Santa Clara, California.</t>
  </si>
  <si>
    <t>NIKE, Inc., together with its subsidiaries, designs, develops, markets, and sells men's, women's, and kids athletic footwear, apparel, equipment, and accessories worldwide. The company provides athletic and casual footwear, apparel, and accessories under the Jumpman trademark; and casual sneakers, apparel, and accessories under the Converse, Chuck Taylor, All Star, One Star, Star Chevron, and Jack Purcell trademarks. In addition, it sells a line of performance equipment and accessories comprising bags, socks, sport balls, eyewear, timepieces, digital devices, bats, gloves, protective equipment, and other equipment for sports activities under the NIKE brand; and various plastic products to other manufacturers. The company markets apparel with licensed college and professional team, and league logos, as well as sells sports apparel. Additionally, it licenses unaffiliated parties to manufacture and sell apparel, digital devices, and applications and other equipment for sports activities under NIKE-owned trademarks. The company sells its products to footwear stores; sporting goods stores; athletic specialty stores; department stores; skate, tennis, and golf shops; and other retail accounts through NIKE-owned retail stores, digital platforms, independent distributors, licensees, and sales representatives. The company was formerly known as Blue Ribbon Sports, Inc. and changed its name to NIKE, Inc. in 1971. NIKE, Inc. was founded in 1964 and is headquartered in Beaverton, Oregon.</t>
  </si>
  <si>
    <t>Visa Inc. operates as a payments technology company worldwide. The company operates VisaNet, a transaction processing network that enables authorization, clearing, and settlement of payment transactions. It also offers credit, debit, and prepaid card products; tap to pay, tokenization, click to pay; Visa Direct, a real-time payments network; Visa B2B Connect, a multilateral B2B cross-border payments network; Visa Treasury as a Service, a cross-border consumer payments business; and Visa DPS that provides a range of value added services, including fraud mitigation, dispute management, data analytics, campaign management, a suite of digital solutions, and contact center services. Further, the; company provides Cybersource, a payment management platform; and risk and identity solutions, such as Visa Advanced Authorization, Visa Secure, Visa Advanced Identity Score, and Visa Consumer Authentication Service; and Visa Consulting and Analytics, a payments consulting advisory services. It provides its services under the Visa, Visa Electron, Interlink, VPAY, and PLUS brands. The company serves consumers, merchants, financial institutions, and government entities. Visa Inc. was founded in 1958 and is headquartered in San Francisco, California.</t>
  </si>
  <si>
    <t>The fund normally invests at least 80% of assets in securities of Asian emerging markets issuers and other investments that are tied economically to Asian emerging markets. It normally invests primarily in common stocks. The fund allocates investments across different Asian countries with emerging markets. It uses fundamental analysis of factors such as each issuer's financial condition and industry position, as well as market and economic conditions, to select investments.</t>
  </si>
  <si>
    <t>seeks the performance of Bloomberg Barclays U.S. Aggregate Float Adjusted Index. Bloomberg Barclays U.S. Aggregate Float Adjusted Index measures the performance of a wide spectrum of public, investment-grade, taxable, fixed income securities in the United States-including government, corporate, and international dollar-denominated bonds, as well as mortgage-backed and asset-backed securities-all with maturities of more than 1 year.</t>
  </si>
  <si>
    <t>Major US Stock Index ETF</t>
  </si>
  <si>
    <t>Sector</t>
  </si>
  <si>
    <t>Technology</t>
  </si>
  <si>
    <t>Consumer Cyclical</t>
  </si>
  <si>
    <t>Financial Services</t>
  </si>
  <si>
    <t>Emerging Asian Markets</t>
  </si>
  <si>
    <t>BOND</t>
  </si>
  <si>
    <t>Major sectors</t>
  </si>
  <si>
    <t>Industry</t>
  </si>
  <si>
    <t>Semiconductors</t>
  </si>
  <si>
    <t>Footwear &amp; Accessories</t>
  </si>
  <si>
    <t>Credit Services</t>
  </si>
  <si>
    <t>Mutal Fund</t>
  </si>
  <si>
    <t>ETF</t>
  </si>
  <si>
    <t>Analyst Opinion</t>
  </si>
  <si>
    <t>Buy</t>
  </si>
  <si>
    <t>Buy/Sell/Hold</t>
  </si>
  <si>
    <t>NA</t>
  </si>
  <si>
    <t>Dividend ($)</t>
  </si>
  <si>
    <t>EPS</t>
  </si>
  <si>
    <t>N/A</t>
  </si>
  <si>
    <t>Beta</t>
  </si>
  <si>
    <t>Top 3 holdings</t>
  </si>
  <si>
    <t>Top 3 Bond holdings</t>
  </si>
  <si>
    <t>Taiwan semi</t>
  </si>
  <si>
    <t>AAA</t>
  </si>
  <si>
    <t>price on</t>
  </si>
  <si>
    <t>Import Daily close prices and betas for the following stocks  from yahoo finance</t>
  </si>
  <si>
    <t>hint use VLOOKUP</t>
  </si>
  <si>
    <t>Date</t>
  </si>
  <si>
    <t>daily returns</t>
  </si>
  <si>
    <t>M=</t>
  </si>
  <si>
    <t>Risk-Return Matrix</t>
  </si>
  <si>
    <t>Portfolio</t>
  </si>
  <si>
    <t>squared</t>
  </si>
  <si>
    <t>ER</t>
  </si>
  <si>
    <t>stock 1 weight</t>
  </si>
  <si>
    <t>Variance</t>
  </si>
  <si>
    <t>stock 2 weight</t>
  </si>
  <si>
    <t>...</t>
  </si>
  <si>
    <t>sd</t>
  </si>
  <si>
    <t>stock 1</t>
  </si>
  <si>
    <t>Which asset has more risk,  BND or SPY?</t>
  </si>
  <si>
    <t>SPY as Volitility is Higher</t>
  </si>
  <si>
    <t>stock 2</t>
  </si>
  <si>
    <r>
      <rPr>
        <rFont val="Calibri"/>
        <color theme="1"/>
        <sz val="11.0"/>
      </rPr>
      <t>return</t>
    </r>
    <r>
      <rPr>
        <rFont val="Calibri"/>
        <color theme="1"/>
        <sz val="11.0"/>
        <vertAlign val="subscript"/>
      </rPr>
      <t>p</t>
    </r>
  </si>
  <si>
    <t>Covariance Matrix</t>
  </si>
  <si>
    <r>
      <rPr>
        <rFont val="Calibri"/>
        <color theme="1"/>
        <sz val="11.0"/>
      </rPr>
      <t>σ</t>
    </r>
    <r>
      <rPr>
        <rFont val="Calibri"/>
        <color theme="1"/>
        <sz val="11.0"/>
        <vertAlign val="superscript"/>
      </rPr>
      <t>2</t>
    </r>
    <r>
      <rPr>
        <rFont val="Calibri"/>
        <color theme="1"/>
        <sz val="11.0"/>
        <vertAlign val="subscript"/>
      </rPr>
      <t>p</t>
    </r>
  </si>
  <si>
    <r>
      <rPr>
        <rFont val="Calibri"/>
        <color theme="1"/>
        <sz val="11.0"/>
      </rPr>
      <t>σ</t>
    </r>
    <r>
      <rPr>
        <rFont val="Calibri"/>
        <color theme="1"/>
        <sz val="11.0"/>
        <vertAlign val="subscript"/>
      </rPr>
      <t>p</t>
    </r>
  </si>
  <si>
    <t>Choose the portfolio with lowest risk</t>
  </si>
  <si>
    <t>NVDA,</t>
  </si>
  <si>
    <t>Look at all the correlation coefficient for each pair of portfolios which provides most diversification opportunity</t>
  </si>
  <si>
    <t>SP500</t>
  </si>
  <si>
    <t xml:space="preserve">Correlation coefficient matrix </t>
  </si>
  <si>
    <t>Y</t>
  </si>
  <si>
    <t>consider our (NVDA,____) portfolios</t>
  </si>
  <si>
    <t>Y/N</t>
  </si>
  <si>
    <t>N</t>
  </si>
  <si>
    <t>Is the lowest risk portfolio (NVDA,W13) also the portfolio with the lowest correlation coefficient V17:V21?</t>
  </si>
  <si>
    <t>Would you short any of these portfolios? Why?</t>
  </si>
  <si>
    <t>If you change the weighting to stock 1 =0.15; Is (NVDA,W13) still the lowest risk portfolio?</t>
  </si>
  <si>
    <t>Which portfolio should we create  NVDA, ____</t>
  </si>
  <si>
    <t>Hidden</t>
  </si>
  <si>
    <t>rows</t>
  </si>
  <si>
    <t>Efficient Frontier and the MVP</t>
  </si>
  <si>
    <t>Portfolio : NVDA, BND</t>
  </si>
  <si>
    <t>Stock A</t>
  </si>
  <si>
    <t>Stock B</t>
  </si>
  <si>
    <t>CORREL(NVDA,BND)</t>
  </si>
  <si>
    <t>Stock weight A %</t>
  </si>
  <si>
    <t>Stock weight B %</t>
  </si>
  <si>
    <r>
      <rPr>
        <rFont val="Calibri"/>
        <color theme="1"/>
        <sz val="11.0"/>
      </rPr>
      <t>return</t>
    </r>
    <r>
      <rPr>
        <rFont val="Calibri"/>
        <color theme="1"/>
        <sz val="11.0"/>
        <vertAlign val="subscript"/>
      </rPr>
      <t>p</t>
    </r>
  </si>
  <si>
    <r>
      <rPr>
        <rFont val="Calibri"/>
        <color theme="1"/>
        <sz val="11.0"/>
      </rPr>
      <t>σ</t>
    </r>
    <r>
      <rPr>
        <rFont val="Calibri"/>
        <color theme="1"/>
        <sz val="11.0"/>
        <vertAlign val="superscript"/>
      </rPr>
      <t>2</t>
    </r>
    <r>
      <rPr>
        <rFont val="Calibri"/>
        <color theme="1"/>
        <sz val="11.0"/>
        <vertAlign val="subscript"/>
      </rPr>
      <t>p</t>
    </r>
  </si>
  <si>
    <r>
      <rPr>
        <rFont val="Calibri"/>
        <color theme="1"/>
      </rPr>
      <t>σ</t>
    </r>
    <r>
      <rPr>
        <rFont val="Calibri"/>
        <color theme="1"/>
        <sz val="11.0"/>
        <vertAlign val="subscript"/>
      </rPr>
      <t>p</t>
    </r>
  </si>
  <si>
    <t>Weight Squared</t>
  </si>
  <si>
    <t>Weight B Squared</t>
  </si>
  <si>
    <t>Highlight the lowest risk weighting combo</t>
  </si>
  <si>
    <t>MVP</t>
  </si>
  <si>
    <t>weight in Stock A</t>
  </si>
  <si>
    <t>weight in Stock B</t>
  </si>
  <si>
    <r>
      <rPr>
        <rFont val="Calibri"/>
        <color theme="1"/>
        <sz val="11.0"/>
      </rPr>
      <t>σ</t>
    </r>
    <r>
      <rPr>
        <rFont val="Calibri"/>
        <color theme="1"/>
        <sz val="11.0"/>
        <vertAlign val="subscript"/>
      </rPr>
      <t>p</t>
    </r>
  </si>
  <si>
    <r>
      <rPr>
        <rFont val="Calibri"/>
        <color theme="1"/>
      </rPr>
      <t>Compare the MVP σ</t>
    </r>
    <r>
      <rPr>
        <rFont val="Calibri"/>
        <color theme="1"/>
        <sz val="11.0"/>
        <vertAlign val="subscript"/>
      </rPr>
      <t>p</t>
    </r>
    <r>
      <rPr>
        <rFont val="Calibri"/>
        <color theme="1"/>
        <sz val="11.0"/>
      </rPr>
      <t xml:space="preserve">  to the σ</t>
    </r>
    <r>
      <rPr>
        <rFont val="Calibri"/>
        <color theme="1"/>
        <sz val="11.0"/>
        <vertAlign val="subscript"/>
      </rPr>
      <t>p</t>
    </r>
    <r>
      <rPr>
        <rFont val="Calibri"/>
        <color theme="1"/>
        <sz val="11.0"/>
      </rPr>
      <t xml:space="preserve">  in the Efficient Frontier </t>
    </r>
  </si>
  <si>
    <t>The op of the MVP is slightly lower than that of the Efficient Frontier meaning less risk</t>
  </si>
  <si>
    <t>Discuss the MVP weights</t>
  </si>
  <si>
    <t>The MVP weight for A is negative meaning that the stock should be shorted and the weight of stock B is above 100% meaning we should borrow money to invest more into this stock.</t>
  </si>
  <si>
    <t>Estimate Beta</t>
  </si>
  <si>
    <t xml:space="preserve">CAPM </t>
  </si>
  <si>
    <t>Beta Estimate</t>
  </si>
  <si>
    <t xml:space="preserve">Beta Given </t>
  </si>
  <si>
    <t>rf</t>
  </si>
  <si>
    <r>
      <rPr>
        <rFont val="Calibri"/>
        <color theme="1"/>
        <sz val="11.0"/>
      </rPr>
      <t>ER</t>
    </r>
    <r>
      <rPr>
        <rFont val="Calibri"/>
        <color theme="1"/>
        <sz val="11.0"/>
        <vertAlign val="subscript"/>
      </rPr>
      <t>M</t>
    </r>
  </si>
  <si>
    <t>hint: I have annualized this SP500 return to properly compareto an  annual rf in N3</t>
  </si>
  <si>
    <t>general form to annualize a daily return = ((1+daily avg return)^252)-1</t>
  </si>
  <si>
    <r>
      <rPr>
        <rFont val="Calibri"/>
        <color theme="1"/>
        <sz val="11.0"/>
      </rPr>
      <t>Er</t>
    </r>
    <r>
      <rPr>
        <rFont val="Calibri"/>
        <color theme="1"/>
        <sz val="11.0"/>
        <vertAlign val="subscript"/>
      </rPr>
      <t>i</t>
    </r>
  </si>
  <si>
    <t>SML</t>
  </si>
  <si>
    <t>Risk (beta)</t>
  </si>
  <si>
    <t>CAPM</t>
  </si>
  <si>
    <t>NVDA  undervalued or overvalued?</t>
  </si>
  <si>
    <t xml:space="preserve">NVDA  expected return </t>
  </si>
  <si>
    <t>NVDA CAPM required</t>
  </si>
  <si>
    <t xml:space="preserve">return </t>
  </si>
  <si>
    <t>Extra Credit 1</t>
  </si>
  <si>
    <t>Extra Credit 2</t>
  </si>
  <si>
    <t>Match the definitions for APT and CAPM on Questionnaire</t>
  </si>
  <si>
    <t>APT</t>
  </si>
  <si>
    <t>BOTH</t>
  </si>
  <si>
    <t>ER =</t>
  </si>
  <si>
    <t>Extra Credit 3</t>
  </si>
  <si>
    <t xml:space="preserve">In our L5 example of arbitrage, what would happen if we made the same trades but </t>
  </si>
  <si>
    <t xml:space="preserve">the return on Ford was 15% and the return on GM was 20%? </t>
  </si>
  <si>
    <t>Would we have a profit, if so how much?</t>
  </si>
  <si>
    <t>One year later</t>
  </si>
  <si>
    <t>Ford position</t>
  </si>
  <si>
    <t>GM position</t>
  </si>
  <si>
    <t>Profit (loss)</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</si>
</sst>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0.000%"/>
    <numFmt numFmtId="165" formatCode="0.0000%"/>
    <numFmt numFmtId="166" formatCode="0.0000"/>
    <numFmt numFmtId="167" formatCode="0.00000"/>
    <numFmt numFmtId="168" formatCode="0.000"/>
    <numFmt numFmtId="169" formatCode="0.0000000"/>
    <numFmt numFmtId="170" formatCode="0.00000%"/>
    <numFmt numFmtId="171" formatCode="0.0%"/>
  </numFmts>
  <fonts count="31">
    <font>
      <sz val="11.0"/>
      <color theme="1"/>
      <name val="Calibri"/>
      <scheme val="minor"/>
    </font>
    <font>
      <color theme="1"/>
      <name val="Calibri"/>
      <scheme val="minor"/>
    </font>
    <font>
      <u/>
      <sz val="11.0"/>
      <color rgb="FF0000FF"/>
      <name val="Calibri"/>
    </font>
    <font>
      <u/>
      <sz val="11.0"/>
      <color theme="10"/>
      <name val="Calibri"/>
    </font>
    <font>
      <sz val="11.0"/>
      <color theme="1"/>
      <name val="Calibri"/>
    </font>
    <font>
      <sz val="9.0"/>
      <color rgb="FF000000"/>
      <name val="Helvetica Neue"/>
    </font>
    <font>
      <sz val="9.0"/>
      <color theme="1"/>
      <name val="Helvetica Neue"/>
    </font>
    <font>
      <sz val="10.0"/>
      <color theme="1"/>
      <name val="Calibri"/>
    </font>
    <font>
      <sz val="8.0"/>
      <color rgb="FF000000"/>
      <name val="Helvetica Neue"/>
    </font>
    <font>
      <i/>
      <sz val="11.0"/>
      <color theme="1"/>
      <name val="Calibri"/>
    </font>
    <font>
      <sz val="13.0"/>
      <color rgb="FF000000"/>
      <name val="Helvetica Neue"/>
    </font>
    <font>
      <sz val="11.0"/>
      <color theme="1"/>
      <name val="Helvetica Neue"/>
    </font>
    <font>
      <u/>
      <sz val="11.0"/>
      <color theme="1"/>
      <name val="Calibri"/>
    </font>
    <font>
      <u/>
      <sz val="11.0"/>
      <color theme="1"/>
      <name val="Calibri"/>
    </font>
    <font>
      <u/>
      <sz val="11.0"/>
      <color rgb="FF0000FF"/>
      <name val="Calibri"/>
    </font>
    <font>
      <sz val="8.0"/>
      <color theme="1"/>
      <name val="Calibri"/>
    </font>
    <font>
      <sz val="11.0"/>
      <color rgb="FFFF0000"/>
      <name val="Calibri"/>
    </font>
    <font>
      <u/>
      <sz val="11.0"/>
      <color rgb="FF0000FF"/>
      <name val="Calibri"/>
    </font>
    <font>
      <vertAlign val="subscript"/>
      <sz val="11.0"/>
      <color theme="1"/>
      <name val="Calibri"/>
    </font>
    <font>
      <b/>
      <i/>
      <sz val="11.0"/>
      <color theme="1"/>
      <name val="Calibri"/>
    </font>
    <font>
      <b/>
      <i/>
      <u/>
      <sz val="11.0"/>
      <color rgb="FF0000FF"/>
      <name val="Calibri"/>
    </font>
    <font>
      <b/>
      <i/>
      <u/>
      <sz val="11.0"/>
      <color theme="1"/>
      <name val="Calibri"/>
    </font>
    <font>
      <u/>
      <sz val="11.0"/>
      <color theme="1"/>
      <name val="Calibri"/>
    </font>
    <font>
      <sz val="11.0"/>
      <color rgb="FFF2F2F2"/>
      <name val="Calibri"/>
    </font>
    <font>
      <b/>
      <sz val="14.0"/>
      <color theme="1"/>
      <name val="Calibri"/>
    </font>
    <font>
      <b/>
      <sz val="11.0"/>
      <color theme="1"/>
      <name val="Calibri"/>
    </font>
    <font>
      <u/>
      <sz val="11.0"/>
      <color theme="1"/>
      <name val="Calibri"/>
    </font>
    <font>
      <u/>
      <sz val="11.0"/>
      <color theme="10"/>
      <name val="Calibri"/>
    </font>
    <font>
      <i/>
      <sz val="10.0"/>
      <color theme="1"/>
      <name val="Calibri"/>
    </font>
    <font>
      <sz val="9.0"/>
      <color theme="1"/>
      <name val="Calibri"/>
    </font>
    <font>
      <sz val="11.0"/>
      <color rgb="FFD99594"/>
      <name val="Calibri"/>
    </font>
  </fonts>
  <fills count="13">
    <fill>
      <patternFill patternType="none"/>
    </fill>
    <fill>
      <patternFill patternType="lightGray"/>
    </fill>
    <fill>
      <patternFill patternType="solid">
        <fgColor rgb="FFC4BD97"/>
        <bgColor rgb="FFC4BD97"/>
      </patternFill>
    </fill>
    <fill>
      <patternFill patternType="solid">
        <fgColor rgb="FFD6E3BC"/>
        <bgColor rgb="FFD6E3BC"/>
      </patternFill>
    </fill>
    <fill>
      <patternFill patternType="solid">
        <fgColor rgb="FFFBD4B4"/>
        <bgColor rgb="FFFBD4B4"/>
      </patternFill>
    </fill>
    <fill>
      <patternFill patternType="solid">
        <fgColor rgb="FFFABF8F"/>
        <bgColor rgb="FFFABF8F"/>
      </patternFill>
    </fill>
    <fill>
      <patternFill patternType="solid">
        <fgColor rgb="FFEAF1DD"/>
        <bgColor rgb="FFEAF1DD"/>
      </patternFill>
    </fill>
    <fill>
      <patternFill patternType="solid">
        <fgColor rgb="FFB2A1C7"/>
        <bgColor rgb="FFB2A1C7"/>
      </patternFill>
    </fill>
    <fill>
      <patternFill patternType="solid">
        <fgColor rgb="FFCCC0D9"/>
        <bgColor rgb="FFCCC0D9"/>
      </patternFill>
    </fill>
    <fill>
      <patternFill patternType="solid">
        <fgColor rgb="FFFDE9D9"/>
        <bgColor rgb="FFFDE9D9"/>
      </patternFill>
    </fill>
    <fill>
      <patternFill patternType="solid">
        <fgColor rgb="FFB6D7A8"/>
        <bgColor rgb="FFB6D7A8"/>
      </patternFill>
    </fill>
    <fill>
      <patternFill patternType="solid">
        <fgColor rgb="FF92D050"/>
        <bgColor rgb="FF92D050"/>
      </patternFill>
    </fill>
    <fill>
      <patternFill patternType="solid">
        <fgColor rgb="FFDDD9C3"/>
        <bgColor rgb="FFDDD9C3"/>
      </patternFill>
    </fill>
  </fills>
  <borders count="6">
    <border/>
    <border>
      <left/>
      <right/>
      <top/>
      <bottom/>
    </border>
    <border>
      <left/>
      <right/>
      <top style="thin">
        <color rgb="FF000000"/>
      </top>
      <bottom style="thin">
        <color rgb="FF000000"/>
      </bottom>
    </border>
    <border>
      <left/>
      <right/>
      <top/>
      <bottom style="thin">
        <color rgb="FF000000"/>
      </bottom>
    </border>
    <border>
      <right style="thin">
        <color rgb="FF000000"/>
      </right>
    </border>
    <border>
      <bottom style="double">
        <color rgb="FF000000"/>
      </bottom>
    </border>
  </borders>
  <cellStyleXfs count="1">
    <xf borderId="0" fillId="0" fontId="0" numFmtId="0" applyAlignment="1" applyFont="1"/>
  </cellStyleXfs>
  <cellXfs count="97">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3" numFmtId="0" xfId="0" applyFont="1"/>
    <xf borderId="1" fillId="2" fontId="4" numFmtId="0" xfId="0" applyAlignment="1" applyBorder="1" applyFill="1" applyFont="1">
      <alignment vertical="top"/>
    </xf>
    <xf borderId="1" fillId="2" fontId="5" numFmtId="0" xfId="0" applyAlignment="1" applyBorder="1" applyFont="1">
      <alignment readingOrder="0" shrinkToFit="0" vertical="top" wrapText="1"/>
    </xf>
    <xf borderId="1" fillId="2" fontId="6" numFmtId="0" xfId="0" applyAlignment="1" applyBorder="1" applyFont="1">
      <alignment horizontal="center" readingOrder="0" shrinkToFit="0" vertical="top" wrapText="1"/>
    </xf>
    <xf borderId="1" fillId="2" fontId="6" numFmtId="0" xfId="0" applyAlignment="1" applyBorder="1" applyFont="1">
      <alignment readingOrder="0" shrinkToFit="0" vertical="top" wrapText="1"/>
    </xf>
    <xf borderId="1" fillId="2" fontId="7" numFmtId="0" xfId="0" applyAlignment="1" applyBorder="1" applyFont="1">
      <alignment readingOrder="0" shrinkToFit="0" vertical="top" wrapText="1"/>
    </xf>
    <xf borderId="1" fillId="2" fontId="8" numFmtId="0" xfId="0" applyAlignment="1" applyBorder="1" applyFont="1">
      <alignment shrinkToFit="0" wrapText="1"/>
    </xf>
    <xf borderId="2" fillId="2" fontId="4" numFmtId="0" xfId="0" applyBorder="1" applyFont="1"/>
    <xf borderId="1" fillId="2" fontId="9" numFmtId="0" xfId="0" applyBorder="1" applyFont="1"/>
    <xf borderId="1" fillId="2" fontId="4" numFmtId="0" xfId="0" applyAlignment="1" applyBorder="1" applyFont="1">
      <alignment horizontal="left" readingOrder="0"/>
    </xf>
    <xf borderId="1" fillId="2" fontId="4" numFmtId="0" xfId="0" applyAlignment="1" applyBorder="1" applyFont="1">
      <alignment horizontal="left"/>
    </xf>
    <xf borderId="1" fillId="2" fontId="4" numFmtId="0" xfId="0" applyAlignment="1" applyBorder="1" applyFont="1">
      <alignment horizontal="left" vertical="top"/>
    </xf>
    <xf quotePrefix="1" borderId="1" fillId="2" fontId="9" numFmtId="0" xfId="0" applyAlignment="1" applyBorder="1" applyFont="1">
      <alignment horizontal="right" vertical="top"/>
    </xf>
    <xf borderId="1" fillId="2" fontId="4" numFmtId="0" xfId="0" applyAlignment="1" applyBorder="1" applyFont="1">
      <alignment horizontal="left" readingOrder="0" vertical="top"/>
    </xf>
    <xf borderId="1" fillId="2" fontId="4" numFmtId="2" xfId="0" applyAlignment="1" applyBorder="1" applyFont="1" applyNumberFormat="1">
      <alignment horizontal="left" readingOrder="0" vertical="top"/>
    </xf>
    <xf borderId="0" fillId="0" fontId="10" numFmtId="0" xfId="0" applyFont="1"/>
    <xf borderId="1" fillId="2" fontId="4" numFmtId="0" xfId="0" applyBorder="1" applyFont="1"/>
    <xf borderId="0" fillId="0" fontId="11" numFmtId="0" xfId="0" applyAlignment="1" applyFont="1">
      <alignment shrinkToFit="0" wrapText="1"/>
    </xf>
    <xf borderId="1" fillId="3" fontId="4" numFmtId="0" xfId="0" applyBorder="1" applyFill="1" applyFont="1"/>
    <xf borderId="1" fillId="3" fontId="12" numFmtId="0" xfId="0" applyBorder="1" applyFont="1"/>
    <xf borderId="1" fillId="3" fontId="4" numFmtId="14" xfId="0" applyBorder="1" applyFont="1" applyNumberFormat="1"/>
    <xf borderId="1" fillId="3" fontId="4" numFmtId="2" xfId="0" applyBorder="1" applyFont="1" applyNumberFormat="1"/>
    <xf borderId="0" fillId="0" fontId="9" numFmtId="0" xfId="0" applyFont="1"/>
    <xf borderId="1" fillId="4" fontId="4" numFmtId="0" xfId="0" applyBorder="1" applyFill="1" applyFont="1"/>
    <xf borderId="1" fillId="5" fontId="4" numFmtId="0" xfId="0" applyBorder="1" applyFill="1" applyFont="1"/>
    <xf borderId="1" fillId="5" fontId="13" numFmtId="0" xfId="0" applyBorder="1" applyFont="1"/>
    <xf borderId="0" fillId="0" fontId="4" numFmtId="0" xfId="0" applyFont="1"/>
    <xf borderId="0" fillId="0" fontId="4" numFmtId="14" xfId="0" applyFont="1" applyNumberFormat="1"/>
    <xf borderId="1" fillId="6" fontId="4" numFmtId="0" xfId="0" applyAlignment="1" applyBorder="1" applyFill="1" applyFont="1">
      <alignment readingOrder="0"/>
    </xf>
    <xf borderId="0" fillId="0" fontId="4" numFmtId="164" xfId="0" applyFont="1" applyNumberFormat="1"/>
    <xf borderId="1" fillId="5" fontId="14" numFmtId="0" xfId="0" applyBorder="1" applyFont="1"/>
    <xf borderId="1" fillId="2" fontId="4" numFmtId="0" xfId="0" applyAlignment="1" applyBorder="1" applyFont="1">
      <alignment horizontal="right"/>
    </xf>
    <xf borderId="1" fillId="7" fontId="4" numFmtId="0" xfId="0" applyBorder="1" applyFill="1" applyFont="1"/>
    <xf borderId="3" fillId="5" fontId="15" numFmtId="0" xfId="0" applyBorder="1" applyFont="1"/>
    <xf borderId="1" fillId="2" fontId="4" numFmtId="165" xfId="0" applyBorder="1" applyFont="1" applyNumberFormat="1"/>
    <xf borderId="1" fillId="5" fontId="4" numFmtId="0" xfId="0" applyAlignment="1" applyBorder="1" applyFont="1">
      <alignment readingOrder="0"/>
    </xf>
    <xf borderId="1" fillId="2" fontId="4" numFmtId="166" xfId="0" applyBorder="1" applyFont="1" applyNumberFormat="1"/>
    <xf borderId="0" fillId="0" fontId="4" numFmtId="166" xfId="0" applyFont="1" applyNumberFormat="1"/>
    <xf borderId="0" fillId="0" fontId="1" numFmtId="0" xfId="0" applyAlignment="1" applyFont="1">
      <alignment readingOrder="0"/>
    </xf>
    <xf borderId="1" fillId="2" fontId="4" numFmtId="164" xfId="0" applyBorder="1" applyFont="1" applyNumberFormat="1"/>
    <xf borderId="0" fillId="0" fontId="16" numFmtId="0" xfId="0" applyFont="1"/>
    <xf borderId="0" fillId="0" fontId="16" numFmtId="164" xfId="0" applyFont="1" applyNumberFormat="1"/>
    <xf borderId="1" fillId="2" fontId="4" numFmtId="0" xfId="0" applyAlignment="1" applyBorder="1" applyFont="1">
      <alignment readingOrder="0"/>
    </xf>
    <xf borderId="2" fillId="5" fontId="4" numFmtId="0" xfId="0" applyBorder="1" applyFont="1"/>
    <xf borderId="2" fillId="5" fontId="17" numFmtId="0" xfId="0" applyBorder="1" applyFont="1"/>
    <xf borderId="1" fillId="8" fontId="9" numFmtId="0" xfId="0" applyAlignment="1" applyBorder="1" applyFill="1" applyFont="1">
      <alignment horizontal="right"/>
    </xf>
    <xf borderId="0" fillId="0" fontId="18" numFmtId="0" xfId="0" applyFont="1"/>
    <xf borderId="0" fillId="0" fontId="19" numFmtId="0" xfId="0" applyFont="1"/>
    <xf borderId="0" fillId="0" fontId="20" numFmtId="0" xfId="0" applyFont="1"/>
    <xf borderId="1" fillId="5" fontId="4" numFmtId="166" xfId="0" applyBorder="1" applyFont="1" applyNumberFormat="1"/>
    <xf borderId="0" fillId="0" fontId="21" numFmtId="0" xfId="0" applyFont="1"/>
    <xf borderId="1" fillId="8" fontId="9" numFmtId="0" xfId="0" applyBorder="1" applyFont="1"/>
    <xf borderId="0" fillId="0" fontId="4" numFmtId="0" xfId="0" applyAlignment="1" applyFont="1">
      <alignment horizontal="right"/>
    </xf>
    <xf borderId="2" fillId="5" fontId="22" numFmtId="0" xfId="0" applyBorder="1" applyFont="1"/>
    <xf borderId="1" fillId="2" fontId="4" numFmtId="167" xfId="0" applyBorder="1" applyFont="1" applyNumberFormat="1"/>
    <xf borderId="1" fillId="5" fontId="4" numFmtId="168" xfId="0" applyBorder="1" applyFont="1" applyNumberFormat="1"/>
    <xf borderId="1" fillId="2" fontId="4" numFmtId="168" xfId="0" applyBorder="1" applyFont="1" applyNumberFormat="1"/>
    <xf borderId="0" fillId="0" fontId="23" numFmtId="0" xfId="0" applyFont="1"/>
    <xf borderId="0" fillId="0" fontId="16" numFmtId="166" xfId="0" applyFont="1" applyNumberFormat="1"/>
    <xf borderId="0" fillId="0" fontId="24" numFmtId="0" xfId="0" applyFont="1"/>
    <xf borderId="0" fillId="0" fontId="25" numFmtId="0" xfId="0" applyFont="1"/>
    <xf borderId="1" fillId="9" fontId="4" numFmtId="0" xfId="0" applyBorder="1" applyFill="1" applyFont="1"/>
    <xf borderId="1" fillId="2" fontId="4" numFmtId="164" xfId="0" applyAlignment="1" applyBorder="1" applyFont="1" applyNumberFormat="1">
      <alignment horizontal="right"/>
    </xf>
    <xf borderId="1" fillId="2" fontId="4" numFmtId="169" xfId="0" applyBorder="1" applyFont="1" applyNumberFormat="1"/>
    <xf borderId="0" fillId="10" fontId="4" numFmtId="9" xfId="0" applyFill="1" applyFont="1" applyNumberFormat="1"/>
    <xf borderId="1" fillId="10" fontId="4" numFmtId="165" xfId="0" applyBorder="1" applyFont="1" applyNumberFormat="1"/>
    <xf borderId="1" fillId="10" fontId="4" numFmtId="164" xfId="0" applyBorder="1" applyFont="1" applyNumberFormat="1"/>
    <xf borderId="0" fillId="0" fontId="4" numFmtId="9" xfId="0" applyFont="1" applyNumberFormat="1"/>
    <xf borderId="0" fillId="0" fontId="16" numFmtId="165" xfId="0" applyFont="1" applyNumberFormat="1"/>
    <xf borderId="1" fillId="11" fontId="19" numFmtId="0" xfId="0" applyBorder="1" applyFill="1" applyFont="1"/>
    <xf borderId="1" fillId="11" fontId="4" numFmtId="0" xfId="0" applyBorder="1" applyFont="1"/>
    <xf borderId="0" fillId="0" fontId="4" numFmtId="0" xfId="0" applyAlignment="1" applyFont="1">
      <alignment horizontal="center"/>
    </xf>
    <xf borderId="1" fillId="2" fontId="4" numFmtId="10" xfId="0" applyBorder="1" applyFont="1" applyNumberFormat="1"/>
    <xf borderId="1" fillId="2" fontId="4" numFmtId="10" xfId="0" applyAlignment="1" applyBorder="1" applyFont="1" applyNumberFormat="1">
      <alignment readingOrder="0"/>
    </xf>
    <xf borderId="1" fillId="4" fontId="4" numFmtId="0" xfId="0" applyAlignment="1" applyBorder="1" applyFont="1">
      <alignment horizontal="right"/>
    </xf>
    <xf borderId="1" fillId="2" fontId="4" numFmtId="170" xfId="0" applyBorder="1" applyFont="1" applyNumberFormat="1"/>
    <xf borderId="1" fillId="2" fontId="9" numFmtId="0" xfId="0" applyAlignment="1" applyBorder="1" applyFont="1">
      <alignment readingOrder="0"/>
    </xf>
    <xf borderId="4" fillId="0" fontId="4" numFmtId="0" xfId="0" applyBorder="1" applyFont="1"/>
    <xf borderId="1" fillId="4" fontId="26" numFmtId="0" xfId="0" applyBorder="1" applyFont="1"/>
    <xf borderId="1" fillId="2" fontId="4" numFmtId="2" xfId="0" applyBorder="1" applyFont="1" applyNumberFormat="1"/>
    <xf borderId="0" fillId="0" fontId="27" numFmtId="14" xfId="0" applyFont="1" applyNumberFormat="1"/>
    <xf borderId="0" fillId="0" fontId="28" numFmtId="0" xfId="0" applyFont="1"/>
    <xf borderId="1" fillId="2" fontId="4" numFmtId="9" xfId="0" applyBorder="1" applyFont="1" applyNumberFormat="1"/>
    <xf borderId="1" fillId="2" fontId="4" numFmtId="171" xfId="0" applyBorder="1" applyFont="1" applyNumberFormat="1"/>
    <xf borderId="0" fillId="0" fontId="29" numFmtId="0" xfId="0" applyAlignment="1" applyFont="1">
      <alignment horizontal="center"/>
    </xf>
    <xf borderId="0" fillId="0" fontId="25" numFmtId="0" xfId="0" applyAlignment="1" applyFont="1">
      <alignment horizontal="center"/>
    </xf>
    <xf borderId="0" fillId="0" fontId="4" numFmtId="10" xfId="0" applyFont="1" applyNumberFormat="1"/>
    <xf borderId="1" fillId="2" fontId="30" numFmtId="0" xfId="0" applyBorder="1" applyFont="1"/>
    <xf borderId="0" fillId="0" fontId="4" numFmtId="2" xfId="0" applyFont="1" applyNumberFormat="1"/>
    <xf borderId="0" fillId="0" fontId="30" numFmtId="0" xfId="0" applyFont="1"/>
    <xf borderId="1" fillId="2" fontId="25" numFmtId="0" xfId="0" applyBorder="1" applyFont="1"/>
    <xf borderId="5" fillId="0" fontId="16" numFmtId="0" xfId="0" applyBorder="1" applyFont="1"/>
    <xf borderId="1" fillId="12" fontId="4" numFmtId="0" xfId="0" applyBorder="1" applyFill="1" applyFont="1"/>
    <xf borderId="0" fillId="0" fontId="16"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Risk V Return</a:t>
            </a:r>
          </a:p>
        </c:rich>
      </c:tx>
      <c:overlay val="0"/>
    </c:title>
    <c:plotArea>
      <c:layout/>
      <c:scatterChart>
        <c:scatterStyle val="lineMarker"/>
        <c:varyColors val="0"/>
        <c:ser>
          <c:idx val="0"/>
          <c:order val="0"/>
          <c:tx>
            <c:strRef>
              <c:f>'EF + MVP'!$C$10</c:f>
            </c:strRef>
          </c:tx>
          <c:spPr>
            <a:ln>
              <a:noFill/>
            </a:ln>
          </c:spPr>
          <c:marker>
            <c:symbol val="circle"/>
            <c:size val="7"/>
            <c:spPr>
              <a:solidFill>
                <a:schemeClr val="accent1"/>
              </a:solidFill>
              <a:ln cmpd="sng">
                <a:solidFill>
                  <a:schemeClr val="accent1"/>
                </a:solidFill>
              </a:ln>
            </c:spPr>
          </c:marker>
          <c:xVal>
            <c:numRef>
              <c:f>'EF + MVP'!$E$11:$E$20</c:f>
            </c:numRef>
          </c:xVal>
          <c:yVal>
            <c:numRef>
              <c:f>'EF + MVP'!$C$11:$C$20</c:f>
              <c:numCache/>
            </c:numRef>
          </c:yVal>
        </c:ser>
        <c:dLbls>
          <c:showLegendKey val="0"/>
          <c:showVal val="0"/>
          <c:showCatName val="0"/>
          <c:showSerName val="0"/>
          <c:showPercent val="0"/>
          <c:showBubbleSize val="0"/>
        </c:dLbls>
        <c:axId val="1395657038"/>
        <c:axId val="1429169055"/>
      </c:scatterChart>
      <c:valAx>
        <c:axId val="139565703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Risk (op)</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29169055"/>
      </c:valAx>
      <c:valAx>
        <c:axId val="142916905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Return (returnp)</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95657038"/>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 SML</a:t>
            </a:r>
          </a:p>
        </c:rich>
      </c:tx>
      <c:overlay val="0"/>
    </c:title>
    <c:plotArea>
      <c:layout/>
      <c:scatterChart>
        <c:scatterStyle val="lineMarker"/>
        <c:varyColors val="0"/>
        <c:ser>
          <c:idx val="0"/>
          <c:order val="0"/>
          <c:spPr>
            <a:ln>
              <a:noFill/>
            </a:ln>
          </c:spPr>
          <c:marker>
            <c:symbol val="circle"/>
            <c:size val="7"/>
            <c:spPr>
              <a:solidFill>
                <a:schemeClr val="accent1"/>
              </a:solidFill>
              <a:ln cmpd="sng">
                <a:solidFill>
                  <a:schemeClr val="accent1"/>
                </a:solidFill>
              </a:ln>
            </c:spPr>
          </c:marker>
          <c:xVal>
            <c:numRef>
              <c:f>CAPM!$M$15:$M$19</c:f>
            </c:numRef>
          </c:xVal>
          <c:yVal>
            <c:numRef>
              <c:f>CAPM!$N$15:$N$19</c:f>
              <c:numCache/>
            </c:numRef>
          </c:yVal>
        </c:ser>
        <c:dLbls>
          <c:showLegendKey val="0"/>
          <c:showVal val="0"/>
          <c:showCatName val="0"/>
          <c:showSerName val="0"/>
          <c:showPercent val="0"/>
          <c:showBubbleSize val="0"/>
        </c:dLbls>
        <c:axId val="624314221"/>
        <c:axId val="1378151522"/>
      </c:scatterChart>
      <c:valAx>
        <c:axId val="62431422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p>
        </c:txPr>
        <c:crossAx val="1378151522"/>
      </c:valAx>
      <c:valAx>
        <c:axId val="1378151522"/>
        <c:scaling>
          <c:orientation val="minMax"/>
          <c:max val="0.15000000000000002"/>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p>
        </c:txPr>
        <c:crossAx val="624314221"/>
      </c:valAx>
    </c:plotArea>
    <c:legend>
      <c:legendPos val="r"/>
      <c:overlay val="0"/>
      <c:txPr>
        <a:bodyPr/>
        <a:lstStyle/>
        <a:p>
          <a:pPr lvl="0">
            <a:defRPr b="0">
              <a:solidFill>
                <a:srgbClr val="1A1A1A"/>
              </a:solidFill>
              <a:latin typeface="+mn-lt"/>
            </a:defRPr>
          </a:pPr>
        </a:p>
      </c:txPr>
    </c:legend>
    <c:plotVisOnly val="1"/>
  </c:chart>
</c:chartSpac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image" Target="../media/image1.png"/><Relationship Id="rId3" Type="http://schemas.openxmlformats.org/officeDocument/2006/relationships/image" Target="../media/image4.png"/><Relationship Id="rId4" Type="http://schemas.openxmlformats.org/officeDocument/2006/relationships/image" Target="../media/image3.png"/><Relationship Id="rId5"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29</xdr:row>
      <xdr:rowOff>-190500</xdr:rowOff>
    </xdr:from>
    <xdr:ext cx="9077325" cy="20774025"/>
    <xdr:sp>
      <xdr:nvSpPr>
        <xdr:cNvPr id="3" name="Shape 3"/>
        <xdr:cNvSpPr txBox="1"/>
      </xdr:nvSpPr>
      <xdr:spPr>
        <a:xfrm>
          <a:off x="54863" y="0"/>
          <a:ext cx="10582275" cy="756000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457200" lvl="0" marL="1828800" marR="0" rtl="0" algn="l">
            <a:spcBef>
              <a:spcPts val="0"/>
            </a:spcBef>
            <a:spcAft>
              <a:spcPts val="0"/>
            </a:spcAft>
            <a:buNone/>
          </a:pPr>
          <a:r>
            <a:rPr lang="en-US" sz="1600">
              <a:solidFill>
                <a:schemeClr val="dk1"/>
              </a:solidFill>
              <a:latin typeface="Calibri"/>
              <a:ea typeface="Calibri"/>
              <a:cs typeface="Calibri"/>
              <a:sym typeface="Calibri"/>
            </a:rPr>
            <a:t>413 Assignment 2 </a:t>
          </a:r>
          <a:endParaRPr sz="1800">
            <a:latin typeface="Calibri"/>
            <a:ea typeface="Calibri"/>
            <a:cs typeface="Calibri"/>
            <a:sym typeface="Calibri"/>
          </a:endParaRPr>
        </a:p>
        <a:p>
          <a:pPr indent="0" lvl="0" marL="0" marR="0" rtl="0" algn="l">
            <a:spcBef>
              <a:spcPts val="0"/>
            </a:spcBef>
            <a:spcAft>
              <a:spcPts val="0"/>
            </a:spcAft>
            <a:buNone/>
          </a:pPr>
          <a:r>
            <a:t/>
          </a:r>
          <a:endParaRPr sz="1600">
            <a:solidFill>
              <a:srgbClr val="4F7FBC"/>
            </a:solidFill>
            <a:latin typeface="Cambria"/>
            <a:ea typeface="Cambria"/>
            <a:cs typeface="Cambria"/>
            <a:sym typeface="Cambria"/>
          </a:endParaRPr>
        </a:p>
        <a:p>
          <a:pPr indent="0" lvl="0" marL="0" marR="0" rtl="0" algn="l">
            <a:spcBef>
              <a:spcPts val="0"/>
            </a:spcBef>
            <a:spcAft>
              <a:spcPts val="0"/>
            </a:spcAft>
            <a:buNone/>
          </a:pPr>
          <a:r>
            <a:rPr lang="en-US" sz="1600">
              <a:solidFill>
                <a:srgbClr val="4F7FBC"/>
              </a:solidFill>
              <a:latin typeface="Cambria"/>
              <a:ea typeface="Cambria"/>
              <a:cs typeface="Cambria"/>
              <a:sym typeface="Cambria"/>
            </a:rPr>
            <a:t>I Portfolio construction and analysis </a:t>
          </a:r>
          <a:endParaRPr sz="1600">
            <a:latin typeface="Calibri"/>
            <a:ea typeface="Calibri"/>
            <a:cs typeface="Calibri"/>
            <a:sym typeface="Calibri"/>
          </a:endParaRPr>
        </a:p>
        <a:p>
          <a:pPr indent="0" lvl="0" marL="0" marR="0" rtl="0" algn="l">
            <a:spcBef>
              <a:spcPts val="0"/>
            </a:spcBef>
            <a:spcAft>
              <a:spcPts val="0"/>
            </a:spcAft>
            <a:buNone/>
          </a:pPr>
          <a:r>
            <a:rPr b="1" lang="en-US" sz="1600">
              <a:solidFill>
                <a:schemeClr val="dk1"/>
              </a:solidFill>
              <a:latin typeface="Calibri"/>
              <a:ea typeface="Calibri"/>
              <a:cs typeface="Calibri"/>
              <a:sym typeface="Calibri"/>
            </a:rPr>
            <a:t>I.I Construct a portfolio</a:t>
          </a:r>
          <a:endParaRPr b="1" sz="1800">
            <a:latin typeface="Calibri"/>
            <a:ea typeface="Calibri"/>
            <a:cs typeface="Calibri"/>
            <a:sym typeface="Calibri"/>
          </a:endParaRPr>
        </a:p>
        <a:p>
          <a:pPr indent="0" lvl="0" marL="0" marR="0" rtl="0" algn="l">
            <a:spcBef>
              <a:spcPts val="0"/>
            </a:spcBef>
            <a:spcAft>
              <a:spcPts val="0"/>
            </a:spcAft>
            <a:buNone/>
          </a:pPr>
          <a:br>
            <a:rPr lang="en-US" sz="1600">
              <a:solidFill>
                <a:schemeClr val="dk1"/>
              </a:solidFill>
              <a:latin typeface="Calibri"/>
              <a:ea typeface="Calibri"/>
              <a:cs typeface="Calibri"/>
              <a:sym typeface="Calibri"/>
            </a:rPr>
          </a:br>
          <a:r>
            <a:rPr b="1" lang="en-US" sz="1600">
              <a:solidFill>
                <a:schemeClr val="dk1"/>
              </a:solidFill>
              <a:latin typeface="Calibri"/>
              <a:ea typeface="Calibri"/>
              <a:cs typeface="Calibri"/>
              <a:sym typeface="Calibri"/>
            </a:rPr>
            <a:t>1. Complete the Asset summary table of assets in your template </a:t>
          </a:r>
          <a:endParaRPr b="1" sz="1800">
            <a:latin typeface="Calibri"/>
            <a:ea typeface="Calibri"/>
            <a:cs typeface="Calibri"/>
            <a:sym typeface="Calibri"/>
          </a:endParaRPr>
        </a:p>
        <a:p>
          <a:pPr indent="0" lvl="0" marL="0" marR="0" rtl="0" algn="l">
            <a:spcBef>
              <a:spcPts val="0"/>
            </a:spcBef>
            <a:spcAft>
              <a:spcPts val="0"/>
            </a:spcAft>
            <a:buNone/>
          </a:pPr>
          <a:r>
            <a:rPr b="1" lang="en-US" sz="1600">
              <a:solidFill>
                <a:schemeClr val="dk1"/>
              </a:solidFill>
              <a:latin typeface="Calibri"/>
              <a:ea typeface="Calibri"/>
              <a:cs typeface="Calibri"/>
              <a:sym typeface="Calibri"/>
            </a:rPr>
            <a:t>2. Download the </a:t>
          </a:r>
          <a:r>
            <a:rPr b="1" lang="en-US" sz="1600" u="sng">
              <a:solidFill>
                <a:schemeClr val="dk1"/>
              </a:solidFill>
              <a:latin typeface="Calibri"/>
              <a:ea typeface="Calibri"/>
              <a:cs typeface="Calibri"/>
              <a:sym typeface="Calibri"/>
            </a:rPr>
            <a:t>daily close prices</a:t>
          </a:r>
          <a:r>
            <a:rPr b="1" lang="en-US" sz="1600">
              <a:solidFill>
                <a:schemeClr val="dk1"/>
              </a:solidFill>
              <a:latin typeface="Calibri"/>
              <a:ea typeface="Calibri"/>
              <a:cs typeface="Calibri"/>
              <a:sym typeface="Calibri"/>
            </a:rPr>
            <a:t> for the dates and assets named in template from yahoo finance</a:t>
          </a:r>
          <a:endParaRPr b="1" sz="1800">
            <a:latin typeface="Calibri"/>
            <a:ea typeface="Calibri"/>
            <a:cs typeface="Calibri"/>
            <a:sym typeface="Calibri"/>
          </a:endParaRPr>
        </a:p>
        <a:p>
          <a:pPr indent="457200" lvl="0" marL="0" marR="0" rtl="0" algn="l">
            <a:spcBef>
              <a:spcPts val="0"/>
            </a:spcBef>
            <a:spcAft>
              <a:spcPts val="0"/>
            </a:spcAft>
            <a:buNone/>
          </a:pPr>
          <a:r>
            <a:rPr i="1" lang="en-US" sz="1600">
              <a:solidFill>
                <a:schemeClr val="dk1"/>
              </a:solidFill>
              <a:latin typeface="Calibri"/>
              <a:ea typeface="Calibri"/>
              <a:cs typeface="Calibri"/>
              <a:sym typeface="Calibri"/>
            </a:rPr>
            <a:t>(should have 253 close prices for each stock)</a:t>
          </a:r>
          <a:br>
            <a:rPr lang="en-US" sz="1600">
              <a:solidFill>
                <a:schemeClr val="dk1"/>
              </a:solidFill>
              <a:latin typeface="Calibri"/>
              <a:ea typeface="Calibri"/>
              <a:cs typeface="Calibri"/>
              <a:sym typeface="Calibri"/>
            </a:rPr>
          </a:br>
          <a:r>
            <a:rPr b="1" lang="en-US" sz="1600">
              <a:solidFill>
                <a:schemeClr val="dk1"/>
              </a:solidFill>
              <a:latin typeface="Calibri"/>
              <a:ea typeface="Calibri"/>
              <a:cs typeface="Calibri"/>
              <a:sym typeface="Calibri"/>
            </a:rPr>
            <a:t>3. Import </a:t>
          </a:r>
          <a:r>
            <a:rPr b="1" lang="en-US" sz="1600" u="sng">
              <a:solidFill>
                <a:schemeClr val="dk1"/>
              </a:solidFill>
              <a:latin typeface="Calibri"/>
              <a:ea typeface="Calibri"/>
              <a:cs typeface="Calibri"/>
              <a:sym typeface="Calibri"/>
            </a:rPr>
            <a:t>daily close values</a:t>
          </a:r>
          <a:r>
            <a:rPr b="1" lang="en-US" sz="1600">
              <a:solidFill>
                <a:schemeClr val="dk1"/>
              </a:solidFill>
              <a:latin typeface="Calibri"/>
              <a:ea typeface="Calibri"/>
              <a:cs typeface="Calibri"/>
              <a:sym typeface="Calibri"/>
            </a:rPr>
            <a:t> and </a:t>
          </a:r>
          <a:r>
            <a:rPr b="1" lang="en-US" sz="1600" u="sng">
              <a:solidFill>
                <a:schemeClr val="dk1"/>
              </a:solidFill>
              <a:latin typeface="Calibri"/>
              <a:ea typeface="Calibri"/>
              <a:cs typeface="Calibri"/>
              <a:sym typeface="Calibri"/>
            </a:rPr>
            <a:t>betas</a:t>
          </a:r>
          <a:r>
            <a:rPr b="1" lang="en-US" sz="1600">
              <a:solidFill>
                <a:schemeClr val="dk1"/>
              </a:solidFill>
              <a:latin typeface="Calibri"/>
              <a:ea typeface="Calibri"/>
              <a:cs typeface="Calibri"/>
              <a:sym typeface="Calibri"/>
            </a:rPr>
            <a:t> into the “Stock Data Tab” and compute on the “Portfolio Tab”</a:t>
          </a:r>
          <a:r>
            <a:rPr lang="en-US" sz="1600">
              <a:solidFill>
                <a:schemeClr val="dk1"/>
              </a:solidFill>
              <a:latin typeface="Calibri"/>
              <a:ea typeface="Calibri"/>
              <a:cs typeface="Calibri"/>
              <a:sym typeface="Calibri"/>
            </a:rPr>
            <a:t>:</a:t>
          </a:r>
          <a:endParaRPr sz="1800">
            <a:latin typeface="Calibri"/>
            <a:ea typeface="Calibri"/>
            <a:cs typeface="Calibri"/>
            <a:sym typeface="Calibri"/>
          </a:endParaRPr>
        </a:p>
        <a:p>
          <a:pPr indent="-342900" lvl="0" marL="342900" marR="0" rtl="0" algn="l">
            <a:spcBef>
              <a:spcPts val="0"/>
            </a:spcBef>
            <a:spcAft>
              <a:spcPts val="0"/>
            </a:spcAft>
            <a:buSzPts val="1600"/>
            <a:buFont typeface="Noto Sans Symbols"/>
            <a:buChar char="∙"/>
          </a:pPr>
          <a:r>
            <a:rPr lang="en-US" sz="1600">
              <a:solidFill>
                <a:schemeClr val="dk1"/>
              </a:solidFill>
              <a:latin typeface="Calibri"/>
              <a:ea typeface="Calibri"/>
              <a:cs typeface="Calibri"/>
              <a:sym typeface="Calibri"/>
            </a:rPr>
            <a:t>Log returns</a:t>
          </a:r>
          <a:endParaRPr sz="1800">
            <a:latin typeface="Calibri"/>
            <a:ea typeface="Calibri"/>
            <a:cs typeface="Calibri"/>
            <a:sym typeface="Calibri"/>
          </a:endParaRPr>
        </a:p>
        <a:p>
          <a:pPr indent="-342900" lvl="0" marL="342900" marR="0" rtl="0" algn="l">
            <a:spcBef>
              <a:spcPts val="0"/>
            </a:spcBef>
            <a:spcAft>
              <a:spcPts val="0"/>
            </a:spcAft>
            <a:buSzPts val="1600"/>
            <a:buFont typeface="Noto Sans Symbols"/>
            <a:buChar char="∙"/>
          </a:pPr>
          <a:r>
            <a:rPr lang="en-US" sz="1600">
              <a:solidFill>
                <a:schemeClr val="dk1"/>
              </a:solidFill>
              <a:latin typeface="Calibri"/>
              <a:ea typeface="Calibri"/>
              <a:cs typeface="Calibri"/>
              <a:sym typeface="Calibri"/>
            </a:rPr>
            <a:t>Risk-Return Matrix</a:t>
          </a:r>
          <a:endParaRPr sz="1800">
            <a:latin typeface="Calibri"/>
            <a:ea typeface="Calibri"/>
            <a:cs typeface="Calibri"/>
            <a:sym typeface="Calibri"/>
          </a:endParaRPr>
        </a:p>
        <a:p>
          <a:pPr indent="-342900" lvl="0" marL="342900" marR="0" rtl="0" algn="l">
            <a:spcBef>
              <a:spcPts val="0"/>
            </a:spcBef>
            <a:spcAft>
              <a:spcPts val="0"/>
            </a:spcAft>
            <a:buSzPts val="1600"/>
            <a:buFont typeface="Noto Sans Symbols"/>
            <a:buChar char="∙"/>
          </a:pPr>
          <a:r>
            <a:rPr lang="en-US" sz="1600">
              <a:solidFill>
                <a:schemeClr val="dk1"/>
              </a:solidFill>
              <a:latin typeface="Calibri"/>
              <a:ea typeface="Calibri"/>
              <a:cs typeface="Calibri"/>
              <a:sym typeface="Calibri"/>
            </a:rPr>
            <a:t>Covariance Matrix </a:t>
          </a:r>
          <a:endParaRPr sz="1800">
            <a:latin typeface="Calibri"/>
            <a:ea typeface="Calibri"/>
            <a:cs typeface="Calibri"/>
            <a:sym typeface="Calibri"/>
          </a:endParaRPr>
        </a:p>
        <a:p>
          <a:pPr indent="-342900" lvl="0" marL="342900" marR="0" rtl="0" algn="l">
            <a:spcBef>
              <a:spcPts val="0"/>
            </a:spcBef>
            <a:spcAft>
              <a:spcPts val="0"/>
            </a:spcAft>
            <a:buSzPts val="1600"/>
            <a:buFont typeface="Noto Sans Symbols"/>
            <a:buChar char="∙"/>
          </a:pPr>
          <a:r>
            <a:rPr lang="en-US" sz="1600">
              <a:solidFill>
                <a:schemeClr val="dk1"/>
              </a:solidFill>
              <a:latin typeface="Calibri"/>
              <a:ea typeface="Calibri"/>
              <a:cs typeface="Calibri"/>
              <a:sym typeface="Calibri"/>
            </a:rPr>
            <a:t>Correlation Matrix </a:t>
          </a:r>
          <a:endParaRPr sz="1800">
            <a:latin typeface="Calibri"/>
            <a:ea typeface="Calibri"/>
            <a:cs typeface="Calibri"/>
            <a:sym typeface="Calibri"/>
          </a:endParaRPr>
        </a:p>
        <a:p>
          <a:pPr indent="0" lvl="0" marL="0" marR="0" rtl="0" algn="l">
            <a:spcBef>
              <a:spcPts val="0"/>
            </a:spcBef>
            <a:spcAft>
              <a:spcPts val="0"/>
            </a:spcAft>
            <a:buNone/>
          </a:pPr>
          <a:r>
            <a:t/>
          </a:r>
          <a:endParaRPr b="1" sz="1600">
            <a:latin typeface="Calibri"/>
            <a:ea typeface="Calibri"/>
            <a:cs typeface="Calibri"/>
            <a:sym typeface="Calibri"/>
          </a:endParaRPr>
        </a:p>
        <a:p>
          <a:pPr indent="0" lvl="0" marL="0" marR="0" rtl="0" algn="l">
            <a:spcBef>
              <a:spcPts val="0"/>
            </a:spcBef>
            <a:spcAft>
              <a:spcPts val="0"/>
            </a:spcAft>
            <a:buNone/>
          </a:pPr>
          <a:r>
            <a:rPr b="1" lang="en-US" sz="1600">
              <a:solidFill>
                <a:schemeClr val="dk1"/>
              </a:solidFill>
              <a:latin typeface="Calibri"/>
              <a:ea typeface="Calibri"/>
              <a:cs typeface="Calibri"/>
              <a:sym typeface="Calibri"/>
            </a:rPr>
            <a:t>4. Create a portfolio composed of Stock 1 with each of the other stocks </a:t>
          </a:r>
          <a:endParaRPr b="1" sz="1800">
            <a:latin typeface="Calibri"/>
            <a:ea typeface="Calibri"/>
            <a:cs typeface="Calibri"/>
            <a:sym typeface="Calibri"/>
          </a:endParaRPr>
        </a:p>
        <a:p>
          <a:pPr indent="-342900" lvl="0" marL="342900" marR="0" rtl="0" algn="l">
            <a:spcBef>
              <a:spcPts val="0"/>
            </a:spcBef>
            <a:spcAft>
              <a:spcPts val="0"/>
            </a:spcAft>
            <a:buSzPts val="1600"/>
            <a:buFont typeface="Noto Sans Symbols"/>
            <a:buChar char="∙"/>
          </a:pPr>
          <a:r>
            <a:rPr lang="en-US" sz="1600">
              <a:solidFill>
                <a:schemeClr val="dk1"/>
              </a:solidFill>
              <a:latin typeface="Calibri"/>
              <a:ea typeface="Calibri"/>
              <a:cs typeface="Calibri"/>
              <a:sym typeface="Calibri"/>
            </a:rPr>
            <a:t>Stock 1 weight is given in the template, find stock 2 weight </a:t>
          </a:r>
          <a:endParaRPr sz="1800">
            <a:latin typeface="Calibri"/>
            <a:ea typeface="Calibri"/>
            <a:cs typeface="Calibri"/>
            <a:sym typeface="Calibri"/>
          </a:endParaRPr>
        </a:p>
        <a:p>
          <a:pPr indent="-342900" lvl="0" marL="342900" marR="0" rtl="0" algn="l">
            <a:spcBef>
              <a:spcPts val="0"/>
            </a:spcBef>
            <a:spcAft>
              <a:spcPts val="0"/>
            </a:spcAft>
            <a:buSzPts val="1600"/>
            <a:buFont typeface="Noto Sans Symbols"/>
            <a:buChar char="∙"/>
          </a:pPr>
          <a:r>
            <a:rPr lang="en-US" sz="1600">
              <a:solidFill>
                <a:schemeClr val="dk1"/>
              </a:solidFill>
              <a:latin typeface="Calibri"/>
              <a:ea typeface="Calibri"/>
              <a:cs typeface="Calibri"/>
              <a:sym typeface="Calibri"/>
            </a:rPr>
            <a:t>find the return on the portfolios </a:t>
          </a:r>
          <a:endParaRPr sz="1800">
            <a:latin typeface="Calibri"/>
            <a:ea typeface="Calibri"/>
            <a:cs typeface="Calibri"/>
            <a:sym typeface="Calibri"/>
          </a:endParaRPr>
        </a:p>
        <a:p>
          <a:pPr indent="-342900" lvl="0" marL="342900" marR="0" rtl="0" algn="l">
            <a:spcBef>
              <a:spcPts val="0"/>
            </a:spcBef>
            <a:spcAft>
              <a:spcPts val="0"/>
            </a:spcAft>
            <a:buSzPts val="1600"/>
            <a:buFont typeface="Noto Sans Symbols"/>
            <a:buChar char="∙"/>
          </a:pPr>
          <a:r>
            <a:rPr lang="en-US" sz="1600">
              <a:solidFill>
                <a:schemeClr val="dk1"/>
              </a:solidFill>
              <a:latin typeface="Calibri"/>
              <a:ea typeface="Calibri"/>
              <a:cs typeface="Calibri"/>
              <a:sym typeface="Calibri"/>
            </a:rPr>
            <a:t>find the portfolio variances using the </a:t>
          </a:r>
          <a:r>
            <a:rPr i="1" lang="en-US" sz="1600" u="sng">
              <a:solidFill>
                <a:schemeClr val="dk1"/>
              </a:solidFill>
              <a:latin typeface="Calibri"/>
              <a:ea typeface="Calibri"/>
              <a:cs typeface="Calibri"/>
              <a:sym typeface="Calibri"/>
            </a:rPr>
            <a:t>correlation coefficient</a:t>
          </a:r>
          <a:r>
            <a:rPr lang="en-US" sz="1600">
              <a:solidFill>
                <a:schemeClr val="dk1"/>
              </a:solidFill>
              <a:latin typeface="Calibri"/>
              <a:ea typeface="Calibri"/>
              <a:cs typeface="Calibri"/>
              <a:sym typeface="Calibri"/>
            </a:rPr>
            <a:t> </a:t>
          </a:r>
          <a:endParaRPr sz="1800">
            <a:latin typeface="Calibri"/>
            <a:ea typeface="Calibri"/>
            <a:cs typeface="Calibri"/>
            <a:sym typeface="Calibri"/>
          </a:endParaRPr>
        </a:p>
        <a:p>
          <a:pPr indent="-342900" lvl="0" marL="342900" marR="0" rtl="0" algn="l">
            <a:spcBef>
              <a:spcPts val="0"/>
            </a:spcBef>
            <a:spcAft>
              <a:spcPts val="0"/>
            </a:spcAft>
            <a:buSzPts val="1600"/>
            <a:buFont typeface="Noto Sans Symbols"/>
            <a:buChar char="∙"/>
          </a:pPr>
          <a:r>
            <a:rPr lang="en-US" sz="1600">
              <a:solidFill>
                <a:schemeClr val="dk1"/>
              </a:solidFill>
              <a:latin typeface="Calibri"/>
              <a:ea typeface="Calibri"/>
              <a:cs typeface="Calibri"/>
              <a:sym typeface="Calibri"/>
            </a:rPr>
            <a:t>find the portfolio standard deviations </a:t>
          </a:r>
          <a:endParaRPr sz="1800">
            <a:latin typeface="Calibri"/>
            <a:ea typeface="Calibri"/>
            <a:cs typeface="Calibri"/>
            <a:sym typeface="Calibri"/>
          </a:endParaRPr>
        </a:p>
        <a:p>
          <a:pPr indent="0" lvl="0" marL="0" marR="0" rtl="0" algn="l">
            <a:spcBef>
              <a:spcPts val="0"/>
            </a:spcBef>
            <a:spcAft>
              <a:spcPts val="0"/>
            </a:spcAft>
            <a:buNone/>
          </a:pPr>
          <a:r>
            <a:t/>
          </a:r>
          <a:endParaRPr b="1" sz="1600">
            <a:latin typeface="Calibri"/>
            <a:ea typeface="Calibri"/>
            <a:cs typeface="Calibri"/>
            <a:sym typeface="Calibri"/>
          </a:endParaRPr>
        </a:p>
        <a:p>
          <a:pPr indent="0" lvl="0" marL="0" marR="0" rtl="0" algn="l">
            <a:spcBef>
              <a:spcPts val="0"/>
            </a:spcBef>
            <a:spcAft>
              <a:spcPts val="0"/>
            </a:spcAft>
            <a:buNone/>
          </a:pPr>
          <a:r>
            <a:rPr b="1" lang="en-US" sz="1600">
              <a:solidFill>
                <a:schemeClr val="dk1"/>
              </a:solidFill>
              <a:latin typeface="Calibri"/>
              <a:ea typeface="Calibri"/>
              <a:cs typeface="Calibri"/>
              <a:sym typeface="Calibri"/>
            </a:rPr>
            <a:t>5. Portfolio Analysis </a:t>
          </a:r>
          <a:endParaRPr b="1" sz="1800">
            <a:latin typeface="Calibri"/>
            <a:ea typeface="Calibri"/>
            <a:cs typeface="Calibri"/>
            <a:sym typeface="Calibri"/>
          </a:endParaRPr>
        </a:p>
        <a:p>
          <a:pPr indent="-342900" lvl="0" marL="342900" marR="0" rtl="0" algn="l">
            <a:spcBef>
              <a:spcPts val="0"/>
            </a:spcBef>
            <a:spcAft>
              <a:spcPts val="0"/>
            </a:spcAft>
            <a:buSzPts val="1600"/>
            <a:buFont typeface="Noto Sans Symbols"/>
            <a:buChar char="∙"/>
          </a:pPr>
          <a:r>
            <a:rPr lang="en-US" sz="1600">
              <a:solidFill>
                <a:schemeClr val="dk1"/>
              </a:solidFill>
              <a:latin typeface="Calibri"/>
              <a:ea typeface="Calibri"/>
              <a:cs typeface="Calibri"/>
              <a:sym typeface="Calibri"/>
            </a:rPr>
            <a:t>State the portfolio with the lowest risk from 4. above in V13</a:t>
          </a:r>
          <a:endParaRPr sz="1800">
            <a:latin typeface="Calibri"/>
            <a:ea typeface="Calibri"/>
            <a:cs typeface="Calibri"/>
            <a:sym typeface="Calibri"/>
          </a:endParaRPr>
        </a:p>
        <a:p>
          <a:pPr indent="-342900" lvl="0" marL="342900" marR="0" rtl="0" algn="l">
            <a:spcBef>
              <a:spcPts val="0"/>
            </a:spcBef>
            <a:spcAft>
              <a:spcPts val="0"/>
            </a:spcAft>
            <a:buSzPts val="1600"/>
            <a:buFont typeface="Noto Sans Symbols"/>
            <a:buChar char="∙"/>
          </a:pPr>
          <a:r>
            <a:rPr lang="en-US" sz="1600">
              <a:solidFill>
                <a:schemeClr val="dk1"/>
              </a:solidFill>
              <a:latin typeface="Calibri"/>
              <a:ea typeface="Calibri"/>
              <a:cs typeface="Calibri"/>
              <a:sym typeface="Calibri"/>
            </a:rPr>
            <a:t>State the correlation coefficient for each pair of stock 1, stock 2 in V17:V21 and find the lowest ρ</a:t>
          </a:r>
          <a:endParaRPr sz="1800">
            <a:latin typeface="Calibri"/>
            <a:ea typeface="Calibri"/>
            <a:cs typeface="Calibri"/>
            <a:sym typeface="Calibri"/>
          </a:endParaRPr>
        </a:p>
        <a:p>
          <a:pPr indent="-342900" lvl="0" marL="342900" marR="0" rtl="0" algn="l">
            <a:spcBef>
              <a:spcPts val="0"/>
            </a:spcBef>
            <a:spcAft>
              <a:spcPts val="0"/>
            </a:spcAft>
            <a:buSzPts val="1600"/>
            <a:buFont typeface="Noto Sans Symbols"/>
            <a:buChar char="∙"/>
          </a:pPr>
          <a:r>
            <a:rPr lang="en-US" sz="1600">
              <a:solidFill>
                <a:schemeClr val="dk1"/>
              </a:solidFill>
              <a:latin typeface="Calibri"/>
              <a:ea typeface="Calibri"/>
              <a:cs typeface="Calibri"/>
              <a:sym typeface="Calibri"/>
            </a:rPr>
            <a:t>Is the lowest risk portfolio (V13) also the portfolio with the lowest correlation coefficient V17:V21? </a:t>
          </a:r>
          <a:endParaRPr sz="1800">
            <a:latin typeface="Calibri"/>
            <a:ea typeface="Calibri"/>
            <a:cs typeface="Calibri"/>
            <a:sym typeface="Calibri"/>
          </a:endParaRPr>
        </a:p>
        <a:p>
          <a:pPr indent="-342900" lvl="0" marL="342900" marR="0" rtl="0" algn="l">
            <a:spcBef>
              <a:spcPts val="0"/>
            </a:spcBef>
            <a:spcAft>
              <a:spcPts val="0"/>
            </a:spcAft>
            <a:buSzPts val="1600"/>
            <a:buFont typeface="Noto Sans Symbols"/>
            <a:buChar char="∙"/>
          </a:pPr>
          <a:r>
            <a:rPr lang="en-US" sz="1600">
              <a:solidFill>
                <a:schemeClr val="dk1"/>
              </a:solidFill>
              <a:latin typeface="Calibri"/>
              <a:ea typeface="Calibri"/>
              <a:cs typeface="Calibri"/>
              <a:sym typeface="Calibri"/>
            </a:rPr>
            <a:t>Would you short any of these portfolios? Why?</a:t>
          </a:r>
          <a:endParaRPr sz="1800">
            <a:latin typeface="Calibri"/>
            <a:ea typeface="Calibri"/>
            <a:cs typeface="Calibri"/>
            <a:sym typeface="Calibri"/>
          </a:endParaRPr>
        </a:p>
        <a:p>
          <a:pPr indent="-342900" lvl="0" marL="342900" marR="0" rtl="0" algn="l">
            <a:spcBef>
              <a:spcPts val="0"/>
            </a:spcBef>
            <a:spcAft>
              <a:spcPts val="0"/>
            </a:spcAft>
            <a:buSzPts val="1600"/>
            <a:buFont typeface="Noto Sans Symbols"/>
            <a:buChar char="∙"/>
          </a:pPr>
          <a:r>
            <a:rPr lang="en-US" sz="1600">
              <a:solidFill>
                <a:schemeClr val="dk1"/>
              </a:solidFill>
              <a:latin typeface="Calibri"/>
              <a:ea typeface="Calibri"/>
              <a:cs typeface="Calibri"/>
              <a:sym typeface="Calibri"/>
            </a:rPr>
            <a:t>If you change the weighting to stock 1 =0.15; Is V13</a:t>
          </a:r>
          <a:r>
            <a:rPr lang="en-US" sz="1600">
              <a:solidFill>
                <a:schemeClr val="dk1"/>
              </a:solidFill>
              <a:latin typeface="Calibri"/>
              <a:ea typeface="Calibri"/>
              <a:cs typeface="Calibri"/>
              <a:sym typeface="Calibri"/>
            </a:rPr>
            <a:t> </a:t>
          </a:r>
          <a:r>
            <a:rPr lang="en-US" sz="1600">
              <a:solidFill>
                <a:schemeClr val="dk1"/>
              </a:solidFill>
              <a:latin typeface="Calibri"/>
              <a:ea typeface="Calibri"/>
              <a:cs typeface="Calibri"/>
              <a:sym typeface="Calibri"/>
            </a:rPr>
            <a:t>still the lowest risk portfolio?</a:t>
          </a:r>
          <a:endParaRPr sz="1800">
            <a:latin typeface="Calibri"/>
            <a:ea typeface="Calibri"/>
            <a:cs typeface="Calibri"/>
            <a:sym typeface="Calibri"/>
          </a:endParaRPr>
        </a:p>
        <a:p>
          <a:pPr indent="0" lvl="0" marL="0" marR="0" rtl="0" algn="l">
            <a:spcBef>
              <a:spcPts val="0"/>
            </a:spcBef>
            <a:spcAft>
              <a:spcPts val="0"/>
            </a:spcAft>
            <a:buNone/>
          </a:pPr>
          <a:r>
            <a:t/>
          </a:r>
          <a:endParaRPr sz="1600">
            <a:solidFill>
              <a:srgbClr val="4F7FBC"/>
            </a:solidFill>
            <a:latin typeface="Cambria"/>
            <a:ea typeface="Cambria"/>
            <a:cs typeface="Cambria"/>
            <a:sym typeface="Cambria"/>
          </a:endParaRPr>
        </a:p>
        <a:p>
          <a:pPr indent="0" lvl="0" marL="0" marR="0" rtl="0" algn="l">
            <a:spcBef>
              <a:spcPts val="0"/>
            </a:spcBef>
            <a:spcAft>
              <a:spcPts val="0"/>
            </a:spcAft>
            <a:buNone/>
          </a:pPr>
          <a:r>
            <a:t/>
          </a:r>
          <a:endParaRPr sz="1600">
            <a:solidFill>
              <a:srgbClr val="4F7FBC"/>
            </a:solidFill>
            <a:latin typeface="Cambria"/>
            <a:ea typeface="Cambria"/>
            <a:cs typeface="Cambria"/>
            <a:sym typeface="Cambria"/>
          </a:endParaRPr>
        </a:p>
        <a:p>
          <a:pPr indent="0" lvl="0" marL="0" marR="0" rtl="0" algn="l">
            <a:spcBef>
              <a:spcPts val="0"/>
            </a:spcBef>
            <a:spcAft>
              <a:spcPts val="0"/>
            </a:spcAft>
            <a:buNone/>
          </a:pPr>
          <a:r>
            <a:rPr lang="en-US" sz="1600">
              <a:solidFill>
                <a:srgbClr val="4F7FBC"/>
              </a:solidFill>
              <a:latin typeface="Cambria"/>
              <a:ea typeface="Cambria"/>
              <a:cs typeface="Cambria"/>
              <a:sym typeface="Cambria"/>
            </a:rPr>
            <a:t>II Efficient Frontier and the Minimum Variance Portfolio </a:t>
          </a:r>
          <a:endParaRPr sz="1600">
            <a:latin typeface="Calibri"/>
            <a:ea typeface="Calibri"/>
            <a:cs typeface="Calibri"/>
            <a:sym typeface="Calibri"/>
          </a:endParaRPr>
        </a:p>
        <a:p>
          <a:pPr indent="0" lvl="0" marL="0" marR="0" rtl="0" algn="l">
            <a:spcBef>
              <a:spcPts val="0"/>
            </a:spcBef>
            <a:spcAft>
              <a:spcPts val="0"/>
            </a:spcAft>
            <a:buNone/>
          </a:pPr>
          <a:r>
            <a:rPr b="1" lang="en-US" sz="1600">
              <a:solidFill>
                <a:schemeClr val="dk1"/>
              </a:solidFill>
              <a:latin typeface="Calibri"/>
              <a:ea typeface="Calibri"/>
              <a:cs typeface="Calibri"/>
              <a:sym typeface="Calibri"/>
            </a:rPr>
            <a:t>II.I Portfolio: [MRNA, NKE]</a:t>
          </a:r>
          <a:endParaRPr sz="1400"/>
        </a:p>
        <a:p>
          <a:pPr indent="0" lvl="0" marL="0" marR="0" rtl="0" algn="l">
            <a:spcBef>
              <a:spcPts val="0"/>
            </a:spcBef>
            <a:spcAft>
              <a:spcPts val="0"/>
            </a:spcAft>
            <a:buNone/>
          </a:pPr>
          <a:r>
            <a:t/>
          </a:r>
          <a:endParaRPr b="1" sz="1800">
            <a:latin typeface="Calibri"/>
            <a:ea typeface="Calibri"/>
            <a:cs typeface="Calibri"/>
            <a:sym typeface="Calibri"/>
          </a:endParaRPr>
        </a:p>
        <a:p>
          <a:pPr indent="0" lvl="0" marL="0" marR="0" rtl="0" algn="l">
            <a:spcBef>
              <a:spcPts val="0"/>
            </a:spcBef>
            <a:spcAft>
              <a:spcPts val="0"/>
            </a:spcAft>
            <a:buNone/>
          </a:pPr>
          <a:r>
            <a:rPr lang="en-US" sz="1600">
              <a:solidFill>
                <a:schemeClr val="dk1"/>
              </a:solidFill>
              <a:latin typeface="Calibri"/>
              <a:ea typeface="Calibri"/>
              <a:cs typeface="Calibri"/>
              <a:sym typeface="Calibri"/>
            </a:rPr>
            <a:t>1. </a:t>
          </a:r>
          <a:r>
            <a:rPr b="1" lang="en-US" sz="1600">
              <a:solidFill>
                <a:schemeClr val="dk1"/>
              </a:solidFill>
              <a:latin typeface="Calibri"/>
              <a:ea typeface="Calibri"/>
              <a:cs typeface="Calibri"/>
              <a:sym typeface="Calibri"/>
            </a:rPr>
            <a:t>Efficient Frontier </a:t>
          </a:r>
          <a:endParaRPr b="1" sz="1800">
            <a:latin typeface="Calibri"/>
            <a:ea typeface="Calibri"/>
            <a:cs typeface="Calibri"/>
            <a:sym typeface="Calibri"/>
          </a:endParaRPr>
        </a:p>
        <a:p>
          <a:pPr indent="-342900" lvl="0" marL="342900" marR="0" rtl="0" algn="l">
            <a:spcBef>
              <a:spcPts val="0"/>
            </a:spcBef>
            <a:spcAft>
              <a:spcPts val="0"/>
            </a:spcAft>
            <a:buSzPts val="1600"/>
            <a:buFont typeface="Noto Sans Symbols"/>
            <a:buChar char="∙"/>
          </a:pPr>
          <a:r>
            <a:rPr lang="en-US" sz="1600">
              <a:solidFill>
                <a:schemeClr val="dk1"/>
              </a:solidFill>
              <a:latin typeface="Calibri"/>
              <a:ea typeface="Calibri"/>
              <a:cs typeface="Calibri"/>
              <a:sym typeface="Calibri"/>
            </a:rPr>
            <a:t>Complete the risk-return table for this portfolio and CORREL (MRNA,NKE)</a:t>
          </a:r>
          <a:endParaRPr sz="1800">
            <a:latin typeface="Calibri"/>
            <a:ea typeface="Calibri"/>
            <a:cs typeface="Calibri"/>
            <a:sym typeface="Calibri"/>
          </a:endParaRPr>
        </a:p>
        <a:p>
          <a:pPr indent="-342900" lvl="0" marL="342900" marR="0" rtl="0" algn="l">
            <a:spcBef>
              <a:spcPts val="0"/>
            </a:spcBef>
            <a:spcAft>
              <a:spcPts val="0"/>
            </a:spcAft>
            <a:buSzPts val="1600"/>
            <a:buFont typeface="Noto Sans Symbols"/>
            <a:buChar char="∙"/>
          </a:pPr>
          <a:r>
            <a:rPr lang="en-US" sz="1600">
              <a:solidFill>
                <a:schemeClr val="dk1"/>
              </a:solidFill>
              <a:latin typeface="Calibri"/>
              <a:ea typeface="Calibri"/>
              <a:cs typeface="Calibri"/>
              <a:sym typeface="Calibri"/>
            </a:rPr>
            <a:t>Find the portfolio return, variance and volatility for the varying stock weights (see excel template) </a:t>
          </a:r>
          <a:endParaRPr sz="1800">
            <a:latin typeface="Calibri"/>
            <a:ea typeface="Calibri"/>
            <a:cs typeface="Calibri"/>
            <a:sym typeface="Calibri"/>
          </a:endParaRPr>
        </a:p>
        <a:p>
          <a:pPr indent="-342900" lvl="0" marL="342900" marR="0" rtl="0" algn="l">
            <a:spcBef>
              <a:spcPts val="0"/>
            </a:spcBef>
            <a:spcAft>
              <a:spcPts val="0"/>
            </a:spcAft>
            <a:buSzPts val="1600"/>
            <a:buFont typeface="Noto Sans Symbols"/>
            <a:buChar char="∙"/>
          </a:pPr>
          <a:r>
            <a:rPr lang="en-US" sz="1600">
              <a:solidFill>
                <a:schemeClr val="dk1"/>
              </a:solidFill>
              <a:latin typeface="Calibri"/>
              <a:ea typeface="Calibri"/>
              <a:cs typeface="Calibri"/>
              <a:sym typeface="Calibri"/>
            </a:rPr>
            <a:t>plot the Efficient Frontier (x axis is the σ</a:t>
          </a:r>
          <a:r>
            <a:rPr lang="en-US" sz="1000">
              <a:solidFill>
                <a:schemeClr val="dk1"/>
              </a:solidFill>
              <a:latin typeface="Calibri"/>
              <a:ea typeface="Calibri"/>
              <a:cs typeface="Calibri"/>
              <a:sym typeface="Calibri"/>
            </a:rPr>
            <a:t>P,</a:t>
          </a:r>
          <a:r>
            <a:rPr lang="en-US" sz="1600">
              <a:solidFill>
                <a:schemeClr val="dk1"/>
              </a:solidFill>
              <a:latin typeface="Calibri"/>
              <a:ea typeface="Calibri"/>
              <a:cs typeface="Calibri"/>
              <a:sym typeface="Calibri"/>
            </a:rPr>
            <a:t> y axis is the return</a:t>
          </a:r>
          <a:r>
            <a:rPr lang="en-US" sz="1000">
              <a:solidFill>
                <a:schemeClr val="dk1"/>
              </a:solidFill>
              <a:latin typeface="Calibri"/>
              <a:ea typeface="Calibri"/>
              <a:cs typeface="Calibri"/>
              <a:sym typeface="Calibri"/>
            </a:rPr>
            <a:t>P </a:t>
          </a:r>
          <a:r>
            <a:rPr lang="en-US" sz="1600">
              <a:solidFill>
                <a:schemeClr val="dk1"/>
              </a:solidFill>
              <a:latin typeface="Calibri"/>
              <a:ea typeface="Calibri"/>
              <a:cs typeface="Calibri"/>
              <a:sym typeface="Calibri"/>
            </a:rPr>
            <a:t>) </a:t>
          </a:r>
          <a:endParaRPr sz="1800">
            <a:latin typeface="Calibri"/>
            <a:ea typeface="Calibri"/>
            <a:cs typeface="Calibri"/>
            <a:sym typeface="Calibri"/>
          </a:endParaRPr>
        </a:p>
        <a:p>
          <a:pPr indent="-342900" lvl="0" marL="342900" marR="0" rtl="0" algn="l">
            <a:spcBef>
              <a:spcPts val="0"/>
            </a:spcBef>
            <a:spcAft>
              <a:spcPts val="0"/>
            </a:spcAft>
            <a:buSzPts val="1600"/>
            <a:buFont typeface="Noto Sans Symbols"/>
            <a:buChar char="∙"/>
          </a:pPr>
          <a:r>
            <a:rPr lang="en-US" sz="1600">
              <a:solidFill>
                <a:schemeClr val="dk1"/>
              </a:solidFill>
              <a:latin typeface="Calibri"/>
              <a:ea typeface="Calibri"/>
              <a:cs typeface="Calibri"/>
              <a:sym typeface="Calibri"/>
            </a:rPr>
            <a:t>Highlight the lowest risk (σ</a:t>
          </a:r>
          <a:r>
            <a:rPr lang="en-US" sz="1000">
              <a:solidFill>
                <a:schemeClr val="dk1"/>
              </a:solidFill>
              <a:latin typeface="Calibri"/>
              <a:ea typeface="Calibri"/>
              <a:cs typeface="Calibri"/>
              <a:sym typeface="Calibri"/>
            </a:rPr>
            <a:t>P</a:t>
          </a:r>
          <a:r>
            <a:rPr lang="en-US" sz="1600">
              <a:solidFill>
                <a:schemeClr val="dk1"/>
              </a:solidFill>
              <a:latin typeface="Calibri"/>
              <a:ea typeface="Calibri"/>
              <a:cs typeface="Calibri"/>
              <a:sym typeface="Calibri"/>
            </a:rPr>
            <a:t>) weight combination in </a:t>
          </a:r>
          <a:r>
            <a:rPr lang="en-US" sz="1600">
              <a:solidFill>
                <a:schemeClr val="dk1"/>
              </a:solidFill>
              <a:highlight>
                <a:srgbClr val="00FF00"/>
              </a:highlight>
              <a:latin typeface="Calibri"/>
              <a:ea typeface="Calibri"/>
              <a:cs typeface="Calibri"/>
              <a:sym typeface="Calibri"/>
            </a:rPr>
            <a:t>green</a:t>
          </a:r>
          <a:endParaRPr sz="1800">
            <a:latin typeface="Calibri"/>
            <a:ea typeface="Calibri"/>
            <a:cs typeface="Calibri"/>
            <a:sym typeface="Calibri"/>
          </a:endParaRPr>
        </a:p>
        <a:p>
          <a:pPr indent="0" lvl="0" marL="0" marR="0" rtl="0" algn="l">
            <a:spcBef>
              <a:spcPts val="0"/>
            </a:spcBef>
            <a:spcAft>
              <a:spcPts val="0"/>
            </a:spcAft>
            <a:buNone/>
          </a:pPr>
          <a:r>
            <a:t/>
          </a:r>
          <a:endParaRPr sz="1600">
            <a:latin typeface="Calibri"/>
            <a:ea typeface="Calibri"/>
            <a:cs typeface="Calibri"/>
            <a:sym typeface="Calibri"/>
          </a:endParaRPr>
        </a:p>
        <a:p>
          <a:pPr indent="0" lvl="0" marL="0" marR="0" rtl="0" algn="l">
            <a:spcBef>
              <a:spcPts val="0"/>
            </a:spcBef>
            <a:spcAft>
              <a:spcPts val="0"/>
            </a:spcAft>
            <a:buNone/>
          </a:pPr>
          <a:r>
            <a:rPr lang="en-US" sz="1600">
              <a:solidFill>
                <a:schemeClr val="dk1"/>
              </a:solidFill>
              <a:latin typeface="Calibri"/>
              <a:ea typeface="Calibri"/>
              <a:cs typeface="Calibri"/>
              <a:sym typeface="Calibri"/>
            </a:rPr>
            <a:t>2. </a:t>
          </a:r>
          <a:r>
            <a:rPr b="1" lang="en-US" sz="1600">
              <a:solidFill>
                <a:schemeClr val="dk1"/>
              </a:solidFill>
              <a:latin typeface="Calibri"/>
              <a:ea typeface="Calibri"/>
              <a:cs typeface="Calibri"/>
              <a:sym typeface="Calibri"/>
            </a:rPr>
            <a:t>Find the MVP: Using the equations on Lecture 4 slide 19</a:t>
          </a:r>
          <a:endParaRPr b="1" sz="1800">
            <a:latin typeface="Calibri"/>
            <a:ea typeface="Calibri"/>
            <a:cs typeface="Calibri"/>
            <a:sym typeface="Calibri"/>
          </a:endParaRPr>
        </a:p>
        <a:p>
          <a:pPr indent="-342900" lvl="0" marL="342900" marR="0" rtl="0" algn="l">
            <a:spcBef>
              <a:spcPts val="0"/>
            </a:spcBef>
            <a:spcAft>
              <a:spcPts val="0"/>
            </a:spcAft>
            <a:buSzPts val="1600"/>
            <a:buFont typeface="Noto Sans Symbols"/>
            <a:buChar char="∙"/>
          </a:pPr>
          <a:r>
            <a:rPr lang="en-US" sz="1600">
              <a:solidFill>
                <a:schemeClr val="dk1"/>
              </a:solidFill>
              <a:latin typeface="Calibri"/>
              <a:ea typeface="Calibri"/>
              <a:cs typeface="Calibri"/>
              <a:sym typeface="Calibri"/>
            </a:rPr>
            <a:t>Find X</a:t>
          </a:r>
          <a:r>
            <a:rPr baseline="-25000" lang="en-US" sz="1600">
              <a:solidFill>
                <a:schemeClr val="dk1"/>
              </a:solidFill>
              <a:latin typeface="Calibri"/>
              <a:ea typeface="Calibri"/>
              <a:cs typeface="Calibri"/>
              <a:sym typeface="Calibri"/>
            </a:rPr>
            <a:t>A</a:t>
          </a:r>
          <a:r>
            <a:rPr lang="en-US" sz="1600">
              <a:solidFill>
                <a:schemeClr val="dk1"/>
              </a:solidFill>
              <a:latin typeface="Calibri"/>
              <a:ea typeface="Calibri"/>
              <a:cs typeface="Calibri"/>
              <a:sym typeface="Calibri"/>
            </a:rPr>
            <a:t>, X</a:t>
          </a:r>
          <a:r>
            <a:rPr baseline="-25000" lang="en-US" sz="1600">
              <a:solidFill>
                <a:schemeClr val="dk1"/>
              </a:solidFill>
              <a:latin typeface="Calibri"/>
              <a:ea typeface="Calibri"/>
              <a:cs typeface="Calibri"/>
              <a:sym typeface="Calibri"/>
            </a:rPr>
            <a:t>B</a:t>
          </a:r>
          <a:r>
            <a:rPr lang="en-US" sz="1600">
              <a:solidFill>
                <a:schemeClr val="dk1"/>
              </a:solidFill>
              <a:latin typeface="Calibri"/>
              <a:ea typeface="Calibri"/>
              <a:cs typeface="Calibri"/>
              <a:sym typeface="Calibri"/>
            </a:rPr>
            <a:t>, r</a:t>
          </a:r>
          <a:r>
            <a:rPr baseline="-25000" lang="en-US" sz="1600">
              <a:solidFill>
                <a:schemeClr val="dk1"/>
              </a:solidFill>
              <a:latin typeface="Calibri"/>
              <a:ea typeface="Calibri"/>
              <a:cs typeface="Calibri"/>
              <a:sym typeface="Calibri"/>
            </a:rPr>
            <a:t>p</a:t>
          </a:r>
          <a:r>
            <a:rPr lang="en-US" sz="1600">
              <a:solidFill>
                <a:schemeClr val="dk1"/>
              </a:solidFill>
              <a:latin typeface="Calibri"/>
              <a:ea typeface="Calibri"/>
              <a:cs typeface="Calibri"/>
              <a:sym typeface="Calibri"/>
            </a:rPr>
            <a:t> and σ</a:t>
          </a:r>
          <a:r>
            <a:rPr baseline="30000" lang="en-US" sz="1600">
              <a:solidFill>
                <a:schemeClr val="dk1"/>
              </a:solidFill>
              <a:latin typeface="Calibri"/>
              <a:ea typeface="Calibri"/>
              <a:cs typeface="Calibri"/>
              <a:sym typeface="Calibri"/>
            </a:rPr>
            <a:t>2</a:t>
          </a:r>
          <a:r>
            <a:rPr lang="en-US" sz="1000">
              <a:solidFill>
                <a:schemeClr val="dk1"/>
              </a:solidFill>
              <a:latin typeface="Calibri"/>
              <a:ea typeface="Calibri"/>
              <a:cs typeface="Calibri"/>
              <a:sym typeface="Calibri"/>
            </a:rPr>
            <a:t>P</a:t>
          </a:r>
          <a:endParaRPr sz="1800">
            <a:latin typeface="Calibri"/>
            <a:ea typeface="Calibri"/>
            <a:cs typeface="Calibri"/>
            <a:sym typeface="Calibri"/>
          </a:endParaRPr>
        </a:p>
        <a:p>
          <a:pPr indent="-342900" lvl="0" marL="342900" marR="0" rtl="0" algn="l">
            <a:spcBef>
              <a:spcPts val="0"/>
            </a:spcBef>
            <a:spcAft>
              <a:spcPts val="0"/>
            </a:spcAft>
            <a:buSzPts val="1600"/>
            <a:buFont typeface="Noto Sans Symbols"/>
            <a:buChar char="∙"/>
          </a:pPr>
          <a:r>
            <a:rPr lang="en-US" sz="1600">
              <a:solidFill>
                <a:schemeClr val="dk1"/>
              </a:solidFill>
              <a:latin typeface="Calibri"/>
              <a:ea typeface="Calibri"/>
              <a:cs typeface="Calibri"/>
              <a:sym typeface="Calibri"/>
            </a:rPr>
            <a:t>Compare the lowest risk </a:t>
          </a:r>
          <a:r>
            <a:rPr lang="en-US" sz="1600">
              <a:solidFill>
                <a:schemeClr val="dk1"/>
              </a:solidFill>
              <a:highlight>
                <a:srgbClr val="00FF00"/>
              </a:highlight>
              <a:latin typeface="Calibri"/>
              <a:ea typeface="Calibri"/>
              <a:cs typeface="Calibri"/>
              <a:sym typeface="Calibri"/>
            </a:rPr>
            <a:t>combo in EF</a:t>
          </a:r>
          <a:r>
            <a:rPr lang="en-US" sz="1600">
              <a:solidFill>
                <a:schemeClr val="dk1"/>
              </a:solidFill>
              <a:latin typeface="Calibri"/>
              <a:ea typeface="Calibri"/>
              <a:cs typeface="Calibri"/>
              <a:sym typeface="Calibri"/>
            </a:rPr>
            <a:t> to the σ</a:t>
          </a:r>
          <a:r>
            <a:rPr lang="en-US" sz="1000">
              <a:solidFill>
                <a:schemeClr val="dk1"/>
              </a:solidFill>
              <a:latin typeface="Calibri"/>
              <a:ea typeface="Calibri"/>
              <a:cs typeface="Calibri"/>
              <a:sym typeface="Calibri"/>
            </a:rPr>
            <a:t>P,</a:t>
          </a:r>
          <a:r>
            <a:rPr lang="en-US" sz="1600">
              <a:solidFill>
                <a:schemeClr val="dk1"/>
              </a:solidFill>
              <a:latin typeface="Calibri"/>
              <a:ea typeface="Calibri"/>
              <a:cs typeface="Calibri"/>
              <a:sym typeface="Calibri"/>
            </a:rPr>
            <a:t>r</a:t>
          </a:r>
          <a:r>
            <a:rPr lang="en-US" sz="1000">
              <a:solidFill>
                <a:schemeClr val="dk1"/>
              </a:solidFill>
              <a:latin typeface="Calibri"/>
              <a:ea typeface="Calibri"/>
              <a:cs typeface="Calibri"/>
              <a:sym typeface="Calibri"/>
            </a:rPr>
            <a:t>P </a:t>
          </a:r>
          <a:r>
            <a:rPr lang="en-US" sz="1600">
              <a:solidFill>
                <a:schemeClr val="dk1"/>
              </a:solidFill>
              <a:latin typeface="Calibri"/>
              <a:ea typeface="Calibri"/>
              <a:cs typeface="Calibri"/>
              <a:sym typeface="Calibri"/>
            </a:rPr>
            <a:t>in the MVP, which is lower risk? </a:t>
          </a:r>
          <a:endParaRPr sz="1800">
            <a:latin typeface="Times New Roman"/>
            <a:ea typeface="Times New Roman"/>
            <a:cs typeface="Times New Roman"/>
            <a:sym typeface="Times New Roman"/>
          </a:endParaRPr>
        </a:p>
        <a:p>
          <a:pPr indent="0" lvl="0" marL="0" marR="0" rtl="0" algn="l">
            <a:spcBef>
              <a:spcPts val="0"/>
            </a:spcBef>
            <a:spcAft>
              <a:spcPts val="0"/>
            </a:spcAft>
            <a:buNone/>
          </a:pPr>
          <a:r>
            <a:rPr lang="en-US" sz="1600">
              <a:solidFill>
                <a:schemeClr val="dk1"/>
              </a:solidFill>
              <a:latin typeface="Times New Roman"/>
              <a:ea typeface="Times New Roman"/>
              <a:cs typeface="Times New Roman"/>
              <a:sym typeface="Times New Roman"/>
            </a:rPr>
            <a:t> </a:t>
          </a:r>
          <a:endParaRPr sz="1600">
            <a:latin typeface="Calibri"/>
            <a:ea typeface="Calibri"/>
            <a:cs typeface="Calibri"/>
            <a:sym typeface="Calibri"/>
          </a:endParaRPr>
        </a:p>
        <a:p>
          <a:pPr indent="0" lvl="0" marL="0" marR="0" rtl="0" algn="l">
            <a:spcBef>
              <a:spcPts val="0"/>
            </a:spcBef>
            <a:spcAft>
              <a:spcPts val="0"/>
            </a:spcAft>
            <a:buNone/>
          </a:pPr>
          <a:r>
            <a:rPr lang="en-US" sz="1600">
              <a:solidFill>
                <a:schemeClr val="dk1"/>
              </a:solidFill>
              <a:latin typeface="Times New Roman"/>
              <a:ea typeface="Times New Roman"/>
              <a:cs typeface="Times New Roman"/>
              <a:sym typeface="Times New Roman"/>
            </a:rPr>
            <a:t> </a:t>
          </a:r>
          <a:endParaRPr sz="1600">
            <a:latin typeface="Calibri"/>
            <a:ea typeface="Calibri"/>
            <a:cs typeface="Calibri"/>
            <a:sym typeface="Calibri"/>
          </a:endParaRPr>
        </a:p>
        <a:p>
          <a:pPr indent="0" lvl="0" marL="0" marR="0" rtl="0" algn="l">
            <a:spcBef>
              <a:spcPts val="0"/>
            </a:spcBef>
            <a:spcAft>
              <a:spcPts val="0"/>
            </a:spcAft>
            <a:buNone/>
          </a:pPr>
          <a:r>
            <a:rPr lang="en-US" sz="1600">
              <a:solidFill>
                <a:srgbClr val="4F7FBC"/>
              </a:solidFill>
              <a:latin typeface="Cambria"/>
              <a:ea typeface="Cambria"/>
              <a:cs typeface="Cambria"/>
              <a:sym typeface="Cambria"/>
            </a:rPr>
            <a:t>III CAPM </a:t>
          </a:r>
          <a:endParaRPr sz="1600">
            <a:latin typeface="Calibri"/>
            <a:ea typeface="Calibri"/>
            <a:cs typeface="Calibri"/>
            <a:sym typeface="Calibri"/>
          </a:endParaRPr>
        </a:p>
        <a:p>
          <a:pPr indent="0" lvl="0" marL="0" marR="0" rtl="0" algn="l">
            <a:spcBef>
              <a:spcPts val="0"/>
            </a:spcBef>
            <a:spcAft>
              <a:spcPts val="0"/>
            </a:spcAft>
            <a:buNone/>
          </a:pPr>
          <a:r>
            <a:rPr lang="en-US" sz="1600">
              <a:solidFill>
                <a:schemeClr val="dk1"/>
              </a:solidFill>
              <a:latin typeface="Calibri"/>
              <a:ea typeface="Calibri"/>
              <a:cs typeface="Calibri"/>
              <a:sym typeface="Calibri"/>
            </a:rPr>
            <a:t>III.I 	</a:t>
          </a:r>
          <a:endParaRPr sz="1400"/>
        </a:p>
        <a:p>
          <a:pPr indent="0" lvl="0" marL="0" marR="0" rtl="0" algn="l">
            <a:spcBef>
              <a:spcPts val="0"/>
            </a:spcBef>
            <a:spcAft>
              <a:spcPts val="0"/>
            </a:spcAft>
            <a:buNone/>
          </a:pPr>
          <a:r>
            <a:rPr b="1" lang="en-US" sz="1600">
              <a:solidFill>
                <a:schemeClr val="dk1"/>
              </a:solidFill>
              <a:latin typeface="Calibri"/>
              <a:ea typeface="Calibri"/>
              <a:cs typeface="Calibri"/>
              <a:sym typeface="Calibri"/>
            </a:rPr>
            <a:t>1. Estimate Beta: using returns data calculated in Part I.I.3</a:t>
          </a:r>
          <a:endParaRPr b="1" sz="1800">
            <a:latin typeface="Calibri"/>
            <a:ea typeface="Calibri"/>
            <a:cs typeface="Calibri"/>
            <a:sym typeface="Calibri"/>
          </a:endParaRPr>
        </a:p>
        <a:p>
          <a:pPr indent="0" lvl="0" marL="0" marR="0" rtl="0" algn="l">
            <a:spcBef>
              <a:spcPts val="0"/>
            </a:spcBef>
            <a:spcAft>
              <a:spcPts val="0"/>
            </a:spcAft>
            <a:buNone/>
          </a:pPr>
          <a:r>
            <a:rPr lang="en-US" sz="1600">
              <a:solidFill>
                <a:schemeClr val="dk1"/>
              </a:solidFill>
              <a:latin typeface="Calibri"/>
              <a:ea typeface="Calibri"/>
              <a:cs typeface="Calibri"/>
              <a:sym typeface="Calibri"/>
            </a:rPr>
            <a:t>	a. Estimate Beta   and compare with the Beta given from yahoo finance. </a:t>
          </a:r>
          <a:endParaRPr sz="1800">
            <a:latin typeface="Calibri"/>
            <a:ea typeface="Calibri"/>
            <a:cs typeface="Calibri"/>
            <a:sym typeface="Calibri"/>
          </a:endParaRPr>
        </a:p>
        <a:p>
          <a:pPr indent="0" lvl="0" marL="457200" marR="0" rtl="0" algn="l">
            <a:spcBef>
              <a:spcPts val="0"/>
            </a:spcBef>
            <a:spcAft>
              <a:spcPts val="0"/>
            </a:spcAft>
            <a:buNone/>
          </a:pPr>
          <a:r>
            <a:rPr i="1" lang="en-US" sz="1050">
              <a:solidFill>
                <a:schemeClr val="dk1"/>
              </a:solidFill>
              <a:latin typeface="Calibri"/>
              <a:ea typeface="Calibri"/>
              <a:cs typeface="Calibri"/>
              <a:sym typeface="Calibri"/>
            </a:rPr>
            <a:t>	(To estimate beta, our market portfolio is the SP500) </a:t>
          </a:r>
          <a:endParaRPr sz="3200">
            <a:latin typeface="Calibri"/>
            <a:ea typeface="Calibri"/>
            <a:cs typeface="Calibri"/>
            <a:sym typeface="Calibri"/>
          </a:endParaRPr>
        </a:p>
        <a:p>
          <a:pPr indent="0" lvl="0" marL="0" marR="0" rtl="0" algn="l">
            <a:spcBef>
              <a:spcPts val="0"/>
            </a:spcBef>
            <a:spcAft>
              <a:spcPts val="0"/>
            </a:spcAft>
            <a:buNone/>
          </a:pPr>
          <a:r>
            <a:t/>
          </a:r>
          <a:endParaRPr b="1" sz="1600">
            <a:latin typeface="Calibri"/>
            <a:ea typeface="Calibri"/>
            <a:cs typeface="Calibri"/>
            <a:sym typeface="Calibri"/>
          </a:endParaRPr>
        </a:p>
        <a:p>
          <a:pPr indent="0" lvl="0" marL="0" marR="0" rtl="0" algn="l">
            <a:spcBef>
              <a:spcPts val="0"/>
            </a:spcBef>
            <a:spcAft>
              <a:spcPts val="0"/>
            </a:spcAft>
            <a:buNone/>
          </a:pPr>
          <a:r>
            <a:rPr b="1" lang="en-US" sz="1600">
              <a:solidFill>
                <a:schemeClr val="dk1"/>
              </a:solidFill>
              <a:latin typeface="Calibri"/>
              <a:ea typeface="Calibri"/>
              <a:cs typeface="Calibri"/>
              <a:sym typeface="Calibri"/>
            </a:rPr>
            <a:t>2. CAPM </a:t>
          </a:r>
          <a:endParaRPr b="1" sz="1800">
            <a:latin typeface="Calibri"/>
            <a:ea typeface="Calibri"/>
            <a:cs typeface="Calibri"/>
            <a:sym typeface="Calibri"/>
          </a:endParaRPr>
        </a:p>
        <a:p>
          <a:pPr indent="457200" lvl="0" marL="0" marR="0" rtl="0" algn="l">
            <a:spcBef>
              <a:spcPts val="0"/>
            </a:spcBef>
            <a:spcAft>
              <a:spcPts val="0"/>
            </a:spcAft>
            <a:buNone/>
          </a:pPr>
          <a:r>
            <a:rPr lang="en-US" sz="1600">
              <a:solidFill>
                <a:schemeClr val="dk1"/>
              </a:solidFill>
              <a:latin typeface="Calibri"/>
              <a:ea typeface="Calibri"/>
              <a:cs typeface="Calibri"/>
              <a:sym typeface="Calibri"/>
            </a:rPr>
            <a:t>a. find the 1 year T bill rate as of 6/01/2023, input the value into the </a:t>
          </a:r>
          <a:r>
            <a:rPr i="1" lang="en-US" sz="1600">
              <a:solidFill>
                <a:schemeClr val="dk1"/>
              </a:solidFill>
              <a:latin typeface="Calibri"/>
              <a:ea typeface="Calibri"/>
              <a:cs typeface="Calibri"/>
              <a:sym typeface="Calibri"/>
            </a:rPr>
            <a:t>rf </a:t>
          </a:r>
          <a:r>
            <a:rPr lang="en-US" sz="1600">
              <a:solidFill>
                <a:schemeClr val="dk1"/>
              </a:solidFill>
              <a:latin typeface="Calibri"/>
              <a:ea typeface="Calibri"/>
              <a:cs typeface="Calibri"/>
              <a:sym typeface="Calibri"/>
            </a:rPr>
            <a:t>cell (N3)</a:t>
          </a:r>
          <a:endParaRPr sz="1800">
            <a:latin typeface="Calibri"/>
            <a:ea typeface="Calibri"/>
            <a:cs typeface="Calibri"/>
            <a:sym typeface="Calibri"/>
          </a:endParaRPr>
        </a:p>
        <a:p>
          <a:pPr indent="457200" lvl="0" marL="0" marR="0" rtl="0" algn="l">
            <a:spcBef>
              <a:spcPts val="0"/>
            </a:spcBef>
            <a:spcAft>
              <a:spcPts val="0"/>
            </a:spcAft>
            <a:buNone/>
          </a:pPr>
          <a:r>
            <a:rPr i="1" lang="en-US" sz="1400">
              <a:solidFill>
                <a:schemeClr val="dk1"/>
              </a:solidFill>
              <a:latin typeface="Calibri"/>
              <a:ea typeface="Calibri"/>
              <a:cs typeface="Calibri"/>
              <a:sym typeface="Calibri"/>
            </a:rPr>
            <a:t>Note: the values on this page are in annual percentage already i.e if the value stated is 0.05 it is 0.05% or 0.0005 </a:t>
          </a:r>
          <a:endParaRPr sz="2800">
            <a:latin typeface="Calibri"/>
            <a:ea typeface="Calibri"/>
            <a:cs typeface="Calibri"/>
            <a:sym typeface="Calibri"/>
          </a:endParaRPr>
        </a:p>
        <a:p>
          <a:pPr indent="0" lvl="0" marL="457200" marR="0" rtl="0" algn="l">
            <a:spcBef>
              <a:spcPts val="0"/>
            </a:spcBef>
            <a:spcAft>
              <a:spcPts val="0"/>
            </a:spcAft>
            <a:buNone/>
          </a:pPr>
          <a:r>
            <a:rPr lang="en-US" sz="1600">
              <a:solidFill>
                <a:schemeClr val="dk1"/>
              </a:solidFill>
              <a:latin typeface="Calibri"/>
              <a:ea typeface="Calibri"/>
              <a:cs typeface="Calibri"/>
              <a:sym typeface="Calibri"/>
            </a:rPr>
            <a:t>b. input the estimated betas you found in J3:J8 into the Beta row N7:S7</a:t>
          </a:r>
          <a:br>
            <a:rPr lang="en-US" sz="1600">
              <a:solidFill>
                <a:schemeClr val="dk1"/>
              </a:solidFill>
              <a:latin typeface="Calibri"/>
              <a:ea typeface="Calibri"/>
              <a:cs typeface="Calibri"/>
              <a:sym typeface="Calibri"/>
            </a:rPr>
          </a:br>
          <a:r>
            <a:rPr lang="en-US" sz="1600">
              <a:solidFill>
                <a:schemeClr val="dk1"/>
              </a:solidFill>
              <a:latin typeface="Calibri"/>
              <a:ea typeface="Calibri"/>
              <a:cs typeface="Calibri"/>
              <a:sym typeface="Calibri"/>
            </a:rPr>
            <a:t>c. Find the CAPM for each stock using the equation: </a:t>
          </a:r>
          <a:endParaRPr sz="1400"/>
        </a:p>
        <a:p>
          <a:pPr indent="0" lvl="0" marL="457200" marR="0" rtl="0" algn="l">
            <a:spcBef>
              <a:spcPts val="0"/>
            </a:spcBef>
            <a:spcAft>
              <a:spcPts val="0"/>
            </a:spcAft>
            <a:buNone/>
          </a:pPr>
          <a:r>
            <a:t/>
          </a:r>
          <a:endParaRPr sz="1800">
            <a:latin typeface="Calibri"/>
            <a:ea typeface="Calibri"/>
            <a:cs typeface="Calibri"/>
            <a:sym typeface="Calibri"/>
          </a:endParaRPr>
        </a:p>
        <a:p>
          <a:pPr indent="0" lvl="0" marL="0" marR="0" rtl="0" algn="l">
            <a:spcBef>
              <a:spcPts val="0"/>
            </a:spcBef>
            <a:spcAft>
              <a:spcPts val="0"/>
            </a:spcAft>
            <a:buNone/>
          </a:pPr>
          <a:r>
            <a:t/>
          </a:r>
          <a:endParaRPr b="1" sz="1600">
            <a:latin typeface="Calibri"/>
            <a:ea typeface="Calibri"/>
            <a:cs typeface="Calibri"/>
            <a:sym typeface="Calibri"/>
          </a:endParaRPr>
        </a:p>
        <a:p>
          <a:pPr indent="0" lvl="0" marL="0" marR="0" rtl="0" algn="l">
            <a:spcBef>
              <a:spcPts val="0"/>
            </a:spcBef>
            <a:spcAft>
              <a:spcPts val="0"/>
            </a:spcAft>
            <a:buNone/>
          </a:pPr>
          <a:r>
            <a:rPr b="1" lang="en-US" sz="1600">
              <a:solidFill>
                <a:schemeClr val="dk1"/>
              </a:solidFill>
              <a:latin typeface="Calibri"/>
              <a:ea typeface="Calibri"/>
              <a:cs typeface="Calibri"/>
              <a:sym typeface="Calibri"/>
            </a:rPr>
            <a:t>3. SML</a:t>
          </a:r>
          <a:br>
            <a:rPr lang="en-US" sz="1600">
              <a:solidFill>
                <a:schemeClr val="dk1"/>
              </a:solidFill>
              <a:latin typeface="Calibri"/>
              <a:ea typeface="Calibri"/>
              <a:cs typeface="Calibri"/>
              <a:sym typeface="Calibri"/>
            </a:rPr>
          </a:br>
          <a:r>
            <a:rPr lang="en-US" sz="1600">
              <a:solidFill>
                <a:schemeClr val="dk1"/>
              </a:solidFill>
              <a:latin typeface="Calibri"/>
              <a:ea typeface="Calibri"/>
              <a:cs typeface="Calibri"/>
              <a:sym typeface="Calibri"/>
            </a:rPr>
            <a:t>If we vary stock beta from -1 to 1 by increments of .5 </a:t>
          </a:r>
          <a:endParaRPr sz="1800">
            <a:latin typeface="Calibri"/>
            <a:ea typeface="Calibri"/>
            <a:cs typeface="Calibri"/>
            <a:sym typeface="Calibri"/>
          </a:endParaRPr>
        </a:p>
        <a:p>
          <a:pPr indent="0" lvl="0" marL="457200" marR="0" rtl="0" algn="l">
            <a:spcBef>
              <a:spcPts val="0"/>
            </a:spcBef>
            <a:spcAft>
              <a:spcPts val="0"/>
            </a:spcAft>
            <a:buNone/>
          </a:pPr>
          <a:r>
            <a:rPr lang="en-US" sz="1600">
              <a:solidFill>
                <a:schemeClr val="dk1"/>
              </a:solidFill>
              <a:latin typeface="Calibri"/>
              <a:ea typeface="Calibri"/>
              <a:cs typeface="Calibri"/>
              <a:sym typeface="Calibri"/>
            </a:rPr>
            <a:t>a. Find the CAPM for each given beta</a:t>
          </a:r>
          <a:br>
            <a:rPr lang="en-US" sz="1600">
              <a:solidFill>
                <a:schemeClr val="dk1"/>
              </a:solidFill>
              <a:latin typeface="Calibri"/>
              <a:ea typeface="Calibri"/>
              <a:cs typeface="Calibri"/>
              <a:sym typeface="Calibri"/>
            </a:rPr>
          </a:br>
          <a:r>
            <a:rPr lang="en-US" sz="1600">
              <a:solidFill>
                <a:schemeClr val="dk1"/>
              </a:solidFill>
              <a:latin typeface="Calibri"/>
              <a:ea typeface="Calibri"/>
              <a:cs typeface="Calibri"/>
              <a:sym typeface="Calibri"/>
            </a:rPr>
            <a:t>b. plot the SML (x axis is risk(beta), y axis is return (CAPM))</a:t>
          </a:r>
          <a:br>
            <a:rPr lang="en-US" sz="1600">
              <a:solidFill>
                <a:schemeClr val="dk1"/>
              </a:solidFill>
              <a:latin typeface="Calibri"/>
              <a:ea typeface="Calibri"/>
              <a:cs typeface="Calibri"/>
              <a:sym typeface="Calibri"/>
            </a:rPr>
          </a:br>
          <a:r>
            <a:rPr lang="en-US" sz="1600">
              <a:solidFill>
                <a:schemeClr val="dk1"/>
              </a:solidFill>
              <a:latin typeface="Calibri"/>
              <a:ea typeface="Calibri"/>
              <a:cs typeface="Calibri"/>
              <a:sym typeface="Calibri"/>
            </a:rPr>
            <a:t>c. Compare the CAPM value of MRNA cell R8 to MRNA annual expected return </a:t>
          </a:r>
          <a:endParaRPr sz="1800">
            <a:latin typeface="Calibri"/>
            <a:ea typeface="Calibri"/>
            <a:cs typeface="Calibri"/>
            <a:sym typeface="Calibri"/>
          </a:endParaRPr>
        </a:p>
        <a:p>
          <a:pPr indent="0" lvl="0" marL="457200" marR="0" rtl="0" algn="l">
            <a:spcBef>
              <a:spcPts val="0"/>
            </a:spcBef>
            <a:spcAft>
              <a:spcPts val="0"/>
            </a:spcAft>
            <a:buNone/>
          </a:pPr>
          <a:r>
            <a:rPr lang="en-US" sz="1600">
              <a:solidFill>
                <a:schemeClr val="dk1"/>
              </a:solidFill>
              <a:latin typeface="Calibri"/>
              <a:ea typeface="Calibri"/>
              <a:cs typeface="Calibri"/>
              <a:sym typeface="Calibri"/>
            </a:rPr>
            <a:t>d. Is MRNA expected return above (undervalued) or below (overvalued) the CAPM required rate of return according to our beta calculations? </a:t>
          </a:r>
          <a:endParaRPr sz="1800">
            <a:latin typeface="Calibri"/>
            <a:ea typeface="Calibri"/>
            <a:cs typeface="Calibri"/>
            <a:sym typeface="Calibri"/>
          </a:endParaRPr>
        </a:p>
        <a:p>
          <a:pPr indent="457200" lvl="0" marL="0" marR="0" rtl="0" algn="l">
            <a:spcBef>
              <a:spcPts val="0"/>
            </a:spcBef>
            <a:spcAft>
              <a:spcPts val="0"/>
            </a:spcAft>
            <a:buNone/>
          </a:pPr>
          <a:r>
            <a:rPr lang="en-US" sz="1600">
              <a:solidFill>
                <a:schemeClr val="dk1"/>
              </a:solidFill>
              <a:latin typeface="Calibri"/>
              <a:ea typeface="Calibri"/>
              <a:cs typeface="Calibri"/>
              <a:sym typeface="Calibri"/>
            </a:rPr>
            <a:t>e. what conclusions do you find given our SML?</a:t>
          </a:r>
          <a:endParaRPr sz="1800">
            <a:latin typeface="Calibri"/>
            <a:ea typeface="Calibri"/>
            <a:cs typeface="Calibri"/>
            <a:sym typeface="Calibri"/>
          </a:endParaRPr>
        </a:p>
        <a:p>
          <a:pPr indent="0" lvl="0" marL="0" marR="0" rtl="0" algn="l">
            <a:spcBef>
              <a:spcPts val="0"/>
            </a:spcBef>
            <a:spcAft>
              <a:spcPts val="0"/>
            </a:spcAft>
            <a:buNone/>
          </a:pPr>
          <a:r>
            <a:t/>
          </a:r>
          <a:endParaRPr sz="1600">
            <a:solidFill>
              <a:srgbClr val="4F7FBC"/>
            </a:solidFill>
            <a:latin typeface="Calibri"/>
            <a:ea typeface="Calibri"/>
            <a:cs typeface="Calibri"/>
            <a:sym typeface="Calibri"/>
          </a:endParaRPr>
        </a:p>
        <a:p>
          <a:pPr indent="0" lvl="0" marL="0" marR="0" rtl="0" algn="l">
            <a:spcBef>
              <a:spcPts val="0"/>
            </a:spcBef>
            <a:spcAft>
              <a:spcPts val="0"/>
            </a:spcAft>
            <a:buNone/>
          </a:pPr>
          <a:r>
            <a:rPr lang="en-US" sz="1600">
              <a:solidFill>
                <a:srgbClr val="4F7FBC"/>
              </a:solidFill>
              <a:latin typeface="Calibri"/>
              <a:ea typeface="Calibri"/>
              <a:cs typeface="Calibri"/>
              <a:sym typeface="Calibri"/>
            </a:rPr>
            <a:t>Extra Credit- Arbitrage + Arbitrage Pricing Theory </a:t>
          </a:r>
          <a:endParaRPr sz="1600">
            <a:latin typeface="Calibri"/>
            <a:ea typeface="Calibri"/>
            <a:cs typeface="Calibri"/>
            <a:sym typeface="Calibri"/>
          </a:endParaRPr>
        </a:p>
        <a:p>
          <a:pPr indent="-342900" lvl="0" marL="342900" marR="0" rtl="0" algn="l">
            <a:spcBef>
              <a:spcPts val="0"/>
            </a:spcBef>
            <a:spcAft>
              <a:spcPts val="0"/>
            </a:spcAft>
            <a:buSzPts val="1000"/>
            <a:buFont typeface="Noto Sans Symbols"/>
            <a:buChar char="∙"/>
          </a:pPr>
          <a:r>
            <a:rPr lang="en-US" sz="1600">
              <a:solidFill>
                <a:schemeClr val="dk1"/>
              </a:solidFill>
              <a:latin typeface="Calibri"/>
              <a:ea typeface="Calibri"/>
              <a:cs typeface="Calibri"/>
              <a:sym typeface="Calibri"/>
            </a:rPr>
            <a:t>Calculate the APT Expected</a:t>
          </a:r>
          <a:r>
            <a:rPr lang="en-US" sz="1600">
              <a:solidFill>
                <a:schemeClr val="dk1"/>
              </a:solidFill>
              <a:latin typeface="Calibri"/>
              <a:ea typeface="Calibri"/>
              <a:cs typeface="Calibri"/>
              <a:sym typeface="Calibri"/>
            </a:rPr>
            <a:t> return for the given portfolio data.</a:t>
          </a:r>
          <a:endParaRPr sz="1400"/>
        </a:p>
        <a:p>
          <a:pPr indent="-342900" lvl="0" marL="342900" marR="0" rtl="0" algn="l">
            <a:spcBef>
              <a:spcPts val="0"/>
            </a:spcBef>
            <a:spcAft>
              <a:spcPts val="0"/>
            </a:spcAft>
            <a:buSzPts val="1000"/>
            <a:buFont typeface="Noto Sans Symbols"/>
            <a:buChar char="∙"/>
          </a:pPr>
          <a:r>
            <a:rPr lang="en-US" sz="1600">
              <a:solidFill>
                <a:schemeClr val="dk1"/>
              </a:solidFill>
              <a:latin typeface="Calibri"/>
              <a:ea typeface="Calibri"/>
              <a:cs typeface="Calibri"/>
              <a:sym typeface="Calibri"/>
            </a:rPr>
            <a:t>Match the APT and CAPM responses on the RP2 Questionnaire</a:t>
          </a:r>
          <a:endParaRPr sz="1400"/>
        </a:p>
        <a:p>
          <a:pPr indent="-342900" lvl="0" marL="342900" marR="0" rtl="0" algn="l">
            <a:spcBef>
              <a:spcPts val="0"/>
            </a:spcBef>
            <a:spcAft>
              <a:spcPts val="0"/>
            </a:spcAft>
            <a:buSzPts val="1000"/>
            <a:buFont typeface="Noto Sans Symbols"/>
            <a:buChar char="∙"/>
          </a:pPr>
          <a:r>
            <a:rPr lang="en-US" sz="1600">
              <a:solidFill>
                <a:schemeClr val="dk1"/>
              </a:solidFill>
              <a:latin typeface="Calibri"/>
              <a:ea typeface="Calibri"/>
              <a:cs typeface="Calibri"/>
              <a:sym typeface="Calibri"/>
            </a:rPr>
            <a:t>Consider if there is an arbitrage profit if we update our L5 arbitrage example.</a:t>
          </a:r>
          <a:endParaRPr sz="1400"/>
        </a:p>
        <a:p>
          <a:pPr indent="0" lvl="0" marL="0" marR="0" rtl="0" algn="l">
            <a:spcBef>
              <a:spcPts val="0"/>
            </a:spcBef>
            <a:spcAft>
              <a:spcPts val="0"/>
            </a:spcAft>
            <a:buNone/>
          </a:pPr>
          <a:r>
            <a:t/>
          </a:r>
          <a:endParaRPr sz="1600">
            <a:latin typeface="Calibri"/>
            <a:ea typeface="Calibri"/>
            <a:cs typeface="Calibri"/>
            <a:sym typeface="Calibri"/>
          </a:endParaRPr>
        </a:p>
        <a:p>
          <a:pPr indent="0" lvl="0" marL="0" marR="0" rtl="0" algn="l">
            <a:spcBef>
              <a:spcPts val="0"/>
            </a:spcBef>
            <a:spcAft>
              <a:spcPts val="0"/>
            </a:spcAft>
            <a:buNone/>
          </a:pPr>
          <a:r>
            <a:rPr lang="en-US" sz="1600">
              <a:solidFill>
                <a:schemeClr val="dk1"/>
              </a:solidFill>
              <a:latin typeface="Calibri"/>
              <a:ea typeface="Calibri"/>
              <a:cs typeface="Calibri"/>
              <a:sym typeface="Calibri"/>
            </a:rPr>
            <a:t>REMINDER!</a:t>
          </a:r>
          <a:r>
            <a:rPr lang="en-US" sz="1600">
              <a:solidFill>
                <a:schemeClr val="dk1"/>
              </a:solidFill>
              <a:latin typeface="Calibri"/>
              <a:ea typeface="Calibri"/>
              <a:cs typeface="Calibri"/>
              <a:sym typeface="Calibri"/>
            </a:rPr>
            <a:t> </a:t>
          </a:r>
          <a:r>
            <a:rPr lang="en-US" sz="1600">
              <a:solidFill>
                <a:schemeClr val="dk1"/>
              </a:solidFill>
              <a:latin typeface="Calibri"/>
              <a:ea typeface="Calibri"/>
              <a:cs typeface="Calibri"/>
              <a:sym typeface="Calibri"/>
            </a:rPr>
            <a:t> SUBMIT </a:t>
          </a:r>
          <a:r>
            <a:rPr b="1" lang="en-US" sz="1600">
              <a:solidFill>
                <a:schemeClr val="dk1"/>
              </a:solidFill>
              <a:latin typeface="Calibri"/>
              <a:ea typeface="Calibri"/>
              <a:cs typeface="Calibri"/>
              <a:sym typeface="Calibri"/>
            </a:rPr>
            <a:t>ALL </a:t>
          </a:r>
          <a:r>
            <a:rPr lang="en-US" sz="1600">
              <a:solidFill>
                <a:schemeClr val="dk1"/>
              </a:solidFill>
              <a:latin typeface="Calibri"/>
              <a:ea typeface="Calibri"/>
              <a:cs typeface="Calibri"/>
              <a:sym typeface="Calibri"/>
            </a:rPr>
            <a:t>YOUR WORK IN</a:t>
          </a:r>
          <a:r>
            <a:rPr b="1" lang="en-US" sz="1600">
              <a:solidFill>
                <a:schemeClr val="dk1"/>
              </a:solidFill>
              <a:latin typeface="Calibri"/>
              <a:ea typeface="Calibri"/>
              <a:cs typeface="Calibri"/>
              <a:sym typeface="Calibri"/>
            </a:rPr>
            <a:t> </a:t>
          </a:r>
          <a:r>
            <a:rPr lang="en-US" sz="1600">
              <a:solidFill>
                <a:schemeClr val="dk1"/>
              </a:solidFill>
              <a:latin typeface="Calibri"/>
              <a:ea typeface="Calibri"/>
              <a:cs typeface="Calibri"/>
              <a:sym typeface="Calibri"/>
            </a:rPr>
            <a:t>RP2 QUESTIONNAIRE UNDER </a:t>
          </a:r>
          <a:r>
            <a:rPr b="1" lang="en-US" sz="1600">
              <a:solidFill>
                <a:srgbClr val="FF0000"/>
              </a:solidFill>
              <a:latin typeface="Calibri"/>
              <a:ea typeface="Calibri"/>
              <a:cs typeface="Calibri"/>
              <a:sym typeface="Calibri"/>
            </a:rPr>
            <a:t>RP ASSIGNMENTS</a:t>
          </a:r>
          <a:r>
            <a:rPr b="1" lang="en-US" sz="1600">
              <a:solidFill>
                <a:srgbClr val="FF0000"/>
              </a:solidFill>
              <a:latin typeface="Calibri"/>
              <a:ea typeface="Calibri"/>
              <a:cs typeface="Calibri"/>
              <a:sym typeface="Calibri"/>
            </a:rPr>
            <a:t> MOD</a:t>
          </a:r>
          <a:endParaRPr b="1" sz="1600">
            <a:solidFill>
              <a:srgbClr val="FF0000"/>
            </a:solidFill>
            <a:latin typeface="Calibri"/>
            <a:ea typeface="Calibri"/>
            <a:cs typeface="Calibri"/>
            <a:sym typeface="Calibri"/>
          </a:endParaRPr>
        </a:p>
        <a:p>
          <a:pPr indent="0" lvl="0" marL="0" marR="0" rtl="0" algn="l">
            <a:spcBef>
              <a:spcPts val="0"/>
            </a:spcBef>
            <a:spcAft>
              <a:spcPts val="0"/>
            </a:spcAft>
            <a:buNone/>
          </a:pPr>
          <a:r>
            <a:rPr lang="en-US" sz="1100">
              <a:solidFill>
                <a:schemeClr val="dk1"/>
              </a:solidFill>
              <a:latin typeface="Calibri"/>
              <a:ea typeface="Calibri"/>
              <a:cs typeface="Calibri"/>
              <a:sym typeface="Calibri"/>
            </a:rPr>
            <a:t> </a:t>
          </a:r>
          <a:endParaRPr sz="1400"/>
        </a:p>
        <a:p>
          <a:pPr indent="0" lvl="0" marL="0" rtl="0" algn="l">
            <a:spcBef>
              <a:spcPts val="0"/>
            </a:spcBef>
            <a:spcAft>
              <a:spcPts val="0"/>
            </a:spcAft>
            <a:buNone/>
          </a:pPr>
          <a:r>
            <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152400</xdr:colOff>
      <xdr:row>0</xdr:row>
      <xdr:rowOff>200025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838200</xdr:colOff>
      <xdr:row>31</xdr:row>
      <xdr:rowOff>180975</xdr:rowOff>
    </xdr:from>
    <xdr:ext cx="114300" cy="22860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0</xdr:colOff>
      <xdr:row>29</xdr:row>
      <xdr:rowOff>0</xdr:rowOff>
    </xdr:from>
    <xdr:ext cx="152400" cy="200025"/>
    <xdr:pic>
      <xdr:nvPicPr>
        <xdr:cNvPr id="0" name="image4.png"/>
        <xdr:cNvPicPr preferRelativeResize="0"/>
      </xdr:nvPicPr>
      <xdr:blipFill>
        <a:blip cstate="print" r:embed="rId3"/>
        <a:stretch>
          <a:fillRect/>
        </a:stretch>
      </xdr:blipFill>
      <xdr:spPr>
        <a:prstGeom prst="rect">
          <a:avLst/>
        </a:prstGeom>
        <a:noFill/>
      </xdr:spPr>
    </xdr:pic>
    <xdr:clientData fLocksWithSheet="0"/>
  </xdr:oneCellAnchor>
  <xdr:oneCellAnchor>
    <xdr:from>
      <xdr:col>1</xdr:col>
      <xdr:colOff>0</xdr:colOff>
      <xdr:row>30</xdr:row>
      <xdr:rowOff>0</xdr:rowOff>
    </xdr:from>
    <xdr:ext cx="161925" cy="200025"/>
    <xdr:pic>
      <xdr:nvPicPr>
        <xdr:cNvPr id="0" name="image3.png"/>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0</xdr:colOff>
      <xdr:row>33</xdr:row>
      <xdr:rowOff>0</xdr:rowOff>
    </xdr:from>
    <xdr:ext cx="209550" cy="200025"/>
    <xdr:pic>
      <xdr:nvPicPr>
        <xdr:cNvPr id="0" name="image2.png"/>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561975</xdr:colOff>
      <xdr:row>9</xdr:row>
      <xdr:rowOff>19050</xdr:rowOff>
    </xdr:from>
    <xdr:ext cx="4419600" cy="2876550"/>
    <xdr:graphicFrame>
      <xdr:nvGraphicFramePr>
        <xdr:cNvPr id="2" name="Chart 2"/>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0</xdr:row>
      <xdr:rowOff>190500</xdr:rowOff>
    </xdr:from>
    <xdr:ext cx="2238375" cy="1857375"/>
    <xdr:sp>
      <xdr:nvSpPr>
        <xdr:cNvPr id="4" name="Shape 4"/>
        <xdr:cNvSpPr txBox="1"/>
      </xdr:nvSpPr>
      <xdr:spPr>
        <a:xfrm>
          <a:off x="3993450" y="2713200"/>
          <a:ext cx="2705100" cy="213360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0" i="0" lang="en-US" sz="1100" u="none" strike="noStrike">
              <a:solidFill>
                <a:schemeClr val="dk1"/>
              </a:solidFill>
              <a:latin typeface="Calibri"/>
              <a:ea typeface="Calibri"/>
              <a:cs typeface="Calibri"/>
              <a:sym typeface="Calibri"/>
            </a:rPr>
            <a:t>Consider a well-diversified portfolio, A, in a three-factor economy. </a:t>
          </a:r>
          <a:endParaRPr sz="1400"/>
        </a:p>
        <a:p>
          <a:pPr indent="0" lvl="0" marL="0" rtl="0" algn="l">
            <a:spcBef>
              <a:spcPts val="0"/>
            </a:spcBef>
            <a:spcAft>
              <a:spcPts val="0"/>
            </a:spcAft>
            <a:buNone/>
          </a:pPr>
          <a:r>
            <a:t/>
          </a:r>
          <a:endParaRPr b="0" i="0" sz="1100" u="none" strike="noStrike">
            <a:solidFill>
              <a:schemeClr val="dk1"/>
            </a:solidFill>
            <a:latin typeface="Calibri"/>
            <a:ea typeface="Calibri"/>
            <a:cs typeface="Calibri"/>
            <a:sym typeface="Calibri"/>
          </a:endParaRPr>
        </a:p>
        <a:p>
          <a:pPr indent="0" lvl="0" marL="0" rtl="0" algn="l">
            <a:spcBef>
              <a:spcPts val="0"/>
            </a:spcBef>
            <a:spcAft>
              <a:spcPts val="0"/>
            </a:spcAft>
            <a:buNone/>
          </a:pPr>
          <a:r>
            <a:rPr b="0" i="0" lang="en-US" sz="1100" u="none" strike="noStrike">
              <a:solidFill>
                <a:schemeClr val="dk1"/>
              </a:solidFill>
              <a:latin typeface="Calibri"/>
              <a:ea typeface="Calibri"/>
              <a:cs typeface="Calibri"/>
              <a:sym typeface="Calibri"/>
            </a:rPr>
            <a:t>The risk-free rate is 4.00%, the risk premium on the first factor portfolio is 1.5% ,risk premium on the second factor portfolio is 3.75%.</a:t>
          </a:r>
          <a:r>
            <a:rPr b="0" i="0" lang="en-US" sz="1100" u="none" strike="noStrike">
              <a:solidFill>
                <a:schemeClr val="dk1"/>
              </a:solidFill>
              <a:latin typeface="Calibri"/>
              <a:ea typeface="Calibri"/>
              <a:cs typeface="Calibri"/>
              <a:sym typeface="Calibri"/>
            </a:rPr>
            <a:t> and the risk premium on the thirs factor is 3.25%</a:t>
          </a:r>
          <a:endParaRPr b="0" i="0" sz="1100" u="none" strike="noStrike">
            <a:solidFill>
              <a:schemeClr val="dk1"/>
            </a:solidFill>
            <a:latin typeface="Calibri"/>
            <a:ea typeface="Calibri"/>
            <a:cs typeface="Calibri"/>
            <a:sym typeface="Calibri"/>
          </a:endParaRPr>
        </a:p>
        <a:p>
          <a:pPr indent="0" lvl="0" marL="0" rtl="0" algn="l">
            <a:spcBef>
              <a:spcPts val="0"/>
            </a:spcBef>
            <a:spcAft>
              <a:spcPts val="0"/>
            </a:spcAft>
            <a:buNone/>
          </a:pPr>
          <a:r>
            <a:t/>
          </a:r>
          <a:endParaRPr b="0" i="0" sz="1100" u="none" strike="noStrike">
            <a:solidFill>
              <a:schemeClr val="dk1"/>
            </a:solidFill>
            <a:latin typeface="Calibri"/>
            <a:ea typeface="Calibri"/>
            <a:cs typeface="Calibri"/>
            <a:sym typeface="Calibri"/>
          </a:endParaRPr>
        </a:p>
        <a:p>
          <a:pPr indent="0" lvl="0" marL="0" rtl="0" algn="l">
            <a:spcBef>
              <a:spcPts val="0"/>
            </a:spcBef>
            <a:spcAft>
              <a:spcPts val="0"/>
            </a:spcAft>
            <a:buNone/>
          </a:pPr>
          <a:r>
            <a:rPr b="0" i="0" lang="en-US" sz="1100" u="none" strike="noStrike">
              <a:solidFill>
                <a:schemeClr val="dk1"/>
              </a:solidFill>
              <a:latin typeface="Calibri"/>
              <a:ea typeface="Calibri"/>
              <a:cs typeface="Calibri"/>
              <a:sym typeface="Calibri"/>
            </a:rPr>
            <a:t>If portfolio A has a beta of 1.05 on the first factor and 0.55 on the second factor,  and 0.45 on the</a:t>
          </a:r>
          <a:r>
            <a:rPr b="0" i="0" lang="en-US" sz="1100" u="none" strike="noStrike">
              <a:solidFill>
                <a:schemeClr val="dk1"/>
              </a:solidFill>
              <a:latin typeface="Calibri"/>
              <a:ea typeface="Calibri"/>
              <a:cs typeface="Calibri"/>
              <a:sym typeface="Calibri"/>
            </a:rPr>
            <a:t> third factor, </a:t>
          </a:r>
          <a:r>
            <a:rPr b="0" i="0" lang="en-US" sz="1100" u="none" strike="noStrike">
              <a:solidFill>
                <a:schemeClr val="dk1"/>
              </a:solidFill>
              <a:latin typeface="Calibri"/>
              <a:ea typeface="Calibri"/>
              <a:cs typeface="Calibri"/>
              <a:sym typeface="Calibri"/>
            </a:rPr>
            <a:t>what is its expected return?</a:t>
          </a:r>
          <a:endParaRPr sz="1100"/>
        </a:p>
      </xdr:txBody>
    </xdr: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finance.yahoo.com/quote/NKE" TargetMode="External"/><Relationship Id="rId2" Type="http://schemas.openxmlformats.org/officeDocument/2006/relationships/hyperlink" Target="https://finance.yahoo.com/quote/V" TargetMode="External"/><Relationship Id="rId3" Type="http://schemas.openxmlformats.org/officeDocument/2006/relationships/hyperlink" Target="https://finance.yahoo.com/quote/FSEAX" TargetMode="External"/><Relationship Id="rId4" Type="http://schemas.openxmlformats.org/officeDocument/2006/relationships/hyperlink" Target="https://finance.yahoo.com/quote/BND" TargetMode="External"/><Relationship Id="rId5" Type="http://schemas.openxmlformats.org/officeDocument/2006/relationships/hyperlink" Target="https://finance.yahoo.com/quote/SPY" TargetMode="External"/><Relationship Id="rId6"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home.treasury.gov/resource-center/data-chart-center/interest-rates/TextView?type=daily_treasury_yield_curve&amp;field_tdr_date_value_month=202206"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29"/>
    <col customWidth="1" min="2" max="2" width="20.43"/>
    <col customWidth="1" min="3" max="3" width="17.71"/>
    <col customWidth="1" min="4" max="4" width="18.14"/>
    <col customWidth="1" min="5" max="5" width="20.14"/>
    <col customWidth="1" min="6" max="6" width="19.71"/>
    <col customWidth="1" min="7" max="7" width="20.71"/>
    <col customWidth="1" min="8" max="26" width="8.86"/>
  </cols>
  <sheetData>
    <row r="1">
      <c r="B1" s="1" t="s">
        <v>0</v>
      </c>
    </row>
    <row r="2">
      <c r="B2" s="2" t="s">
        <v>1</v>
      </c>
      <c r="C2" s="3" t="s">
        <v>2</v>
      </c>
      <c r="D2" s="3" t="s">
        <v>3</v>
      </c>
      <c r="E2" s="3" t="s">
        <v>4</v>
      </c>
      <c r="F2" s="3" t="s">
        <v>5</v>
      </c>
      <c r="G2" s="3" t="s">
        <v>6</v>
      </c>
    </row>
    <row r="3" ht="172.5" customHeight="1">
      <c r="A3" s="4" t="s">
        <v>7</v>
      </c>
      <c r="B3" s="5" t="s">
        <v>8</v>
      </c>
      <c r="C3" s="6" t="s">
        <v>9</v>
      </c>
      <c r="D3" s="7" t="s">
        <v>10</v>
      </c>
      <c r="E3" s="8" t="s">
        <v>11</v>
      </c>
      <c r="F3" s="9" t="s">
        <v>12</v>
      </c>
      <c r="G3" s="4" t="s">
        <v>13</v>
      </c>
    </row>
    <row r="4">
      <c r="A4" s="10"/>
      <c r="B4" s="10"/>
      <c r="C4" s="10"/>
      <c r="D4" s="10"/>
      <c r="E4" s="10"/>
      <c r="F4" s="10"/>
      <c r="G4" s="10"/>
    </row>
    <row r="5" ht="25.5" customHeight="1">
      <c r="A5" s="11" t="s">
        <v>14</v>
      </c>
      <c r="B5" s="12" t="s">
        <v>15</v>
      </c>
      <c r="C5" s="12" t="s">
        <v>16</v>
      </c>
      <c r="D5" s="12" t="s">
        <v>17</v>
      </c>
      <c r="E5" s="12" t="s">
        <v>18</v>
      </c>
      <c r="F5" s="13" t="s">
        <v>19</v>
      </c>
      <c r="G5" s="13" t="s">
        <v>20</v>
      </c>
    </row>
    <row r="6" ht="24.75" customHeight="1">
      <c r="A6" s="11" t="s">
        <v>21</v>
      </c>
      <c r="B6" s="12" t="s">
        <v>22</v>
      </c>
      <c r="C6" s="12" t="s">
        <v>23</v>
      </c>
      <c r="D6" s="12" t="s">
        <v>24</v>
      </c>
      <c r="E6" s="12" t="s">
        <v>25</v>
      </c>
      <c r="F6" s="13" t="s">
        <v>26</v>
      </c>
      <c r="G6" s="13"/>
    </row>
    <row r="7" ht="23.25" customHeight="1">
      <c r="A7" s="11" t="s">
        <v>27</v>
      </c>
      <c r="B7" s="12" t="s">
        <v>28</v>
      </c>
      <c r="C7" s="13"/>
      <c r="D7" s="13"/>
      <c r="E7" s="14"/>
      <c r="F7" s="13"/>
      <c r="G7" s="13"/>
    </row>
    <row r="8" ht="27.75" customHeight="1">
      <c r="A8" s="15" t="s">
        <v>29</v>
      </c>
      <c r="B8" s="14"/>
      <c r="C8" s="16" t="s">
        <v>28</v>
      </c>
      <c r="D8" s="14"/>
      <c r="E8" s="14"/>
      <c r="F8" s="14" t="s">
        <v>30</v>
      </c>
      <c r="G8" s="14"/>
    </row>
    <row r="9">
      <c r="A9" s="11" t="s">
        <v>31</v>
      </c>
      <c r="B9" s="16">
        <v>0.16</v>
      </c>
      <c r="C9" s="17">
        <v>1.36</v>
      </c>
      <c r="D9" s="16">
        <v>1.8</v>
      </c>
      <c r="E9" s="16">
        <v>0.09</v>
      </c>
      <c r="F9" s="14" t="s">
        <v>30</v>
      </c>
      <c r="G9" s="14"/>
    </row>
    <row r="10">
      <c r="A10" s="11" t="s">
        <v>32</v>
      </c>
      <c r="B10" s="17">
        <v>1.92</v>
      </c>
      <c r="C10" s="17">
        <v>3.23</v>
      </c>
      <c r="D10" s="17">
        <v>7.48</v>
      </c>
      <c r="E10" s="16" t="s">
        <v>33</v>
      </c>
      <c r="F10" s="14"/>
      <c r="G10" s="14"/>
    </row>
    <row r="11">
      <c r="A11" s="11" t="s">
        <v>34</v>
      </c>
      <c r="B11" s="16">
        <v>1.75</v>
      </c>
      <c r="C11" s="16">
        <v>1.12</v>
      </c>
      <c r="D11" s="16">
        <v>0.97</v>
      </c>
      <c r="E11" s="16">
        <v>1.04</v>
      </c>
      <c r="F11" s="14">
        <v>1.01</v>
      </c>
      <c r="G11" s="14">
        <v>1.0</v>
      </c>
    </row>
    <row r="12">
      <c r="D12" s="18"/>
      <c r="E12" s="1" t="s">
        <v>35</v>
      </c>
      <c r="F12" s="1" t="s">
        <v>36</v>
      </c>
    </row>
    <row r="13">
      <c r="E13" s="14" t="s">
        <v>37</v>
      </c>
      <c r="F13" s="14" t="s">
        <v>38</v>
      </c>
    </row>
    <row r="14">
      <c r="B14" s="3"/>
      <c r="E14" s="19"/>
      <c r="F14" s="14"/>
    </row>
    <row r="15">
      <c r="B15" s="20"/>
      <c r="E15" s="14"/>
      <c r="F15" s="1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C2"/>
    <hyperlink r:id="rId2" ref="D2"/>
    <hyperlink r:id="rId3" ref="E2"/>
    <hyperlink r:id="rId4" ref="F2"/>
    <hyperlink r:id="rId5" ref="G2"/>
  </hyperlinks>
  <printOptions/>
  <pageMargins bottom="0.75" footer="0.0" header="0.0" left="0.7" right="0.7" top="0.75"/>
  <pageSetup orientation="portrait"/>
  <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10" width="8.86"/>
    <col customWidth="1" min="11" max="11" width="12.0"/>
    <col customWidth="1" min="12" max="26" width="8.86"/>
  </cols>
  <sheetData>
    <row r="1">
      <c r="J1" s="21" t="s">
        <v>39</v>
      </c>
      <c r="K1" s="21" t="str">
        <f t="shared" ref="K1:P1" si="1">B5</f>
        <v>NVDA</v>
      </c>
      <c r="L1" s="22" t="str">
        <f t="shared" si="1"/>
        <v>NKE</v>
      </c>
      <c r="M1" s="22" t="str">
        <f t="shared" si="1"/>
        <v>V</v>
      </c>
      <c r="N1" s="22" t="str">
        <f t="shared" si="1"/>
        <v>FSEAX</v>
      </c>
      <c r="O1" s="22" t="str">
        <f t="shared" si="1"/>
        <v>BND</v>
      </c>
      <c r="P1" s="22" t="str">
        <f t="shared" si="1"/>
        <v>SPY</v>
      </c>
    </row>
    <row r="2">
      <c r="B2" s="1" t="s">
        <v>40</v>
      </c>
      <c r="J2" s="23">
        <v>45006.0</v>
      </c>
      <c r="K2" s="24">
        <f>VLOOKUP(J2,A6:G256,2)</f>
        <v>261.98999</v>
      </c>
      <c r="L2" s="21">
        <f>VLOOKUP(J2,A6:G256,3)</f>
        <v>125.610001</v>
      </c>
      <c r="M2" s="21">
        <f>VLOOKUP(J2,A6:G256,4)</f>
        <v>221.949997</v>
      </c>
      <c r="N2" s="24">
        <f>VLOOKUP(J2,A6:G257,5,FALSE)</f>
        <v>36.630001</v>
      </c>
      <c r="O2" s="21">
        <f>VLOOKUP(J2,A6:G256,6)</f>
        <v>73.199997</v>
      </c>
      <c r="P2" s="21">
        <f>VLOOKUP(J2,A6:G256,7)</f>
        <v>398.910004</v>
      </c>
    </row>
    <row r="3">
      <c r="A3" s="1">
        <f>COUNT(A6:A508)</f>
        <v>251</v>
      </c>
      <c r="J3" s="25" t="s">
        <v>41</v>
      </c>
    </row>
    <row r="4">
      <c r="A4" s="26" t="s">
        <v>34</v>
      </c>
      <c r="B4" s="19">
        <f>'Asset summary'!B11</f>
        <v>1.75</v>
      </c>
      <c r="C4" s="19">
        <f>'Asset summary'!C11</f>
        <v>1.12</v>
      </c>
      <c r="D4" s="19">
        <f>'Asset summary'!D11</f>
        <v>0.97</v>
      </c>
      <c r="E4" s="19">
        <f>'Asset summary'!E11</f>
        <v>1.04</v>
      </c>
      <c r="F4" s="19">
        <f>'Asset summary'!F11</f>
        <v>1.01</v>
      </c>
      <c r="G4" s="19">
        <f>'Asset summary'!G11</f>
        <v>1</v>
      </c>
    </row>
    <row r="5">
      <c r="A5" s="1" t="s">
        <v>42</v>
      </c>
      <c r="B5" s="27" t="str">
        <f>'Asset summary'!B2</f>
        <v>NVDA</v>
      </c>
      <c r="C5" s="28" t="str">
        <f>'Asset summary'!C2</f>
        <v>NKE</v>
      </c>
      <c r="D5" s="28" t="str">
        <f>'Asset summary'!D2</f>
        <v>V</v>
      </c>
      <c r="E5" s="28" t="str">
        <f>'Asset summary'!E2</f>
        <v>FSEAX</v>
      </c>
      <c r="F5" s="28" t="str">
        <f>'Asset summary'!F2</f>
        <v>BND</v>
      </c>
      <c r="G5" s="28" t="str">
        <f>'Asset summary'!G2</f>
        <v>SPY</v>
      </c>
      <c r="J5" s="29"/>
      <c r="K5" s="29"/>
      <c r="L5" s="29"/>
    </row>
    <row r="6">
      <c r="A6" s="30">
        <v>44713.0</v>
      </c>
      <c r="B6" s="31">
        <v>183.199997</v>
      </c>
      <c r="C6" s="31">
        <v>118.68</v>
      </c>
      <c r="D6" s="31">
        <v>209.929993</v>
      </c>
      <c r="E6" s="31">
        <v>36.630001</v>
      </c>
      <c r="F6" s="31">
        <v>76.190002</v>
      </c>
      <c r="G6" s="31">
        <v>409.589996</v>
      </c>
      <c r="H6" s="32"/>
      <c r="I6" s="32"/>
      <c r="J6" s="29"/>
      <c r="K6" s="29"/>
      <c r="L6" s="29"/>
    </row>
    <row r="7">
      <c r="A7" s="30">
        <v>44714.0</v>
      </c>
      <c r="B7" s="31">
        <v>195.919998</v>
      </c>
      <c r="C7" s="31">
        <v>123.410004</v>
      </c>
      <c r="D7" s="31">
        <v>215.050003</v>
      </c>
      <c r="E7" s="31">
        <v>37.75</v>
      </c>
      <c r="F7" s="31">
        <v>76.260002</v>
      </c>
      <c r="G7" s="31">
        <v>417.390015</v>
      </c>
      <c r="J7" s="29"/>
      <c r="K7" s="29"/>
      <c r="L7" s="29"/>
    </row>
    <row r="8">
      <c r="A8" s="30">
        <v>44715.0</v>
      </c>
      <c r="B8" s="31">
        <v>187.199997</v>
      </c>
      <c r="C8" s="31">
        <v>120.949997</v>
      </c>
      <c r="D8" s="31">
        <v>212.649994</v>
      </c>
      <c r="E8" s="31">
        <v>37.0</v>
      </c>
      <c r="F8" s="31">
        <v>76.150002</v>
      </c>
      <c r="G8" s="31">
        <v>410.540009</v>
      </c>
      <c r="J8" s="29"/>
      <c r="K8" s="29"/>
      <c r="L8" s="29"/>
    </row>
    <row r="9">
      <c r="A9" s="30">
        <v>44718.0</v>
      </c>
      <c r="B9" s="31">
        <v>187.860001</v>
      </c>
      <c r="C9" s="31">
        <v>120.230003</v>
      </c>
      <c r="D9" s="31">
        <v>212.940002</v>
      </c>
      <c r="E9" s="31">
        <v>37.900002</v>
      </c>
      <c r="F9" s="31">
        <v>75.699997</v>
      </c>
      <c r="G9" s="31">
        <v>411.790009</v>
      </c>
      <c r="J9" s="29"/>
      <c r="K9" s="29"/>
      <c r="L9" s="29"/>
    </row>
    <row r="10">
      <c r="A10" s="30">
        <v>44719.0</v>
      </c>
      <c r="B10" s="31">
        <v>189.259995</v>
      </c>
      <c r="C10" s="31">
        <v>121.669998</v>
      </c>
      <c r="D10" s="31">
        <v>214.5</v>
      </c>
      <c r="E10" s="31">
        <v>38.529999</v>
      </c>
      <c r="F10" s="31">
        <v>75.959999</v>
      </c>
      <c r="G10" s="31">
        <v>415.73999</v>
      </c>
      <c r="J10" s="29"/>
      <c r="K10" s="29"/>
      <c r="L10" s="29"/>
    </row>
    <row r="11">
      <c r="A11" s="30">
        <v>44720.0</v>
      </c>
      <c r="B11" s="31">
        <v>186.479996</v>
      </c>
      <c r="C11" s="31">
        <v>122.400002</v>
      </c>
      <c r="D11" s="31">
        <v>213.5</v>
      </c>
      <c r="E11" s="31">
        <v>39.419998</v>
      </c>
      <c r="F11" s="31">
        <v>75.650002</v>
      </c>
      <c r="G11" s="31">
        <v>411.220001</v>
      </c>
      <c r="J11" s="29"/>
      <c r="K11" s="29"/>
      <c r="L11" s="29"/>
    </row>
    <row r="12">
      <c r="A12" s="30">
        <v>44721.0</v>
      </c>
      <c r="B12" s="31">
        <v>180.479996</v>
      </c>
      <c r="C12" s="31">
        <v>118.599998</v>
      </c>
      <c r="D12" s="31">
        <v>206.110001</v>
      </c>
      <c r="E12" s="31">
        <v>38.049999</v>
      </c>
      <c r="F12" s="31">
        <v>75.550003</v>
      </c>
      <c r="G12" s="31">
        <v>401.440002</v>
      </c>
      <c r="L12" s="29"/>
    </row>
    <row r="13">
      <c r="A13" s="30">
        <v>44722.0</v>
      </c>
      <c r="B13" s="31">
        <v>169.740005</v>
      </c>
      <c r="C13" s="31">
        <v>114.730003</v>
      </c>
      <c r="D13" s="31">
        <v>199.509995</v>
      </c>
      <c r="E13" s="31">
        <v>37.77</v>
      </c>
      <c r="F13" s="31">
        <v>74.910004</v>
      </c>
      <c r="G13" s="31">
        <v>389.799988</v>
      </c>
      <c r="L13" s="29"/>
    </row>
    <row r="14">
      <c r="A14" s="30">
        <v>44725.0</v>
      </c>
      <c r="B14" s="31">
        <v>156.470001</v>
      </c>
      <c r="C14" s="31">
        <v>110.440002</v>
      </c>
      <c r="D14" s="31">
        <v>192.259995</v>
      </c>
      <c r="E14" s="31">
        <v>36.130001</v>
      </c>
      <c r="F14" s="31">
        <v>73.699997</v>
      </c>
      <c r="G14" s="31">
        <v>375.0</v>
      </c>
      <c r="L14" s="29"/>
    </row>
    <row r="15">
      <c r="A15" s="30">
        <v>44726.0</v>
      </c>
      <c r="B15" s="31">
        <v>158.360001</v>
      </c>
      <c r="C15" s="31">
        <v>110.720001</v>
      </c>
      <c r="D15" s="31">
        <v>193.520004</v>
      </c>
      <c r="E15" s="31">
        <v>36.98</v>
      </c>
      <c r="F15" s="31">
        <v>73.300003</v>
      </c>
      <c r="G15" s="31">
        <v>373.869995</v>
      </c>
    </row>
    <row r="16">
      <c r="A16" s="30">
        <v>44727.0</v>
      </c>
      <c r="B16" s="31">
        <v>165.270004</v>
      </c>
      <c r="C16" s="31">
        <v>113.440002</v>
      </c>
      <c r="D16" s="31">
        <v>196.160004</v>
      </c>
      <c r="E16" s="31">
        <v>37.57</v>
      </c>
      <c r="F16" s="31">
        <v>74.139999</v>
      </c>
      <c r="G16" s="31">
        <v>379.200012</v>
      </c>
    </row>
    <row r="17">
      <c r="A17" s="30">
        <v>44728.0</v>
      </c>
      <c r="B17" s="31">
        <v>156.009995</v>
      </c>
      <c r="C17" s="31">
        <v>107.120003</v>
      </c>
      <c r="D17" s="31">
        <v>189.050003</v>
      </c>
      <c r="E17" s="31">
        <v>36.43</v>
      </c>
      <c r="F17" s="31">
        <v>74.300003</v>
      </c>
      <c r="G17" s="31">
        <v>366.649994</v>
      </c>
    </row>
    <row r="18">
      <c r="A18" s="30">
        <v>44729.0</v>
      </c>
      <c r="B18" s="31">
        <v>158.800003</v>
      </c>
      <c r="C18" s="31">
        <v>107.339996</v>
      </c>
      <c r="D18" s="31">
        <v>190.009995</v>
      </c>
      <c r="E18" s="31">
        <v>36.959999</v>
      </c>
      <c r="F18" s="31">
        <v>74.339996</v>
      </c>
      <c r="G18" s="31">
        <v>365.859985</v>
      </c>
    </row>
    <row r="19">
      <c r="A19" s="30">
        <v>44733.0</v>
      </c>
      <c r="B19" s="31">
        <v>165.660004</v>
      </c>
      <c r="C19" s="31">
        <v>108.68</v>
      </c>
      <c r="D19" s="31">
        <v>194.389999</v>
      </c>
      <c r="E19" s="31">
        <v>37.810001</v>
      </c>
      <c r="F19" s="31">
        <v>74.0</v>
      </c>
      <c r="G19" s="31">
        <v>375.070007</v>
      </c>
    </row>
    <row r="20">
      <c r="A20" s="30">
        <v>44734.0</v>
      </c>
      <c r="B20" s="31">
        <v>163.600006</v>
      </c>
      <c r="C20" s="31">
        <v>104.919998</v>
      </c>
      <c r="D20" s="31">
        <v>193.820007</v>
      </c>
      <c r="E20" s="31">
        <v>37.209999</v>
      </c>
      <c r="F20" s="31">
        <v>74.610001</v>
      </c>
      <c r="G20" s="31">
        <v>374.390015</v>
      </c>
    </row>
    <row r="21" ht="15.75" customHeight="1">
      <c r="A21" s="30">
        <v>44735.0</v>
      </c>
      <c r="B21" s="31">
        <v>162.25</v>
      </c>
      <c r="C21" s="31">
        <v>108.0</v>
      </c>
      <c r="D21" s="31">
        <v>196.639999</v>
      </c>
      <c r="E21" s="31">
        <v>37.93</v>
      </c>
      <c r="F21" s="31">
        <v>74.970001</v>
      </c>
      <c r="G21" s="31">
        <v>378.059998</v>
      </c>
    </row>
    <row r="22" ht="15.75" customHeight="1">
      <c r="A22" s="30">
        <v>44736.0</v>
      </c>
      <c r="B22" s="31">
        <v>171.259995</v>
      </c>
      <c r="C22" s="31">
        <v>112.910004</v>
      </c>
      <c r="D22" s="31">
        <v>205.509995</v>
      </c>
      <c r="E22" s="31">
        <v>39.310001</v>
      </c>
      <c r="F22" s="31">
        <v>74.830002</v>
      </c>
      <c r="G22" s="31">
        <v>390.079987</v>
      </c>
    </row>
    <row r="23" ht="15.75" customHeight="1">
      <c r="A23" s="30">
        <v>44739.0</v>
      </c>
      <c r="B23" s="31">
        <v>168.690002</v>
      </c>
      <c r="C23" s="31">
        <v>110.5</v>
      </c>
      <c r="D23" s="31">
        <v>203.559998</v>
      </c>
      <c r="E23" s="31">
        <v>39.18</v>
      </c>
      <c r="F23" s="31">
        <v>74.470001</v>
      </c>
      <c r="G23" s="31">
        <v>388.589996</v>
      </c>
    </row>
    <row r="24" ht="15.75" customHeight="1">
      <c r="A24" s="30">
        <v>44740.0</v>
      </c>
      <c r="B24" s="31">
        <v>159.820007</v>
      </c>
      <c r="C24" s="31">
        <v>102.779999</v>
      </c>
      <c r="D24" s="31">
        <v>198.119995</v>
      </c>
      <c r="E24" s="31">
        <v>38.630001</v>
      </c>
      <c r="F24" s="31">
        <v>74.510002</v>
      </c>
      <c r="G24" s="31">
        <v>380.649994</v>
      </c>
    </row>
    <row r="25" ht="15.75" customHeight="1">
      <c r="A25" s="30">
        <v>44741.0</v>
      </c>
      <c r="B25" s="31">
        <v>155.419998</v>
      </c>
      <c r="C25" s="31">
        <v>103.25</v>
      </c>
      <c r="D25" s="31">
        <v>199.5</v>
      </c>
      <c r="E25" s="31">
        <v>38.450001</v>
      </c>
      <c r="F25" s="31">
        <v>74.940002</v>
      </c>
      <c r="G25" s="31">
        <v>380.339996</v>
      </c>
    </row>
    <row r="26" ht="15.75" customHeight="1">
      <c r="A26" s="30">
        <v>44742.0</v>
      </c>
      <c r="B26" s="31">
        <v>151.589996</v>
      </c>
      <c r="C26" s="31">
        <v>102.199997</v>
      </c>
      <c r="D26" s="31">
        <v>196.889999</v>
      </c>
      <c r="E26" s="31">
        <v>38.200001</v>
      </c>
      <c r="F26" s="31">
        <v>75.260002</v>
      </c>
      <c r="G26" s="31">
        <v>377.25</v>
      </c>
    </row>
    <row r="27" ht="15.75" customHeight="1">
      <c r="A27" s="30">
        <v>44743.0</v>
      </c>
      <c r="B27" s="31">
        <v>145.229996</v>
      </c>
      <c r="C27" s="31">
        <v>101.18</v>
      </c>
      <c r="D27" s="31">
        <v>199.179993</v>
      </c>
      <c r="E27" s="31">
        <v>38.169998</v>
      </c>
      <c r="F27" s="31">
        <v>75.709999</v>
      </c>
      <c r="G27" s="31">
        <v>381.23999</v>
      </c>
    </row>
    <row r="28" ht="15.75" customHeight="1">
      <c r="A28" s="30">
        <v>44747.0</v>
      </c>
      <c r="B28" s="31">
        <v>149.639999</v>
      </c>
      <c r="C28" s="31">
        <v>104.32</v>
      </c>
      <c r="D28" s="31">
        <v>200.539993</v>
      </c>
      <c r="E28" s="31">
        <v>38.540001</v>
      </c>
      <c r="F28" s="31">
        <v>75.839996</v>
      </c>
      <c r="G28" s="31">
        <v>381.959991</v>
      </c>
    </row>
    <row r="29" ht="15.75" customHeight="1">
      <c r="A29" s="30">
        <v>44748.0</v>
      </c>
      <c r="B29" s="31">
        <v>151.300003</v>
      </c>
      <c r="C29" s="31">
        <v>104.230003</v>
      </c>
      <c r="D29" s="31">
        <v>201.119995</v>
      </c>
      <c r="E29" s="31">
        <v>38.279999</v>
      </c>
      <c r="F29" s="31">
        <v>75.379997</v>
      </c>
      <c r="G29" s="31">
        <v>383.25</v>
      </c>
    </row>
    <row r="30" ht="15.75" customHeight="1">
      <c r="A30" s="30">
        <v>44749.0</v>
      </c>
      <c r="B30" s="31">
        <v>158.580002</v>
      </c>
      <c r="C30" s="31">
        <v>108.129997</v>
      </c>
      <c r="D30" s="31">
        <v>202.800003</v>
      </c>
      <c r="E30" s="31">
        <v>39.049999</v>
      </c>
      <c r="F30" s="31">
        <v>75.169998</v>
      </c>
      <c r="G30" s="31">
        <v>388.98999</v>
      </c>
    </row>
    <row r="31" ht="15.75" customHeight="1">
      <c r="A31" s="30">
        <v>44750.0</v>
      </c>
      <c r="B31" s="31">
        <v>158.380005</v>
      </c>
      <c r="C31" s="31">
        <v>107.93</v>
      </c>
      <c r="D31" s="31">
        <v>203.570007</v>
      </c>
      <c r="E31" s="31">
        <v>38.740002</v>
      </c>
      <c r="F31" s="31">
        <v>74.919998</v>
      </c>
      <c r="G31" s="31">
        <v>388.670013</v>
      </c>
    </row>
    <row r="32" ht="15.75" customHeight="1">
      <c r="A32" s="30">
        <v>44753.0</v>
      </c>
      <c r="B32" s="31">
        <v>151.520004</v>
      </c>
      <c r="C32" s="31">
        <v>105.110001</v>
      </c>
      <c r="D32" s="31">
        <v>205.059998</v>
      </c>
      <c r="E32" s="31">
        <v>37.360001</v>
      </c>
      <c r="F32" s="31">
        <v>75.199997</v>
      </c>
      <c r="G32" s="31">
        <v>384.230011</v>
      </c>
    </row>
    <row r="33" ht="15.75" customHeight="1">
      <c r="A33" s="30">
        <v>44754.0</v>
      </c>
      <c r="B33" s="31">
        <v>150.820007</v>
      </c>
      <c r="C33" s="31">
        <v>103.760002</v>
      </c>
      <c r="D33" s="31">
        <v>204.820007</v>
      </c>
      <c r="E33" s="31">
        <v>37.119999</v>
      </c>
      <c r="F33" s="31">
        <v>75.330002</v>
      </c>
      <c r="G33" s="31">
        <v>380.829987</v>
      </c>
    </row>
    <row r="34" ht="15.75" customHeight="1">
      <c r="A34" s="30">
        <v>44755.0</v>
      </c>
      <c r="B34" s="31">
        <v>151.639999</v>
      </c>
      <c r="C34" s="31">
        <v>105.110001</v>
      </c>
      <c r="D34" s="31">
        <v>204.149994</v>
      </c>
      <c r="E34" s="31">
        <v>37.18</v>
      </c>
      <c r="F34" s="31">
        <v>75.57</v>
      </c>
      <c r="G34" s="31">
        <v>378.829987</v>
      </c>
    </row>
    <row r="35" ht="15.75" customHeight="1">
      <c r="A35" s="30">
        <v>44756.0</v>
      </c>
      <c r="B35" s="31">
        <v>153.720001</v>
      </c>
      <c r="C35" s="31">
        <v>103.220001</v>
      </c>
      <c r="D35" s="31">
        <v>205.910004</v>
      </c>
      <c r="E35" s="31">
        <v>37.07</v>
      </c>
      <c r="F35" s="31">
        <v>75.330002</v>
      </c>
      <c r="G35" s="31">
        <v>377.910004</v>
      </c>
    </row>
    <row r="36" ht="15.75" customHeight="1">
      <c r="A36" s="30">
        <v>44757.0</v>
      </c>
      <c r="B36" s="31">
        <v>157.619995</v>
      </c>
      <c r="C36" s="31">
        <v>104.699997</v>
      </c>
      <c r="D36" s="31">
        <v>210.039993</v>
      </c>
      <c r="E36" s="31">
        <v>37.119999</v>
      </c>
      <c r="F36" s="31">
        <v>75.599998</v>
      </c>
      <c r="G36" s="31">
        <v>385.130005</v>
      </c>
    </row>
    <row r="37" ht="15.75" customHeight="1">
      <c r="A37" s="30">
        <v>44760.0</v>
      </c>
      <c r="B37" s="31">
        <v>161.009995</v>
      </c>
      <c r="C37" s="31">
        <v>103.940002</v>
      </c>
      <c r="D37" s="31">
        <v>207.210007</v>
      </c>
      <c r="E37" s="31">
        <v>37.200001</v>
      </c>
      <c r="F37" s="31">
        <v>75.370003</v>
      </c>
      <c r="G37" s="31">
        <v>381.950012</v>
      </c>
    </row>
    <row r="38" ht="15.75" customHeight="1">
      <c r="A38" s="30">
        <v>44761.0</v>
      </c>
      <c r="B38" s="31">
        <v>169.919998</v>
      </c>
      <c r="C38" s="31">
        <v>109.190002</v>
      </c>
      <c r="D38" s="31">
        <v>213.660004</v>
      </c>
      <c r="E38" s="31">
        <v>37.790001</v>
      </c>
      <c r="F38" s="31">
        <v>75.309998</v>
      </c>
      <c r="G38" s="31">
        <v>392.269989</v>
      </c>
    </row>
    <row r="39" ht="15.75" customHeight="1">
      <c r="A39" s="30">
        <v>44762.0</v>
      </c>
      <c r="B39" s="31">
        <v>178.070007</v>
      </c>
      <c r="C39" s="31">
        <v>111.110001</v>
      </c>
      <c r="D39" s="31">
        <v>213.369995</v>
      </c>
      <c r="E39" s="31">
        <v>37.77</v>
      </c>
      <c r="F39" s="31">
        <v>75.239998</v>
      </c>
      <c r="G39" s="31">
        <v>394.769989</v>
      </c>
    </row>
    <row r="40" ht="15.75" customHeight="1">
      <c r="A40" s="30">
        <v>44763.0</v>
      </c>
      <c r="B40" s="31">
        <v>180.5</v>
      </c>
      <c r="C40" s="31">
        <v>111.620003</v>
      </c>
      <c r="D40" s="31">
        <v>216.190002</v>
      </c>
      <c r="E40" s="31">
        <v>38.209999</v>
      </c>
      <c r="F40" s="31">
        <v>75.860001</v>
      </c>
      <c r="G40" s="31">
        <v>398.790009</v>
      </c>
    </row>
    <row r="41" ht="15.75" customHeight="1">
      <c r="A41" s="30">
        <v>44764.0</v>
      </c>
      <c r="B41" s="31">
        <v>173.190002</v>
      </c>
      <c r="C41" s="31">
        <v>109.120003</v>
      </c>
      <c r="D41" s="31">
        <v>213.699997</v>
      </c>
      <c r="E41" s="31">
        <v>37.380001</v>
      </c>
      <c r="F41" s="31">
        <v>76.480003</v>
      </c>
      <c r="G41" s="31">
        <v>395.089996</v>
      </c>
    </row>
    <row r="42" ht="15.75" customHeight="1">
      <c r="A42" s="30">
        <v>44767.0</v>
      </c>
      <c r="B42" s="31">
        <v>170.240005</v>
      </c>
      <c r="C42" s="31">
        <v>109.279999</v>
      </c>
      <c r="D42" s="31">
        <v>214.270004</v>
      </c>
      <c r="E42" s="31">
        <v>37.470001</v>
      </c>
      <c r="F42" s="31">
        <v>76.199997</v>
      </c>
      <c r="G42" s="31">
        <v>395.570007</v>
      </c>
    </row>
    <row r="43" ht="15.75" customHeight="1">
      <c r="A43" s="30">
        <v>44768.0</v>
      </c>
      <c r="B43" s="31">
        <v>165.330002</v>
      </c>
      <c r="C43" s="31">
        <v>105.199997</v>
      </c>
      <c r="D43" s="31">
        <v>212.490005</v>
      </c>
      <c r="E43" s="31">
        <v>37.029999</v>
      </c>
      <c r="F43" s="31">
        <v>76.220001</v>
      </c>
      <c r="G43" s="31">
        <v>390.890015</v>
      </c>
    </row>
    <row r="44" ht="15.75" customHeight="1">
      <c r="A44" s="30">
        <v>44769.0</v>
      </c>
      <c r="B44" s="31">
        <v>177.899994</v>
      </c>
      <c r="C44" s="31">
        <v>107.860001</v>
      </c>
      <c r="D44" s="31">
        <v>210.470001</v>
      </c>
      <c r="E44" s="31">
        <v>37.830002</v>
      </c>
      <c r="F44" s="31">
        <v>76.43</v>
      </c>
      <c r="G44" s="31">
        <v>401.040009</v>
      </c>
    </row>
    <row r="45" ht="15.75" customHeight="1">
      <c r="A45" s="30">
        <v>44770.0</v>
      </c>
      <c r="B45" s="31">
        <v>179.839996</v>
      </c>
      <c r="C45" s="31">
        <v>112.230003</v>
      </c>
      <c r="D45" s="31">
        <v>211.350006</v>
      </c>
      <c r="E45" s="31">
        <v>37.59</v>
      </c>
      <c r="F45" s="31">
        <v>76.959999</v>
      </c>
      <c r="G45" s="31">
        <v>406.070007</v>
      </c>
    </row>
    <row r="46" ht="15.75" customHeight="1">
      <c r="A46" s="30">
        <v>44771.0</v>
      </c>
      <c r="B46" s="31">
        <v>181.630005</v>
      </c>
      <c r="C46" s="31">
        <v>114.919998</v>
      </c>
      <c r="D46" s="31">
        <v>212.110001</v>
      </c>
      <c r="E46" s="31">
        <v>37.200001</v>
      </c>
      <c r="F46" s="31">
        <v>76.900002</v>
      </c>
      <c r="G46" s="31">
        <v>411.98999</v>
      </c>
    </row>
    <row r="47" ht="15.75" customHeight="1">
      <c r="A47" s="30">
        <v>44774.0</v>
      </c>
      <c r="B47" s="31">
        <v>184.410004</v>
      </c>
      <c r="C47" s="31">
        <v>114.300003</v>
      </c>
      <c r="D47" s="31">
        <v>211.360001</v>
      </c>
      <c r="E47" s="31">
        <v>37.110001</v>
      </c>
      <c r="F47" s="31">
        <v>77.080002</v>
      </c>
      <c r="G47" s="31">
        <v>410.769989</v>
      </c>
    </row>
    <row r="48" ht="15.75" customHeight="1">
      <c r="A48" s="30">
        <v>44775.0</v>
      </c>
      <c r="B48" s="31">
        <v>185.259995</v>
      </c>
      <c r="C48" s="31">
        <v>111.769997</v>
      </c>
      <c r="D48" s="31">
        <v>206.259995</v>
      </c>
      <c r="E48" s="31">
        <v>37.07</v>
      </c>
      <c r="F48" s="31">
        <v>76.300003</v>
      </c>
      <c r="G48" s="31">
        <v>408.059998</v>
      </c>
    </row>
    <row r="49" ht="15.75" customHeight="1">
      <c r="A49" s="30">
        <v>44776.0</v>
      </c>
      <c r="B49" s="31">
        <v>188.929993</v>
      </c>
      <c r="C49" s="31">
        <v>114.279999</v>
      </c>
      <c r="D49" s="31">
        <v>208.479996</v>
      </c>
      <c r="E49" s="31">
        <v>37.470001</v>
      </c>
      <c r="F49" s="31">
        <v>76.68</v>
      </c>
      <c r="G49" s="31">
        <v>414.450012</v>
      </c>
    </row>
    <row r="50" ht="15.75" customHeight="1">
      <c r="A50" s="30">
        <v>44777.0</v>
      </c>
      <c r="B50" s="31">
        <v>192.149994</v>
      </c>
      <c r="C50" s="31">
        <v>114.480003</v>
      </c>
      <c r="D50" s="31">
        <v>213.470001</v>
      </c>
      <c r="E50" s="31">
        <v>37.91</v>
      </c>
      <c r="F50" s="31">
        <v>76.870003</v>
      </c>
      <c r="G50" s="31">
        <v>414.170013</v>
      </c>
    </row>
    <row r="51" ht="15.75" customHeight="1">
      <c r="A51" s="30">
        <v>44778.0</v>
      </c>
      <c r="B51" s="31">
        <v>189.889999</v>
      </c>
      <c r="C51" s="31">
        <v>113.870003</v>
      </c>
      <c r="D51" s="31">
        <v>215.869995</v>
      </c>
      <c r="E51" s="31">
        <v>37.740002</v>
      </c>
      <c r="F51" s="31">
        <v>76.0</v>
      </c>
      <c r="G51" s="31">
        <v>413.470001</v>
      </c>
    </row>
    <row r="52" ht="15.75" customHeight="1">
      <c r="A52" s="30">
        <v>44781.0</v>
      </c>
      <c r="B52" s="31">
        <v>177.929993</v>
      </c>
      <c r="C52" s="31">
        <v>114.0</v>
      </c>
      <c r="D52" s="31">
        <v>213.320007</v>
      </c>
      <c r="E52" s="31">
        <v>37.439999</v>
      </c>
      <c r="F52" s="31">
        <v>76.339996</v>
      </c>
      <c r="G52" s="31">
        <v>412.98999</v>
      </c>
    </row>
    <row r="53" ht="15.75" customHeight="1">
      <c r="A53" s="30">
        <v>44782.0</v>
      </c>
      <c r="B53" s="31">
        <v>170.860001</v>
      </c>
      <c r="C53" s="31">
        <v>110.110001</v>
      </c>
      <c r="D53" s="31">
        <v>210.259995</v>
      </c>
      <c r="E53" s="31">
        <v>37.119999</v>
      </c>
      <c r="F53" s="31">
        <v>76.169998</v>
      </c>
      <c r="G53" s="31">
        <v>411.350006</v>
      </c>
    </row>
    <row r="54" ht="15.75" customHeight="1">
      <c r="A54" s="30">
        <v>44783.0</v>
      </c>
      <c r="B54" s="31">
        <v>180.970001</v>
      </c>
      <c r="C54" s="31">
        <v>113.139999</v>
      </c>
      <c r="D54" s="31">
        <v>212.100006</v>
      </c>
      <c r="E54" s="31">
        <v>37.5</v>
      </c>
      <c r="F54" s="31">
        <v>76.379997</v>
      </c>
      <c r="G54" s="31">
        <v>419.98999</v>
      </c>
    </row>
    <row r="55" ht="15.75" customHeight="1">
      <c r="A55" s="30">
        <v>44784.0</v>
      </c>
      <c r="B55" s="31">
        <v>179.419998</v>
      </c>
      <c r="C55" s="31">
        <v>114.099998</v>
      </c>
      <c r="D55" s="31">
        <v>211.080002</v>
      </c>
      <c r="E55" s="31">
        <v>37.849998</v>
      </c>
      <c r="F55" s="31">
        <v>75.949997</v>
      </c>
      <c r="G55" s="31">
        <v>419.98999</v>
      </c>
    </row>
    <row r="56" ht="15.75" customHeight="1">
      <c r="A56" s="30">
        <v>44785.0</v>
      </c>
      <c r="B56" s="31">
        <v>187.089996</v>
      </c>
      <c r="C56" s="31">
        <v>116.07</v>
      </c>
      <c r="D56" s="31">
        <v>211.330002</v>
      </c>
      <c r="E56" s="31">
        <v>38.169998</v>
      </c>
      <c r="F56" s="31">
        <v>76.300003</v>
      </c>
      <c r="G56" s="31">
        <v>427.100006</v>
      </c>
    </row>
    <row r="57" ht="15.75" customHeight="1">
      <c r="A57" s="30">
        <v>44788.0</v>
      </c>
      <c r="B57" s="31">
        <v>190.320007</v>
      </c>
      <c r="C57" s="31">
        <v>116.32</v>
      </c>
      <c r="D57" s="31">
        <v>216.419998</v>
      </c>
      <c r="E57" s="31">
        <v>37.919998</v>
      </c>
      <c r="F57" s="31">
        <v>76.379997</v>
      </c>
      <c r="G57" s="31">
        <v>428.859985</v>
      </c>
    </row>
    <row r="58" ht="15.75" customHeight="1">
      <c r="A58" s="30">
        <v>44789.0</v>
      </c>
      <c r="B58" s="31">
        <v>188.789993</v>
      </c>
      <c r="C58" s="31">
        <v>118.059998</v>
      </c>
      <c r="D58" s="31">
        <v>217.139999</v>
      </c>
      <c r="E58" s="31">
        <v>37.880001</v>
      </c>
      <c r="F58" s="31">
        <v>76.279999</v>
      </c>
      <c r="G58" s="31">
        <v>429.700012</v>
      </c>
    </row>
    <row r="59" ht="15.75" customHeight="1">
      <c r="A59" s="30">
        <v>44790.0</v>
      </c>
      <c r="B59" s="31">
        <v>183.350006</v>
      </c>
      <c r="C59" s="31">
        <v>117.040001</v>
      </c>
      <c r="D59" s="31">
        <v>214.520004</v>
      </c>
      <c r="E59" s="31">
        <v>37.57</v>
      </c>
      <c r="F59" s="31">
        <v>75.830002</v>
      </c>
      <c r="G59" s="31">
        <v>426.649994</v>
      </c>
    </row>
    <row r="60" ht="15.75" customHeight="1">
      <c r="A60" s="30">
        <v>44791.0</v>
      </c>
      <c r="B60" s="31">
        <v>187.729996</v>
      </c>
      <c r="C60" s="31">
        <v>116.010002</v>
      </c>
      <c r="D60" s="31">
        <v>215.25</v>
      </c>
      <c r="E60" s="31">
        <v>37.369999</v>
      </c>
      <c r="F60" s="31">
        <v>75.970001</v>
      </c>
      <c r="G60" s="31">
        <v>427.890015</v>
      </c>
    </row>
    <row r="61" ht="15.75" customHeight="1">
      <c r="A61" s="30">
        <v>44792.0</v>
      </c>
      <c r="B61" s="31">
        <v>178.490005</v>
      </c>
      <c r="C61" s="31">
        <v>113.160004</v>
      </c>
      <c r="D61" s="31">
        <v>212.820007</v>
      </c>
      <c r="E61" s="31">
        <v>36.43</v>
      </c>
      <c r="F61" s="31">
        <v>75.489998</v>
      </c>
      <c r="G61" s="31">
        <v>422.140015</v>
      </c>
    </row>
    <row r="62" ht="15.75" customHeight="1">
      <c r="A62" s="30">
        <v>44795.0</v>
      </c>
      <c r="B62" s="31">
        <v>170.339996</v>
      </c>
      <c r="C62" s="31">
        <v>110.339996</v>
      </c>
      <c r="D62" s="31">
        <v>208.610001</v>
      </c>
      <c r="E62" s="31">
        <v>36.080002</v>
      </c>
      <c r="F62" s="31">
        <v>75.150002</v>
      </c>
      <c r="G62" s="31">
        <v>413.350006</v>
      </c>
    </row>
    <row r="63" ht="15.75" customHeight="1">
      <c r="A63" s="30">
        <v>44796.0</v>
      </c>
      <c r="B63" s="31">
        <v>171.809998</v>
      </c>
      <c r="C63" s="31">
        <v>110.68</v>
      </c>
      <c r="D63" s="31">
        <v>206.800003</v>
      </c>
      <c r="E63" s="31">
        <v>36.23</v>
      </c>
      <c r="F63" s="31">
        <v>75.120003</v>
      </c>
      <c r="G63" s="31">
        <v>412.350006</v>
      </c>
    </row>
    <row r="64" ht="15.75" customHeight="1">
      <c r="A64" s="30">
        <v>44797.0</v>
      </c>
      <c r="B64" s="31">
        <v>172.220001</v>
      </c>
      <c r="C64" s="31">
        <v>111.410004</v>
      </c>
      <c r="D64" s="31">
        <v>206.669998</v>
      </c>
      <c r="E64" s="31">
        <v>36.119999</v>
      </c>
      <c r="F64" s="31">
        <v>74.93</v>
      </c>
      <c r="G64" s="31">
        <v>413.670013</v>
      </c>
    </row>
    <row r="65" ht="15.75" customHeight="1">
      <c r="A65" s="30">
        <v>44798.0</v>
      </c>
      <c r="B65" s="31">
        <v>179.130005</v>
      </c>
      <c r="C65" s="31">
        <v>113.220001</v>
      </c>
      <c r="D65" s="31">
        <v>209.820007</v>
      </c>
      <c r="E65" s="31">
        <v>37.07</v>
      </c>
      <c r="F65" s="31">
        <v>75.339996</v>
      </c>
      <c r="G65" s="31">
        <v>419.51001</v>
      </c>
    </row>
    <row r="66" ht="15.75" customHeight="1">
      <c r="A66" s="30">
        <v>44799.0</v>
      </c>
      <c r="B66" s="31">
        <v>162.600006</v>
      </c>
      <c r="C66" s="31">
        <v>108.279999</v>
      </c>
      <c r="D66" s="31">
        <v>202.889999</v>
      </c>
      <c r="E66" s="31">
        <v>36.349998</v>
      </c>
      <c r="F66" s="31">
        <v>75.190002</v>
      </c>
      <c r="G66" s="31">
        <v>405.309998</v>
      </c>
    </row>
    <row r="67" ht="15.75" customHeight="1">
      <c r="A67" s="30">
        <v>44802.0</v>
      </c>
      <c r="B67" s="31">
        <v>158.009995</v>
      </c>
      <c r="C67" s="31">
        <v>107.879997</v>
      </c>
      <c r="D67" s="31">
        <v>202.330002</v>
      </c>
      <c r="E67" s="31">
        <v>36.27</v>
      </c>
      <c r="F67" s="31">
        <v>74.849998</v>
      </c>
      <c r="G67" s="31">
        <v>402.630005</v>
      </c>
    </row>
    <row r="68" ht="15.75" customHeight="1">
      <c r="A68" s="30">
        <v>44803.0</v>
      </c>
      <c r="B68" s="31">
        <v>154.679993</v>
      </c>
      <c r="C68" s="31">
        <v>107.860001</v>
      </c>
      <c r="D68" s="31">
        <v>201.380005</v>
      </c>
      <c r="E68" s="31">
        <v>35.869999</v>
      </c>
      <c r="F68" s="31">
        <v>74.910004</v>
      </c>
      <c r="G68" s="31">
        <v>398.209991</v>
      </c>
    </row>
    <row r="69" ht="15.75" customHeight="1">
      <c r="A69" s="30">
        <v>44804.0</v>
      </c>
      <c r="B69" s="31">
        <v>150.940002</v>
      </c>
      <c r="C69" s="31">
        <v>106.449997</v>
      </c>
      <c r="D69" s="31">
        <v>198.710007</v>
      </c>
      <c r="E69" s="31">
        <v>36.25</v>
      </c>
      <c r="F69" s="31">
        <v>74.599998</v>
      </c>
      <c r="G69" s="31">
        <v>395.179993</v>
      </c>
    </row>
    <row r="70" ht="15.75" customHeight="1">
      <c r="A70" s="30">
        <v>44805.0</v>
      </c>
      <c r="B70" s="31">
        <v>139.369995</v>
      </c>
      <c r="C70" s="31">
        <v>106.489998</v>
      </c>
      <c r="D70" s="31">
        <v>200.130005</v>
      </c>
      <c r="E70" s="31">
        <v>35.900002</v>
      </c>
      <c r="F70" s="31">
        <v>74.040001</v>
      </c>
      <c r="G70" s="31">
        <v>396.420013</v>
      </c>
    </row>
    <row r="71" ht="15.75" customHeight="1">
      <c r="A71" s="30">
        <v>44806.0</v>
      </c>
      <c r="B71" s="31">
        <v>136.470001</v>
      </c>
      <c r="C71" s="31">
        <v>105.739998</v>
      </c>
      <c r="D71" s="31">
        <v>197.759995</v>
      </c>
      <c r="E71" s="31">
        <v>35.419998</v>
      </c>
      <c r="F71" s="31">
        <v>74.230003</v>
      </c>
      <c r="G71" s="31">
        <v>392.23999</v>
      </c>
    </row>
    <row r="72" ht="15.75" customHeight="1">
      <c r="A72" s="30">
        <v>44810.0</v>
      </c>
      <c r="B72" s="31">
        <v>134.649994</v>
      </c>
      <c r="C72" s="31">
        <v>105.150002</v>
      </c>
      <c r="D72" s="31">
        <v>198.639999</v>
      </c>
      <c r="E72" s="31">
        <v>35.0</v>
      </c>
      <c r="F72" s="31">
        <v>73.559998</v>
      </c>
      <c r="G72" s="31">
        <v>390.76001</v>
      </c>
    </row>
    <row r="73" ht="15.75" customHeight="1">
      <c r="A73" s="30">
        <v>44811.0</v>
      </c>
      <c r="B73" s="31">
        <v>137.139999</v>
      </c>
      <c r="C73" s="31">
        <v>108.480003</v>
      </c>
      <c r="D73" s="31">
        <v>200.419998</v>
      </c>
      <c r="E73" s="31">
        <v>35.41</v>
      </c>
      <c r="F73" s="31">
        <v>74.089996</v>
      </c>
      <c r="G73" s="31">
        <v>397.779999</v>
      </c>
    </row>
    <row r="74" ht="15.75" customHeight="1">
      <c r="A74" s="30">
        <v>44812.0</v>
      </c>
      <c r="B74" s="31">
        <v>139.899994</v>
      </c>
      <c r="C74" s="31">
        <v>108.730003</v>
      </c>
      <c r="D74" s="31">
        <v>200.710007</v>
      </c>
      <c r="E74" s="31">
        <v>35.189999</v>
      </c>
      <c r="F74" s="31">
        <v>73.860001</v>
      </c>
      <c r="G74" s="31">
        <v>400.380005</v>
      </c>
    </row>
    <row r="75" ht="15.75" customHeight="1">
      <c r="A75" s="30">
        <v>44813.0</v>
      </c>
      <c r="B75" s="31">
        <v>143.869995</v>
      </c>
      <c r="C75" s="31">
        <v>110.970001</v>
      </c>
      <c r="D75" s="31">
        <v>205.199997</v>
      </c>
      <c r="E75" s="31">
        <v>35.939999</v>
      </c>
      <c r="F75" s="31">
        <v>73.830002</v>
      </c>
      <c r="G75" s="31">
        <v>406.600006</v>
      </c>
    </row>
    <row r="76" ht="15.75" customHeight="1">
      <c r="A76" s="30">
        <v>44816.0</v>
      </c>
      <c r="B76" s="31">
        <v>145.050003</v>
      </c>
      <c r="C76" s="31">
        <v>112.379997</v>
      </c>
      <c r="D76" s="31">
        <v>206.630005</v>
      </c>
      <c r="E76" s="31">
        <v>36.360001</v>
      </c>
      <c r="F76" s="31">
        <v>73.739998</v>
      </c>
      <c r="G76" s="31">
        <v>410.970001</v>
      </c>
    </row>
    <row r="77" ht="15.75" customHeight="1">
      <c r="A77" s="30">
        <v>44817.0</v>
      </c>
      <c r="B77" s="31">
        <v>131.309998</v>
      </c>
      <c r="C77" s="31">
        <v>105.720001</v>
      </c>
      <c r="D77" s="31">
        <v>199.669998</v>
      </c>
      <c r="E77" s="31">
        <v>34.939999</v>
      </c>
      <c r="F77" s="31">
        <v>73.370003</v>
      </c>
      <c r="G77" s="31">
        <v>393.100006</v>
      </c>
    </row>
    <row r="78" ht="15.75" customHeight="1">
      <c r="A78" s="30">
        <v>44818.0</v>
      </c>
      <c r="B78" s="31">
        <v>131.279999</v>
      </c>
      <c r="C78" s="31">
        <v>107.0</v>
      </c>
      <c r="D78" s="31">
        <v>199.410004</v>
      </c>
      <c r="E78" s="31">
        <v>35.330002</v>
      </c>
      <c r="F78" s="31">
        <v>73.459999</v>
      </c>
      <c r="G78" s="31">
        <v>394.600006</v>
      </c>
    </row>
    <row r="79" ht="15.75" customHeight="1">
      <c r="A79" s="30">
        <v>44819.0</v>
      </c>
      <c r="B79" s="31">
        <v>129.289993</v>
      </c>
      <c r="C79" s="31">
        <v>105.5</v>
      </c>
      <c r="D79" s="31">
        <v>195.369995</v>
      </c>
      <c r="E79" s="31">
        <v>34.860001</v>
      </c>
      <c r="F79" s="31">
        <v>73.239998</v>
      </c>
      <c r="G79" s="31">
        <v>390.119995</v>
      </c>
    </row>
    <row r="80" ht="15.75" customHeight="1">
      <c r="A80" s="30">
        <v>44820.0</v>
      </c>
      <c r="B80" s="31">
        <v>131.979996</v>
      </c>
      <c r="C80" s="31">
        <v>104.120003</v>
      </c>
      <c r="D80" s="31">
        <v>193.300003</v>
      </c>
      <c r="E80" s="31">
        <v>34.450001</v>
      </c>
      <c r="F80" s="31">
        <v>73.160004</v>
      </c>
      <c r="G80" s="31">
        <v>385.559998</v>
      </c>
    </row>
    <row r="81" ht="15.75" customHeight="1">
      <c r="A81" s="30">
        <v>44823.0</v>
      </c>
      <c r="B81" s="31">
        <v>133.820007</v>
      </c>
      <c r="C81" s="31">
        <v>107.209999</v>
      </c>
      <c r="D81" s="31">
        <v>193.130005</v>
      </c>
      <c r="E81" s="31">
        <v>34.470001</v>
      </c>
      <c r="F81" s="31">
        <v>73.110001</v>
      </c>
      <c r="G81" s="31">
        <v>388.549988</v>
      </c>
    </row>
    <row r="82" ht="15.75" customHeight="1">
      <c r="A82" s="30">
        <v>44824.0</v>
      </c>
      <c r="B82" s="31">
        <v>131.759995</v>
      </c>
      <c r="C82" s="31">
        <v>102.419998</v>
      </c>
      <c r="D82" s="31">
        <v>192.070007</v>
      </c>
      <c r="E82" s="31">
        <v>34.119999</v>
      </c>
      <c r="F82" s="31">
        <v>72.75</v>
      </c>
      <c r="G82" s="31">
        <v>384.089996</v>
      </c>
    </row>
    <row r="83" ht="15.75" customHeight="1">
      <c r="A83" s="30">
        <v>44825.0</v>
      </c>
      <c r="B83" s="31">
        <v>132.610001</v>
      </c>
      <c r="C83" s="31">
        <v>99.790001</v>
      </c>
      <c r="D83" s="31">
        <v>187.020004</v>
      </c>
      <c r="E83" s="31">
        <v>33.349998</v>
      </c>
      <c r="F83" s="31">
        <v>72.949997</v>
      </c>
      <c r="G83" s="31">
        <v>377.390015</v>
      </c>
    </row>
    <row r="84" ht="15.75" customHeight="1">
      <c r="A84" s="30">
        <v>44826.0</v>
      </c>
      <c r="B84" s="31">
        <v>125.610001</v>
      </c>
      <c r="C84" s="31">
        <v>98.550003</v>
      </c>
      <c r="D84" s="31">
        <v>185.789993</v>
      </c>
      <c r="E84" s="31">
        <v>33.07</v>
      </c>
      <c r="F84" s="31">
        <v>72.199997</v>
      </c>
      <c r="G84" s="31">
        <v>374.220001</v>
      </c>
    </row>
    <row r="85" ht="15.75" customHeight="1">
      <c r="A85" s="30">
        <v>44827.0</v>
      </c>
      <c r="B85" s="31">
        <v>125.160004</v>
      </c>
      <c r="C85" s="31">
        <v>97.019997</v>
      </c>
      <c r="D85" s="31">
        <v>183.960007</v>
      </c>
      <c r="E85" s="31">
        <v>32.200001</v>
      </c>
      <c r="F85" s="31">
        <v>72.0</v>
      </c>
      <c r="G85" s="31">
        <v>367.950012</v>
      </c>
    </row>
    <row r="86" ht="15.75" customHeight="1">
      <c r="A86" s="30">
        <v>44830.0</v>
      </c>
      <c r="B86" s="31">
        <v>122.279999</v>
      </c>
      <c r="C86" s="31">
        <v>96.059998</v>
      </c>
      <c r="D86" s="31">
        <v>180.589996</v>
      </c>
      <c r="E86" s="31">
        <v>32.150002</v>
      </c>
      <c r="F86" s="31">
        <v>71.080002</v>
      </c>
      <c r="G86" s="31">
        <v>364.309998</v>
      </c>
    </row>
    <row r="87" ht="15.75" customHeight="1">
      <c r="A87" s="30">
        <v>44831.0</v>
      </c>
      <c r="B87" s="31">
        <v>124.129997</v>
      </c>
      <c r="C87" s="31">
        <v>96.290001</v>
      </c>
      <c r="D87" s="31">
        <v>177.869995</v>
      </c>
      <c r="E87" s="31">
        <v>32.220001</v>
      </c>
      <c r="F87" s="31">
        <v>70.769997</v>
      </c>
      <c r="G87" s="31">
        <v>363.380005</v>
      </c>
    </row>
    <row r="88" ht="15.75" customHeight="1">
      <c r="A88" s="30">
        <v>44832.0</v>
      </c>
      <c r="B88" s="31">
        <v>127.360001</v>
      </c>
      <c r="C88" s="31">
        <v>98.699997</v>
      </c>
      <c r="D88" s="31">
        <v>179.179993</v>
      </c>
      <c r="E88" s="31">
        <v>32.540001</v>
      </c>
      <c r="F88" s="31">
        <v>71.870003</v>
      </c>
      <c r="G88" s="31">
        <v>370.529999</v>
      </c>
    </row>
    <row r="89" ht="15.75" customHeight="1">
      <c r="A89" s="30">
        <v>44833.0</v>
      </c>
      <c r="B89" s="31">
        <v>122.199997</v>
      </c>
      <c r="C89" s="31">
        <v>95.330002</v>
      </c>
      <c r="D89" s="31">
        <v>180.059998</v>
      </c>
      <c r="E89" s="31">
        <v>31.77</v>
      </c>
      <c r="F89" s="31">
        <v>71.5</v>
      </c>
      <c r="G89" s="31">
        <v>362.790009</v>
      </c>
    </row>
    <row r="90" ht="15.75" customHeight="1">
      <c r="A90" s="30">
        <v>44834.0</v>
      </c>
      <c r="B90" s="31">
        <v>121.389999</v>
      </c>
      <c r="C90" s="31">
        <v>83.120003</v>
      </c>
      <c r="D90" s="31">
        <v>177.649994</v>
      </c>
      <c r="E90" s="31">
        <v>31.700001</v>
      </c>
      <c r="F90" s="31">
        <v>71.330002</v>
      </c>
      <c r="G90" s="31">
        <v>357.179993</v>
      </c>
    </row>
    <row r="91" ht="15.75" customHeight="1">
      <c r="A91" s="30">
        <v>44837.0</v>
      </c>
      <c r="B91" s="31">
        <v>125.120003</v>
      </c>
      <c r="C91" s="31">
        <v>85.400002</v>
      </c>
      <c r="D91" s="31">
        <v>181.649994</v>
      </c>
      <c r="E91" s="31">
        <v>32.029999</v>
      </c>
      <c r="F91" s="31">
        <v>71.769997</v>
      </c>
      <c r="G91" s="31">
        <v>366.609985</v>
      </c>
    </row>
    <row r="92" ht="15.75" customHeight="1">
      <c r="A92" s="30">
        <v>44838.0</v>
      </c>
      <c r="B92" s="31">
        <v>131.669998</v>
      </c>
      <c r="C92" s="31">
        <v>88.639999</v>
      </c>
      <c r="D92" s="31">
        <v>185.649994</v>
      </c>
      <c r="E92" s="31">
        <v>33.27</v>
      </c>
      <c r="F92" s="31">
        <v>71.949997</v>
      </c>
      <c r="G92" s="31">
        <v>377.970001</v>
      </c>
    </row>
    <row r="93" ht="15.75" customHeight="1">
      <c r="A93" s="30">
        <v>44839.0</v>
      </c>
      <c r="B93" s="31">
        <v>132.089996</v>
      </c>
      <c r="C93" s="31">
        <v>91.099998</v>
      </c>
      <c r="D93" s="31">
        <v>187.669998</v>
      </c>
      <c r="E93" s="31">
        <v>33.119999</v>
      </c>
      <c r="F93" s="31">
        <v>71.57</v>
      </c>
      <c r="G93" s="31">
        <v>377.089996</v>
      </c>
    </row>
    <row r="94" ht="15.75" customHeight="1">
      <c r="A94" s="30">
        <v>44840.0</v>
      </c>
      <c r="B94" s="31">
        <v>131.300003</v>
      </c>
      <c r="C94" s="31">
        <v>90.169998</v>
      </c>
      <c r="D94" s="31">
        <v>185.589996</v>
      </c>
      <c r="E94" s="31">
        <v>32.93</v>
      </c>
      <c r="F94" s="31">
        <v>71.300003</v>
      </c>
      <c r="G94" s="31">
        <v>373.200012</v>
      </c>
    </row>
    <row r="95" ht="15.75" customHeight="1">
      <c r="A95" s="30">
        <v>44841.0</v>
      </c>
      <c r="B95" s="31">
        <v>120.760002</v>
      </c>
      <c r="C95" s="31">
        <v>87.160004</v>
      </c>
      <c r="D95" s="31">
        <v>183.830002</v>
      </c>
      <c r="E95" s="31">
        <v>32.040001</v>
      </c>
      <c r="F95" s="31">
        <v>70.93</v>
      </c>
      <c r="G95" s="31">
        <v>362.790009</v>
      </c>
    </row>
    <row r="96" ht="15.75" customHeight="1">
      <c r="A96" s="30">
        <v>44844.0</v>
      </c>
      <c r="B96" s="31">
        <v>116.699997</v>
      </c>
      <c r="C96" s="31">
        <v>86.690002</v>
      </c>
      <c r="D96" s="31">
        <v>182.179993</v>
      </c>
      <c r="E96" s="31">
        <v>31.200001</v>
      </c>
      <c r="F96" s="31">
        <v>70.610001</v>
      </c>
      <c r="G96" s="31">
        <v>360.019989</v>
      </c>
    </row>
    <row r="97" ht="15.75" customHeight="1">
      <c r="A97" s="30">
        <v>44845.0</v>
      </c>
      <c r="B97" s="31">
        <v>115.860001</v>
      </c>
      <c r="C97" s="31">
        <v>87.989998</v>
      </c>
      <c r="D97" s="31">
        <v>179.139999</v>
      </c>
      <c r="E97" s="31">
        <v>30.629999</v>
      </c>
      <c r="F97" s="31">
        <v>70.629997</v>
      </c>
      <c r="G97" s="31">
        <v>357.73999</v>
      </c>
    </row>
    <row r="98" ht="15.75" customHeight="1">
      <c r="A98" s="30">
        <v>44846.0</v>
      </c>
      <c r="B98" s="31">
        <v>115.0</v>
      </c>
      <c r="C98" s="31">
        <v>88.510002</v>
      </c>
      <c r="D98" s="31">
        <v>178.240005</v>
      </c>
      <c r="E98" s="31">
        <v>30.76</v>
      </c>
      <c r="F98" s="31">
        <v>70.709999</v>
      </c>
      <c r="G98" s="31">
        <v>356.559998</v>
      </c>
    </row>
    <row r="99" ht="15.75" customHeight="1">
      <c r="A99" s="30">
        <v>44847.0</v>
      </c>
      <c r="B99" s="31">
        <v>119.599998</v>
      </c>
      <c r="C99" s="31">
        <v>89.559998</v>
      </c>
      <c r="D99" s="31">
        <v>184.660004</v>
      </c>
      <c r="E99" s="31">
        <v>30.959999</v>
      </c>
      <c r="F99" s="31">
        <v>70.459999</v>
      </c>
      <c r="G99" s="31">
        <v>365.970001</v>
      </c>
    </row>
    <row r="100" ht="15.75" customHeight="1">
      <c r="A100" s="30">
        <v>44848.0</v>
      </c>
      <c r="B100" s="31">
        <v>112.269997</v>
      </c>
      <c r="C100" s="31">
        <v>87.550003</v>
      </c>
      <c r="D100" s="31">
        <v>182.619995</v>
      </c>
      <c r="E100" s="31">
        <v>30.469999</v>
      </c>
      <c r="F100" s="31">
        <v>70.120003</v>
      </c>
      <c r="G100" s="31">
        <v>357.630005</v>
      </c>
    </row>
    <row r="101" ht="15.75" customHeight="1">
      <c r="A101" s="30">
        <v>44851.0</v>
      </c>
      <c r="B101" s="31">
        <v>118.879997</v>
      </c>
      <c r="C101" s="31">
        <v>89.970001</v>
      </c>
      <c r="D101" s="31">
        <v>185.25</v>
      </c>
      <c r="E101" s="31">
        <v>31.42</v>
      </c>
      <c r="F101" s="31">
        <v>70.269997</v>
      </c>
      <c r="G101" s="31">
        <v>366.820007</v>
      </c>
    </row>
    <row r="102" ht="15.75" customHeight="1">
      <c r="A102" s="30">
        <v>44852.0</v>
      </c>
      <c r="B102" s="31">
        <v>119.669998</v>
      </c>
      <c r="C102" s="31">
        <v>89.68</v>
      </c>
      <c r="D102" s="31">
        <v>187.169998</v>
      </c>
      <c r="E102" s="31">
        <v>31.549999</v>
      </c>
      <c r="F102" s="31">
        <v>70.43</v>
      </c>
      <c r="G102" s="31">
        <v>371.130005</v>
      </c>
    </row>
    <row r="103" ht="15.75" customHeight="1">
      <c r="A103" s="30">
        <v>44853.0</v>
      </c>
      <c r="B103" s="31">
        <v>120.510002</v>
      </c>
      <c r="C103" s="31">
        <v>88.57</v>
      </c>
      <c r="D103" s="31">
        <v>186.410004</v>
      </c>
      <c r="E103" s="31">
        <v>30.73</v>
      </c>
      <c r="F103" s="31">
        <v>69.849998</v>
      </c>
      <c r="G103" s="31">
        <v>368.5</v>
      </c>
    </row>
    <row r="104" ht="15.75" customHeight="1">
      <c r="A104" s="30">
        <v>44854.0</v>
      </c>
      <c r="B104" s="31">
        <v>121.940002</v>
      </c>
      <c r="C104" s="31">
        <v>86.830002</v>
      </c>
      <c r="D104" s="31">
        <v>187.220001</v>
      </c>
      <c r="E104" s="31">
        <v>30.84</v>
      </c>
      <c r="F104" s="31">
        <v>69.379997</v>
      </c>
      <c r="G104" s="31">
        <v>365.410004</v>
      </c>
    </row>
    <row r="105" ht="15.75" customHeight="1">
      <c r="A105" s="30">
        <v>44855.0</v>
      </c>
      <c r="B105" s="31">
        <v>124.660004</v>
      </c>
      <c r="C105" s="31">
        <v>88.5</v>
      </c>
      <c r="D105" s="31">
        <v>190.369995</v>
      </c>
      <c r="E105" s="31">
        <v>31.129999</v>
      </c>
      <c r="F105" s="31">
        <v>69.5</v>
      </c>
      <c r="G105" s="31">
        <v>374.290009</v>
      </c>
    </row>
    <row r="106" ht="15.75" customHeight="1">
      <c r="A106" s="30">
        <v>44858.0</v>
      </c>
      <c r="B106" s="31">
        <v>125.989998</v>
      </c>
      <c r="C106" s="31">
        <v>88.010002</v>
      </c>
      <c r="D106" s="31">
        <v>190.710007</v>
      </c>
      <c r="E106" s="31">
        <v>29.620001</v>
      </c>
      <c r="F106" s="31">
        <v>69.400002</v>
      </c>
      <c r="G106" s="31">
        <v>378.869995</v>
      </c>
    </row>
    <row r="107" ht="15.75" customHeight="1">
      <c r="A107" s="30">
        <v>44859.0</v>
      </c>
      <c r="B107" s="31">
        <v>132.610001</v>
      </c>
      <c r="C107" s="31">
        <v>91.720001</v>
      </c>
      <c r="D107" s="31">
        <v>194.380005</v>
      </c>
      <c r="E107" s="31">
        <v>30.049999</v>
      </c>
      <c r="F107" s="31">
        <v>70.059998</v>
      </c>
      <c r="G107" s="31">
        <v>384.920013</v>
      </c>
    </row>
    <row r="108" ht="15.75" customHeight="1">
      <c r="A108" s="30">
        <v>44860.0</v>
      </c>
      <c r="B108" s="31">
        <v>128.960007</v>
      </c>
      <c r="C108" s="31">
        <v>92.389999</v>
      </c>
      <c r="D108" s="31">
        <v>203.330002</v>
      </c>
      <c r="E108" s="31">
        <v>30.98</v>
      </c>
      <c r="F108" s="31">
        <v>70.339996</v>
      </c>
      <c r="G108" s="31">
        <v>382.019989</v>
      </c>
    </row>
    <row r="109" ht="15.75" customHeight="1">
      <c r="A109" s="30">
        <v>44861.0</v>
      </c>
      <c r="B109" s="31">
        <v>131.759995</v>
      </c>
      <c r="C109" s="31">
        <v>90.540001</v>
      </c>
      <c r="D109" s="31">
        <v>204.289993</v>
      </c>
      <c r="E109" s="31">
        <v>30.66</v>
      </c>
      <c r="F109" s="31">
        <v>70.709999</v>
      </c>
      <c r="G109" s="31">
        <v>379.980011</v>
      </c>
    </row>
    <row r="110" ht="15.75" customHeight="1">
      <c r="A110" s="30">
        <v>44862.0</v>
      </c>
      <c r="B110" s="31">
        <v>138.339996</v>
      </c>
      <c r="C110" s="31">
        <v>93.830002</v>
      </c>
      <c r="D110" s="31">
        <v>209.339996</v>
      </c>
      <c r="E110" s="31">
        <v>30.49</v>
      </c>
      <c r="F110" s="31">
        <v>70.57</v>
      </c>
      <c r="G110" s="31">
        <v>389.019989</v>
      </c>
    </row>
    <row r="111" ht="15.75" customHeight="1">
      <c r="A111" s="30">
        <v>44865.0</v>
      </c>
      <c r="B111" s="31">
        <v>134.970001</v>
      </c>
      <c r="C111" s="31">
        <v>92.68</v>
      </c>
      <c r="D111" s="31">
        <v>207.160004</v>
      </c>
      <c r="E111" s="31">
        <v>30.23</v>
      </c>
      <c r="F111" s="31">
        <v>70.349998</v>
      </c>
      <c r="G111" s="31">
        <v>386.209991</v>
      </c>
    </row>
    <row r="112" ht="15.75" customHeight="1">
      <c r="A112" s="30">
        <v>44866.0</v>
      </c>
      <c r="B112" s="31">
        <v>135.429993</v>
      </c>
      <c r="C112" s="31">
        <v>93.769997</v>
      </c>
      <c r="D112" s="31">
        <v>206.929993</v>
      </c>
      <c r="E112" s="31">
        <v>30.92</v>
      </c>
      <c r="F112" s="31">
        <v>70.260002</v>
      </c>
      <c r="G112" s="31">
        <v>384.519989</v>
      </c>
    </row>
    <row r="113" ht="15.75" customHeight="1">
      <c r="A113" s="30">
        <v>44867.0</v>
      </c>
      <c r="B113" s="31">
        <v>132.190002</v>
      </c>
      <c r="C113" s="31">
        <v>90.300003</v>
      </c>
      <c r="D113" s="31">
        <v>200.949997</v>
      </c>
      <c r="E113" s="31">
        <v>30.66</v>
      </c>
      <c r="F113" s="31">
        <v>70.150002</v>
      </c>
      <c r="G113" s="31">
        <v>374.869995</v>
      </c>
    </row>
    <row r="114" ht="15.75" customHeight="1">
      <c r="A114" s="30">
        <v>44868.0</v>
      </c>
      <c r="B114" s="31">
        <v>134.210007</v>
      </c>
      <c r="C114" s="31">
        <v>90.400002</v>
      </c>
      <c r="D114" s="31">
        <v>194.75</v>
      </c>
      <c r="E114" s="31">
        <v>30.83</v>
      </c>
      <c r="F114" s="31">
        <v>69.879997</v>
      </c>
      <c r="G114" s="31">
        <v>371.01001</v>
      </c>
    </row>
    <row r="115" ht="15.75" customHeight="1">
      <c r="A115" s="30">
        <v>44869.0</v>
      </c>
      <c r="B115" s="31">
        <v>141.559998</v>
      </c>
      <c r="C115" s="31">
        <v>95.790001</v>
      </c>
      <c r="D115" s="31">
        <v>196.979996</v>
      </c>
      <c r="E115" s="31">
        <v>32.150002</v>
      </c>
      <c r="F115" s="31">
        <v>69.900002</v>
      </c>
      <c r="G115" s="31">
        <v>376.350006</v>
      </c>
    </row>
    <row r="116" ht="15.75" customHeight="1">
      <c r="A116" s="30">
        <v>44872.0</v>
      </c>
      <c r="B116" s="31">
        <v>143.009995</v>
      </c>
      <c r="C116" s="31">
        <v>93.440002</v>
      </c>
      <c r="D116" s="31">
        <v>200.100006</v>
      </c>
      <c r="E116" s="31">
        <v>32.220001</v>
      </c>
      <c r="F116" s="31">
        <v>69.629997</v>
      </c>
      <c r="G116" s="31">
        <v>379.950012</v>
      </c>
    </row>
    <row r="117" ht="15.75" customHeight="1">
      <c r="A117" s="30">
        <v>44873.0</v>
      </c>
      <c r="B117" s="31">
        <v>146.020004</v>
      </c>
      <c r="C117" s="31">
        <v>93.75</v>
      </c>
      <c r="D117" s="31">
        <v>201.779999</v>
      </c>
      <c r="E117" s="31">
        <v>32.439999</v>
      </c>
      <c r="F117" s="31">
        <v>69.940002</v>
      </c>
      <c r="G117" s="31">
        <v>382.0</v>
      </c>
    </row>
    <row r="118" ht="15.75" customHeight="1">
      <c r="A118" s="30">
        <v>44874.0</v>
      </c>
      <c r="B118" s="31">
        <v>137.759995</v>
      </c>
      <c r="C118" s="31">
        <v>92.099998</v>
      </c>
      <c r="D118" s="31">
        <v>193.929993</v>
      </c>
      <c r="E118" s="31">
        <v>31.65</v>
      </c>
      <c r="F118" s="31">
        <v>70.040001</v>
      </c>
      <c r="G118" s="31">
        <v>374.130005</v>
      </c>
    </row>
    <row r="119" ht="15.75" customHeight="1">
      <c r="A119" s="30">
        <v>44875.0</v>
      </c>
      <c r="B119" s="31">
        <v>157.5</v>
      </c>
      <c r="C119" s="31">
        <v>99.489998</v>
      </c>
      <c r="D119" s="31">
        <v>205.570007</v>
      </c>
      <c r="E119" s="31">
        <v>33.32</v>
      </c>
      <c r="F119" s="31">
        <v>71.489998</v>
      </c>
      <c r="G119" s="31">
        <v>394.690002</v>
      </c>
    </row>
    <row r="120" ht="15.75" customHeight="1">
      <c r="A120" s="30">
        <v>44876.0</v>
      </c>
      <c r="B120" s="31">
        <v>163.270004</v>
      </c>
      <c r="C120" s="31">
        <v>106.089996</v>
      </c>
      <c r="D120" s="31">
        <v>205.0</v>
      </c>
      <c r="E120" s="31">
        <v>34.599998</v>
      </c>
      <c r="F120" s="31">
        <v>71.489998</v>
      </c>
      <c r="G120" s="31">
        <v>398.51001</v>
      </c>
    </row>
    <row r="121" ht="15.75" customHeight="1">
      <c r="A121" s="30">
        <v>44879.0</v>
      </c>
      <c r="B121" s="31">
        <v>162.949997</v>
      </c>
      <c r="C121" s="31">
        <v>104.389999</v>
      </c>
      <c r="D121" s="31">
        <v>206.860001</v>
      </c>
      <c r="E121" s="31">
        <v>34.529999</v>
      </c>
      <c r="F121" s="31">
        <v>71.260002</v>
      </c>
      <c r="G121" s="31">
        <v>395.119995</v>
      </c>
    </row>
    <row r="122" ht="15.75" customHeight="1">
      <c r="A122" s="30">
        <v>44880.0</v>
      </c>
      <c r="B122" s="31">
        <v>166.660004</v>
      </c>
      <c r="C122" s="31">
        <v>106.709999</v>
      </c>
      <c r="D122" s="31">
        <v>209.990005</v>
      </c>
      <c r="E122" s="31">
        <v>35.880001</v>
      </c>
      <c r="F122" s="31">
        <v>71.760002</v>
      </c>
      <c r="G122" s="31">
        <v>398.48999</v>
      </c>
    </row>
    <row r="123" ht="15.75" customHeight="1">
      <c r="A123" s="30">
        <v>44881.0</v>
      </c>
      <c r="B123" s="31">
        <v>159.100006</v>
      </c>
      <c r="C123" s="31">
        <v>105.230003</v>
      </c>
      <c r="D123" s="31">
        <v>210.139999</v>
      </c>
      <c r="E123" s="31">
        <v>35.369999</v>
      </c>
      <c r="F123" s="31">
        <v>72.169998</v>
      </c>
      <c r="G123" s="31">
        <v>395.450012</v>
      </c>
    </row>
    <row r="124" ht="15.75" customHeight="1">
      <c r="A124" s="30">
        <v>44882.0</v>
      </c>
      <c r="B124" s="31">
        <v>156.770004</v>
      </c>
      <c r="C124" s="31">
        <v>105.360001</v>
      </c>
      <c r="D124" s="31">
        <v>210.990005</v>
      </c>
      <c r="E124" s="31">
        <v>35.540001</v>
      </c>
      <c r="F124" s="31">
        <v>71.870003</v>
      </c>
      <c r="G124" s="31">
        <v>394.23999</v>
      </c>
    </row>
    <row r="125" ht="15.75" customHeight="1">
      <c r="A125" s="30">
        <v>44883.0</v>
      </c>
      <c r="B125" s="31">
        <v>154.089996</v>
      </c>
      <c r="C125" s="31">
        <v>105.419998</v>
      </c>
      <c r="D125" s="31">
        <v>210.800003</v>
      </c>
      <c r="E125" s="31">
        <v>35.259998</v>
      </c>
      <c r="F125" s="31">
        <v>71.75</v>
      </c>
      <c r="G125" s="31">
        <v>396.029999</v>
      </c>
    </row>
    <row r="126" ht="15.75" customHeight="1">
      <c r="A126" s="30">
        <v>44886.0</v>
      </c>
      <c r="B126" s="31">
        <v>153.169998</v>
      </c>
      <c r="C126" s="31">
        <v>103.830002</v>
      </c>
      <c r="D126" s="31">
        <v>206.320007</v>
      </c>
      <c r="E126" s="31">
        <v>34.580002</v>
      </c>
      <c r="F126" s="31">
        <v>71.75</v>
      </c>
      <c r="G126" s="31">
        <v>394.589996</v>
      </c>
    </row>
    <row r="127" ht="15.75" customHeight="1">
      <c r="A127" s="30">
        <v>44887.0</v>
      </c>
      <c r="B127" s="31">
        <v>160.380005</v>
      </c>
      <c r="C127" s="31">
        <v>105.970001</v>
      </c>
      <c r="D127" s="31">
        <v>210.330002</v>
      </c>
      <c r="E127" s="31">
        <v>34.43</v>
      </c>
      <c r="F127" s="31">
        <v>72.120003</v>
      </c>
      <c r="G127" s="31">
        <v>399.899994</v>
      </c>
    </row>
    <row r="128" ht="15.75" customHeight="1">
      <c r="A128" s="30">
        <v>44888.0</v>
      </c>
      <c r="B128" s="31">
        <v>165.190002</v>
      </c>
      <c r="C128" s="31">
        <v>106.650002</v>
      </c>
      <c r="D128" s="31">
        <v>211.729996</v>
      </c>
      <c r="E128" s="31">
        <v>34.540001</v>
      </c>
      <c r="F128" s="31">
        <v>72.559998</v>
      </c>
      <c r="G128" s="31">
        <v>402.420013</v>
      </c>
    </row>
    <row r="129" ht="15.75" customHeight="1">
      <c r="A129" s="30">
        <v>44890.0</v>
      </c>
      <c r="B129" s="31">
        <v>162.699997</v>
      </c>
      <c r="C129" s="31">
        <v>105.959999</v>
      </c>
      <c r="D129" s="31">
        <v>213.789993</v>
      </c>
      <c r="E129" s="31">
        <v>34.299999</v>
      </c>
      <c r="F129" s="31">
        <v>72.559998</v>
      </c>
      <c r="G129" s="31">
        <v>402.329987</v>
      </c>
    </row>
    <row r="130" ht="15.75" customHeight="1">
      <c r="A130" s="30">
        <v>44893.0</v>
      </c>
      <c r="B130" s="31">
        <v>158.270004</v>
      </c>
      <c r="C130" s="31">
        <v>104.959999</v>
      </c>
      <c r="D130" s="31">
        <v>211.259995</v>
      </c>
      <c r="E130" s="31">
        <v>34.189999</v>
      </c>
      <c r="F130" s="31">
        <v>72.470001</v>
      </c>
      <c r="G130" s="31">
        <v>395.910004</v>
      </c>
    </row>
    <row r="131" ht="15.75" customHeight="1">
      <c r="A131" s="30">
        <v>44894.0</v>
      </c>
      <c r="B131" s="31">
        <v>156.389999</v>
      </c>
      <c r="C131" s="31">
        <v>106.25</v>
      </c>
      <c r="D131" s="31">
        <v>209.059998</v>
      </c>
      <c r="E131" s="31">
        <v>34.959999</v>
      </c>
      <c r="F131" s="31">
        <v>72.199997</v>
      </c>
      <c r="G131" s="31">
        <v>395.230011</v>
      </c>
    </row>
    <row r="132" ht="15.75" customHeight="1">
      <c r="A132" s="30">
        <v>44895.0</v>
      </c>
      <c r="B132" s="31">
        <v>169.229996</v>
      </c>
      <c r="C132" s="31">
        <v>109.690002</v>
      </c>
      <c r="D132" s="31">
        <v>217.0</v>
      </c>
      <c r="E132" s="31">
        <v>36.369999</v>
      </c>
      <c r="F132" s="31">
        <v>72.760002</v>
      </c>
      <c r="G132" s="31">
        <v>407.679993</v>
      </c>
    </row>
    <row r="133" ht="15.75" customHeight="1">
      <c r="A133" s="30">
        <v>44896.0</v>
      </c>
      <c r="B133" s="31">
        <v>171.350006</v>
      </c>
      <c r="C133" s="31">
        <v>111.110001</v>
      </c>
      <c r="D133" s="31">
        <v>217.0</v>
      </c>
      <c r="E133" s="31">
        <v>36.459999</v>
      </c>
      <c r="F133" s="31">
        <v>73.199997</v>
      </c>
      <c r="G133" s="31">
        <v>407.380005</v>
      </c>
    </row>
    <row r="134" ht="15.75" customHeight="1">
      <c r="A134" s="30">
        <v>44897.0</v>
      </c>
      <c r="B134" s="31">
        <v>168.759995</v>
      </c>
      <c r="C134" s="31">
        <v>112.199997</v>
      </c>
      <c r="D134" s="31">
        <v>217.660004</v>
      </c>
      <c r="E134" s="31">
        <v>36.73</v>
      </c>
      <c r="F134" s="31">
        <v>73.5</v>
      </c>
      <c r="G134" s="31">
        <v>406.910004</v>
      </c>
    </row>
    <row r="135" ht="15.75" customHeight="1">
      <c r="A135" s="30">
        <v>44900.0</v>
      </c>
      <c r="B135" s="31">
        <v>166.100006</v>
      </c>
      <c r="C135" s="31">
        <v>109.620003</v>
      </c>
      <c r="D135" s="31">
        <v>213.679993</v>
      </c>
      <c r="E135" s="31">
        <v>36.43</v>
      </c>
      <c r="F135" s="31">
        <v>72.919998</v>
      </c>
      <c r="G135" s="31">
        <v>399.589996</v>
      </c>
    </row>
    <row r="136" ht="15.75" customHeight="1">
      <c r="A136" s="30">
        <v>44901.0</v>
      </c>
      <c r="B136" s="31">
        <v>159.869995</v>
      </c>
      <c r="C136" s="31">
        <v>107.93</v>
      </c>
      <c r="D136" s="31">
        <v>209.080002</v>
      </c>
      <c r="E136" s="31">
        <v>36.16</v>
      </c>
      <c r="F136" s="31">
        <v>73.160004</v>
      </c>
      <c r="G136" s="31">
        <v>393.829987</v>
      </c>
    </row>
    <row r="137" ht="15.75" customHeight="1">
      <c r="A137" s="30">
        <v>44902.0</v>
      </c>
      <c r="B137" s="31">
        <v>161.199997</v>
      </c>
      <c r="C137" s="31">
        <v>108.330002</v>
      </c>
      <c r="D137" s="31">
        <v>207.809998</v>
      </c>
      <c r="E137" s="31">
        <v>35.939999</v>
      </c>
      <c r="F137" s="31">
        <v>73.800003</v>
      </c>
      <c r="G137" s="31">
        <v>393.160004</v>
      </c>
    </row>
    <row r="138" ht="15.75" customHeight="1">
      <c r="A138" s="30">
        <v>44903.0</v>
      </c>
      <c r="B138" s="31">
        <v>171.690002</v>
      </c>
      <c r="C138" s="31">
        <v>111.360001</v>
      </c>
      <c r="D138" s="31">
        <v>209.100006</v>
      </c>
      <c r="E138" s="31">
        <v>36.73</v>
      </c>
      <c r="F138" s="31">
        <v>73.589996</v>
      </c>
      <c r="G138" s="31">
        <v>396.23999</v>
      </c>
    </row>
    <row r="139" ht="15.75" customHeight="1">
      <c r="A139" s="30">
        <v>44904.0</v>
      </c>
      <c r="B139" s="31">
        <v>170.009995</v>
      </c>
      <c r="C139" s="31">
        <v>109.419998</v>
      </c>
      <c r="D139" s="31">
        <v>208.699997</v>
      </c>
      <c r="E139" s="31">
        <v>36.669998</v>
      </c>
      <c r="F139" s="31">
        <v>73.160004</v>
      </c>
      <c r="G139" s="31">
        <v>393.279999</v>
      </c>
    </row>
    <row r="140" ht="15.75" customHeight="1">
      <c r="A140" s="30">
        <v>44907.0</v>
      </c>
      <c r="B140" s="31">
        <v>175.350006</v>
      </c>
      <c r="C140" s="31">
        <v>112.07</v>
      </c>
      <c r="D140" s="31">
        <v>214.589996</v>
      </c>
      <c r="E140" s="31">
        <v>36.32</v>
      </c>
      <c r="F140" s="31">
        <v>73.160004</v>
      </c>
      <c r="G140" s="31">
        <v>398.950012</v>
      </c>
    </row>
    <row r="141" ht="15.75" customHeight="1">
      <c r="A141" s="30">
        <v>44908.0</v>
      </c>
      <c r="B141" s="31">
        <v>180.720001</v>
      </c>
      <c r="C141" s="31">
        <v>112.849998</v>
      </c>
      <c r="D141" s="31">
        <v>213.039993</v>
      </c>
      <c r="E141" s="31">
        <v>36.639999</v>
      </c>
      <c r="F141" s="31">
        <v>73.660004</v>
      </c>
      <c r="G141" s="31">
        <v>401.970001</v>
      </c>
    </row>
    <row r="142" ht="15.75" customHeight="1">
      <c r="A142" s="30">
        <v>44909.0</v>
      </c>
      <c r="B142" s="31">
        <v>176.740005</v>
      </c>
      <c r="C142" s="31">
        <v>111.449997</v>
      </c>
      <c r="D142" s="31">
        <v>213.320007</v>
      </c>
      <c r="E142" s="31">
        <v>36.639999</v>
      </c>
      <c r="F142" s="31">
        <v>73.839996</v>
      </c>
      <c r="G142" s="31">
        <v>399.399994</v>
      </c>
    </row>
    <row r="143" ht="15.75" customHeight="1">
      <c r="A143" s="30">
        <v>44910.0</v>
      </c>
      <c r="B143" s="31">
        <v>169.520004</v>
      </c>
      <c r="C143" s="31">
        <v>108.510002</v>
      </c>
      <c r="D143" s="31">
        <v>207.910004</v>
      </c>
      <c r="E143" s="31">
        <v>35.490002</v>
      </c>
      <c r="F143" s="31">
        <v>73.879997</v>
      </c>
      <c r="G143" s="31">
        <v>389.630005</v>
      </c>
    </row>
    <row r="144" ht="15.75" customHeight="1">
      <c r="A144" s="30">
        <v>44911.0</v>
      </c>
      <c r="B144" s="31">
        <v>165.710007</v>
      </c>
      <c r="C144" s="31">
        <v>105.949997</v>
      </c>
      <c r="D144" s="31">
        <v>206.889999</v>
      </c>
      <c r="E144" s="31">
        <v>35.439999</v>
      </c>
      <c r="F144" s="31">
        <v>73.690002</v>
      </c>
      <c r="G144" s="31">
        <v>383.269989</v>
      </c>
    </row>
    <row r="145" ht="15.75" customHeight="1">
      <c r="A145" s="30">
        <v>44914.0</v>
      </c>
      <c r="B145" s="31">
        <v>162.539993</v>
      </c>
      <c r="C145" s="31">
        <v>103.050003</v>
      </c>
      <c r="D145" s="31">
        <v>204.820007</v>
      </c>
      <c r="E145" s="31">
        <v>35.310001</v>
      </c>
      <c r="F145" s="31">
        <v>73.25</v>
      </c>
      <c r="G145" s="31">
        <v>380.019989</v>
      </c>
    </row>
    <row r="146" ht="15.75" customHeight="1">
      <c r="A146" s="30">
        <v>44915.0</v>
      </c>
      <c r="B146" s="31">
        <v>160.850006</v>
      </c>
      <c r="C146" s="31">
        <v>103.209999</v>
      </c>
      <c r="D146" s="31">
        <v>205.360001</v>
      </c>
      <c r="E146" s="31">
        <v>35.099998</v>
      </c>
      <c r="F146" s="31">
        <v>72.769997</v>
      </c>
      <c r="G146" s="31">
        <v>380.540009</v>
      </c>
    </row>
    <row r="147" ht="15.75" customHeight="1">
      <c r="A147" s="30">
        <v>44916.0</v>
      </c>
      <c r="B147" s="31">
        <v>165.009995</v>
      </c>
      <c r="C147" s="31">
        <v>115.779999</v>
      </c>
      <c r="D147" s="31">
        <v>206.809998</v>
      </c>
      <c r="E147" s="31">
        <v>35.299999</v>
      </c>
      <c r="F147" s="31">
        <v>72.940002</v>
      </c>
      <c r="G147" s="31">
        <v>386.230011</v>
      </c>
    </row>
    <row r="148" ht="15.75" customHeight="1">
      <c r="A148" s="30">
        <v>44917.0</v>
      </c>
      <c r="B148" s="31">
        <v>153.389999</v>
      </c>
      <c r="C148" s="31">
        <v>116.709999</v>
      </c>
      <c r="D148" s="31">
        <v>205.059998</v>
      </c>
      <c r="E148" s="31">
        <v>34.849998</v>
      </c>
      <c r="F148" s="31">
        <v>72.93</v>
      </c>
      <c r="G148" s="31">
        <v>380.720001</v>
      </c>
    </row>
    <row r="149" ht="15.75" customHeight="1">
      <c r="A149" s="30">
        <v>44918.0</v>
      </c>
      <c r="B149" s="31">
        <v>152.059998</v>
      </c>
      <c r="C149" s="31">
        <v>116.25</v>
      </c>
      <c r="D149" s="31">
        <v>205.830002</v>
      </c>
      <c r="E149" s="31">
        <v>34.639999</v>
      </c>
      <c r="F149" s="31">
        <v>72.529999</v>
      </c>
      <c r="G149" s="31">
        <v>382.910004</v>
      </c>
    </row>
    <row r="150" ht="15.75" customHeight="1">
      <c r="A150" s="30">
        <v>44922.0</v>
      </c>
      <c r="B150" s="31">
        <v>141.210007</v>
      </c>
      <c r="C150" s="31">
        <v>117.559998</v>
      </c>
      <c r="D150" s="31">
        <v>206.289993</v>
      </c>
      <c r="E150" s="31">
        <v>35.330002</v>
      </c>
      <c r="F150" s="31">
        <v>71.970001</v>
      </c>
      <c r="G150" s="31">
        <v>381.399994</v>
      </c>
    </row>
    <row r="151" ht="15.75" customHeight="1">
      <c r="A151" s="30">
        <v>44923.0</v>
      </c>
      <c r="B151" s="31">
        <v>140.360001</v>
      </c>
      <c r="C151" s="31">
        <v>114.980003</v>
      </c>
      <c r="D151" s="31">
        <v>204.990005</v>
      </c>
      <c r="E151" s="31">
        <v>34.709999</v>
      </c>
      <c r="F151" s="31">
        <v>71.870003</v>
      </c>
      <c r="G151" s="31">
        <v>376.660004</v>
      </c>
    </row>
    <row r="152" ht="15.75" customHeight="1">
      <c r="A152" s="30">
        <v>44924.0</v>
      </c>
      <c r="B152" s="31">
        <v>146.029999</v>
      </c>
      <c r="C152" s="31">
        <v>117.349998</v>
      </c>
      <c r="D152" s="31">
        <v>208.059998</v>
      </c>
      <c r="E152" s="31">
        <v>35.560001</v>
      </c>
      <c r="F152" s="31">
        <v>72.139999</v>
      </c>
      <c r="G152" s="31">
        <v>383.440002</v>
      </c>
    </row>
    <row r="153" ht="15.75" customHeight="1">
      <c r="A153" s="30">
        <v>44925.0</v>
      </c>
      <c r="B153" s="31">
        <v>146.139999</v>
      </c>
      <c r="C153" s="31">
        <v>117.010002</v>
      </c>
      <c r="D153" s="31">
        <v>207.759995</v>
      </c>
      <c r="E153" s="31">
        <v>35.200001</v>
      </c>
      <c r="F153" s="31">
        <v>71.839996</v>
      </c>
      <c r="G153" s="31">
        <v>382.429993</v>
      </c>
    </row>
    <row r="154" ht="15.75" customHeight="1">
      <c r="A154" s="30">
        <v>44929.0</v>
      </c>
      <c r="B154" s="31">
        <v>143.149994</v>
      </c>
      <c r="C154" s="31">
        <v>118.75</v>
      </c>
      <c r="D154" s="31">
        <v>207.389999</v>
      </c>
      <c r="E154" s="31">
        <v>35.830002</v>
      </c>
      <c r="F154" s="31">
        <v>72.220001</v>
      </c>
      <c r="G154" s="31">
        <v>380.820007</v>
      </c>
    </row>
    <row r="155" ht="15.75" customHeight="1">
      <c r="A155" s="30">
        <v>44930.0</v>
      </c>
      <c r="B155" s="31">
        <v>147.490005</v>
      </c>
      <c r="C155" s="31">
        <v>121.209999</v>
      </c>
      <c r="D155" s="31">
        <v>212.610001</v>
      </c>
      <c r="E155" s="31">
        <v>36.959999</v>
      </c>
      <c r="F155" s="31">
        <v>72.629997</v>
      </c>
      <c r="G155" s="31">
        <v>383.76001</v>
      </c>
    </row>
    <row r="156" ht="15.75" customHeight="1">
      <c r="A156" s="30">
        <v>44931.0</v>
      </c>
      <c r="B156" s="31">
        <v>142.649994</v>
      </c>
      <c r="C156" s="31">
        <v>120.620003</v>
      </c>
      <c r="D156" s="31">
        <v>211.110001</v>
      </c>
      <c r="E156" s="31">
        <v>37.27</v>
      </c>
      <c r="F156" s="31">
        <v>72.550003</v>
      </c>
      <c r="G156" s="31">
        <v>379.380005</v>
      </c>
    </row>
    <row r="157" ht="15.75" customHeight="1">
      <c r="A157" s="30">
        <v>44932.0</v>
      </c>
      <c r="B157" s="31">
        <v>148.589996</v>
      </c>
      <c r="C157" s="31">
        <v>124.529999</v>
      </c>
      <c r="D157" s="31">
        <v>217.75</v>
      </c>
      <c r="E157" s="31">
        <v>37.799999</v>
      </c>
      <c r="F157" s="31">
        <v>73.349998</v>
      </c>
      <c r="G157" s="31">
        <v>388.079987</v>
      </c>
    </row>
    <row r="158" ht="15.75" customHeight="1">
      <c r="A158" s="30">
        <v>44935.0</v>
      </c>
      <c r="B158" s="31">
        <v>156.279999</v>
      </c>
      <c r="C158" s="31">
        <v>124.849998</v>
      </c>
      <c r="D158" s="31">
        <v>218.600006</v>
      </c>
      <c r="E158" s="31">
        <v>38.119999</v>
      </c>
      <c r="F158" s="31">
        <v>73.550003</v>
      </c>
      <c r="G158" s="31">
        <v>387.859985</v>
      </c>
    </row>
    <row r="159" ht="15.75" customHeight="1">
      <c r="A159" s="30">
        <v>44936.0</v>
      </c>
      <c r="B159" s="31">
        <v>159.089996</v>
      </c>
      <c r="C159" s="31">
        <v>125.839996</v>
      </c>
      <c r="D159" s="31">
        <v>221.089996</v>
      </c>
      <c r="E159" s="31">
        <v>38.349998</v>
      </c>
      <c r="F159" s="31">
        <v>73.260002</v>
      </c>
      <c r="G159" s="31">
        <v>390.579987</v>
      </c>
    </row>
    <row r="160" ht="15.75" customHeight="1">
      <c r="A160" s="30">
        <v>44937.0</v>
      </c>
      <c r="B160" s="31">
        <v>160.009995</v>
      </c>
      <c r="C160" s="31">
        <v>127.940002</v>
      </c>
      <c r="D160" s="31">
        <v>222.100006</v>
      </c>
      <c r="E160" s="31">
        <v>38.48</v>
      </c>
      <c r="F160" s="31">
        <v>73.650002</v>
      </c>
      <c r="G160" s="31">
        <v>395.519989</v>
      </c>
    </row>
    <row r="161" ht="15.75" customHeight="1">
      <c r="A161" s="30">
        <v>44938.0</v>
      </c>
      <c r="B161" s="31">
        <v>165.110001</v>
      </c>
      <c r="C161" s="31">
        <v>127.889999</v>
      </c>
      <c r="D161" s="31">
        <v>223.619995</v>
      </c>
      <c r="E161" s="31">
        <v>38.66</v>
      </c>
      <c r="F161" s="31">
        <v>74.220001</v>
      </c>
      <c r="G161" s="31">
        <v>396.959991</v>
      </c>
    </row>
    <row r="162" ht="15.75" customHeight="1">
      <c r="A162" s="30">
        <v>44939.0</v>
      </c>
      <c r="B162" s="31">
        <v>168.990005</v>
      </c>
      <c r="C162" s="31">
        <v>128.850006</v>
      </c>
      <c r="D162" s="31">
        <v>223.059998</v>
      </c>
      <c r="E162" s="31">
        <v>39.299999</v>
      </c>
      <c r="F162" s="31">
        <v>73.970001</v>
      </c>
      <c r="G162" s="31">
        <v>398.5</v>
      </c>
    </row>
    <row r="163" ht="15.75" customHeight="1">
      <c r="A163" s="30">
        <v>44943.0</v>
      </c>
      <c r="B163" s="31">
        <v>177.020004</v>
      </c>
      <c r="C163" s="31">
        <v>128.139999</v>
      </c>
      <c r="D163" s="31">
        <v>223.0</v>
      </c>
      <c r="E163" s="31">
        <v>39.189999</v>
      </c>
      <c r="F163" s="31">
        <v>73.870003</v>
      </c>
      <c r="G163" s="31">
        <v>397.769989</v>
      </c>
    </row>
    <row r="164" ht="15.75" customHeight="1">
      <c r="A164" s="30">
        <v>44944.0</v>
      </c>
      <c r="B164" s="31">
        <v>173.770004</v>
      </c>
      <c r="C164" s="31">
        <v>126.43</v>
      </c>
      <c r="D164" s="31">
        <v>219.460007</v>
      </c>
      <c r="E164" s="31">
        <v>38.830002</v>
      </c>
      <c r="F164" s="31">
        <v>74.550003</v>
      </c>
      <c r="G164" s="31">
        <v>391.48999</v>
      </c>
    </row>
    <row r="165" ht="15.75" customHeight="1">
      <c r="A165" s="30">
        <v>44945.0</v>
      </c>
      <c r="B165" s="31">
        <v>167.649994</v>
      </c>
      <c r="C165" s="31">
        <v>124.529999</v>
      </c>
      <c r="D165" s="31">
        <v>220.410004</v>
      </c>
      <c r="E165" s="31">
        <v>39.220001</v>
      </c>
      <c r="F165" s="31">
        <v>74.400002</v>
      </c>
      <c r="G165" s="31">
        <v>388.640015</v>
      </c>
    </row>
    <row r="166" ht="15.75" customHeight="1">
      <c r="A166" s="30">
        <v>44946.0</v>
      </c>
      <c r="B166" s="31">
        <v>178.389999</v>
      </c>
      <c r="C166" s="31">
        <v>126.620003</v>
      </c>
      <c r="D166" s="31">
        <v>224.309998</v>
      </c>
      <c r="E166" s="31">
        <v>40.0</v>
      </c>
      <c r="F166" s="31">
        <v>74.07</v>
      </c>
      <c r="G166" s="31">
        <v>395.880005</v>
      </c>
    </row>
    <row r="167" ht="15.75" customHeight="1">
      <c r="A167" s="30">
        <v>44949.0</v>
      </c>
      <c r="B167" s="31">
        <v>191.929993</v>
      </c>
      <c r="C167" s="31">
        <v>128.289993</v>
      </c>
      <c r="D167" s="31">
        <v>224.179993</v>
      </c>
      <c r="E167" s="31">
        <v>40.459999</v>
      </c>
      <c r="F167" s="31">
        <v>73.889999</v>
      </c>
      <c r="G167" s="31">
        <v>400.630005</v>
      </c>
    </row>
    <row r="168" ht="15.75" customHeight="1">
      <c r="A168" s="30">
        <v>44950.0</v>
      </c>
      <c r="B168" s="31">
        <v>192.649994</v>
      </c>
      <c r="C168" s="31">
        <v>126.830002</v>
      </c>
      <c r="D168" s="31">
        <v>223.889999</v>
      </c>
      <c r="E168" s="31">
        <v>40.389999</v>
      </c>
      <c r="F168" s="31">
        <v>74.220001</v>
      </c>
      <c r="G168" s="31">
        <v>400.200012</v>
      </c>
    </row>
    <row r="169" ht="15.75" customHeight="1">
      <c r="A169" s="30">
        <v>44951.0</v>
      </c>
      <c r="B169" s="31">
        <v>193.229996</v>
      </c>
      <c r="C169" s="31">
        <v>126.82</v>
      </c>
      <c r="D169" s="31">
        <v>224.899994</v>
      </c>
      <c r="E169" s="31">
        <v>40.34</v>
      </c>
      <c r="F169" s="31">
        <v>74.309998</v>
      </c>
      <c r="G169" s="31">
        <v>400.350006</v>
      </c>
    </row>
    <row r="170" ht="15.75" customHeight="1">
      <c r="A170" s="30">
        <v>44952.0</v>
      </c>
      <c r="B170" s="31">
        <v>198.020004</v>
      </c>
      <c r="C170" s="31">
        <v>127.529999</v>
      </c>
      <c r="D170" s="31">
        <v>224.710007</v>
      </c>
      <c r="E170" s="31">
        <v>40.82</v>
      </c>
      <c r="F170" s="31">
        <v>74.169998</v>
      </c>
      <c r="G170" s="31">
        <v>404.75</v>
      </c>
    </row>
    <row r="171" ht="15.75" customHeight="1">
      <c r="A171" s="30">
        <v>44953.0</v>
      </c>
      <c r="B171" s="31">
        <v>203.649994</v>
      </c>
      <c r="C171" s="31">
        <v>127.529999</v>
      </c>
      <c r="D171" s="31">
        <v>231.440002</v>
      </c>
      <c r="E171" s="31">
        <v>40.73</v>
      </c>
      <c r="F171" s="31">
        <v>74.089996</v>
      </c>
      <c r="G171" s="31">
        <v>405.679993</v>
      </c>
    </row>
    <row r="172" ht="15.75" customHeight="1">
      <c r="A172" s="30">
        <v>44956.0</v>
      </c>
      <c r="B172" s="31">
        <v>191.619995</v>
      </c>
      <c r="C172" s="31">
        <v>126.370003</v>
      </c>
      <c r="D172" s="31">
        <v>229.100006</v>
      </c>
      <c r="E172" s="31">
        <v>39.959999</v>
      </c>
      <c r="F172" s="31">
        <v>73.879997</v>
      </c>
      <c r="G172" s="31">
        <v>400.589996</v>
      </c>
    </row>
    <row r="173" ht="15.75" customHeight="1">
      <c r="A173" s="30">
        <v>44957.0</v>
      </c>
      <c r="B173" s="31">
        <v>195.369995</v>
      </c>
      <c r="C173" s="31">
        <v>127.330002</v>
      </c>
      <c r="D173" s="31">
        <v>230.210007</v>
      </c>
      <c r="E173" s="31">
        <v>39.700001</v>
      </c>
      <c r="F173" s="31">
        <v>74.220001</v>
      </c>
      <c r="G173" s="31">
        <v>406.480011</v>
      </c>
    </row>
    <row r="174" ht="15.75" customHeight="1">
      <c r="A174" s="30">
        <v>44958.0</v>
      </c>
      <c r="B174" s="31">
        <v>209.429993</v>
      </c>
      <c r="C174" s="31">
        <v>129.5</v>
      </c>
      <c r="D174" s="31">
        <v>230.899994</v>
      </c>
      <c r="E174" s="31">
        <v>40.450001</v>
      </c>
      <c r="F174" s="31">
        <v>74.519997</v>
      </c>
      <c r="G174" s="31">
        <v>410.799988</v>
      </c>
    </row>
    <row r="175" ht="15.75" customHeight="1">
      <c r="A175" s="30">
        <v>44959.0</v>
      </c>
      <c r="B175" s="31">
        <v>217.089996</v>
      </c>
      <c r="C175" s="31">
        <v>129.059998</v>
      </c>
      <c r="D175" s="31">
        <v>229.559998</v>
      </c>
      <c r="E175" s="31">
        <v>40.509998</v>
      </c>
      <c r="F175" s="31">
        <v>74.57</v>
      </c>
      <c r="G175" s="31">
        <v>416.779999</v>
      </c>
    </row>
    <row r="176" ht="15.75" customHeight="1">
      <c r="A176" s="30">
        <v>44960.0</v>
      </c>
      <c r="B176" s="31">
        <v>211.0</v>
      </c>
      <c r="C176" s="31">
        <v>127.610001</v>
      </c>
      <c r="D176" s="31">
        <v>230.130005</v>
      </c>
      <c r="E176" s="31">
        <v>39.970001</v>
      </c>
      <c r="F176" s="31">
        <v>73.910004</v>
      </c>
      <c r="G176" s="31">
        <v>412.350006</v>
      </c>
    </row>
    <row r="177" ht="15.75" customHeight="1">
      <c r="A177" s="30">
        <v>44963.0</v>
      </c>
      <c r="B177" s="31">
        <v>210.889999</v>
      </c>
      <c r="C177" s="31">
        <v>125.730003</v>
      </c>
      <c r="D177" s="31">
        <v>229.440002</v>
      </c>
      <c r="E177" s="31">
        <v>39.139999</v>
      </c>
      <c r="F177" s="31">
        <v>73.449997</v>
      </c>
      <c r="G177" s="31">
        <v>409.829987</v>
      </c>
    </row>
    <row r="178" ht="15.75" customHeight="1">
      <c r="A178" s="30">
        <v>44964.0</v>
      </c>
      <c r="B178" s="31">
        <v>221.729996</v>
      </c>
      <c r="C178" s="31">
        <v>125.330002</v>
      </c>
      <c r="D178" s="31">
        <v>231.320007</v>
      </c>
      <c r="E178" s="31">
        <v>39.48</v>
      </c>
      <c r="F178" s="31">
        <v>73.349998</v>
      </c>
      <c r="G178" s="31">
        <v>415.190002</v>
      </c>
    </row>
    <row r="179" ht="15.75" customHeight="1">
      <c r="A179" s="30">
        <v>44965.0</v>
      </c>
      <c r="B179" s="31">
        <v>222.050003</v>
      </c>
      <c r="C179" s="31">
        <v>122.910004</v>
      </c>
      <c r="D179" s="31">
        <v>230.199997</v>
      </c>
      <c r="E179" s="31">
        <v>39.380001</v>
      </c>
      <c r="F179" s="31">
        <v>73.480003</v>
      </c>
      <c r="G179" s="31">
        <v>410.649994</v>
      </c>
    </row>
    <row r="180" ht="15.75" customHeight="1">
      <c r="A180" s="30">
        <v>44966.0</v>
      </c>
      <c r="B180" s="31">
        <v>223.369995</v>
      </c>
      <c r="C180" s="31">
        <v>122.18</v>
      </c>
      <c r="D180" s="31">
        <v>229.350006</v>
      </c>
      <c r="E180" s="31">
        <v>39.709999</v>
      </c>
      <c r="F180" s="31">
        <v>73.18</v>
      </c>
      <c r="G180" s="31">
        <v>407.089996</v>
      </c>
    </row>
    <row r="181" ht="15.75" customHeight="1">
      <c r="A181" s="30">
        <v>44967.0</v>
      </c>
      <c r="B181" s="31">
        <v>212.649994</v>
      </c>
      <c r="C181" s="31">
        <v>122.230003</v>
      </c>
      <c r="D181" s="31">
        <v>227.199997</v>
      </c>
      <c r="E181" s="31">
        <v>39.0</v>
      </c>
      <c r="F181" s="31">
        <v>72.870003</v>
      </c>
      <c r="G181" s="31">
        <v>408.040009</v>
      </c>
    </row>
    <row r="182" ht="15.75" customHeight="1">
      <c r="A182" s="30">
        <v>44970.0</v>
      </c>
      <c r="B182" s="31">
        <v>217.880005</v>
      </c>
      <c r="C182" s="31">
        <v>125.150002</v>
      </c>
      <c r="D182" s="31">
        <v>228.880005</v>
      </c>
      <c r="E182" s="31">
        <v>39.32</v>
      </c>
      <c r="F182" s="31">
        <v>73.07</v>
      </c>
      <c r="G182" s="31">
        <v>412.829987</v>
      </c>
    </row>
    <row r="183" ht="15.75" customHeight="1">
      <c r="A183" s="30">
        <v>44971.0</v>
      </c>
      <c r="B183" s="31">
        <v>229.710007</v>
      </c>
      <c r="C183" s="31">
        <v>126.199997</v>
      </c>
      <c r="D183" s="31">
        <v>229.389999</v>
      </c>
      <c r="E183" s="31">
        <v>39.189999</v>
      </c>
      <c r="F183" s="31">
        <v>72.82</v>
      </c>
      <c r="G183" s="31">
        <v>412.640015</v>
      </c>
    </row>
    <row r="184" ht="15.75" customHeight="1">
      <c r="A184" s="30">
        <v>44972.0</v>
      </c>
      <c r="B184" s="31">
        <v>227.639999</v>
      </c>
      <c r="C184" s="31">
        <v>127.480003</v>
      </c>
      <c r="D184" s="31">
        <v>228.919998</v>
      </c>
      <c r="E184" s="31">
        <v>38.700001</v>
      </c>
      <c r="F184" s="31">
        <v>72.660004</v>
      </c>
      <c r="G184" s="31">
        <v>413.980011</v>
      </c>
    </row>
    <row r="185" ht="15.75" customHeight="1">
      <c r="A185" s="30">
        <v>44973.0</v>
      </c>
      <c r="B185" s="31">
        <v>220.020004</v>
      </c>
      <c r="C185" s="31">
        <v>124.379997</v>
      </c>
      <c r="D185" s="31">
        <v>225.830002</v>
      </c>
      <c r="E185" s="31">
        <v>38.549999</v>
      </c>
      <c r="F185" s="31">
        <v>72.379997</v>
      </c>
      <c r="G185" s="31">
        <v>408.279999</v>
      </c>
    </row>
    <row r="186" ht="15.75" customHeight="1">
      <c r="A186" s="30">
        <v>44974.0</v>
      </c>
      <c r="B186" s="31">
        <v>213.880005</v>
      </c>
      <c r="C186" s="31">
        <v>124.839996</v>
      </c>
      <c r="D186" s="31">
        <v>223.559998</v>
      </c>
      <c r="E186" s="31">
        <v>37.919998</v>
      </c>
      <c r="F186" s="31">
        <v>72.540001</v>
      </c>
      <c r="G186" s="31">
        <v>407.26001</v>
      </c>
    </row>
    <row r="187" ht="15.75" customHeight="1">
      <c r="A187" s="30">
        <v>44978.0</v>
      </c>
      <c r="B187" s="31">
        <v>206.550003</v>
      </c>
      <c r="C187" s="31">
        <v>121.099998</v>
      </c>
      <c r="D187" s="31">
        <v>220.619995</v>
      </c>
      <c r="E187" s="31">
        <v>37.259998</v>
      </c>
      <c r="F187" s="31">
        <v>71.910004</v>
      </c>
      <c r="G187" s="31">
        <v>399.089996</v>
      </c>
    </row>
    <row r="188" ht="15.75" customHeight="1">
      <c r="A188" s="30">
        <v>44979.0</v>
      </c>
      <c r="B188" s="31">
        <v>207.539993</v>
      </c>
      <c r="C188" s="31">
        <v>119.900002</v>
      </c>
      <c r="D188" s="31">
        <v>220.020004</v>
      </c>
      <c r="E188" s="31">
        <v>37.07</v>
      </c>
      <c r="F188" s="31">
        <v>72.07</v>
      </c>
      <c r="G188" s="31">
        <v>398.540009</v>
      </c>
    </row>
    <row r="189" ht="15.75" customHeight="1">
      <c r="A189" s="30">
        <v>44980.0</v>
      </c>
      <c r="B189" s="31">
        <v>236.639999</v>
      </c>
      <c r="C189" s="31">
        <v>119.959999</v>
      </c>
      <c r="D189" s="31">
        <v>221.130005</v>
      </c>
      <c r="E189" s="31">
        <v>37.290001</v>
      </c>
      <c r="F189" s="31">
        <v>72.330002</v>
      </c>
      <c r="G189" s="31">
        <v>400.660004</v>
      </c>
    </row>
    <row r="190" ht="15.75" customHeight="1">
      <c r="A190" s="30">
        <v>44981.0</v>
      </c>
      <c r="B190" s="31">
        <v>232.860001</v>
      </c>
      <c r="C190" s="31">
        <v>118.040001</v>
      </c>
      <c r="D190" s="31">
        <v>219.550003</v>
      </c>
      <c r="E190" s="31">
        <v>36.41</v>
      </c>
      <c r="F190" s="31">
        <v>71.93</v>
      </c>
      <c r="G190" s="31">
        <v>396.380005</v>
      </c>
    </row>
    <row r="191" ht="15.75" customHeight="1">
      <c r="A191" s="30">
        <v>44984.0</v>
      </c>
      <c r="B191" s="31">
        <v>235.009995</v>
      </c>
      <c r="C191" s="31">
        <v>118.529999</v>
      </c>
      <c r="D191" s="31">
        <v>220.350006</v>
      </c>
      <c r="E191" s="31">
        <v>36.41</v>
      </c>
      <c r="F191" s="31">
        <v>72.050003</v>
      </c>
      <c r="G191" s="31">
        <v>397.730011</v>
      </c>
    </row>
    <row r="192" ht="15.75" customHeight="1">
      <c r="A192" s="30">
        <v>44985.0</v>
      </c>
      <c r="B192" s="31">
        <v>232.160004</v>
      </c>
      <c r="C192" s="31">
        <v>118.790001</v>
      </c>
      <c r="D192" s="31">
        <v>219.940002</v>
      </c>
      <c r="E192" s="31">
        <v>36.52</v>
      </c>
      <c r="F192" s="31">
        <v>72.07</v>
      </c>
      <c r="G192" s="31">
        <v>396.26001</v>
      </c>
    </row>
    <row r="193" ht="15.75" customHeight="1">
      <c r="A193" s="30">
        <v>44986.0</v>
      </c>
      <c r="B193" s="31">
        <v>226.979996</v>
      </c>
      <c r="C193" s="31">
        <v>118.580002</v>
      </c>
      <c r="D193" s="31">
        <v>218.360001</v>
      </c>
      <c r="E193" s="31">
        <v>37.25</v>
      </c>
      <c r="F193" s="31">
        <v>71.480003</v>
      </c>
      <c r="G193" s="31">
        <v>394.73999</v>
      </c>
    </row>
    <row r="194" ht="15.75" customHeight="1">
      <c r="A194" s="30">
        <v>44987.0</v>
      </c>
      <c r="B194" s="31">
        <v>233.139999</v>
      </c>
      <c r="C194" s="31">
        <v>119.580002</v>
      </c>
      <c r="D194" s="31">
        <v>219.059998</v>
      </c>
      <c r="E194" s="31">
        <v>37.41</v>
      </c>
      <c r="F194" s="31">
        <v>71.330002</v>
      </c>
      <c r="G194" s="31">
        <v>397.809998</v>
      </c>
    </row>
    <row r="195" ht="15.75" customHeight="1">
      <c r="A195" s="30">
        <v>44988.0</v>
      </c>
      <c r="B195" s="31">
        <v>238.899994</v>
      </c>
      <c r="C195" s="31">
        <v>120.940002</v>
      </c>
      <c r="D195" s="31">
        <v>223.770004</v>
      </c>
      <c r="E195" s="31">
        <v>37.759998</v>
      </c>
      <c r="F195" s="31">
        <v>71.879997</v>
      </c>
      <c r="G195" s="31">
        <v>404.190002</v>
      </c>
    </row>
    <row r="196" ht="15.75" customHeight="1">
      <c r="A196" s="30">
        <v>44991.0</v>
      </c>
      <c r="B196" s="31">
        <v>235.539993</v>
      </c>
      <c r="C196" s="31">
        <v>120.169998</v>
      </c>
      <c r="D196" s="31">
        <v>226.75</v>
      </c>
      <c r="E196" s="31">
        <v>37.59</v>
      </c>
      <c r="F196" s="31">
        <v>71.709999</v>
      </c>
      <c r="G196" s="31">
        <v>404.470001</v>
      </c>
    </row>
    <row r="197" ht="15.75" customHeight="1">
      <c r="A197" s="30">
        <v>44992.0</v>
      </c>
      <c r="B197" s="31">
        <v>232.880005</v>
      </c>
      <c r="C197" s="31">
        <v>119.589996</v>
      </c>
      <c r="D197" s="31">
        <v>223.169998</v>
      </c>
      <c r="E197" s="31">
        <v>36.990002</v>
      </c>
      <c r="F197" s="31">
        <v>71.629997</v>
      </c>
      <c r="G197" s="31">
        <v>398.269989</v>
      </c>
    </row>
    <row r="198" ht="15.75" customHeight="1">
      <c r="A198" s="30">
        <v>44993.0</v>
      </c>
      <c r="B198" s="31">
        <v>241.809998</v>
      </c>
      <c r="C198" s="31">
        <v>119.860001</v>
      </c>
      <c r="D198" s="31">
        <v>222.190002</v>
      </c>
      <c r="E198" s="31">
        <v>37.02</v>
      </c>
      <c r="F198" s="31">
        <v>71.57</v>
      </c>
      <c r="G198" s="31">
        <v>398.920013</v>
      </c>
    </row>
    <row r="199" ht="15.75" customHeight="1">
      <c r="A199" s="30">
        <v>44994.0</v>
      </c>
      <c r="B199" s="31">
        <v>234.360001</v>
      </c>
      <c r="C199" s="31">
        <v>117.870003</v>
      </c>
      <c r="D199" s="31">
        <v>220.009995</v>
      </c>
      <c r="E199" s="31">
        <v>36.139999</v>
      </c>
      <c r="F199" s="31">
        <v>71.809998</v>
      </c>
      <c r="G199" s="31">
        <v>391.559998</v>
      </c>
    </row>
    <row r="200" ht="15.75" customHeight="1">
      <c r="A200" s="30">
        <v>44995.0</v>
      </c>
      <c r="B200" s="31">
        <v>229.649994</v>
      </c>
      <c r="C200" s="31">
        <v>117.489998</v>
      </c>
      <c r="D200" s="31">
        <v>216.139999</v>
      </c>
      <c r="E200" s="31">
        <v>35.959999</v>
      </c>
      <c r="F200" s="31">
        <v>72.669998</v>
      </c>
      <c r="G200" s="31">
        <v>385.910004</v>
      </c>
    </row>
    <row r="201" ht="15.75" customHeight="1">
      <c r="A201" s="30">
        <v>44998.0</v>
      </c>
      <c r="B201" s="31">
        <v>229.660004</v>
      </c>
      <c r="C201" s="31">
        <v>116.860001</v>
      </c>
      <c r="D201" s="31">
        <v>214.470001</v>
      </c>
      <c r="E201" s="31">
        <v>36.220001</v>
      </c>
      <c r="F201" s="31">
        <v>73.25</v>
      </c>
      <c r="G201" s="31">
        <v>385.359985</v>
      </c>
    </row>
    <row r="202" ht="15.75" customHeight="1">
      <c r="A202" s="30">
        <v>44999.0</v>
      </c>
      <c r="B202" s="31">
        <v>240.630005</v>
      </c>
      <c r="C202" s="31">
        <v>119.0</v>
      </c>
      <c r="D202" s="31">
        <v>218.660004</v>
      </c>
      <c r="E202" s="31">
        <v>36.41</v>
      </c>
      <c r="F202" s="31">
        <v>72.790001</v>
      </c>
      <c r="G202" s="31">
        <v>391.730011</v>
      </c>
    </row>
    <row r="203" ht="15.75" customHeight="1">
      <c r="A203" s="30">
        <v>45000.0</v>
      </c>
      <c r="B203" s="31">
        <v>242.279999</v>
      </c>
      <c r="C203" s="31">
        <v>118.169998</v>
      </c>
      <c r="D203" s="31">
        <v>216.369995</v>
      </c>
      <c r="E203" s="31">
        <v>35.68</v>
      </c>
      <c r="F203" s="31">
        <v>73.540001</v>
      </c>
      <c r="G203" s="31">
        <v>389.279999</v>
      </c>
    </row>
    <row r="204" ht="15.75" customHeight="1">
      <c r="A204" s="30">
        <v>45001.0</v>
      </c>
      <c r="B204" s="31">
        <v>255.410004</v>
      </c>
      <c r="C204" s="31">
        <v>120.650002</v>
      </c>
      <c r="D204" s="31">
        <v>217.449997</v>
      </c>
      <c r="E204" s="31">
        <v>36.369999</v>
      </c>
      <c r="F204" s="31">
        <v>73.190002</v>
      </c>
      <c r="G204" s="31">
        <v>396.109985</v>
      </c>
    </row>
    <row r="205" ht="15.75" customHeight="1">
      <c r="A205" s="30">
        <v>45002.0</v>
      </c>
      <c r="B205" s="31">
        <v>257.25</v>
      </c>
      <c r="C205" s="31">
        <v>120.389999</v>
      </c>
      <c r="D205" s="31">
        <v>217.389999</v>
      </c>
      <c r="E205" s="31">
        <v>36.25</v>
      </c>
      <c r="F205" s="31">
        <v>73.720001</v>
      </c>
      <c r="G205" s="31">
        <v>389.98999</v>
      </c>
    </row>
    <row r="206" ht="15.75" customHeight="1">
      <c r="A206" s="30">
        <v>45005.0</v>
      </c>
      <c r="B206" s="31">
        <v>259.0</v>
      </c>
      <c r="C206" s="31">
        <v>121.199997</v>
      </c>
      <c r="D206" s="31">
        <v>218.149994</v>
      </c>
      <c r="E206" s="31">
        <v>36.060001</v>
      </c>
      <c r="F206" s="31">
        <v>73.400002</v>
      </c>
      <c r="G206" s="31">
        <v>393.73999</v>
      </c>
    </row>
    <row r="207" ht="15.75" customHeight="1">
      <c r="A207" s="30">
        <v>45006.0</v>
      </c>
      <c r="B207" s="31">
        <v>261.98999</v>
      </c>
      <c r="C207" s="31">
        <v>125.610001</v>
      </c>
      <c r="D207" s="31">
        <v>221.949997</v>
      </c>
      <c r="E207" s="31">
        <v>36.630001</v>
      </c>
      <c r="F207" s="31">
        <v>73.199997</v>
      </c>
      <c r="G207" s="31">
        <v>398.910004</v>
      </c>
    </row>
    <row r="208" ht="15.75" customHeight="1">
      <c r="A208" s="30">
        <v>45007.0</v>
      </c>
      <c r="B208" s="31">
        <v>264.679993</v>
      </c>
      <c r="C208" s="31">
        <v>119.5</v>
      </c>
      <c r="D208" s="31">
        <v>220.039993</v>
      </c>
      <c r="E208" s="31">
        <v>36.549999</v>
      </c>
      <c r="F208" s="31">
        <v>73.849998</v>
      </c>
      <c r="G208" s="31">
        <v>392.109985</v>
      </c>
    </row>
    <row r="209" ht="15.75" customHeight="1">
      <c r="A209" s="30">
        <v>45008.0</v>
      </c>
      <c r="B209" s="31">
        <v>271.910004</v>
      </c>
      <c r="C209" s="31">
        <v>120.970001</v>
      </c>
      <c r="D209" s="31">
        <v>222.589996</v>
      </c>
      <c r="E209" s="31">
        <v>37.209999</v>
      </c>
      <c r="F209" s="31">
        <v>74.019997</v>
      </c>
      <c r="G209" s="31">
        <v>393.170013</v>
      </c>
    </row>
    <row r="210" ht="15.75" customHeight="1">
      <c r="A210" s="30">
        <v>45009.0</v>
      </c>
      <c r="B210" s="31">
        <v>267.790009</v>
      </c>
      <c r="C210" s="31">
        <v>120.709999</v>
      </c>
      <c r="D210" s="31">
        <v>221.039993</v>
      </c>
      <c r="E210" s="31">
        <v>36.919998</v>
      </c>
      <c r="F210" s="31">
        <v>74.169998</v>
      </c>
      <c r="G210" s="31">
        <v>395.75</v>
      </c>
    </row>
    <row r="211" ht="15.75" customHeight="1">
      <c r="A211" s="30">
        <v>45012.0</v>
      </c>
      <c r="B211" s="31">
        <v>265.309998</v>
      </c>
      <c r="C211" s="31">
        <v>117.809998</v>
      </c>
      <c r="D211" s="31">
        <v>221.809998</v>
      </c>
      <c r="E211" s="31">
        <v>36.790001</v>
      </c>
      <c r="F211" s="31">
        <v>73.400002</v>
      </c>
      <c r="G211" s="31">
        <v>396.48999</v>
      </c>
    </row>
    <row r="212" ht="15.75" customHeight="1">
      <c r="A212" s="30">
        <v>45013.0</v>
      </c>
      <c r="B212" s="31">
        <v>264.100006</v>
      </c>
      <c r="C212" s="31">
        <v>117.870003</v>
      </c>
      <c r="D212" s="31">
        <v>220.330002</v>
      </c>
      <c r="E212" s="31">
        <v>37.169998</v>
      </c>
      <c r="F212" s="31">
        <v>73.269997</v>
      </c>
      <c r="G212" s="31">
        <v>395.600006</v>
      </c>
    </row>
    <row r="213" ht="15.75" customHeight="1">
      <c r="A213" s="30">
        <v>45014.0</v>
      </c>
      <c r="B213" s="31">
        <v>269.839996</v>
      </c>
      <c r="C213" s="31">
        <v>120.489998</v>
      </c>
      <c r="D213" s="31">
        <v>223.300003</v>
      </c>
      <c r="E213" s="31">
        <v>37.529999</v>
      </c>
      <c r="F213" s="31">
        <v>73.349998</v>
      </c>
      <c r="G213" s="31">
        <v>401.350006</v>
      </c>
    </row>
    <row r="214" ht="15.75" customHeight="1">
      <c r="A214" s="30">
        <v>45015.0</v>
      </c>
      <c r="B214" s="31">
        <v>273.829987</v>
      </c>
      <c r="C214" s="31">
        <v>120.099998</v>
      </c>
      <c r="D214" s="31">
        <v>222.360001</v>
      </c>
      <c r="E214" s="31">
        <v>37.869999</v>
      </c>
      <c r="F214" s="31">
        <v>73.449997</v>
      </c>
      <c r="G214" s="31">
        <v>403.700012</v>
      </c>
    </row>
    <row r="215" ht="15.75" customHeight="1">
      <c r="A215" s="30">
        <v>45016.0</v>
      </c>
      <c r="B215" s="31">
        <v>277.769989</v>
      </c>
      <c r="C215" s="31">
        <v>122.639999</v>
      </c>
      <c r="D215" s="31">
        <v>225.460007</v>
      </c>
      <c r="E215" s="31">
        <v>37.919998</v>
      </c>
      <c r="F215" s="31">
        <v>73.830002</v>
      </c>
      <c r="G215" s="31">
        <v>409.390015</v>
      </c>
    </row>
    <row r="216" ht="15.75" customHeight="1">
      <c r="A216" s="30">
        <v>45019.0</v>
      </c>
      <c r="B216" s="31">
        <v>279.649994</v>
      </c>
      <c r="C216" s="31">
        <v>121.669998</v>
      </c>
      <c r="D216" s="31">
        <v>229.0</v>
      </c>
      <c r="E216" s="31">
        <v>37.900002</v>
      </c>
      <c r="F216" s="31">
        <v>73.959999</v>
      </c>
      <c r="G216" s="31">
        <v>410.950012</v>
      </c>
    </row>
    <row r="217" ht="15.75" customHeight="1">
      <c r="A217" s="30">
        <v>45020.0</v>
      </c>
      <c r="B217" s="31">
        <v>274.529999</v>
      </c>
      <c r="C217" s="31">
        <v>123.690002</v>
      </c>
      <c r="D217" s="31">
        <v>227.660004</v>
      </c>
      <c r="E217" s="31">
        <v>37.66</v>
      </c>
      <c r="F217" s="31">
        <v>74.260002</v>
      </c>
      <c r="G217" s="31">
        <v>408.670013</v>
      </c>
    </row>
    <row r="218" ht="15.75" customHeight="1">
      <c r="A218" s="30">
        <v>45021.0</v>
      </c>
      <c r="B218" s="31">
        <v>268.809998</v>
      </c>
      <c r="C218" s="31">
        <v>120.900002</v>
      </c>
      <c r="D218" s="31">
        <v>228.169998</v>
      </c>
      <c r="E218" s="31">
        <v>37.369999</v>
      </c>
      <c r="F218" s="31">
        <v>74.459999</v>
      </c>
      <c r="G218" s="31">
        <v>407.600006</v>
      </c>
    </row>
    <row r="219" ht="15.75" customHeight="1">
      <c r="A219" s="30">
        <v>45022.0</v>
      </c>
      <c r="B219" s="31">
        <v>270.369995</v>
      </c>
      <c r="C219" s="31">
        <v>120.220001</v>
      </c>
      <c r="D219" s="31">
        <v>225.990005</v>
      </c>
      <c r="E219" s="31">
        <v>37.529999</v>
      </c>
      <c r="F219" s="31">
        <v>74.440002</v>
      </c>
      <c r="G219" s="31">
        <v>409.190002</v>
      </c>
    </row>
    <row r="220" ht="15.75" customHeight="1">
      <c r="A220" s="30">
        <v>45026.0</v>
      </c>
      <c r="B220" s="31">
        <v>275.790009</v>
      </c>
      <c r="C220" s="31">
        <v>121.910004</v>
      </c>
      <c r="D220" s="31">
        <v>226.429993</v>
      </c>
      <c r="E220" s="31">
        <v>37.599998</v>
      </c>
      <c r="F220" s="31">
        <v>73.940002</v>
      </c>
      <c r="G220" s="31">
        <v>409.609985</v>
      </c>
    </row>
    <row r="221" ht="15.75" customHeight="1">
      <c r="A221" s="30">
        <v>45027.0</v>
      </c>
      <c r="B221" s="31">
        <v>271.690002</v>
      </c>
      <c r="C221" s="31">
        <v>123.300003</v>
      </c>
      <c r="D221" s="31">
        <v>228.449997</v>
      </c>
      <c r="E221" s="31">
        <v>37.73</v>
      </c>
      <c r="F221" s="31">
        <v>73.970001</v>
      </c>
      <c r="G221" s="31">
        <v>409.720001</v>
      </c>
    </row>
    <row r="222" ht="15.75" customHeight="1">
      <c r="A222" s="30">
        <v>45028.0</v>
      </c>
      <c r="B222" s="31">
        <v>264.950012</v>
      </c>
      <c r="C222" s="31">
        <v>123.660004</v>
      </c>
      <c r="D222" s="31">
        <v>227.809998</v>
      </c>
      <c r="E222" s="31">
        <v>37.139999</v>
      </c>
      <c r="F222" s="31">
        <v>74.050003</v>
      </c>
      <c r="G222" s="31">
        <v>408.049988</v>
      </c>
    </row>
    <row r="223" ht="15.75" customHeight="1">
      <c r="A223" s="30">
        <v>45029.0</v>
      </c>
      <c r="B223" s="31">
        <v>264.630005</v>
      </c>
      <c r="C223" s="31">
        <v>126.43</v>
      </c>
      <c r="D223" s="31">
        <v>232.690002</v>
      </c>
      <c r="E223" s="31">
        <v>37.779999</v>
      </c>
      <c r="F223" s="31">
        <v>74.010002</v>
      </c>
      <c r="G223" s="31">
        <v>413.470001</v>
      </c>
    </row>
    <row r="224" ht="15.75" customHeight="1">
      <c r="A224" s="30">
        <v>45030.0</v>
      </c>
      <c r="B224" s="31">
        <v>267.579987</v>
      </c>
      <c r="C224" s="31">
        <v>125.949997</v>
      </c>
      <c r="D224" s="31">
        <v>234.020004</v>
      </c>
      <c r="E224" s="31">
        <v>37.509998</v>
      </c>
      <c r="F224" s="31">
        <v>73.68</v>
      </c>
      <c r="G224" s="31">
        <v>412.459991</v>
      </c>
    </row>
    <row r="225" ht="15.75" customHeight="1">
      <c r="A225" s="30">
        <v>45033.0</v>
      </c>
      <c r="B225" s="31">
        <v>270.019989</v>
      </c>
      <c r="C225" s="31">
        <v>126.190002</v>
      </c>
      <c r="D225" s="31">
        <v>233.479996</v>
      </c>
      <c r="E225" s="31">
        <v>37.779999</v>
      </c>
      <c r="F225" s="31">
        <v>73.279999</v>
      </c>
      <c r="G225" s="31">
        <v>413.940002</v>
      </c>
    </row>
    <row r="226" ht="15.75" customHeight="1">
      <c r="A226" s="30">
        <v>45034.0</v>
      </c>
      <c r="B226" s="31">
        <v>276.670013</v>
      </c>
      <c r="C226" s="31">
        <v>126.209999</v>
      </c>
      <c r="D226" s="31">
        <v>233.600006</v>
      </c>
      <c r="E226" s="31">
        <v>37.700001</v>
      </c>
      <c r="F226" s="31">
        <v>73.389999</v>
      </c>
      <c r="G226" s="31">
        <v>414.209991</v>
      </c>
    </row>
    <row r="227" ht="15.75" customHeight="1">
      <c r="A227" s="30">
        <v>45035.0</v>
      </c>
      <c r="B227" s="31">
        <v>279.309998</v>
      </c>
      <c r="C227" s="31">
        <v>125.669998</v>
      </c>
      <c r="D227" s="31">
        <v>232.570007</v>
      </c>
      <c r="E227" s="31">
        <v>37.34</v>
      </c>
      <c r="F227" s="31">
        <v>73.290001</v>
      </c>
      <c r="G227" s="31">
        <v>414.140015</v>
      </c>
    </row>
    <row r="228" ht="15.75" customHeight="1">
      <c r="A228" s="30">
        <v>45036.0</v>
      </c>
      <c r="B228" s="31">
        <v>271.040009</v>
      </c>
      <c r="C228" s="31">
        <v>124.449997</v>
      </c>
      <c r="D228" s="31">
        <v>234.600006</v>
      </c>
      <c r="E228" s="31">
        <v>37.040001</v>
      </c>
      <c r="F228" s="31">
        <v>73.610001</v>
      </c>
      <c r="G228" s="31">
        <v>411.880005</v>
      </c>
    </row>
    <row r="229" ht="15.75" customHeight="1">
      <c r="A229" s="30">
        <v>45037.0</v>
      </c>
      <c r="B229" s="31">
        <v>271.190002</v>
      </c>
      <c r="C229" s="31">
        <v>125.529999</v>
      </c>
      <c r="D229" s="31">
        <v>234.050003</v>
      </c>
      <c r="E229" s="31">
        <v>36.66</v>
      </c>
      <c r="F229" s="31">
        <v>73.480003</v>
      </c>
      <c r="G229" s="31">
        <v>412.200012</v>
      </c>
    </row>
    <row r="230" ht="15.75" customHeight="1">
      <c r="A230" s="30">
        <v>45040.0</v>
      </c>
      <c r="B230" s="31">
        <v>270.420013</v>
      </c>
      <c r="C230" s="31">
        <v>127.089996</v>
      </c>
      <c r="D230" s="31">
        <v>232.759995</v>
      </c>
      <c r="E230" s="31">
        <v>36.299999</v>
      </c>
      <c r="F230" s="31">
        <v>73.769997</v>
      </c>
      <c r="G230" s="31">
        <v>412.630005</v>
      </c>
    </row>
    <row r="231" ht="15.75" customHeight="1">
      <c r="A231" s="30">
        <v>45041.0</v>
      </c>
      <c r="B231" s="31">
        <v>262.410004</v>
      </c>
      <c r="C231" s="31">
        <v>124.660004</v>
      </c>
      <c r="D231" s="31">
        <v>229.589996</v>
      </c>
      <c r="E231" s="31">
        <v>35.310001</v>
      </c>
      <c r="F231" s="31">
        <v>74.25</v>
      </c>
      <c r="G231" s="31">
        <v>406.079987</v>
      </c>
    </row>
    <row r="232" ht="15.75" customHeight="1">
      <c r="A232" s="30">
        <v>45042.0</v>
      </c>
      <c r="B232" s="31">
        <v>269.559998</v>
      </c>
      <c r="C232" s="31">
        <v>123.839996</v>
      </c>
      <c r="D232" s="31">
        <v>228.149994</v>
      </c>
      <c r="E232" s="31">
        <v>35.610001</v>
      </c>
      <c r="F232" s="31">
        <v>73.989998</v>
      </c>
      <c r="G232" s="31">
        <v>404.359985</v>
      </c>
    </row>
    <row r="233" ht="15.75" customHeight="1">
      <c r="A233" s="30">
        <v>45043.0</v>
      </c>
      <c r="B233" s="31">
        <v>272.26001</v>
      </c>
      <c r="C233" s="31">
        <v>125.699997</v>
      </c>
      <c r="D233" s="31">
        <v>229.009995</v>
      </c>
      <c r="E233" s="31">
        <v>36.169998</v>
      </c>
      <c r="F233" s="31">
        <v>73.669998</v>
      </c>
      <c r="G233" s="31">
        <v>412.410004</v>
      </c>
    </row>
    <row r="234" ht="15.75" customHeight="1">
      <c r="A234" s="30">
        <v>45044.0</v>
      </c>
      <c r="B234" s="31">
        <v>277.48999</v>
      </c>
      <c r="C234" s="31">
        <v>126.720001</v>
      </c>
      <c r="D234" s="31">
        <v>232.729996</v>
      </c>
      <c r="E234" s="31">
        <v>36.400002</v>
      </c>
      <c r="F234" s="31">
        <v>74.080002</v>
      </c>
      <c r="G234" s="31">
        <v>415.929993</v>
      </c>
    </row>
    <row r="235" ht="15.75" customHeight="1">
      <c r="A235" s="30">
        <v>45047.0</v>
      </c>
      <c r="B235" s="31">
        <v>289.100006</v>
      </c>
      <c r="C235" s="31">
        <v>127.919998</v>
      </c>
      <c r="D235" s="31">
        <v>232.509995</v>
      </c>
      <c r="E235" s="31">
        <v>36.299999</v>
      </c>
      <c r="F235" s="31">
        <v>73.139999</v>
      </c>
      <c r="G235" s="31">
        <v>415.51001</v>
      </c>
    </row>
    <row r="236" ht="15.75" customHeight="1">
      <c r="A236" s="30">
        <v>45048.0</v>
      </c>
      <c r="B236" s="31">
        <v>282.100006</v>
      </c>
      <c r="C236" s="31">
        <v>127.260002</v>
      </c>
      <c r="D236" s="31">
        <v>226.979996</v>
      </c>
      <c r="E236" s="31">
        <v>35.810001</v>
      </c>
      <c r="F236" s="31">
        <v>73.860001</v>
      </c>
      <c r="G236" s="31">
        <v>410.839996</v>
      </c>
    </row>
    <row r="237" ht="15.75" customHeight="1">
      <c r="A237" s="30">
        <v>45049.0</v>
      </c>
      <c r="B237" s="31">
        <v>278.019989</v>
      </c>
      <c r="C237" s="31">
        <v>126.739998</v>
      </c>
      <c r="D237" s="31">
        <v>225.979996</v>
      </c>
      <c r="E237" s="31">
        <v>35.799999</v>
      </c>
      <c r="F237" s="31">
        <v>74.169998</v>
      </c>
      <c r="G237" s="31">
        <v>408.019989</v>
      </c>
    </row>
    <row r="238" ht="15.75" customHeight="1">
      <c r="A238" s="30">
        <v>45050.0</v>
      </c>
      <c r="B238" s="31">
        <v>275.619995</v>
      </c>
      <c r="C238" s="31">
        <v>123.669998</v>
      </c>
      <c r="D238" s="31">
        <v>225.600006</v>
      </c>
      <c r="E238" s="31">
        <v>36.080002</v>
      </c>
      <c r="F238" s="31">
        <v>74.07</v>
      </c>
      <c r="G238" s="31">
        <v>405.130005</v>
      </c>
    </row>
    <row r="239" ht="15.75" customHeight="1">
      <c r="A239" s="30">
        <v>45051.0</v>
      </c>
      <c r="B239" s="31">
        <v>286.799988</v>
      </c>
      <c r="C239" s="31">
        <v>126.589996</v>
      </c>
      <c r="D239" s="31">
        <v>231.779999</v>
      </c>
      <c r="E239" s="31">
        <v>36.419998</v>
      </c>
      <c r="F239" s="31">
        <v>73.800003</v>
      </c>
      <c r="G239" s="31">
        <v>412.630005</v>
      </c>
    </row>
    <row r="240" ht="15.75" customHeight="1">
      <c r="A240" s="30">
        <v>45054.0</v>
      </c>
      <c r="B240" s="31">
        <v>291.51001</v>
      </c>
      <c r="C240" s="31">
        <v>126.879997</v>
      </c>
      <c r="D240" s="31">
        <v>232.229996</v>
      </c>
      <c r="E240" s="31">
        <v>36.48</v>
      </c>
      <c r="F240" s="31">
        <v>73.449997</v>
      </c>
      <c r="G240" s="31">
        <v>412.73999</v>
      </c>
    </row>
    <row r="241" ht="15.75" customHeight="1">
      <c r="A241" s="30">
        <v>45055.0</v>
      </c>
      <c r="B241" s="31">
        <v>285.709991</v>
      </c>
      <c r="C241" s="31">
        <v>125.099998</v>
      </c>
      <c r="D241" s="31">
        <v>233.259995</v>
      </c>
      <c r="E241" s="31">
        <v>35.990002</v>
      </c>
      <c r="F241" s="31">
        <v>73.370003</v>
      </c>
      <c r="G241" s="31">
        <v>410.929993</v>
      </c>
    </row>
    <row r="242" ht="15.75" customHeight="1">
      <c r="A242" s="30">
        <v>45056.0</v>
      </c>
      <c r="B242" s="31">
        <v>288.850006</v>
      </c>
      <c r="C242" s="31">
        <v>123.510002</v>
      </c>
      <c r="D242" s="31">
        <v>231.270004</v>
      </c>
      <c r="E242" s="31">
        <v>36.189999</v>
      </c>
      <c r="F242" s="31">
        <v>73.82</v>
      </c>
      <c r="G242" s="31">
        <v>412.850006</v>
      </c>
    </row>
    <row r="243" ht="15.75" customHeight="1">
      <c r="A243" s="30">
        <v>45057.0</v>
      </c>
      <c r="B243" s="31">
        <v>285.779999</v>
      </c>
      <c r="C243" s="31">
        <v>122.220001</v>
      </c>
      <c r="D243" s="31">
        <v>231.009995</v>
      </c>
      <c r="E243" s="31">
        <v>36.369999</v>
      </c>
      <c r="F243" s="31">
        <v>74.059998</v>
      </c>
      <c r="G243" s="31">
        <v>412.130005</v>
      </c>
    </row>
    <row r="244" ht="15.75" customHeight="1">
      <c r="A244" s="30">
        <v>45058.0</v>
      </c>
      <c r="B244" s="31">
        <v>283.399994</v>
      </c>
      <c r="C244" s="31">
        <v>120.209999</v>
      </c>
      <c r="D244" s="31">
        <v>231.380005</v>
      </c>
      <c r="E244" s="31">
        <v>35.950001</v>
      </c>
      <c r="F244" s="31">
        <v>73.669998</v>
      </c>
      <c r="G244" s="31">
        <v>411.589996</v>
      </c>
    </row>
    <row r="245" ht="15.75" customHeight="1">
      <c r="A245" s="30">
        <v>45061.0</v>
      </c>
      <c r="B245" s="31">
        <v>289.529999</v>
      </c>
      <c r="C245" s="31">
        <v>119.830002</v>
      </c>
      <c r="D245" s="31">
        <v>232.809998</v>
      </c>
      <c r="E245" s="31">
        <v>36.689999</v>
      </c>
      <c r="F245" s="31">
        <v>73.480003</v>
      </c>
      <c r="G245" s="31">
        <v>413.01001</v>
      </c>
    </row>
    <row r="246" ht="15.75" customHeight="1">
      <c r="A246" s="30">
        <v>45062.0</v>
      </c>
      <c r="B246" s="31">
        <v>292.130005</v>
      </c>
      <c r="C246" s="31">
        <v>116.480003</v>
      </c>
      <c r="D246" s="31">
        <v>230.470001</v>
      </c>
      <c r="E246" s="31">
        <v>36.439999</v>
      </c>
      <c r="F246" s="31">
        <v>73.300003</v>
      </c>
      <c r="G246" s="31">
        <v>410.25</v>
      </c>
    </row>
    <row r="247" ht="15.75" customHeight="1">
      <c r="A247" s="30">
        <v>45063.0</v>
      </c>
      <c r="B247" s="31">
        <v>301.779999</v>
      </c>
      <c r="C247" s="31">
        <v>116.980003</v>
      </c>
      <c r="D247" s="31">
        <v>232.649994</v>
      </c>
      <c r="E247" s="31">
        <v>36.709999</v>
      </c>
      <c r="F247" s="31">
        <v>73.169998</v>
      </c>
      <c r="G247" s="31">
        <v>415.230011</v>
      </c>
    </row>
    <row r="248" ht="15.75" customHeight="1">
      <c r="A248" s="30">
        <v>45064.0</v>
      </c>
      <c r="B248" s="31">
        <v>316.779999</v>
      </c>
      <c r="C248" s="31">
        <v>118.870003</v>
      </c>
      <c r="D248" s="31">
        <v>233.600006</v>
      </c>
      <c r="E248" s="31">
        <v>36.419998</v>
      </c>
      <c r="F248" s="31">
        <v>72.870003</v>
      </c>
      <c r="G248" s="31">
        <v>419.230011</v>
      </c>
    </row>
    <row r="249" ht="15.75" customHeight="1">
      <c r="A249" s="30">
        <v>45065.0</v>
      </c>
      <c r="B249" s="31">
        <v>312.640015</v>
      </c>
      <c r="C249" s="31">
        <v>114.760002</v>
      </c>
      <c r="D249" s="31">
        <v>233.309998</v>
      </c>
      <c r="E249" s="31">
        <v>36.450001</v>
      </c>
      <c r="F249" s="31">
        <v>72.669998</v>
      </c>
      <c r="G249" s="31">
        <v>418.619995</v>
      </c>
    </row>
    <row r="250" ht="15.75" customHeight="1">
      <c r="A250" s="30">
        <v>45068.0</v>
      </c>
      <c r="B250" s="31">
        <v>311.76001</v>
      </c>
      <c r="C250" s="31">
        <v>110.18</v>
      </c>
      <c r="D250" s="31">
        <v>231.279999</v>
      </c>
      <c r="E250" s="31">
        <v>36.639999</v>
      </c>
      <c r="F250" s="31">
        <v>72.650002</v>
      </c>
      <c r="G250" s="31">
        <v>418.790009</v>
      </c>
    </row>
    <row r="251" ht="15.75" customHeight="1">
      <c r="A251" s="30">
        <v>45069.0</v>
      </c>
      <c r="B251" s="31">
        <v>306.880005</v>
      </c>
      <c r="C251" s="31">
        <v>108.779999</v>
      </c>
      <c r="D251" s="31">
        <v>224.580002</v>
      </c>
      <c r="E251" s="31">
        <v>36.23</v>
      </c>
      <c r="F251" s="31">
        <v>72.699997</v>
      </c>
      <c r="G251" s="31">
        <v>414.089996</v>
      </c>
    </row>
    <row r="252" ht="15.75" customHeight="1">
      <c r="A252" s="30">
        <v>45070.0</v>
      </c>
      <c r="B252" s="31">
        <v>305.380005</v>
      </c>
      <c r="C252" s="31">
        <v>108.290001</v>
      </c>
      <c r="D252" s="31">
        <v>222.25</v>
      </c>
      <c r="E252" s="31">
        <v>35.959999</v>
      </c>
      <c r="F252" s="31">
        <v>72.5</v>
      </c>
      <c r="G252" s="31">
        <v>411.089996</v>
      </c>
    </row>
    <row r="253" ht="15.75" customHeight="1">
      <c r="A253" s="30">
        <v>45071.0</v>
      </c>
      <c r="B253" s="31">
        <v>379.799988</v>
      </c>
      <c r="C253" s="31">
        <v>107.480003</v>
      </c>
      <c r="D253" s="31">
        <v>223.380005</v>
      </c>
      <c r="E253" s="31">
        <v>36.23</v>
      </c>
      <c r="F253" s="31">
        <v>72.230003</v>
      </c>
      <c r="G253" s="31">
        <v>414.649994</v>
      </c>
    </row>
    <row r="254" ht="15.75" customHeight="1">
      <c r="A254" s="30">
        <v>45072.0</v>
      </c>
      <c r="B254" s="31">
        <v>389.459991</v>
      </c>
      <c r="C254" s="31">
        <v>107.510002</v>
      </c>
      <c r="D254" s="31">
        <v>225.009995</v>
      </c>
      <c r="E254" s="31">
        <v>37.110001</v>
      </c>
      <c r="F254" s="31">
        <v>72.32</v>
      </c>
      <c r="G254" s="31">
        <v>420.019989</v>
      </c>
    </row>
    <row r="255" ht="15.75" customHeight="1">
      <c r="A255" s="30">
        <v>45076.0</v>
      </c>
      <c r="B255" s="31">
        <v>401.109985</v>
      </c>
      <c r="C255" s="31">
        <v>106.519997</v>
      </c>
      <c r="D255" s="31">
        <v>221.639999</v>
      </c>
      <c r="E255" s="31">
        <v>36.580002</v>
      </c>
      <c r="F255" s="31">
        <v>72.800003</v>
      </c>
      <c r="G255" s="31">
        <v>420.179993</v>
      </c>
    </row>
    <row r="256" ht="15.75" customHeight="1">
      <c r="A256" s="30">
        <v>45077.0</v>
      </c>
      <c r="B256" s="31">
        <v>378.339996</v>
      </c>
      <c r="C256" s="31">
        <v>105.260002</v>
      </c>
      <c r="D256" s="31">
        <v>221.029999</v>
      </c>
      <c r="E256" s="31">
        <v>36.25</v>
      </c>
      <c r="F256" s="31">
        <v>73.040001</v>
      </c>
      <c r="G256" s="31">
        <v>417.850006</v>
      </c>
    </row>
    <row r="257" ht="15.75" customHeight="1">
      <c r="A257" s="30"/>
    </row>
    <row r="258" ht="15.75" customHeight="1">
      <c r="A258" s="30"/>
    </row>
    <row r="259" ht="15.75" customHeight="1">
      <c r="A259" s="30"/>
    </row>
    <row r="260" ht="15.75" customHeight="1">
      <c r="A260" s="30"/>
    </row>
    <row r="261" ht="15.75" customHeight="1">
      <c r="A261" s="30"/>
    </row>
    <row r="262" ht="15.75" customHeight="1">
      <c r="A262" s="30"/>
    </row>
    <row r="263" ht="15.75" customHeight="1">
      <c r="A263" s="30"/>
    </row>
    <row r="264" ht="15.75" customHeight="1">
      <c r="A264" s="30"/>
    </row>
    <row r="265" ht="15.75" customHeight="1">
      <c r="A265" s="30"/>
    </row>
    <row r="266" ht="15.75" customHeight="1">
      <c r="A266" s="30"/>
    </row>
    <row r="267" ht="15.75" customHeight="1">
      <c r="A267" s="30"/>
    </row>
    <row r="268" ht="15.75" customHeight="1">
      <c r="A268" s="30"/>
    </row>
    <row r="269" ht="15.75" customHeight="1">
      <c r="A269" s="30"/>
    </row>
    <row r="270" ht="15.75" customHeight="1">
      <c r="A270" s="30"/>
    </row>
    <row r="271" ht="15.75" customHeight="1">
      <c r="A271" s="30"/>
    </row>
    <row r="272" ht="15.75" customHeight="1">
      <c r="A272" s="30"/>
    </row>
    <row r="273" ht="15.75" customHeight="1">
      <c r="A273" s="30"/>
    </row>
    <row r="274" ht="15.75" customHeight="1">
      <c r="A274" s="30"/>
    </row>
    <row r="275" ht="15.75" customHeight="1">
      <c r="A275" s="30"/>
    </row>
    <row r="276" ht="15.75" customHeight="1">
      <c r="A276" s="30"/>
    </row>
    <row r="277" ht="15.75" customHeight="1">
      <c r="A277" s="30"/>
    </row>
    <row r="278" ht="15.75" customHeight="1">
      <c r="A278" s="30"/>
    </row>
    <row r="279" ht="15.75" customHeight="1">
      <c r="A279" s="30"/>
    </row>
    <row r="280" ht="15.75" customHeight="1">
      <c r="A280" s="30"/>
    </row>
    <row r="281" ht="15.75" customHeight="1">
      <c r="A281" s="30"/>
    </row>
    <row r="282" ht="15.75" customHeight="1">
      <c r="A282" s="30"/>
    </row>
    <row r="283" ht="15.75" customHeight="1">
      <c r="A283" s="30"/>
    </row>
    <row r="284" ht="15.75" customHeight="1">
      <c r="A284" s="30"/>
    </row>
    <row r="285" ht="15.75" customHeight="1">
      <c r="A285" s="30"/>
    </row>
    <row r="286" ht="15.75" customHeight="1">
      <c r="A286" s="30"/>
    </row>
    <row r="287" ht="15.75" customHeight="1">
      <c r="A287" s="30"/>
    </row>
    <row r="288" ht="15.75" customHeight="1">
      <c r="A288" s="30"/>
    </row>
    <row r="289" ht="15.75" customHeight="1">
      <c r="A289" s="30"/>
    </row>
    <row r="290" ht="15.75" customHeight="1">
      <c r="A290" s="30"/>
    </row>
    <row r="291" ht="15.75" customHeight="1">
      <c r="A291" s="30"/>
    </row>
    <row r="292" ht="15.75" customHeight="1">
      <c r="A292" s="30"/>
    </row>
    <row r="293" ht="15.75" customHeight="1">
      <c r="A293" s="30"/>
    </row>
    <row r="294" ht="15.75" customHeight="1">
      <c r="A294" s="30"/>
    </row>
    <row r="295" ht="15.75" customHeight="1">
      <c r="A295" s="30"/>
    </row>
    <row r="296" ht="15.75" customHeight="1">
      <c r="A296" s="30"/>
    </row>
    <row r="297" ht="15.75" customHeight="1">
      <c r="A297" s="30"/>
    </row>
    <row r="298" ht="15.75" customHeight="1">
      <c r="A298" s="30"/>
    </row>
    <row r="299" ht="15.75" customHeight="1">
      <c r="A299" s="30"/>
    </row>
    <row r="300" ht="15.75" customHeight="1">
      <c r="A300" s="30"/>
    </row>
    <row r="301" ht="15.75" customHeight="1">
      <c r="A301" s="30"/>
    </row>
    <row r="302" ht="15.75" customHeight="1">
      <c r="A302" s="30"/>
    </row>
    <row r="303" ht="15.75" customHeight="1">
      <c r="A303" s="30"/>
    </row>
    <row r="304" ht="15.75" customHeight="1">
      <c r="A304" s="30"/>
    </row>
    <row r="305" ht="15.75" customHeight="1">
      <c r="A305" s="30"/>
    </row>
    <row r="306" ht="15.75" customHeight="1">
      <c r="A306" s="30"/>
    </row>
    <row r="307" ht="15.75" customHeight="1">
      <c r="A307" s="30"/>
    </row>
    <row r="308" ht="15.75" customHeight="1">
      <c r="A308" s="30"/>
    </row>
    <row r="309" ht="15.75" customHeight="1">
      <c r="A309" s="30"/>
    </row>
    <row r="310" ht="15.75" customHeight="1">
      <c r="A310" s="30"/>
    </row>
    <row r="311" ht="15.75" customHeight="1">
      <c r="A311" s="30"/>
    </row>
    <row r="312" ht="15.75" customHeight="1">
      <c r="A312" s="30"/>
    </row>
    <row r="313" ht="15.75" customHeight="1">
      <c r="A313" s="30"/>
    </row>
    <row r="314" ht="15.75" customHeight="1">
      <c r="A314" s="30"/>
    </row>
    <row r="315" ht="15.75" customHeight="1">
      <c r="A315" s="30"/>
    </row>
    <row r="316" ht="15.75" customHeight="1">
      <c r="A316" s="30"/>
    </row>
    <row r="317" ht="15.75" customHeight="1">
      <c r="A317" s="30"/>
    </row>
    <row r="318" ht="15.75" customHeight="1">
      <c r="A318" s="30"/>
    </row>
    <row r="319" ht="15.75" customHeight="1">
      <c r="A319" s="30"/>
    </row>
    <row r="320" ht="15.75" customHeight="1">
      <c r="A320" s="30"/>
    </row>
    <row r="321" ht="15.75" customHeight="1">
      <c r="A321" s="30"/>
    </row>
    <row r="322" ht="15.75" customHeight="1">
      <c r="A322" s="30"/>
    </row>
    <row r="323" ht="15.75" customHeight="1">
      <c r="A323" s="30"/>
    </row>
    <row r="324" ht="15.75" customHeight="1">
      <c r="A324" s="30"/>
    </row>
    <row r="325" ht="15.75" customHeight="1">
      <c r="A325" s="30"/>
    </row>
    <row r="326" ht="15.75" customHeight="1">
      <c r="A326" s="30"/>
    </row>
    <row r="327" ht="15.75" customHeight="1">
      <c r="A327" s="30"/>
    </row>
    <row r="328" ht="15.75" customHeight="1">
      <c r="A328" s="30"/>
    </row>
    <row r="329" ht="15.75" customHeight="1">
      <c r="A329" s="30"/>
    </row>
    <row r="330" ht="15.75" customHeight="1">
      <c r="A330" s="30"/>
    </row>
    <row r="331" ht="15.75" customHeight="1">
      <c r="A331" s="30"/>
    </row>
    <row r="332" ht="15.75" customHeight="1">
      <c r="A332" s="30"/>
    </row>
    <row r="333" ht="15.75" customHeight="1">
      <c r="A333" s="30"/>
    </row>
    <row r="334" ht="15.75" customHeight="1">
      <c r="A334" s="30"/>
    </row>
    <row r="335" ht="15.75" customHeight="1">
      <c r="A335" s="30"/>
    </row>
    <row r="336" ht="15.75" customHeight="1">
      <c r="A336" s="30"/>
    </row>
    <row r="337" ht="15.75" customHeight="1">
      <c r="A337" s="30"/>
    </row>
    <row r="338" ht="15.75" customHeight="1">
      <c r="A338" s="30"/>
    </row>
    <row r="339" ht="15.75" customHeight="1">
      <c r="A339" s="30"/>
    </row>
    <row r="340" ht="15.75" customHeight="1">
      <c r="A340" s="30"/>
    </row>
    <row r="341" ht="15.75" customHeight="1">
      <c r="A341" s="30"/>
    </row>
    <row r="342" ht="15.75" customHeight="1">
      <c r="A342" s="30"/>
    </row>
    <row r="343" ht="15.75" customHeight="1">
      <c r="A343" s="30"/>
    </row>
    <row r="344" ht="15.75" customHeight="1">
      <c r="A344" s="30"/>
    </row>
    <row r="345" ht="15.75" customHeight="1">
      <c r="A345" s="30"/>
    </row>
    <row r="346" ht="15.75" customHeight="1">
      <c r="A346" s="30"/>
    </row>
    <row r="347" ht="15.75" customHeight="1">
      <c r="A347" s="30"/>
    </row>
    <row r="348" ht="15.75" customHeight="1">
      <c r="A348" s="30"/>
    </row>
    <row r="349" ht="15.75" customHeight="1">
      <c r="A349" s="30"/>
    </row>
    <row r="350" ht="15.75" customHeight="1">
      <c r="A350" s="30"/>
    </row>
    <row r="351" ht="15.75" customHeight="1">
      <c r="A351" s="30"/>
    </row>
    <row r="352" ht="15.75" customHeight="1">
      <c r="A352" s="30"/>
    </row>
    <row r="353" ht="15.75" customHeight="1">
      <c r="A353" s="30"/>
    </row>
    <row r="354" ht="15.75" customHeight="1">
      <c r="A354" s="30"/>
    </row>
    <row r="355" ht="15.75" customHeight="1">
      <c r="A355" s="30"/>
    </row>
    <row r="356" ht="15.75" customHeight="1">
      <c r="A356" s="30"/>
    </row>
    <row r="357" ht="15.75" customHeight="1">
      <c r="A357" s="30"/>
    </row>
    <row r="358" ht="15.75" customHeight="1">
      <c r="A358" s="30"/>
    </row>
    <row r="359" ht="15.75" customHeight="1">
      <c r="A359" s="30"/>
    </row>
    <row r="360" ht="15.75" customHeight="1">
      <c r="A360" s="30"/>
    </row>
    <row r="361" ht="15.75" customHeight="1">
      <c r="A361" s="30"/>
    </row>
    <row r="362" ht="15.75" customHeight="1">
      <c r="A362" s="30"/>
    </row>
    <row r="363" ht="15.75" customHeight="1">
      <c r="A363" s="30"/>
    </row>
    <row r="364" ht="15.75" customHeight="1">
      <c r="A364" s="30"/>
    </row>
    <row r="365" ht="15.75" customHeight="1">
      <c r="A365" s="30"/>
    </row>
    <row r="366" ht="15.75" customHeight="1">
      <c r="A366" s="30"/>
    </row>
    <row r="367" ht="15.75" customHeight="1">
      <c r="A367" s="30"/>
    </row>
    <row r="368" ht="15.75" customHeight="1">
      <c r="A368" s="30"/>
    </row>
    <row r="369" ht="15.75" customHeight="1">
      <c r="A369" s="30"/>
    </row>
    <row r="370" ht="15.75" customHeight="1">
      <c r="A370" s="30"/>
    </row>
    <row r="371" ht="15.75" customHeight="1">
      <c r="A371" s="30"/>
    </row>
    <row r="372" ht="15.75" customHeight="1">
      <c r="A372" s="30"/>
    </row>
    <row r="373" ht="15.75" customHeight="1">
      <c r="A373" s="30"/>
    </row>
    <row r="374" ht="15.75" customHeight="1">
      <c r="A374" s="30"/>
    </row>
    <row r="375" ht="15.75" customHeight="1">
      <c r="A375" s="30"/>
    </row>
    <row r="376" ht="15.75" customHeight="1">
      <c r="A376" s="30"/>
    </row>
    <row r="377" ht="15.75" customHeight="1">
      <c r="A377" s="30"/>
    </row>
    <row r="378" ht="15.75" customHeight="1">
      <c r="A378" s="30"/>
    </row>
    <row r="379" ht="15.75" customHeight="1">
      <c r="A379" s="30"/>
    </row>
    <row r="380" ht="15.75" customHeight="1">
      <c r="A380" s="30"/>
    </row>
    <row r="381" ht="15.75" customHeight="1">
      <c r="A381" s="30"/>
    </row>
    <row r="382" ht="15.75" customHeight="1">
      <c r="A382" s="30"/>
    </row>
    <row r="383" ht="15.75" customHeight="1">
      <c r="A383" s="30"/>
    </row>
    <row r="384" ht="15.75" customHeight="1">
      <c r="A384" s="30"/>
    </row>
    <row r="385" ht="15.75" customHeight="1">
      <c r="A385" s="30"/>
    </row>
    <row r="386" ht="15.75" customHeight="1">
      <c r="A386" s="30"/>
    </row>
    <row r="387" ht="15.75" customHeight="1">
      <c r="A387" s="30"/>
    </row>
    <row r="388" ht="15.75" customHeight="1">
      <c r="A388" s="30"/>
    </row>
    <row r="389" ht="15.75" customHeight="1">
      <c r="A389" s="30"/>
    </row>
    <row r="390" ht="15.75" customHeight="1">
      <c r="A390" s="30"/>
    </row>
    <row r="391" ht="15.75" customHeight="1">
      <c r="A391" s="30"/>
    </row>
    <row r="392" ht="15.75" customHeight="1">
      <c r="A392" s="30"/>
    </row>
    <row r="393" ht="15.75" customHeight="1">
      <c r="A393" s="30"/>
    </row>
    <row r="394" ht="15.75" customHeight="1">
      <c r="A394" s="30"/>
    </row>
    <row r="395" ht="15.75" customHeight="1">
      <c r="A395" s="30"/>
    </row>
    <row r="396" ht="15.75" customHeight="1">
      <c r="A396" s="30"/>
    </row>
    <row r="397" ht="15.75" customHeight="1">
      <c r="A397" s="30"/>
    </row>
    <row r="398" ht="15.75" customHeight="1">
      <c r="A398" s="30"/>
    </row>
    <row r="399" ht="15.75" customHeight="1">
      <c r="A399" s="30"/>
    </row>
    <row r="400" ht="15.75" customHeight="1">
      <c r="A400" s="30"/>
    </row>
    <row r="401" ht="15.75" customHeight="1">
      <c r="A401" s="30"/>
    </row>
    <row r="402" ht="15.75" customHeight="1">
      <c r="A402" s="30"/>
    </row>
    <row r="403" ht="15.75" customHeight="1">
      <c r="A403" s="30"/>
    </row>
    <row r="404" ht="15.75" customHeight="1">
      <c r="A404" s="30"/>
    </row>
    <row r="405" ht="15.75" customHeight="1">
      <c r="A405" s="30"/>
    </row>
    <row r="406" ht="15.75" customHeight="1">
      <c r="A406" s="30"/>
    </row>
    <row r="407" ht="15.75" customHeight="1">
      <c r="A407" s="30"/>
    </row>
    <row r="408" ht="15.75" customHeight="1">
      <c r="A408" s="30"/>
    </row>
    <row r="409" ht="15.75" customHeight="1">
      <c r="A409" s="30"/>
    </row>
    <row r="410" ht="15.75" customHeight="1">
      <c r="A410" s="30"/>
    </row>
    <row r="411" ht="15.75" customHeight="1">
      <c r="A411" s="30"/>
    </row>
    <row r="412" ht="15.75" customHeight="1">
      <c r="A412" s="30"/>
    </row>
    <row r="413" ht="15.75" customHeight="1">
      <c r="A413" s="30"/>
    </row>
    <row r="414" ht="15.75" customHeight="1">
      <c r="A414" s="30"/>
    </row>
    <row r="415" ht="15.75" customHeight="1">
      <c r="A415" s="30"/>
    </row>
    <row r="416" ht="15.75" customHeight="1">
      <c r="A416" s="30"/>
    </row>
    <row r="417" ht="15.75" customHeight="1">
      <c r="A417" s="30"/>
    </row>
    <row r="418" ht="15.75" customHeight="1">
      <c r="A418" s="30"/>
    </row>
    <row r="419" ht="15.75" customHeight="1">
      <c r="A419" s="30"/>
    </row>
    <row r="420" ht="15.75" customHeight="1">
      <c r="A420" s="30"/>
    </row>
    <row r="421" ht="15.75" customHeight="1">
      <c r="A421" s="30"/>
    </row>
    <row r="422" ht="15.75" customHeight="1">
      <c r="A422" s="30"/>
    </row>
    <row r="423" ht="15.75" customHeight="1">
      <c r="A423" s="30"/>
    </row>
    <row r="424" ht="15.75" customHeight="1">
      <c r="A424" s="30"/>
    </row>
    <row r="425" ht="15.75" customHeight="1">
      <c r="A425" s="30"/>
    </row>
    <row r="426" ht="15.75" customHeight="1">
      <c r="A426" s="30"/>
    </row>
    <row r="427" ht="15.75" customHeight="1">
      <c r="A427" s="30"/>
    </row>
    <row r="428" ht="15.75" customHeight="1">
      <c r="A428" s="30"/>
    </row>
    <row r="429" ht="15.75" customHeight="1">
      <c r="A429" s="30"/>
    </row>
    <row r="430" ht="15.75" customHeight="1">
      <c r="A430" s="30"/>
    </row>
    <row r="431" ht="15.75" customHeight="1">
      <c r="A431" s="30"/>
    </row>
    <row r="432" ht="15.75" customHeight="1">
      <c r="A432" s="30"/>
    </row>
    <row r="433" ht="15.75" customHeight="1">
      <c r="A433" s="30"/>
    </row>
    <row r="434" ht="15.75" customHeight="1">
      <c r="A434" s="30"/>
    </row>
    <row r="435" ht="15.75" customHeight="1">
      <c r="A435" s="30"/>
    </row>
    <row r="436" ht="15.75" customHeight="1">
      <c r="A436" s="30"/>
    </row>
    <row r="437" ht="15.75" customHeight="1">
      <c r="A437" s="30"/>
    </row>
    <row r="438" ht="15.75" customHeight="1">
      <c r="A438" s="30"/>
    </row>
    <row r="439" ht="15.75" customHeight="1">
      <c r="A439" s="30"/>
    </row>
    <row r="440" ht="15.75" customHeight="1">
      <c r="A440" s="30"/>
    </row>
    <row r="441" ht="15.75" customHeight="1">
      <c r="A441" s="30"/>
    </row>
    <row r="442" ht="15.75" customHeight="1">
      <c r="A442" s="30"/>
    </row>
    <row r="443" ht="15.75" customHeight="1">
      <c r="A443" s="30"/>
    </row>
    <row r="444" ht="15.75" customHeight="1">
      <c r="A444" s="30"/>
    </row>
    <row r="445" ht="15.75" customHeight="1">
      <c r="A445" s="30"/>
    </row>
    <row r="446" ht="15.75" customHeight="1">
      <c r="A446" s="30"/>
    </row>
    <row r="447" ht="15.75" customHeight="1">
      <c r="A447" s="30"/>
    </row>
    <row r="448" ht="15.75" customHeight="1">
      <c r="A448" s="30"/>
    </row>
    <row r="449" ht="15.75" customHeight="1">
      <c r="A449" s="30"/>
    </row>
    <row r="450" ht="15.75" customHeight="1">
      <c r="A450" s="30"/>
    </row>
    <row r="451" ht="15.75" customHeight="1">
      <c r="A451" s="30"/>
    </row>
    <row r="452" ht="15.75" customHeight="1">
      <c r="A452" s="30"/>
    </row>
    <row r="453" ht="15.75" customHeight="1">
      <c r="A453" s="30"/>
    </row>
    <row r="454" ht="15.75" customHeight="1">
      <c r="A454" s="30"/>
    </row>
    <row r="455" ht="15.75" customHeight="1">
      <c r="A455" s="30"/>
    </row>
    <row r="456" ht="15.75" customHeight="1">
      <c r="A456" s="30"/>
    </row>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14"/>
    <col customWidth="1" min="2" max="10" width="8.86"/>
    <col customWidth="1" min="11" max="11" width="10.71"/>
    <col customWidth="1" min="12" max="12" width="12.29"/>
    <col customWidth="1" min="13" max="15" width="10.71"/>
    <col customWidth="1" min="16" max="16" width="12.0"/>
    <col customWidth="1" min="17" max="17" width="10.71"/>
    <col customWidth="1" min="18" max="20" width="8.86"/>
    <col customWidth="1" min="21" max="21" width="14.0"/>
    <col customWidth="1" min="22" max="22" width="11.71"/>
    <col customWidth="1" min="23" max="23" width="12.71"/>
    <col customWidth="1" min="24" max="24" width="11.43"/>
    <col customWidth="1" min="25" max="25" width="9.43"/>
    <col customWidth="1" min="26" max="26" width="12.43"/>
    <col customWidth="1" min="27" max="28" width="8.86"/>
  </cols>
  <sheetData>
    <row r="1">
      <c r="A1" s="1" t="s">
        <v>43</v>
      </c>
      <c r="B1" s="27" t="str">
        <f>'Stock Data'!B5</f>
        <v>NVDA</v>
      </c>
      <c r="C1" s="33" t="str">
        <f>'Stock Data'!C5</f>
        <v>NKE</v>
      </c>
      <c r="D1" s="33" t="str">
        <f>'Stock Data'!D5</f>
        <v>V</v>
      </c>
      <c r="E1" s="33" t="str">
        <f>'Stock Data'!E5</f>
        <v>FSEAX</v>
      </c>
      <c r="F1" s="33" t="str">
        <f>'Stock Data'!F5</f>
        <v>BND</v>
      </c>
      <c r="G1" s="33" t="str">
        <f>'Stock Data'!G5</f>
        <v>SPY</v>
      </c>
      <c r="H1" s="34" t="s">
        <v>44</v>
      </c>
      <c r="I1" s="13">
        <f>COUNT(B3:B260)</f>
        <v>250</v>
      </c>
      <c r="J1" s="35">
        <v>1.0</v>
      </c>
      <c r="K1" s="36" t="s">
        <v>45</v>
      </c>
      <c r="L1" s="27" t="str">
        <f t="shared" ref="L1:Q1" si="1">B1</f>
        <v>NVDA</v>
      </c>
      <c r="M1" s="33" t="str">
        <f t="shared" si="1"/>
        <v>NKE</v>
      </c>
      <c r="N1" s="33" t="str">
        <f t="shared" si="1"/>
        <v>V</v>
      </c>
      <c r="O1" s="33" t="str">
        <f t="shared" si="1"/>
        <v>FSEAX</v>
      </c>
      <c r="P1" s="33" t="str">
        <f t="shared" si="1"/>
        <v>BND</v>
      </c>
      <c r="Q1" s="33" t="str">
        <f t="shared" si="1"/>
        <v>SPY</v>
      </c>
      <c r="U1" s="27" t="s">
        <v>46</v>
      </c>
      <c r="V1" s="27"/>
      <c r="W1" s="27" t="s">
        <v>47</v>
      </c>
      <c r="X1" s="27"/>
      <c r="Y1" s="27"/>
      <c r="Z1" s="27"/>
    </row>
    <row r="2">
      <c r="A2" s="30">
        <f>'Stock Data'!A6</f>
        <v>44713</v>
      </c>
      <c r="K2" s="1" t="s">
        <v>48</v>
      </c>
      <c r="L2" s="37">
        <f t="shared" ref="L2:Q2" si="2">AVERAGE(B3:B254)</f>
        <v>0.002900859263</v>
      </c>
      <c r="M2" s="37">
        <f t="shared" si="2"/>
        <v>-0.000479989186</v>
      </c>
      <c r="N2" s="37">
        <f t="shared" si="2"/>
        <v>0.0002060973037</v>
      </c>
      <c r="O2" s="37">
        <f t="shared" si="2"/>
        <v>-0.00004171289116</v>
      </c>
      <c r="P2" s="37">
        <f t="shared" si="2"/>
        <v>-0.000168891987</v>
      </c>
      <c r="Q2" s="37">
        <f t="shared" si="2"/>
        <v>0.00007986352483</v>
      </c>
      <c r="U2" s="27" t="s">
        <v>49</v>
      </c>
      <c r="V2" s="38">
        <v>0.38</v>
      </c>
      <c r="W2" s="27">
        <f t="shared" ref="W2:W3" si="4">V2^2</f>
        <v>0.1444</v>
      </c>
      <c r="X2" s="27"/>
      <c r="Y2" s="27"/>
      <c r="Z2" s="27"/>
    </row>
    <row r="3">
      <c r="A3" s="30">
        <f>'Stock Data'!A7</f>
        <v>44714</v>
      </c>
      <c r="B3" s="19">
        <f>LN('Stock Data'!B7/'Stock Data'!B6)</f>
        <v>0.06712796657</v>
      </c>
      <c r="C3" s="19">
        <f>LN('Stock Data'!C7/'Stock Data'!C6)</f>
        <v>0.03908138245</v>
      </c>
      <c r="D3" s="19">
        <f>LN('Stock Data'!D7/'Stock Data'!D6)</f>
        <v>0.02409646471</v>
      </c>
      <c r="E3" s="19">
        <f>LN('Stock Data'!E7/'Stock Data'!E6)</f>
        <v>0.0301178716</v>
      </c>
      <c r="F3" s="19">
        <f>LN('Stock Data'!F7/'Stock Data'!F6)</f>
        <v>0.0009183339204</v>
      </c>
      <c r="G3" s="19">
        <f>LN('Stock Data'!G7/'Stock Data'!G6)</f>
        <v>0.01886442286</v>
      </c>
      <c r="K3" s="1" t="s">
        <v>50</v>
      </c>
      <c r="L3" s="39">
        <f t="shared" ref="L3:Q3" si="3">VAR(B3:B254)</f>
        <v>0.001394794481</v>
      </c>
      <c r="M3" s="39">
        <f t="shared" si="3"/>
        <v>0.0005655022317</v>
      </c>
      <c r="N3" s="39">
        <f t="shared" si="3"/>
        <v>0.0002132508878</v>
      </c>
      <c r="O3" s="39">
        <f t="shared" si="3"/>
        <v>0.0002435077285</v>
      </c>
      <c r="P3" s="39">
        <f t="shared" si="3"/>
        <v>0.00002653649744</v>
      </c>
      <c r="Q3" s="39">
        <f t="shared" si="3"/>
        <v>0.0001762592362</v>
      </c>
      <c r="R3" s="40"/>
      <c r="U3" s="27" t="s">
        <v>51</v>
      </c>
      <c r="V3" s="19">
        <f>1-V2</f>
        <v>0.62</v>
      </c>
      <c r="W3" s="27">
        <f t="shared" si="4"/>
        <v>0.3844</v>
      </c>
      <c r="X3" s="27"/>
      <c r="Y3" s="27"/>
      <c r="Z3" s="27"/>
    </row>
    <row r="4">
      <c r="A4" s="41" t="s">
        <v>52</v>
      </c>
      <c r="B4" s="19">
        <f>LN('Stock Data'!B8/'Stock Data'!B7)</f>
        <v>-0.04552885442</v>
      </c>
      <c r="C4" s="19">
        <f>LN('Stock Data'!C8/'Stock Data'!C7)</f>
        <v>-0.02013496562</v>
      </c>
      <c r="D4" s="19">
        <f>LN('Stock Data'!D8/'Stock Data'!D7)</f>
        <v>-0.0112229797</v>
      </c>
      <c r="E4" s="19">
        <f>LN('Stock Data'!E8/'Stock Data'!E7)</f>
        <v>-0.02006756305</v>
      </c>
      <c r="F4" s="19">
        <f>LN('Stock Data'!F8/'Stock Data'!F7)</f>
        <v>-0.00144347505</v>
      </c>
      <c r="G4" s="19">
        <f>LN('Stock Data'!G8/'Stock Data'!G7)</f>
        <v>-0.01654768425</v>
      </c>
      <c r="K4" s="1" t="s">
        <v>53</v>
      </c>
      <c r="L4" s="42">
        <f t="shared" ref="L4:Q4" si="5">SQRT(L3)</f>
        <v>0.03734694742</v>
      </c>
      <c r="M4" s="42">
        <f t="shared" si="5"/>
        <v>0.02378029082</v>
      </c>
      <c r="N4" s="42">
        <f t="shared" si="5"/>
        <v>0.01460311226</v>
      </c>
      <c r="O4" s="42">
        <f t="shared" si="5"/>
        <v>0.01560473417</v>
      </c>
      <c r="P4" s="42">
        <f t="shared" si="5"/>
        <v>0.005151358796</v>
      </c>
      <c r="Q4" s="42">
        <f t="shared" si="5"/>
        <v>0.0132762659</v>
      </c>
      <c r="U4" s="27"/>
      <c r="V4" s="27"/>
      <c r="W4" s="27"/>
      <c r="X4" s="27"/>
      <c r="Y4" s="27"/>
      <c r="Z4" s="27"/>
    </row>
    <row r="5">
      <c r="B5" s="19">
        <f>LN('Stock Data'!B9/'Stock Data'!B8)</f>
        <v>0.003519461872</v>
      </c>
      <c r="C5" s="19">
        <f>LN('Stock Data'!C9/'Stock Data'!C8)</f>
        <v>-0.005970612313</v>
      </c>
      <c r="D5" s="19">
        <f>LN('Stock Data'!D9/'Stock Data'!D8)</f>
        <v>0.001362851795</v>
      </c>
      <c r="E5" s="19">
        <f>LN('Stock Data'!E9/'Stock Data'!E8)</f>
        <v>0.02403325221</v>
      </c>
      <c r="F5" s="19">
        <f>LN('Stock Data'!F9/'Stock Data'!F8)</f>
        <v>-0.005926984792</v>
      </c>
      <c r="G5" s="19">
        <f>LN('Stock Data'!G9/'Stock Data'!G8)</f>
        <v>0.00304014431</v>
      </c>
      <c r="U5" s="27" t="s">
        <v>54</v>
      </c>
      <c r="V5" s="27" t="str">
        <f t="shared" ref="V5:Z5" si="6">$L$1</f>
        <v>NVDA</v>
      </c>
      <c r="W5" s="27" t="str">
        <f t="shared" si="6"/>
        <v>NVDA</v>
      </c>
      <c r="X5" s="27" t="str">
        <f t="shared" si="6"/>
        <v>NVDA</v>
      </c>
      <c r="Y5" s="27" t="str">
        <f t="shared" si="6"/>
        <v>NVDA</v>
      </c>
      <c r="Z5" s="27" t="str">
        <f t="shared" si="6"/>
        <v>NVDA</v>
      </c>
    </row>
    <row r="6">
      <c r="B6" s="19">
        <f>LN('Stock Data'!B10/'Stock Data'!B9)</f>
        <v>0.007424694772</v>
      </c>
      <c r="C6" s="19">
        <f>LN('Stock Data'!C10/'Stock Data'!C9)</f>
        <v>0.01190584542</v>
      </c>
      <c r="D6" s="19">
        <f>LN('Stock Data'!D10/'Stock Data'!D9)</f>
        <v>0.007299293089</v>
      </c>
      <c r="E6" s="19">
        <f>LN('Stock Data'!E10/'Stock Data'!E9)</f>
        <v>0.01648596783</v>
      </c>
      <c r="F6" s="19">
        <f>LN('Stock Data'!F10/'Stock Data'!F9)</f>
        <v>0.003428751966</v>
      </c>
      <c r="G6" s="19">
        <f>LN('Stock Data'!G10/'Stock Data'!G9)</f>
        <v>0.009546508292</v>
      </c>
      <c r="J6" s="43"/>
      <c r="K6" s="44"/>
      <c r="L6" s="19" t="s">
        <v>55</v>
      </c>
      <c r="M6" s="19"/>
      <c r="N6" s="19"/>
      <c r="O6" s="19"/>
      <c r="P6" s="45" t="s">
        <v>56</v>
      </c>
      <c r="U6" s="46" t="s">
        <v>57</v>
      </c>
      <c r="V6" s="47" t="str">
        <f t="shared" ref="V6:Z6" si="7">M1</f>
        <v>NKE</v>
      </c>
      <c r="W6" s="47" t="str">
        <f t="shared" si="7"/>
        <v>V</v>
      </c>
      <c r="X6" s="47" t="str">
        <f t="shared" si="7"/>
        <v>FSEAX</v>
      </c>
      <c r="Y6" s="47" t="str">
        <f t="shared" si="7"/>
        <v>BND</v>
      </c>
      <c r="Z6" s="47" t="str">
        <f t="shared" si="7"/>
        <v>SPY</v>
      </c>
    </row>
    <row r="7">
      <c r="B7" s="19">
        <f>LN('Stock Data'!B11/'Stock Data'!B10)</f>
        <v>-0.01479773138</v>
      </c>
      <c r="C7" s="19">
        <f>LN('Stock Data'!C11/'Stock Data'!C10)</f>
        <v>0.005981941057</v>
      </c>
      <c r="D7" s="19">
        <f>LN('Stock Data'!D11/'Stock Data'!D10)</f>
        <v>-0.004672905699</v>
      </c>
      <c r="E7" s="19">
        <f>LN('Stock Data'!E11/'Stock Data'!E10)</f>
        <v>0.0228361183</v>
      </c>
      <c r="F7" s="19">
        <f>LN('Stock Data'!F11/'Stock Data'!F10)</f>
        <v>-0.004089406107</v>
      </c>
      <c r="G7" s="19">
        <f>LN('Stock Data'!G11/'Stock Data'!G10)</f>
        <v>-0.01093168729</v>
      </c>
      <c r="T7" s="48">
        <v>4.0</v>
      </c>
      <c r="U7" s="49" t="s">
        <v>58</v>
      </c>
      <c r="V7" s="42">
        <f t="shared" ref="V7:Z7" si="8">$V$2*$L$2+$V$3*M2</f>
        <v>0.0008047332247</v>
      </c>
      <c r="W7" s="42">
        <f t="shared" si="8"/>
        <v>0.001230106848</v>
      </c>
      <c r="X7" s="42">
        <f t="shared" si="8"/>
        <v>0.001076464527</v>
      </c>
      <c r="Y7" s="42">
        <f t="shared" si="8"/>
        <v>0.0009976134881</v>
      </c>
      <c r="Z7" s="42">
        <f t="shared" si="8"/>
        <v>0.001151841905</v>
      </c>
    </row>
    <row r="8">
      <c r="B8" s="19">
        <f>LN('Stock Data'!B12/'Stock Data'!B11)</f>
        <v>-0.03270402713</v>
      </c>
      <c r="C8" s="19">
        <f>LN('Stock Data'!C12/'Stock Data'!C11)</f>
        <v>-0.03153791672</v>
      </c>
      <c r="D8" s="19">
        <f>LN('Stock Data'!D12/'Stock Data'!D11)</f>
        <v>-0.03522682096</v>
      </c>
      <c r="E8" s="19">
        <f>LN('Stock Data'!E12/'Stock Data'!E11)</f>
        <v>-0.03537219296</v>
      </c>
      <c r="F8" s="19">
        <f>LN('Stock Data'!F12/'Stock Data'!F11)</f>
        <v>-0.001322738244</v>
      </c>
      <c r="G8" s="19">
        <f>LN('Stock Data'!G12/'Stock Data'!G11)</f>
        <v>-0.02407026592</v>
      </c>
      <c r="J8" s="35">
        <v>2.0</v>
      </c>
      <c r="K8" s="46" t="s">
        <v>59</v>
      </c>
      <c r="L8" s="46"/>
      <c r="M8" s="46"/>
      <c r="N8" s="46"/>
      <c r="O8" s="46"/>
      <c r="P8" s="46"/>
      <c r="Q8" s="46"/>
      <c r="U8" s="29" t="s">
        <v>60</v>
      </c>
      <c r="V8" s="42">
        <f>W2*L3+W3*M3+2*V2*V3*(L23*L4*M4)</f>
        <v>0.0006463702072</v>
      </c>
      <c r="W8" s="42">
        <f>W2*L3+W3*N3+2*V2*V3*(L24*L4*N4)</f>
        <v>0.0004270664011</v>
      </c>
      <c r="X8" s="42">
        <f>W2*L3+W3*O3+2*V2*V3*(L25*L4*O4)</f>
        <v>0.0004548273304</v>
      </c>
      <c r="Y8" s="42">
        <f>W2*L3+W3*P3+2*V2*V3*(L26*L4*P4)</f>
        <v>0.0002333128845</v>
      </c>
      <c r="Z8" s="42">
        <f>W2*L3+W3*Q3+2*V2*V3*(L27*L4*Q4)</f>
        <v>0.000439125532</v>
      </c>
    </row>
    <row r="9">
      <c r="B9" s="19">
        <f>LN('Stock Data'!B13/'Stock Data'!B12)</f>
        <v>-0.06135206215</v>
      </c>
      <c r="C9" s="19">
        <f>LN('Stock Data'!C13/'Stock Data'!C12)</f>
        <v>-0.03317490174</v>
      </c>
      <c r="D9" s="19">
        <f>LN('Stock Data'!D13/'Stock Data'!D12)</f>
        <v>-0.03254567638</v>
      </c>
      <c r="E9" s="19">
        <f>LN('Stock Data'!E13/'Stock Data'!E12)</f>
        <v>-0.007385921302</v>
      </c>
      <c r="F9" s="19">
        <f>LN('Stock Data'!F13/'Stock Data'!F12)</f>
        <v>-0.00850728207</v>
      </c>
      <c r="G9" s="19">
        <f>LN('Stock Data'!G13/'Stock Data'!G12)</f>
        <v>-0.02942433131</v>
      </c>
      <c r="U9" s="29" t="s">
        <v>61</v>
      </c>
      <c r="V9" s="42">
        <f t="shared" ref="V9:Z9" si="9">SQRT(V8)</f>
        <v>0.02542381181</v>
      </c>
      <c r="W9" s="42">
        <f t="shared" si="9"/>
        <v>0.02066558495</v>
      </c>
      <c r="X9" s="42">
        <f t="shared" si="9"/>
        <v>0.02132668119</v>
      </c>
      <c r="Y9" s="42">
        <f t="shared" si="9"/>
        <v>0.01527458296</v>
      </c>
      <c r="Z9" s="42">
        <f t="shared" si="9"/>
        <v>0.02095532228</v>
      </c>
    </row>
    <row r="10">
      <c r="B10" s="19">
        <f>LN('Stock Data'!B14/'Stock Data'!B13)</f>
        <v>-0.08140357929</v>
      </c>
      <c r="C10" s="19">
        <f>LN('Stock Data'!C14/'Stock Data'!C13)</f>
        <v>-0.03810916279</v>
      </c>
      <c r="D10" s="19">
        <f>LN('Stock Data'!D14/'Stock Data'!D13)</f>
        <v>-0.03701573869</v>
      </c>
      <c r="E10" s="19">
        <f>LN('Stock Data'!E14/'Stock Data'!E13)</f>
        <v>-0.04439156389</v>
      </c>
      <c r="F10" s="19">
        <f>LN('Stock Data'!F14/'Stock Data'!F13)</f>
        <v>-0.01628468787</v>
      </c>
      <c r="G10" s="19">
        <f>LN('Stock Data'!G14/'Stock Data'!G13)</f>
        <v>-0.03870773032</v>
      </c>
      <c r="L10" s="50" t="str">
        <f t="shared" ref="L10:Q10" si="10">L1</f>
        <v>NVDA</v>
      </c>
      <c r="M10" s="51" t="str">
        <f t="shared" si="10"/>
        <v>NKE</v>
      </c>
      <c r="N10" s="51" t="str">
        <f t="shared" si="10"/>
        <v>V</v>
      </c>
      <c r="O10" s="51" t="str">
        <f t="shared" si="10"/>
        <v>FSEAX</v>
      </c>
      <c r="P10" s="51" t="str">
        <f t="shared" si="10"/>
        <v>BND</v>
      </c>
      <c r="Q10" s="51" t="str">
        <f t="shared" si="10"/>
        <v>SPY</v>
      </c>
    </row>
    <row r="11">
      <c r="B11" s="19">
        <f>LN('Stock Data'!B15/'Stock Data'!B14)</f>
        <v>0.01200662385</v>
      </c>
      <c r="C11" s="19">
        <f>LN('Stock Data'!C15/'Stock Data'!C14)</f>
        <v>0.00253209573</v>
      </c>
      <c r="D11" s="19">
        <f>LN('Stock Data'!D15/'Stock Data'!D14)</f>
        <v>0.00653229034</v>
      </c>
      <c r="E11" s="19">
        <f>LN('Stock Data'!E15/'Stock Data'!E14)</f>
        <v>0.02325365312</v>
      </c>
      <c r="F11" s="19">
        <f>LN('Stock Data'!F15/'Stock Data'!F14)</f>
        <v>-0.005442108669</v>
      </c>
      <c r="G11" s="19">
        <f>LN('Stock Data'!G15/'Stock Data'!G14)</f>
        <v>-0.003017895937</v>
      </c>
      <c r="K11" s="50" t="str">
        <f>L10</f>
        <v>NVDA</v>
      </c>
      <c r="L11" s="52">
        <f>COVAR($B$3:$B$254,B3:B254)</f>
        <v>0.001389215304</v>
      </c>
      <c r="M11" s="39">
        <f>COVAR($C$3:$C$254,B3:B254)</f>
        <v>0.0004810536818</v>
      </c>
      <c r="N11" s="39">
        <f>COVAR($D$3:$D$254,B3:B254)</f>
        <v>0.0003037132831</v>
      </c>
      <c r="O11" s="39">
        <f>COVAR($E$3:$E$254,B3:B254)</f>
        <v>0.000337808527</v>
      </c>
      <c r="P11" s="39">
        <f>COVAR($F$3:$F$254,B3:B254)</f>
        <v>0.00004587673186</v>
      </c>
      <c r="Q11" s="39">
        <f>COVAR($G$3:$G$254,B3:B254)</f>
        <v>0.0003592599868</v>
      </c>
    </row>
    <row r="12">
      <c r="B12" s="19">
        <f>LN('Stock Data'!B16/'Stock Data'!B15)</f>
        <v>0.0427095958</v>
      </c>
      <c r="C12" s="19">
        <f>LN('Stock Data'!C16/'Stock Data'!C15)</f>
        <v>0.02426957951</v>
      </c>
      <c r="D12" s="19">
        <f>LN('Stock Data'!D16/'Stock Data'!D15)</f>
        <v>0.01354978617</v>
      </c>
      <c r="E12" s="19">
        <f>LN('Stock Data'!E16/'Stock Data'!E15)</f>
        <v>0.01582863363</v>
      </c>
      <c r="F12" s="19">
        <f>LN('Stock Data'!F16/'Stock Data'!F15)</f>
        <v>0.01139453441</v>
      </c>
      <c r="G12" s="19">
        <f>LN('Stock Data'!G16/'Stock Data'!G15)</f>
        <v>0.01415567199</v>
      </c>
      <c r="K12" s="53" t="str">
        <f>M10</f>
        <v>NKE</v>
      </c>
      <c r="L12" s="39">
        <f>COVAR($B$3:$B$254,C3:C254)</f>
        <v>0.0004810536818</v>
      </c>
      <c r="M12" s="52">
        <f>COVAR($C$3:$C$254,C3:C254)</f>
        <v>0.0005632402227</v>
      </c>
      <c r="N12" s="39">
        <f>COVAR($D$3:$D$254,C3:C254)</f>
        <v>0.0002098783232</v>
      </c>
      <c r="O12" s="39">
        <f>COVAR($E$3:$E$254,C3:C254)</f>
        <v>0.0002204390855</v>
      </c>
      <c r="P12" s="39">
        <f>COVAR($E$3:$E$254,C3:C254)</f>
        <v>0.0002204390855</v>
      </c>
      <c r="Q12" s="39">
        <f>COVAR($G$3:$G$254,C3:C254)</f>
        <v>0.0002346412914</v>
      </c>
      <c r="U12" s="1" t="s">
        <v>62</v>
      </c>
    </row>
    <row r="13">
      <c r="B13" s="19">
        <f>LN('Stock Data'!B17/'Stock Data'!B16)</f>
        <v>-0.05766044865</v>
      </c>
      <c r="C13" s="19">
        <f>LN('Stock Data'!C17/'Stock Data'!C16)</f>
        <v>-0.05732435103</v>
      </c>
      <c r="D13" s="19">
        <f>LN('Stock Data'!D17/'Stock Data'!D16)</f>
        <v>-0.03691912693</v>
      </c>
      <c r="E13" s="19">
        <f>LN('Stock Data'!E17/'Stock Data'!E16)</f>
        <v>-0.03081324857</v>
      </c>
      <c r="F13" s="19">
        <f>LN('Stock Data'!F17/'Stock Data'!F16)</f>
        <v>0.002155807866</v>
      </c>
      <c r="G13" s="19">
        <f>LN('Stock Data'!G17/'Stock Data'!G16)</f>
        <v>-0.03365610385</v>
      </c>
      <c r="K13" s="53" t="str">
        <f>N10</f>
        <v>V</v>
      </c>
      <c r="L13" s="39">
        <f>COVAR($B$3:$B$254,D3:D254)</f>
        <v>0.0003037132831</v>
      </c>
      <c r="M13" s="39">
        <f>COVAR($C$3:$C$254,D3:D254)</f>
        <v>0.0002098783232</v>
      </c>
      <c r="N13" s="52">
        <f>COVAR($D$3:$D$254,D3:D254)</f>
        <v>0.0002123978842</v>
      </c>
      <c r="O13" s="39">
        <f>COVAR($E$3:$E$254,D3:D254)</f>
        <v>0.0001366164548</v>
      </c>
      <c r="P13" s="39">
        <f>COVAR($E$3:$E$254,D3:D254)</f>
        <v>0.0001366164548</v>
      </c>
      <c r="Q13" s="39">
        <f>COVAR($G$3:$G$254,D3:D254)</f>
        <v>0.0001519014841</v>
      </c>
      <c r="T13" s="54">
        <v>5.0</v>
      </c>
      <c r="U13" s="32">
        <f>MIN(V9:Z9)</f>
        <v>0.01527458296</v>
      </c>
      <c r="V13" s="55" t="s">
        <v>63</v>
      </c>
      <c r="W13" s="45" t="s">
        <v>5</v>
      </c>
    </row>
    <row r="14">
      <c r="B14" s="19">
        <f>LN('Stock Data'!B18/'Stock Data'!B17)</f>
        <v>0.01772549199</v>
      </c>
      <c r="C14" s="19">
        <f>LN('Stock Data'!C18/'Stock Data'!C17)</f>
        <v>0.002051600095</v>
      </c>
      <c r="D14" s="19">
        <f>LN('Stock Data'!D18/'Stock Data'!D17)</f>
        <v>0.005065129834</v>
      </c>
      <c r="E14" s="19">
        <f>LN('Stock Data'!E18/'Stock Data'!E17)</f>
        <v>0.0144436087</v>
      </c>
      <c r="F14" s="19">
        <f>LN('Stock Data'!F18/'Stock Data'!F17)</f>
        <v>0.0005381189617</v>
      </c>
      <c r="G14" s="19">
        <f>LN('Stock Data'!G18/'Stock Data'!G17)</f>
        <v>-0.002156992612</v>
      </c>
      <c r="K14" s="53" t="str">
        <f>O10</f>
        <v>FSEAX</v>
      </c>
      <c r="L14" s="39">
        <f>COVAR($B$3:$B$254,E3:E254)</f>
        <v>0.000337808527</v>
      </c>
      <c r="M14" s="39">
        <f>COVAR($C$3:$C$254,E3:E254)</f>
        <v>0.0002204390855</v>
      </c>
      <c r="N14" s="39">
        <f>COVAR($D$3:$D$254,E3:E254)</f>
        <v>0.0001366164548</v>
      </c>
      <c r="O14" s="52">
        <f>COVAR($E$3:$E$254,E3:E254)</f>
        <v>0.0002425336976</v>
      </c>
      <c r="P14" s="39">
        <f>COVAR($E$3:$E$254,E3:E254)</f>
        <v>0.0002425336976</v>
      </c>
      <c r="Q14" s="39">
        <f>COVAR($G$3:$G$254,E3:E254)</f>
        <v>0.0001381560519</v>
      </c>
    </row>
    <row r="15">
      <c r="B15" s="19">
        <f>LN('Stock Data'!B19/'Stock Data'!B18)</f>
        <v>0.04229195161</v>
      </c>
      <c r="C15" s="19">
        <f>LN('Stock Data'!C19/'Stock Data'!C18)</f>
        <v>0.01240645507</v>
      </c>
      <c r="D15" s="19">
        <f>LN('Stock Data'!D19/'Stock Data'!D18)</f>
        <v>0.02278976919</v>
      </c>
      <c r="E15" s="19">
        <f>LN('Stock Data'!E19/'Stock Data'!E18)</f>
        <v>0.02273742463</v>
      </c>
      <c r="F15" s="19">
        <f>LN('Stock Data'!F19/'Stock Data'!F18)</f>
        <v>-0.004584017858</v>
      </c>
      <c r="G15" s="19">
        <f>LN('Stock Data'!G19/'Stock Data'!G18)</f>
        <v>0.02486198832</v>
      </c>
      <c r="K15" s="53" t="str">
        <f>P10</f>
        <v>BND</v>
      </c>
      <c r="L15" s="39">
        <f>COVAR($B$3:$B$254,F3:F254)</f>
        <v>0.00004587673186</v>
      </c>
      <c r="M15" s="39">
        <f>COVAR($C$3:$C$254,F3:F254)</f>
        <v>0.00003306287918</v>
      </c>
      <c r="N15" s="39">
        <f>COVAR($D$3:$D$254,F3:F254)</f>
        <v>0.00001825819872</v>
      </c>
      <c r="O15" s="39">
        <f>COVAR($E$3:$E$254,F3:F254)</f>
        <v>0.00001703296208</v>
      </c>
      <c r="P15" s="52">
        <f>COVAR($E$3:$E$254,F3:F254)</f>
        <v>0.00001703296208</v>
      </c>
      <c r="Q15" s="39">
        <f>COVAR($G$3:$G$254,F3:F254)</f>
        <v>0.00002088839707</v>
      </c>
      <c r="U15" s="1" t="s">
        <v>64</v>
      </c>
    </row>
    <row r="16">
      <c r="B16" s="19">
        <f>LN('Stock Data'!B20/'Stock Data'!B19)</f>
        <v>-0.01251305847</v>
      </c>
      <c r="C16" s="19">
        <f>LN('Stock Data'!C20/'Stock Data'!C19)</f>
        <v>-0.03520964862</v>
      </c>
      <c r="D16" s="19">
        <f>LN('Stock Data'!D20/'Stock Data'!D19)</f>
        <v>-0.002936515807</v>
      </c>
      <c r="E16" s="19">
        <f>LN('Stock Data'!E20/'Stock Data'!E19)</f>
        <v>-0.01599612887</v>
      </c>
      <c r="F16" s="19">
        <f>LN('Stock Data'!F20/'Stock Data'!F19)</f>
        <v>0.008209466682</v>
      </c>
      <c r="G16" s="19">
        <f>LN('Stock Data'!G20/'Stock Data'!G19)</f>
        <v>-0.00181461897</v>
      </c>
      <c r="K16" s="50" t="s">
        <v>65</v>
      </c>
      <c r="L16" s="39">
        <f>COVAR($B$3:$B$254,G3:G254)</f>
        <v>0.0003592599868</v>
      </c>
      <c r="M16" s="39">
        <f>COVAR($C$3:$C$254,G3:G254)</f>
        <v>0.0002346412914</v>
      </c>
      <c r="N16" s="39">
        <f>COVAR($D$3:$D$254,G3:G254)</f>
        <v>0.0001519014841</v>
      </c>
      <c r="O16" s="39">
        <f>COVAR($E$3:$E$254,G3:G254)</f>
        <v>0.0001381560519</v>
      </c>
      <c r="P16" s="39">
        <f>COVAR($E$3:$E$254,G3:G254)</f>
        <v>0.0001381560519</v>
      </c>
      <c r="Q16" s="52">
        <f>COVAR($G$3:$G$254,G3:G254)</f>
        <v>0.0001755541993</v>
      </c>
      <c r="T16" s="25"/>
      <c r="V16" s="27" t="str">
        <f>V5</f>
        <v>NVDA</v>
      </c>
    </row>
    <row r="17">
      <c r="B17" s="19">
        <f>LN('Stock Data'!B21/'Stock Data'!B20)</f>
        <v>-0.008286105259</v>
      </c>
      <c r="C17" s="19">
        <f>LN('Stock Data'!C21/'Stock Data'!C20)</f>
        <v>0.02893309119</v>
      </c>
      <c r="D17" s="19">
        <f>LN('Stock Data'!D21/'Stock Data'!D20)</f>
        <v>0.01444471131</v>
      </c>
      <c r="E17" s="19">
        <f>LN('Stock Data'!E21/'Stock Data'!E20)</f>
        <v>0.01916484022</v>
      </c>
      <c r="F17" s="19">
        <f>LN('Stock Data'!F21/'Stock Data'!F20)</f>
        <v>0.004813486967</v>
      </c>
      <c r="G17" s="19">
        <f>LN('Stock Data'!G21/'Stock Data'!G20)</f>
        <v>0.009754832982</v>
      </c>
      <c r="U17" s="56" t="str">
        <f>V6</f>
        <v>NKE</v>
      </c>
      <c r="V17" s="57">
        <f t="shared" ref="V17:V21" si="11">L23</f>
        <v>0.5438284614</v>
      </c>
    </row>
    <row r="18">
      <c r="B18" s="19">
        <f>LN('Stock Data'!B22/'Stock Data'!B21)</f>
        <v>0.05404448482</v>
      </c>
      <c r="C18" s="19">
        <f>LN('Stock Data'!C22/'Stock Data'!C21)</f>
        <v>0.04445984949</v>
      </c>
      <c r="D18" s="19">
        <f>LN('Stock Data'!D22/'Stock Data'!D21)</f>
        <v>0.04412002949</v>
      </c>
      <c r="E18" s="19">
        <f>LN('Stock Data'!E22/'Stock Data'!E21)</f>
        <v>0.03573660917</v>
      </c>
      <c r="F18" s="19">
        <f>LN('Stock Data'!F22/'Stock Data'!F21)</f>
        <v>-0.001869146034</v>
      </c>
      <c r="G18" s="19">
        <f>LN('Stock Data'!G22/'Stock Data'!G21)</f>
        <v>0.03129890507</v>
      </c>
      <c r="U18" s="56" t="str">
        <f>W6</f>
        <v>V</v>
      </c>
      <c r="V18" s="57">
        <f t="shared" si="11"/>
        <v>0.5591185665</v>
      </c>
    </row>
    <row r="19">
      <c r="B19" s="19">
        <f>LN('Stock Data'!B23/'Stock Data'!B22)</f>
        <v>-0.01512011757</v>
      </c>
      <c r="C19" s="19">
        <f>LN('Stock Data'!C23/'Stock Data'!C22)</f>
        <v>-0.02157555566</v>
      </c>
      <c r="D19" s="19">
        <f>LN('Stock Data'!D23/'Stock Data'!D22)</f>
        <v>-0.009533878328</v>
      </c>
      <c r="E19" s="19">
        <f>LN('Stock Data'!E23/'Stock Data'!E22)</f>
        <v>-0.003312552356</v>
      </c>
      <c r="F19" s="19">
        <f>LN('Stock Data'!F23/'Stock Data'!F22)</f>
        <v>-0.004822527669</v>
      </c>
      <c r="G19" s="19">
        <f>LN('Stock Data'!G23/'Stock Data'!G22)</f>
        <v>-0.00382702005</v>
      </c>
      <c r="J19" s="35">
        <v>3.0</v>
      </c>
      <c r="K19" s="46" t="s">
        <v>66</v>
      </c>
      <c r="L19" s="46"/>
      <c r="M19" s="46"/>
      <c r="N19" s="46"/>
      <c r="O19" s="46"/>
      <c r="P19" s="46"/>
      <c r="Q19" s="46"/>
      <c r="U19" s="56" t="str">
        <f>X6</f>
        <v>FSEAX</v>
      </c>
      <c r="V19" s="57">
        <f t="shared" si="11"/>
        <v>0.5819689102</v>
      </c>
    </row>
    <row r="20">
      <c r="B20" s="19">
        <f>LN('Stock Data'!B24/'Stock Data'!B23)</f>
        <v>-0.05401449708</v>
      </c>
      <c r="C20" s="19">
        <f>LN('Stock Data'!C24/'Stock Data'!C23)</f>
        <v>-0.07242474912</v>
      </c>
      <c r="D20" s="19">
        <f>LN('Stock Data'!D24/'Stock Data'!D23)</f>
        <v>-0.02708790941</v>
      </c>
      <c r="E20" s="19">
        <f>LN('Stock Data'!E24/'Stock Data'!E23)</f>
        <v>-0.01413720995</v>
      </c>
      <c r="F20" s="19">
        <f>LN('Stock Data'!F24/'Stock Data'!F23)</f>
        <v>0.0005369982569</v>
      </c>
      <c r="G20" s="19">
        <f>LN('Stock Data'!G24/'Stock Data'!G23)</f>
        <v>-0.02064449093</v>
      </c>
      <c r="U20" s="56" t="str">
        <f>Y6</f>
        <v>BND</v>
      </c>
      <c r="V20" s="57">
        <f t="shared" si="11"/>
        <v>0.2394176832</v>
      </c>
    </row>
    <row r="21" ht="15.75" customHeight="1">
      <c r="B21" s="19">
        <f>LN('Stock Data'!B25/'Stock Data'!B24)</f>
        <v>-0.02791710883</v>
      </c>
      <c r="C21" s="19">
        <f>LN('Stock Data'!C25/'Stock Data'!C24)</f>
        <v>0.004562460007</v>
      </c>
      <c r="D21" s="19">
        <f>LN('Stock Data'!D25/'Stock Data'!D24)</f>
        <v>0.006941353847</v>
      </c>
      <c r="E21" s="19">
        <f>LN('Stock Data'!E25/'Stock Data'!E24)</f>
        <v>-0.004670480605</v>
      </c>
      <c r="F21" s="19">
        <f>LN('Stock Data'!F25/'Stock Data'!F24)</f>
        <v>0.005754448646</v>
      </c>
      <c r="G21" s="19">
        <f>LN('Stock Data'!G25/'Stock Data'!G24)</f>
        <v>-0.0008147229825</v>
      </c>
      <c r="L21" s="50" t="str">
        <f t="shared" ref="L21:Q21" si="12">L10</f>
        <v>NVDA</v>
      </c>
      <c r="M21" s="53" t="str">
        <f t="shared" si="12"/>
        <v>NKE</v>
      </c>
      <c r="N21" s="53" t="str">
        <f t="shared" si="12"/>
        <v>V</v>
      </c>
      <c r="O21" s="53" t="str">
        <f t="shared" si="12"/>
        <v>FSEAX</v>
      </c>
      <c r="P21" s="53" t="str">
        <f t="shared" si="12"/>
        <v>BND</v>
      </c>
      <c r="Q21" s="53" t="str">
        <f t="shared" si="12"/>
        <v>SPY</v>
      </c>
      <c r="U21" s="56" t="str">
        <f>Z6</f>
        <v>SPY</v>
      </c>
      <c r="V21" s="57">
        <f t="shared" si="11"/>
        <v>0.7274756463</v>
      </c>
    </row>
    <row r="22" ht="15.75" customHeight="1">
      <c r="B22" s="19">
        <f>LN('Stock Data'!B26/'Stock Data'!B25)</f>
        <v>-0.02495163533</v>
      </c>
      <c r="C22" s="19">
        <f>LN('Stock Data'!C26/'Stock Data'!C25)</f>
        <v>-0.01022158343</v>
      </c>
      <c r="D22" s="19">
        <f>LN('Stock Data'!D26/'Stock Data'!D25)</f>
        <v>-0.01316904426</v>
      </c>
      <c r="E22" s="19">
        <f>LN('Stock Data'!E26/'Stock Data'!E25)</f>
        <v>-0.006523180169</v>
      </c>
      <c r="F22" s="19">
        <f>LN('Stock Data'!F26/'Stock Data'!F25)</f>
        <v>0.004260991686</v>
      </c>
      <c r="G22" s="19">
        <f>LN('Stock Data'!G26/'Stock Data'!G25)</f>
        <v>-0.008157481359</v>
      </c>
      <c r="K22" s="50" t="str">
        <f>L21</f>
        <v>NVDA</v>
      </c>
      <c r="L22" s="58">
        <f>CORREL($B$3:$B$254,B3:B254)</f>
        <v>1</v>
      </c>
      <c r="M22" s="59">
        <f>CORREL($C$3:$C$254,B3:B254)</f>
        <v>0.5438284614</v>
      </c>
      <c r="N22" s="59">
        <f>CORREL($D$3:$D$254,B3:B254)</f>
        <v>0.5591185665</v>
      </c>
      <c r="O22" s="59">
        <f>CORREL($E$3:$E$254,B3:B254)</f>
        <v>0.5819689102</v>
      </c>
      <c r="P22" s="59">
        <f>CORREL($F$3:$F$254,B3:B254)</f>
        <v>0.2394176832</v>
      </c>
      <c r="Q22" s="59">
        <f>CORREL($G$3:$G$254,B3:B254)</f>
        <v>0.7274756463</v>
      </c>
      <c r="AB22" s="60" t="s">
        <v>67</v>
      </c>
    </row>
    <row r="23" ht="15.75" customHeight="1">
      <c r="B23" s="19">
        <f>LN('Stock Data'!B27/'Stock Data'!B26)</f>
        <v>-0.04286081651</v>
      </c>
      <c r="C23" s="19">
        <f>LN('Stock Data'!C27/'Stock Data'!C26)</f>
        <v>-0.01003053955</v>
      </c>
      <c r="D23" s="19">
        <f>LN('Stock Data'!D27/'Stock Data'!D26)</f>
        <v>0.01156371128</v>
      </c>
      <c r="E23" s="19">
        <f>LN('Stock Data'!E27/'Stock Data'!E26)</f>
        <v>-0.0007857274306</v>
      </c>
      <c r="F23" s="19">
        <f>LN('Stock Data'!F27/'Stock Data'!F26)</f>
        <v>0.005961427167</v>
      </c>
      <c r="G23" s="19">
        <f>LN('Stock Data'!G27/'Stock Data'!G26)</f>
        <v>0.01052097419</v>
      </c>
      <c r="K23" s="53" t="str">
        <f>M21</f>
        <v>NKE</v>
      </c>
      <c r="L23" s="59">
        <f>CORREL($B$3:$B$254,C3:C254)</f>
        <v>0.5438284614</v>
      </c>
      <c r="M23" s="58">
        <f>CORREL($C$3:$C$254,C3:C254)</f>
        <v>1</v>
      </c>
      <c r="N23" s="59">
        <f>CORREL($D$3:$D$254,C3:C254)</f>
        <v>0.6068001254</v>
      </c>
      <c r="O23" s="59">
        <f>CORREL($E$3:$E$254,C3:C254)</f>
        <v>0.5964248445</v>
      </c>
      <c r="P23" s="59">
        <f>CORREL($F$3:$F$254,C3:C254)</f>
        <v>0.2709832021</v>
      </c>
      <c r="Q23" s="59">
        <f>CORREL($G$3:$G$254,C3:C254)</f>
        <v>0.7461944221</v>
      </c>
      <c r="T23" s="25"/>
      <c r="U23" s="19" t="s">
        <v>68</v>
      </c>
      <c r="V23" s="19"/>
      <c r="AA23" s="1" t="s">
        <v>69</v>
      </c>
      <c r="AB23" s="60" t="s">
        <v>70</v>
      </c>
    </row>
    <row r="24" ht="15.75" customHeight="1">
      <c r="B24" s="19">
        <f>LN('Stock Data'!B28/'Stock Data'!B27)</f>
        <v>0.02991373772</v>
      </c>
      <c r="C24" s="19">
        <f>LN('Stock Data'!C28/'Stock Data'!C27)</f>
        <v>0.03056198931</v>
      </c>
      <c r="D24" s="19">
        <f>LN('Stock Data'!D28/'Stock Data'!D27)</f>
        <v>0.006804789831</v>
      </c>
      <c r="E24" s="19">
        <f>LN('Stock Data'!E28/'Stock Data'!E27)</f>
        <v>0.009646874573</v>
      </c>
      <c r="F24" s="19">
        <f>LN('Stock Data'!F28/'Stock Data'!F27)</f>
        <v>0.001715566297</v>
      </c>
      <c r="G24" s="19">
        <f>LN('Stock Data'!G28/'Stock Data'!G27)</f>
        <v>0.00188679568</v>
      </c>
      <c r="K24" s="53" t="str">
        <f>N21</f>
        <v>V</v>
      </c>
      <c r="L24" s="59">
        <f>CORREL($B$3:$B$254,D3:D254)</f>
        <v>0.5591185665</v>
      </c>
      <c r="M24" s="59">
        <f>CORREL($C$3:$C$254,D3:D254)</f>
        <v>0.6068001254</v>
      </c>
      <c r="N24" s="58">
        <f>CORREL($D$3:$D$254,D3:D254)</f>
        <v>1</v>
      </c>
      <c r="O24" s="59">
        <f>CORREL($E$3:$E$254,D3:D254)</f>
        <v>0.601924297</v>
      </c>
      <c r="P24" s="59">
        <f>CORREL($F$3:$F$254,D3:D254)</f>
        <v>0.2436864422</v>
      </c>
      <c r="Q24" s="59">
        <f>CORREL($G$3:$G$254,D3:D254)</f>
        <v>0.7866495757</v>
      </c>
      <c r="U24" s="19" t="s">
        <v>71</v>
      </c>
      <c r="V24" s="19"/>
      <c r="W24" s="19"/>
      <c r="X24" s="19"/>
      <c r="Y24" s="19"/>
      <c r="Z24" s="19"/>
      <c r="AA24" s="45" t="s">
        <v>67</v>
      </c>
    </row>
    <row r="25" ht="15.75" customHeight="1">
      <c r="B25" s="19">
        <f>LN('Stock Data'!B29/'Stock Data'!B28)</f>
        <v>0.01103223783</v>
      </c>
      <c r="C25" s="19">
        <f>LN('Stock Data'!C29/'Stock Data'!C28)</f>
        <v>-0.0008630736446</v>
      </c>
      <c r="D25" s="19">
        <f>LN('Stock Data'!D29/'Stock Data'!D28)</f>
        <v>0.002888026791</v>
      </c>
      <c r="E25" s="19">
        <f>LN('Stock Data'!E29/'Stock Data'!E28)</f>
        <v>-0.006769148472</v>
      </c>
      <c r="F25" s="19">
        <f>LN('Stock Data'!F29/'Stock Data'!F28)</f>
        <v>-0.006083857164</v>
      </c>
      <c r="G25" s="19">
        <f>LN('Stock Data'!G29/'Stock Data'!G28)</f>
        <v>0.003371650233</v>
      </c>
      <c r="K25" s="53" t="str">
        <f>O21</f>
        <v>FSEAX</v>
      </c>
      <c r="L25" s="59">
        <f>CORREL($B$3:$B$254,E3:E254)</f>
        <v>0.5819689102</v>
      </c>
      <c r="M25" s="59">
        <f>CORREL($C$3:$C$254,E3:E254)</f>
        <v>0.5964248445</v>
      </c>
      <c r="N25" s="59">
        <f>CORREL($D$3:$D$254,E3:E254)</f>
        <v>0.601924297</v>
      </c>
      <c r="O25" s="58">
        <f>CORREL($E$3:$E$254,E3:E254)</f>
        <v>1</v>
      </c>
      <c r="P25" s="59">
        <f>CORREL($F$3:$F$254,E3:E254)</f>
        <v>0.2127417202</v>
      </c>
      <c r="Q25" s="59">
        <f>CORREL($G$3:$G$254,E3:E254)</f>
        <v>0.6695426681</v>
      </c>
      <c r="U25" s="19"/>
      <c r="V25" s="19"/>
      <c r="W25" s="19"/>
      <c r="X25" s="19"/>
      <c r="Y25" s="19"/>
      <c r="Z25" s="19"/>
      <c r="AA25" s="19"/>
    </row>
    <row r="26" ht="15.75" customHeight="1">
      <c r="B26" s="19">
        <f>LN('Stock Data'!B30/'Stock Data'!B29)</f>
        <v>0.04699456983</v>
      </c>
      <c r="C26" s="19">
        <f>LN('Stock Data'!C30/'Stock Data'!C29)</f>
        <v>0.03673415468</v>
      </c>
      <c r="D26" s="19">
        <f>LN('Stock Data'!D30/'Stock Data'!D29)</f>
        <v>0.008318566529</v>
      </c>
      <c r="E26" s="19">
        <f>LN('Stock Data'!E30/'Stock Data'!E29)</f>
        <v>0.01991531022</v>
      </c>
      <c r="F26" s="19">
        <f>LN('Stock Data'!F30/'Stock Data'!F29)</f>
        <v>-0.002789759458</v>
      </c>
      <c r="G26" s="19">
        <f>LN('Stock Data'!G30/'Stock Data'!G29)</f>
        <v>0.01486609289</v>
      </c>
      <c r="K26" s="53" t="str">
        <f>P21</f>
        <v>BND</v>
      </c>
      <c r="L26" s="59">
        <f>CORREL($B$3:$B$254,F3:F254)</f>
        <v>0.2394176832</v>
      </c>
      <c r="M26" s="59">
        <f>CORREL($C$3:$C$254,F3:F254)</f>
        <v>0.2709832021</v>
      </c>
      <c r="N26" s="59">
        <f>CORREL($D$3:$D$254,F3:F254)</f>
        <v>0.2436864422</v>
      </c>
      <c r="O26" s="59">
        <f>CORREL($E$3:$E$254,F3:F254)</f>
        <v>0.2127417202</v>
      </c>
      <c r="P26" s="58">
        <f>CORREL($F$3:$F$254,F3:F254)</f>
        <v>1</v>
      </c>
      <c r="Q26" s="59">
        <f>CORREL($G$3:$G$254,F3:F254)</f>
        <v>0.3066535766</v>
      </c>
      <c r="U26" s="19" t="s">
        <v>72</v>
      </c>
      <c r="V26" s="19"/>
      <c r="W26" s="19"/>
      <c r="X26" s="19"/>
      <c r="Y26" s="45"/>
      <c r="Z26" s="19"/>
      <c r="AA26" s="45" t="s">
        <v>70</v>
      </c>
    </row>
    <row r="27" ht="15.75" customHeight="1">
      <c r="B27" s="19">
        <f>LN('Stock Data'!B31/'Stock Data'!B30)</f>
        <v>-0.001261970104</v>
      </c>
      <c r="C27" s="19">
        <f>LN('Stock Data'!C31/'Stock Data'!C30)</f>
        <v>-0.001851310376</v>
      </c>
      <c r="D27" s="19">
        <f>LN('Stock Data'!D31/'Stock Data'!D30)</f>
        <v>0.003789673955</v>
      </c>
      <c r="E27" s="19">
        <f>LN('Stock Data'!E31/'Stock Data'!E30)</f>
        <v>-0.007970141072</v>
      </c>
      <c r="F27" s="19">
        <f>LN('Stock Data'!F31/'Stock Data'!F30)</f>
        <v>-0.003331337702</v>
      </c>
      <c r="G27" s="19">
        <f>LN('Stock Data'!G31/'Stock Data'!G30)</f>
        <v>-0.0008229226573</v>
      </c>
      <c r="K27" s="50" t="s">
        <v>65</v>
      </c>
      <c r="L27" s="59">
        <f>CORREL($B$3:$B$254,G3:G254)</f>
        <v>0.7274756463</v>
      </c>
      <c r="M27" s="59">
        <f>CORREL($C$3:$C$254,G3:G254)</f>
        <v>0.7461944221</v>
      </c>
      <c r="N27" s="59">
        <f>CORREL($D$3:$D$254,G3:G254)</f>
        <v>0.7866495757</v>
      </c>
      <c r="O27" s="59">
        <f>CORREL($E$3:$E$254,G3:G254)</f>
        <v>0.6695426681</v>
      </c>
      <c r="P27" s="59">
        <f>CORREL($F$3:$F$254,G3:G254)</f>
        <v>0.3066535766</v>
      </c>
      <c r="Q27" s="58">
        <f>CORREL($G$3:$G$254,G3:G254)</f>
        <v>1</v>
      </c>
      <c r="U27" s="19"/>
      <c r="V27" s="19"/>
      <c r="W27" s="19"/>
      <c r="X27" s="19"/>
      <c r="Y27" s="19"/>
      <c r="Z27" s="19"/>
      <c r="AA27" s="19"/>
    </row>
    <row r="28" ht="15.75" customHeight="1">
      <c r="B28" s="19">
        <f>LN('Stock Data'!B32/'Stock Data'!B31)</f>
        <v>-0.04427958451</v>
      </c>
      <c r="C28" s="19">
        <f>LN('Stock Data'!C32/'Stock Data'!C31)</f>
        <v>-0.02647543849</v>
      </c>
      <c r="D28" s="19">
        <f>LN('Stock Data'!D32/'Stock Data'!D31)</f>
        <v>0.007292649024</v>
      </c>
      <c r="E28" s="19">
        <f>LN('Stock Data'!E32/'Stock Data'!E31)</f>
        <v>-0.03627206948</v>
      </c>
      <c r="F28" s="19">
        <f>LN('Stock Data'!F32/'Stock Data'!F31)</f>
        <v>0.003730340181</v>
      </c>
      <c r="G28" s="19">
        <f>LN('Stock Data'!G32/'Stock Data'!G31)</f>
        <v>-0.01148932774</v>
      </c>
      <c r="U28" s="19" t="s">
        <v>73</v>
      </c>
      <c r="V28" s="19"/>
      <c r="W28" s="19"/>
      <c r="X28" s="19"/>
      <c r="Y28" s="19"/>
      <c r="Z28" s="19"/>
      <c r="AA28" s="45" t="s">
        <v>67</v>
      </c>
    </row>
    <row r="29" ht="15.75" customHeight="1">
      <c r="B29" s="19">
        <f>LN('Stock Data'!B33/'Stock Data'!B32)</f>
        <v>-0.004630536649</v>
      </c>
      <c r="C29" s="19">
        <f>LN('Stock Data'!C33/'Stock Data'!C32)</f>
        <v>-0.01292687107</v>
      </c>
      <c r="D29" s="19">
        <f>LN('Stock Data'!D33/'Stock Data'!D32)</f>
        <v>-0.001171030665</v>
      </c>
      <c r="E29" s="19">
        <f>LN('Stock Data'!E33/'Stock Data'!E32)</f>
        <v>-0.006444759149</v>
      </c>
      <c r="F29" s="19">
        <f>LN('Stock Data'!F33/'Stock Data'!F32)</f>
        <v>0.001727297325</v>
      </c>
      <c r="G29" s="19">
        <f>LN('Stock Data'!G33/'Stock Data'!G32)</f>
        <v>-0.008888313055</v>
      </c>
      <c r="M29" s="43"/>
      <c r="N29" s="61"/>
      <c r="O29" s="43"/>
    </row>
    <row r="30" ht="15.75" customHeight="1">
      <c r="B30" s="19">
        <f>LN('Stock Data'!B34/'Stock Data'!B33)</f>
        <v>0.005422164866</v>
      </c>
      <c r="C30" s="19">
        <f>LN('Stock Data'!C34/'Stock Data'!C33)</f>
        <v>0.01292687107</v>
      </c>
      <c r="D30" s="19">
        <f>LN('Stock Data'!D34/'Stock Data'!D33)</f>
        <v>-0.003276590448</v>
      </c>
      <c r="E30" s="19">
        <f>LN('Stock Data'!E34/'Stock Data'!E33)</f>
        <v>0.001615101315</v>
      </c>
      <c r="F30" s="19">
        <f>LN('Stock Data'!F34/'Stock Data'!F33)</f>
        <v>0.003180890645</v>
      </c>
      <c r="G30" s="19">
        <f>LN('Stock Data'!G34/'Stock Data'!G33)</f>
        <v>-0.005265525865</v>
      </c>
      <c r="L30" s="19" t="s">
        <v>74</v>
      </c>
      <c r="M30" s="19"/>
      <c r="N30" s="19"/>
      <c r="O30" s="45" t="s">
        <v>5</v>
      </c>
      <c r="P30" s="19"/>
    </row>
    <row r="31" ht="15.75" customHeight="1">
      <c r="B31" s="19">
        <f>LN('Stock Data'!B35/'Stock Data'!B34)</f>
        <v>0.01362348815</v>
      </c>
      <c r="C31" s="19">
        <f>LN('Stock Data'!C35/'Stock Data'!C34)</f>
        <v>-0.01814478794</v>
      </c>
      <c r="D31" s="19">
        <f>LN('Stock Data'!D35/'Stock Data'!D34)</f>
        <v>0.008584211171</v>
      </c>
      <c r="E31" s="19">
        <f>LN('Stock Data'!E35/'Stock Data'!E34)</f>
        <v>-0.002962965131</v>
      </c>
      <c r="F31" s="19">
        <f>LN('Stock Data'!F35/'Stock Data'!F34)</f>
        <v>-0.003180890645</v>
      </c>
      <c r="G31" s="19">
        <f>LN('Stock Data'!G35/'Stock Data'!G34)</f>
        <v>-0.002431438709</v>
      </c>
    </row>
    <row r="32" ht="14.25" customHeight="1">
      <c r="A32" s="27" t="s">
        <v>75</v>
      </c>
      <c r="B32" s="19">
        <f>LN('Stock Data'!B36/'Stock Data'!B35)</f>
        <v>0.025054269</v>
      </c>
      <c r="C32" s="19">
        <f>LN('Stock Data'!C36/'Stock Data'!C35)</f>
        <v>0.01423644681</v>
      </c>
      <c r="D32" s="19">
        <f>LN('Stock Data'!D36/'Stock Data'!D35)</f>
        <v>0.0198587559</v>
      </c>
      <c r="E32" s="19">
        <f>LN('Stock Data'!E36/'Stock Data'!E35)</f>
        <v>0.001347863816</v>
      </c>
      <c r="F32" s="19">
        <f>LN('Stock Data'!F36/'Stock Data'!F35)</f>
        <v>0.003577768343</v>
      </c>
      <c r="G32" s="19">
        <f>LN('Stock Data'!G36/'Stock Data'!G35)</f>
        <v>0.01892487</v>
      </c>
    </row>
    <row r="33" ht="15.75" hidden="1" customHeight="1">
      <c r="A33" s="27"/>
      <c r="B33" s="19">
        <f>LN('Stock Data'!B37/'Stock Data'!B36)</f>
        <v>0.0212794026</v>
      </c>
      <c r="C33" s="19">
        <f>LN('Stock Data'!C37/'Stock Data'!C36)</f>
        <v>-0.007285260401</v>
      </c>
      <c r="D33" s="19">
        <f>LN('Stock Data'!D37/'Stock Data'!D36)</f>
        <v>-0.01356514989</v>
      </c>
      <c r="E33" s="19">
        <f>LN('Stock Data'!E37/'Stock Data'!E36)</f>
        <v>0.002152907182</v>
      </c>
      <c r="F33" s="19">
        <f>LN('Stock Data'!F37/'Stock Data'!F36)</f>
        <v>-0.003046899071</v>
      </c>
      <c r="G33" s="19">
        <f>LN('Stock Data'!G37/'Stock Data'!G36)</f>
        <v>-0.008291211208</v>
      </c>
    </row>
    <row r="34" ht="15.75" hidden="1" customHeight="1">
      <c r="A34" s="27"/>
      <c r="B34" s="19">
        <f>LN('Stock Data'!B38/'Stock Data'!B37)</f>
        <v>0.05386128248</v>
      </c>
      <c r="C34" s="19">
        <f>LN('Stock Data'!C38/'Stock Data'!C37)</f>
        <v>0.04927567352</v>
      </c>
      <c r="D34" s="19">
        <f>LN('Stock Data'!D38/'Stock Data'!D37)</f>
        <v>0.03065317969</v>
      </c>
      <c r="E34" s="19">
        <f>LN('Stock Data'!E38/'Stock Data'!E37)</f>
        <v>0.01573575566</v>
      </c>
      <c r="F34" s="19">
        <f>LN('Stock Data'!F38/'Stock Data'!F37)</f>
        <v>-0.0007964561027</v>
      </c>
      <c r="G34" s="19">
        <f>LN('Stock Data'!G38/'Stock Data'!G37)</f>
        <v>0.02666060876</v>
      </c>
    </row>
    <row r="35" ht="15.75" hidden="1" customHeight="1">
      <c r="A35" s="27"/>
      <c r="B35" s="19">
        <f>LN('Stock Data'!B39/'Stock Data'!B38)</f>
        <v>0.04684904444</v>
      </c>
      <c r="C35" s="19">
        <f>LN('Stock Data'!C39/'Stock Data'!C38)</f>
        <v>0.01743120825</v>
      </c>
      <c r="D35" s="19">
        <f>LN('Stock Data'!D39/'Stock Data'!D38)</f>
        <v>-0.001358260756</v>
      </c>
      <c r="E35" s="19">
        <f>LN('Stock Data'!E39/'Stock Data'!E38)</f>
        <v>-0.0005294070991</v>
      </c>
      <c r="F35" s="19">
        <f>LN('Stock Data'!F39/'Stock Data'!F38)</f>
        <v>-0.0009299237051</v>
      </c>
      <c r="G35" s="19">
        <f>LN('Stock Data'!G39/'Stock Data'!G38)</f>
        <v>0.006352938804</v>
      </c>
    </row>
    <row r="36" ht="15.75" hidden="1" customHeight="1">
      <c r="A36" s="27"/>
      <c r="B36" s="19">
        <f>LN('Stock Data'!B40/'Stock Data'!B39)</f>
        <v>0.01355400705</v>
      </c>
      <c r="C36" s="19">
        <f>LN('Stock Data'!C40/'Stock Data'!C39)</f>
        <v>0.004579561641</v>
      </c>
      <c r="D36" s="19">
        <f>LN('Stock Data'!D40/'Stock Data'!D39)</f>
        <v>0.01312993543</v>
      </c>
      <c r="E36" s="19">
        <f>LN('Stock Data'!E40/'Stock Data'!E39)</f>
        <v>0.01158209856</v>
      </c>
      <c r="F36" s="19">
        <f>LN('Stock Data'!F40/'Stock Data'!F39)</f>
        <v>0.008206571592</v>
      </c>
      <c r="G36" s="19">
        <f>LN('Stock Data'!G40/'Stock Data'!G39)</f>
        <v>0.01013169615</v>
      </c>
    </row>
    <row r="37" ht="15.75" hidden="1" customHeight="1">
      <c r="A37" s="27"/>
      <c r="B37" s="19">
        <f>LN('Stock Data'!B41/'Stock Data'!B40)</f>
        <v>-0.04134150848</v>
      </c>
      <c r="C37" s="19">
        <f>LN('Stock Data'!C41/'Stock Data'!C40)</f>
        <v>-0.02265205065</v>
      </c>
      <c r="D37" s="19">
        <f>LN('Stock Data'!D41/'Stock Data'!D40)</f>
        <v>-0.01158451163</v>
      </c>
      <c r="E37" s="19">
        <f>LN('Stock Data'!E41/'Stock Data'!E40)</f>
        <v>-0.02196140651</v>
      </c>
      <c r="F37" s="19">
        <f>LN('Stock Data'!F41/'Stock Data'!F40)</f>
        <v>0.008139758526</v>
      </c>
      <c r="G37" s="19">
        <f>LN('Stock Data'!G41/'Stock Data'!G40)</f>
        <v>-0.009321408191</v>
      </c>
    </row>
    <row r="38" ht="15.75" hidden="1" customHeight="1">
      <c r="A38" s="27"/>
      <c r="B38" s="19">
        <f>LN('Stock Data'!B42/'Stock Data'!B41)</f>
        <v>-0.01718003377</v>
      </c>
      <c r="C38" s="19">
        <f>LN('Stock Data'!C42/'Stock Data'!C41)</f>
        <v>0.001465165084</v>
      </c>
      <c r="D38" s="19">
        <f>LN('Stock Data'!D42/'Stock Data'!D41)</f>
        <v>0.002663772394</v>
      </c>
      <c r="E38" s="19">
        <f>LN('Stock Data'!E42/'Stock Data'!E41)</f>
        <v>0.002404810714</v>
      </c>
      <c r="F38" s="19">
        <f>LN('Stock Data'!F42/'Stock Data'!F41)</f>
        <v>-0.003667884647</v>
      </c>
      <c r="G38" s="19">
        <f>LN('Stock Data'!G42/'Stock Data'!G41)</f>
        <v>0.001214203468</v>
      </c>
    </row>
    <row r="39" ht="15.75" hidden="1" customHeight="1">
      <c r="A39" s="27"/>
      <c r="B39" s="19">
        <f>LN('Stock Data'!B43/'Stock Data'!B42)</f>
        <v>-0.02926574686</v>
      </c>
      <c r="C39" s="19">
        <f>LN('Stock Data'!C43/'Stock Data'!C42)</f>
        <v>-0.03805011489</v>
      </c>
      <c r="D39" s="19">
        <f>LN('Stock Data'!D43/'Stock Data'!D42)</f>
        <v>-0.008341968717</v>
      </c>
      <c r="E39" s="19">
        <f>LN('Stock Data'!E43/'Stock Data'!E42)</f>
        <v>-0.01181227157</v>
      </c>
      <c r="F39" s="19">
        <f>LN('Stock Data'!F43/'Stock Data'!F42)</f>
        <v>0.0002624852431</v>
      </c>
      <c r="G39" s="19">
        <f>LN('Stock Data'!G43/'Stock Data'!G42)</f>
        <v>-0.01190155154</v>
      </c>
    </row>
    <row r="40" ht="15.75" hidden="1" customHeight="1">
      <c r="A40" s="27"/>
      <c r="B40" s="19">
        <f>LN('Stock Data'!B44/'Stock Data'!B43)</f>
        <v>0.07327807228</v>
      </c>
      <c r="C40" s="19">
        <f>LN('Stock Data'!C44/'Stock Data'!C43)</f>
        <v>0.02497082739</v>
      </c>
      <c r="D40" s="19">
        <f>LN('Stock Data'!D44/'Stock Data'!D43)</f>
        <v>-0.009551822062</v>
      </c>
      <c r="E40" s="19">
        <f>LN('Stock Data'!E44/'Stock Data'!E43)</f>
        <v>0.02137412359</v>
      </c>
      <c r="F40" s="19">
        <f>LN('Stock Data'!F44/'Stock Data'!F43)</f>
        <v>0.002751380689</v>
      </c>
      <c r="G40" s="19">
        <f>LN('Stock Data'!G44/'Stock Data'!G43)</f>
        <v>0.02563496654</v>
      </c>
    </row>
    <row r="41" ht="15.75" hidden="1" customHeight="1">
      <c r="A41" s="27"/>
      <c r="B41" s="19">
        <f>LN('Stock Data'!B45/'Stock Data'!B44)</f>
        <v>0.01084598352</v>
      </c>
      <c r="C41" s="19">
        <f>LN('Stock Data'!C45/'Stock Data'!C44)</f>
        <v>0.03971626458</v>
      </c>
      <c r="D41" s="19">
        <f>LN('Stock Data'!D45/'Stock Data'!D44)</f>
        <v>0.004172425499</v>
      </c>
      <c r="E41" s="19">
        <f>LN('Stock Data'!E45/'Stock Data'!E44)</f>
        <v>-0.006364433937</v>
      </c>
      <c r="F41" s="19">
        <f>LN('Stock Data'!F45/'Stock Data'!F44)</f>
        <v>0.006910504109</v>
      </c>
      <c r="G41" s="19">
        <f>LN('Stock Data'!G45/'Stock Data'!G44)</f>
        <v>0.01246438037</v>
      </c>
    </row>
    <row r="42" ht="15.75" hidden="1" customHeight="1">
      <c r="A42" s="27"/>
      <c r="B42" s="19">
        <f>LN('Stock Data'!B46/'Stock Data'!B45)</f>
        <v>0.009904133827</v>
      </c>
      <c r="C42" s="19">
        <f>LN('Stock Data'!C46/'Stock Data'!C45)</f>
        <v>0.02368585295</v>
      </c>
      <c r="D42" s="19">
        <f>LN('Stock Data'!D46/'Stock Data'!D45)</f>
        <v>0.003589457344</v>
      </c>
      <c r="E42" s="19">
        <f>LN('Stock Data'!E46/'Stock Data'!E45)</f>
        <v>-0.01042926942</v>
      </c>
      <c r="F42" s="19">
        <f>LN('Stock Data'!F46/'Stock Data'!F45)</f>
        <v>-0.0007798908443</v>
      </c>
      <c r="G42" s="19">
        <f>LN('Stock Data'!G46/'Stock Data'!G45)</f>
        <v>0.01447347717</v>
      </c>
    </row>
    <row r="43" ht="15.75" hidden="1" customHeight="1">
      <c r="A43" s="27"/>
      <c r="B43" s="19">
        <f>LN('Stock Data'!B47/'Stock Data'!B46)</f>
        <v>0.01518988299</v>
      </c>
      <c r="C43" s="19">
        <f>LN('Stock Data'!C47/'Stock Data'!C46)</f>
        <v>-0.00540961966</v>
      </c>
      <c r="D43" s="19">
        <f>LN('Stock Data'!D47/'Stock Data'!D46)</f>
        <v>-0.00354216724</v>
      </c>
      <c r="E43" s="19">
        <f>LN('Stock Data'!E47/'Stock Data'!E46)</f>
        <v>-0.002422286141</v>
      </c>
      <c r="F43" s="19">
        <f>LN('Stock Data'!F47/'Stock Data'!F46)</f>
        <v>0.002337966974</v>
      </c>
      <c r="G43" s="19">
        <f>LN('Stock Data'!G47/'Stock Data'!G46)</f>
        <v>-0.002965632567</v>
      </c>
    </row>
    <row r="44" ht="15.75" hidden="1" customHeight="1">
      <c r="A44" s="27"/>
      <c r="B44" s="19">
        <f>LN('Stock Data'!B48/'Stock Data'!B47)</f>
        <v>0.004598655559</v>
      </c>
      <c r="C44" s="19">
        <f>LN('Stock Data'!C48/'Stock Data'!C47)</f>
        <v>-0.02238343549</v>
      </c>
      <c r="D44" s="19">
        <f>LN('Stock Data'!D48/'Stock Data'!D47)</f>
        <v>-0.02442536086</v>
      </c>
      <c r="E44" s="19">
        <f>LN('Stock Data'!E48/'Stock Data'!E47)</f>
        <v>-0.001078484857</v>
      </c>
      <c r="F44" s="19">
        <f>LN('Stock Data'!F48/'Stock Data'!F47)</f>
        <v>-0.01017089188</v>
      </c>
      <c r="G44" s="19">
        <f>LN('Stock Data'!G48/'Stock Data'!G47)</f>
        <v>-0.006619202857</v>
      </c>
    </row>
    <row r="45" ht="15.75" hidden="1" customHeight="1">
      <c r="A45" s="27"/>
      <c r="B45" s="19">
        <f>LN('Stock Data'!B49/'Stock Data'!B48)</f>
        <v>0.0196163222</v>
      </c>
      <c r="C45" s="19">
        <f>LN('Stock Data'!C49/'Stock Data'!C48)</f>
        <v>0.02220840706</v>
      </c>
      <c r="D45" s="19">
        <f>LN('Stock Data'!D49/'Stock Data'!D48)</f>
        <v>0.01070560954</v>
      </c>
      <c r="E45" s="19">
        <f>LN('Stock Data'!E49/'Stock Data'!E48)</f>
        <v>0.01073262233</v>
      </c>
      <c r="F45" s="19">
        <f>LN('Stock Data'!F49/'Stock Data'!F48)</f>
        <v>0.004967940569</v>
      </c>
      <c r="G45" s="19">
        <f>LN('Stock Data'!G49/'Stock Data'!G48)</f>
        <v>0.01553815148</v>
      </c>
    </row>
    <row r="46" ht="15.75" hidden="1" customHeight="1">
      <c r="A46" s="27"/>
      <c r="B46" s="19">
        <f>LN('Stock Data'!B50/'Stock Data'!B49)</f>
        <v>0.01689974675</v>
      </c>
      <c r="C46" s="19">
        <f>LN('Stock Data'!C50/'Stock Data'!C49)</f>
        <v>0.001748592842</v>
      </c>
      <c r="D46" s="19">
        <f>LN('Stock Data'!D50/'Stock Data'!D49)</f>
        <v>0.02365321807</v>
      </c>
      <c r="E46" s="19">
        <f>LN('Stock Data'!E50/'Stock Data'!E49)</f>
        <v>0.01167429003</v>
      </c>
      <c r="F46" s="19">
        <f>LN('Stock Data'!F50/'Stock Data'!F49)</f>
        <v>0.002474804211</v>
      </c>
      <c r="G46" s="19">
        <f>LN('Stock Data'!G50/'Stock Data'!G49)</f>
        <v>-0.0006758200435</v>
      </c>
    </row>
    <row r="47" ht="15.75" hidden="1" customHeight="1">
      <c r="A47" s="27"/>
      <c r="B47" s="19">
        <f>LN('Stock Data'!B51/'Stock Data'!B50)</f>
        <v>-0.01183133391</v>
      </c>
      <c r="C47" s="19">
        <f>LN('Stock Data'!C51/'Stock Data'!C50)</f>
        <v>-0.005342688285</v>
      </c>
      <c r="D47" s="19">
        <f>LN('Stock Data'!D51/'Stock Data'!D50)</f>
        <v>0.01118003923</v>
      </c>
      <c r="E47" s="19">
        <f>LN('Stock Data'!E51/'Stock Data'!E50)</f>
        <v>-0.004494336594</v>
      </c>
      <c r="F47" s="19">
        <f>LN('Stock Data'!F51/'Stock Data'!F50)</f>
        <v>-0.0113823821</v>
      </c>
      <c r="G47" s="19">
        <f>LN('Stock Data'!G51/'Stock Data'!G50)</f>
        <v>-0.001691586088</v>
      </c>
    </row>
    <row r="48" ht="15.75" hidden="1" customHeight="1">
      <c r="A48" s="27"/>
      <c r="B48" s="19">
        <f>LN('Stock Data'!B52/'Stock Data'!B51)</f>
        <v>-0.06505477669</v>
      </c>
      <c r="C48" s="19">
        <f>LN('Stock Data'!C52/'Stock Data'!C51)</f>
        <v>0.001140975226</v>
      </c>
      <c r="D48" s="19">
        <f>LN('Stock Data'!D52/'Stock Data'!D51)</f>
        <v>-0.01188293294</v>
      </c>
      <c r="E48" s="19">
        <f>LN('Stock Data'!E52/'Stock Data'!E51)</f>
        <v>-0.007980968035</v>
      </c>
      <c r="F48" s="19">
        <f>LN('Stock Data'!F52/'Stock Data'!F51)</f>
        <v>0.004463654634</v>
      </c>
      <c r="G48" s="19">
        <f>LN('Stock Data'!G52/'Stock Data'!G51)</f>
        <v>-0.001161607481</v>
      </c>
    </row>
    <row r="49" ht="15.75" hidden="1" customHeight="1">
      <c r="A49" s="27"/>
      <c r="B49" s="19">
        <f>LN('Stock Data'!B53/'Stock Data'!B52)</f>
        <v>-0.0405456616</v>
      </c>
      <c r="C49" s="19">
        <f>LN('Stock Data'!C53/'Stock Data'!C52)</f>
        <v>-0.03471857319</v>
      </c>
      <c r="D49" s="19">
        <f>LN('Stock Data'!D53/'Stock Data'!D52)</f>
        <v>-0.01444858218</v>
      </c>
      <c r="E49" s="19">
        <f>LN('Stock Data'!E53/'Stock Data'!E52)</f>
        <v>-0.008583743922</v>
      </c>
      <c r="F49" s="19">
        <f>LN('Stock Data'!F53/'Stock Data'!F52)</f>
        <v>-0.002229336792</v>
      </c>
      <c r="G49" s="19">
        <f>LN('Stock Data'!G53/'Stock Data'!G52)</f>
        <v>-0.003978907178</v>
      </c>
    </row>
    <row r="50" ht="15.75" hidden="1" customHeight="1">
      <c r="A50" s="27"/>
      <c r="B50" s="19">
        <f>LN('Stock Data'!B54/'Stock Data'!B53)</f>
        <v>0.05748676362</v>
      </c>
      <c r="C50" s="19">
        <f>LN('Stock Data'!C54/'Stock Data'!C53)</f>
        <v>0.02714610587</v>
      </c>
      <c r="D50" s="19">
        <f>LN('Stock Data'!D54/'Stock Data'!D53)</f>
        <v>0.008713053492</v>
      </c>
      <c r="E50" s="19">
        <f>LN('Stock Data'!E54/'Stock Data'!E53)</f>
        <v>0.010185052</v>
      </c>
      <c r="F50" s="19">
        <f>LN('Stock Data'!F54/'Stock Data'!F53)</f>
        <v>0.002753184392</v>
      </c>
      <c r="G50" s="19">
        <f>LN('Stock Data'!G54/'Stock Data'!G53)</f>
        <v>0.02078642946</v>
      </c>
    </row>
    <row r="51" ht="15.75" hidden="1" customHeight="1">
      <c r="A51" s="27"/>
      <c r="B51" s="19">
        <f>LN('Stock Data'!B55/'Stock Data'!B54)</f>
        <v>-0.008601862214</v>
      </c>
      <c r="C51" s="19">
        <f>LN('Stock Data'!C55/'Stock Data'!C54)</f>
        <v>0.008449258263</v>
      </c>
      <c r="D51" s="19">
        <f>LN('Stock Data'!D55/'Stock Data'!D54)</f>
        <v>-0.004820671847</v>
      </c>
      <c r="E51" s="19">
        <f>LN('Stock Data'!E55/'Stock Data'!E54)</f>
        <v>0.009289994067</v>
      </c>
      <c r="F51" s="19">
        <f>LN('Stock Data'!F55/'Stock Data'!F54)</f>
        <v>-0.005645652978</v>
      </c>
      <c r="G51" s="19">
        <f>LN('Stock Data'!G55/'Stock Data'!G54)</f>
        <v>0</v>
      </c>
    </row>
    <row r="52" ht="15.75" hidden="1" customHeight="1">
      <c r="A52" s="27"/>
      <c r="B52" s="19">
        <f>LN('Stock Data'!B56/'Stock Data'!B55)</f>
        <v>0.04186034813</v>
      </c>
      <c r="C52" s="19">
        <f>LN('Stock Data'!C56/'Stock Data'!C55)</f>
        <v>0.01711821804</v>
      </c>
      <c r="D52" s="19">
        <f>LN('Stock Data'!D56/'Stock Data'!D55)</f>
        <v>0.001183684225</v>
      </c>
      <c r="E52" s="19">
        <f>LN('Stock Data'!E56/'Stock Data'!E55)</f>
        <v>0.008418887317</v>
      </c>
      <c r="F52" s="19">
        <f>LN('Stock Data'!F56/'Stock Data'!F55)</f>
        <v>0.004597788067</v>
      </c>
      <c r="G52" s="19">
        <f>LN('Stock Data'!G56/'Stock Data'!G55)</f>
        <v>0.01678731424</v>
      </c>
    </row>
    <row r="53" ht="15.75" hidden="1" customHeight="1">
      <c r="A53" s="27"/>
      <c r="B53" s="19">
        <f>LN('Stock Data'!B57/'Stock Data'!B56)</f>
        <v>0.01711713966</v>
      </c>
      <c r="C53" s="19">
        <f>LN('Stock Data'!C57/'Stock Data'!C56)</f>
        <v>0.002151556405</v>
      </c>
      <c r="D53" s="19">
        <f>LN('Stock Data'!D57/'Stock Data'!D56)</f>
        <v>0.02380005266</v>
      </c>
      <c r="E53" s="19">
        <f>LN('Stock Data'!E57/'Stock Data'!E56)</f>
        <v>-0.006571189716</v>
      </c>
      <c r="F53" s="19">
        <f>LN('Stock Data'!F57/'Stock Data'!F56)</f>
        <v>0.001047864911</v>
      </c>
      <c r="G53" s="19">
        <f>LN('Stock Data'!G57/'Stock Data'!G56)</f>
        <v>0.004112298469</v>
      </c>
    </row>
    <row r="54" ht="15.75" hidden="1" customHeight="1">
      <c r="A54" s="27"/>
      <c r="B54" s="19">
        <f>LN('Stock Data'!B58/'Stock Data'!B57)</f>
        <v>-0.008071653646</v>
      </c>
      <c r="C54" s="19">
        <f>LN('Stock Data'!C58/'Stock Data'!C57)</f>
        <v>0.01484793909</v>
      </c>
      <c r="D54" s="19">
        <f>LN('Stock Data'!D58/'Stock Data'!D57)</f>
        <v>0.003321347296</v>
      </c>
      <c r="E54" s="19">
        <f>LN('Stock Data'!E58/'Stock Data'!E57)</f>
        <v>-0.001055329927</v>
      </c>
      <c r="F54" s="19">
        <f>LN('Stock Data'!F58/'Stock Data'!F57)</f>
        <v>-0.001310074897</v>
      </c>
      <c r="G54" s="19">
        <f>LN('Stock Data'!G58/'Stock Data'!G57)</f>
        <v>0.001956828343</v>
      </c>
    </row>
    <row r="55" ht="15.75" hidden="1" customHeight="1">
      <c r="A55" s="27"/>
      <c r="B55" s="19">
        <f>LN('Stock Data'!B59/'Stock Data'!B58)</f>
        <v>-0.02923832189</v>
      </c>
      <c r="C55" s="19">
        <f>LN('Stock Data'!C59/'Stock Data'!C58)</f>
        <v>-0.008677187616</v>
      </c>
      <c r="D55" s="19">
        <f>LN('Stock Data'!D59/'Stock Data'!D58)</f>
        <v>-0.01213930944</v>
      </c>
      <c r="E55" s="19">
        <f>LN('Stock Data'!E59/'Stock Data'!E58)</f>
        <v>-0.008217435131</v>
      </c>
      <c r="F55" s="19">
        <f>LN('Stock Data'!F59/'Stock Data'!F58)</f>
        <v>-0.005916748535</v>
      </c>
      <c r="G55" s="19">
        <f>LN('Stock Data'!G59/'Stock Data'!G58)</f>
        <v>-0.007123327788</v>
      </c>
    </row>
    <row r="56" ht="15.75" hidden="1" customHeight="1">
      <c r="A56" s="27"/>
      <c r="B56" s="19">
        <f>LN('Stock Data'!B60/'Stock Data'!B59)</f>
        <v>0.02360781179</v>
      </c>
      <c r="C56" s="19">
        <f>LN('Stock Data'!C60/'Stock Data'!C59)</f>
        <v>-0.008839353729</v>
      </c>
      <c r="D56" s="19">
        <f>LN('Stock Data'!D60/'Stock Data'!D59)</f>
        <v>0.003397150547</v>
      </c>
      <c r="E56" s="19">
        <f>LN('Stock Data'!E60/'Stock Data'!E59)</f>
        <v>-0.005337642848</v>
      </c>
      <c r="F56" s="19">
        <f>LN('Stock Data'!F60/'Stock Data'!F59)</f>
        <v>0.001844519591</v>
      </c>
      <c r="G56" s="19">
        <f>LN('Stock Data'!G60/'Stock Data'!G59)</f>
        <v>0.00290219734</v>
      </c>
    </row>
    <row r="57" ht="15.75" hidden="1" customHeight="1">
      <c r="A57" s="27"/>
      <c r="B57" s="19">
        <f>LN('Stock Data'!B61/'Stock Data'!B60)</f>
        <v>-0.05047213377</v>
      </c>
      <c r="C57" s="19">
        <f>LN('Stock Data'!C61/'Stock Data'!C60)</f>
        <v>-0.02487362975</v>
      </c>
      <c r="D57" s="19">
        <f>LN('Stock Data'!D61/'Stock Data'!D60)</f>
        <v>-0.0113533724</v>
      </c>
      <c r="E57" s="19">
        <f>LN('Stock Data'!E61/'Stock Data'!E60)</f>
        <v>-0.02547560572</v>
      </c>
      <c r="F57" s="19">
        <f>LN('Stock Data'!F61/'Stock Data'!F60)</f>
        <v>-0.00633836802</v>
      </c>
      <c r="G57" s="19">
        <f>LN('Stock Data'!G61/'Stock Data'!G60)</f>
        <v>-0.01352914015</v>
      </c>
    </row>
    <row r="58" ht="15.75" hidden="1" customHeight="1">
      <c r="A58" s="27"/>
      <c r="B58" s="19">
        <f>LN('Stock Data'!B62/'Stock Data'!B61)</f>
        <v>-0.04673618902</v>
      </c>
      <c r="C58" s="19">
        <f>LN('Stock Data'!C62/'Stock Data'!C61)</f>
        <v>-0.02523631019</v>
      </c>
      <c r="D58" s="19">
        <f>LN('Stock Data'!D62/'Stock Data'!D61)</f>
        <v>-0.01998028606</v>
      </c>
      <c r="E58" s="19">
        <f>LN('Stock Data'!E62/'Stock Data'!E61)</f>
        <v>-0.009653860394</v>
      </c>
      <c r="F58" s="19">
        <f>LN('Stock Data'!F62/'Stock Data'!F61)</f>
        <v>-0.004514027846</v>
      </c>
      <c r="G58" s="19">
        <f>LN('Stock Data'!G62/'Stock Data'!G61)</f>
        <v>-0.02104234189</v>
      </c>
    </row>
    <row r="59" ht="15.75" hidden="1" customHeight="1">
      <c r="A59" s="27"/>
      <c r="B59" s="19">
        <f>LN('Stock Data'!B63/'Stock Data'!B62)</f>
        <v>0.008592787203</v>
      </c>
      <c r="C59" s="19">
        <f>LN('Stock Data'!C63/'Stock Data'!C62)</f>
        <v>0.003076683326</v>
      </c>
      <c r="D59" s="19">
        <f>LN('Stock Data'!D63/'Stock Data'!D62)</f>
        <v>-0.008714327709</v>
      </c>
      <c r="E59" s="19">
        <f>LN('Stock Data'!E63/'Stock Data'!E62)</f>
        <v>0.00414875428</v>
      </c>
      <c r="F59" s="19">
        <f>LN('Stock Data'!F63/'Stock Data'!F62)</f>
        <v>-0.0003992679763</v>
      </c>
      <c r="G59" s="19">
        <f>LN('Stock Data'!G63/'Stock Data'!G62)</f>
        <v>-0.002422188384</v>
      </c>
    </row>
    <row r="60" ht="15.75" hidden="1" customHeight="1">
      <c r="A60" s="27"/>
      <c r="B60" s="19">
        <f>LN('Stock Data'!B64/'Stock Data'!B63)</f>
        <v>0.002383531641</v>
      </c>
      <c r="C60" s="19">
        <f>LN('Stock Data'!C64/'Stock Data'!C63)</f>
        <v>0.006573971056</v>
      </c>
      <c r="D60" s="19">
        <f>LN('Stock Data'!D64/'Stock Data'!D63)</f>
        <v>-0.0006288485451</v>
      </c>
      <c r="E60" s="19">
        <f>LN('Stock Data'!E64/'Stock Data'!E63)</f>
        <v>-0.003040804044</v>
      </c>
      <c r="F60" s="19">
        <f>LN('Stock Data'!F64/'Stock Data'!F63)</f>
        <v>-0.00253253046</v>
      </c>
      <c r="G60" s="19">
        <f>LN('Stock Data'!G64/'Stock Data'!G63)</f>
        <v>0.003196068118</v>
      </c>
    </row>
    <row r="61" ht="15.75" hidden="1" customHeight="1">
      <c r="A61" s="27"/>
      <c r="B61" s="19">
        <f>LN('Stock Data'!B65/'Stock Data'!B64)</f>
        <v>0.03933909207</v>
      </c>
      <c r="C61" s="19">
        <f>LN('Stock Data'!C65/'Stock Data'!C64)</f>
        <v>0.01611571147</v>
      </c>
      <c r="D61" s="19">
        <f>LN('Stock Data'!D65/'Stock Data'!D64)</f>
        <v>0.01512674507</v>
      </c>
      <c r="E61" s="19">
        <f>LN('Stock Data'!E65/'Stock Data'!E64)</f>
        <v>0.0259613163</v>
      </c>
      <c r="F61" s="19">
        <f>LN('Stock Data'!F65/'Stock Data'!F64)</f>
        <v>0.005456804795</v>
      </c>
      <c r="G61" s="19">
        <f>LN('Stock Data'!G65/'Stock Data'!G64)</f>
        <v>0.01401880141</v>
      </c>
    </row>
    <row r="62" ht="15.75" hidden="1" customHeight="1">
      <c r="A62" s="27"/>
      <c r="B62" s="19">
        <f>LN('Stock Data'!B66/'Stock Data'!B65)</f>
        <v>-0.09681859313</v>
      </c>
      <c r="C62" s="19">
        <f>LN('Stock Data'!C66/'Stock Data'!C65)</f>
        <v>-0.04461238193</v>
      </c>
      <c r="D62" s="19">
        <f>LN('Stock Data'!D66/'Stock Data'!D65)</f>
        <v>-0.03358609834</v>
      </c>
      <c r="E62" s="19">
        <f>LN('Stock Data'!E66/'Stock Data'!E65)</f>
        <v>-0.0196138682</v>
      </c>
      <c r="F62" s="19">
        <f>LN('Stock Data'!F66/'Stock Data'!F65)</f>
        <v>-0.001992879182</v>
      </c>
      <c r="G62" s="19">
        <f>LN('Stock Data'!G66/'Stock Data'!G65)</f>
        <v>-0.03443518589</v>
      </c>
    </row>
    <row r="63" ht="15.75" hidden="1" customHeight="1">
      <c r="A63" s="27"/>
      <c r="B63" s="19">
        <f>LN('Stock Data'!B67/'Stock Data'!B66)</f>
        <v>-0.02863494349</v>
      </c>
      <c r="C63" s="19">
        <f>LN('Stock Data'!C67/'Stock Data'!C66)</f>
        <v>-0.003700985048</v>
      </c>
      <c r="D63" s="19">
        <f>LN('Stock Data'!D67/'Stock Data'!D66)</f>
        <v>-0.00276391765</v>
      </c>
      <c r="E63" s="19">
        <f>LN('Stock Data'!E67/'Stock Data'!E66)</f>
        <v>-0.002203195664</v>
      </c>
      <c r="F63" s="19">
        <f>LN('Stock Data'!F67/'Stock Data'!F66)</f>
        <v>-0.004532185844</v>
      </c>
      <c r="G63" s="19">
        <f>LN('Stock Data'!G67/'Stock Data'!G66)</f>
        <v>-0.006634162981</v>
      </c>
    </row>
    <row r="64" ht="15.75" hidden="1" customHeight="1">
      <c r="A64" s="27"/>
      <c r="B64" s="19">
        <f>LN('Stock Data'!B68/'Stock Data'!B67)</f>
        <v>-0.02129986904</v>
      </c>
      <c r="C64" s="19">
        <f>LN('Stock Data'!C68/'Stock Data'!C67)</f>
        <v>-0.0001853712825</v>
      </c>
      <c r="D64" s="19">
        <f>LN('Stock Data'!D68/'Stock Data'!D67)</f>
        <v>-0.00470634236</v>
      </c>
      <c r="E64" s="19">
        <f>LN('Stock Data'!E68/'Stock Data'!E67)</f>
        <v>-0.01108968963</v>
      </c>
      <c r="F64" s="19">
        <f>LN('Stock Data'!F68/'Stock Data'!F67)</f>
        <v>0.0008013622117</v>
      </c>
      <c r="G64" s="19">
        <f>LN('Stock Data'!G68/'Stock Data'!G67)</f>
        <v>-0.01103855677</v>
      </c>
    </row>
    <row r="65" ht="15.75" hidden="1" customHeight="1">
      <c r="A65" s="27"/>
      <c r="B65" s="19">
        <f>LN('Stock Data'!B69/'Stock Data'!B68)</f>
        <v>-0.02447600138</v>
      </c>
      <c r="C65" s="19">
        <f>LN('Stock Data'!C69/'Stock Data'!C68)</f>
        <v>-0.01315873602</v>
      </c>
      <c r="D65" s="19">
        <f>LN('Stock Data'!D69/'Stock Data'!D68)</f>
        <v>-0.01334718467</v>
      </c>
      <c r="E65" s="19">
        <f>LN('Stock Data'!E69/'Stock Data'!E68)</f>
        <v>0.01053811763</v>
      </c>
      <c r="F65" s="19">
        <f>LN('Stock Data'!F69/'Stock Data'!F68)</f>
        <v>-0.004146965957</v>
      </c>
      <c r="G65" s="19">
        <f>LN('Stock Data'!G69/'Stock Data'!G68)</f>
        <v>-0.00763814213</v>
      </c>
    </row>
    <row r="66" ht="15.75" hidden="1" customHeight="1">
      <c r="A66" s="27"/>
      <c r="B66" s="19">
        <f>LN('Stock Data'!B70/'Stock Data'!B69)</f>
        <v>-0.07975018885</v>
      </c>
      <c r="C66" s="19">
        <f>LN('Stock Data'!C70/'Stock Data'!C69)</f>
        <v>0.0003757020889</v>
      </c>
      <c r="D66" s="19">
        <f>LN('Stock Data'!D70/'Stock Data'!D69)</f>
        <v>0.007120669728</v>
      </c>
      <c r="E66" s="19">
        <f>LN('Stock Data'!E70/'Stock Data'!E69)</f>
        <v>-0.009702030096</v>
      </c>
      <c r="F66" s="19">
        <f>LN('Stock Data'!F70/'Stock Data'!F69)</f>
        <v>-0.007534979189</v>
      </c>
      <c r="G66" s="19">
        <f>LN('Stock Data'!G70/'Stock Data'!G69)</f>
        <v>0.003132948471</v>
      </c>
    </row>
    <row r="67" ht="15.75" hidden="1" customHeight="1">
      <c r="A67" s="27"/>
      <c r="B67" s="19">
        <f>LN('Stock Data'!B71/'Stock Data'!B70)</f>
        <v>-0.02102741368</v>
      </c>
      <c r="C67" s="19">
        <f>LN('Stock Data'!C71/'Stock Data'!C70)</f>
        <v>-0.007067833353</v>
      </c>
      <c r="D67" s="19">
        <f>LN('Stock Data'!D71/'Stock Data'!D70)</f>
        <v>-0.01191303139</v>
      </c>
      <c r="E67" s="19">
        <f>LN('Stock Data'!E71/'Stock Data'!E70)</f>
        <v>-0.01346077532</v>
      </c>
      <c r="F67" s="19">
        <f>LN('Stock Data'!F71/'Stock Data'!F70)</f>
        <v>0.002562920333</v>
      </c>
      <c r="G67" s="19">
        <f>LN('Stock Data'!G71/'Stock Data'!G70)</f>
        <v>-0.01060041621</v>
      </c>
    </row>
    <row r="68" ht="15.75" hidden="1" customHeight="1">
      <c r="A68" s="27"/>
      <c r="B68" s="19">
        <f>LN('Stock Data'!B72/'Stock Data'!B71)</f>
        <v>-0.01342604288</v>
      </c>
      <c r="C68" s="19">
        <f>LN('Stock Data'!C72/'Stock Data'!C71)</f>
        <v>-0.005595310724</v>
      </c>
      <c r="D68" s="19">
        <f>LN('Stock Data'!D72/'Stock Data'!D71)</f>
        <v>0.00443998718</v>
      </c>
      <c r="E68" s="19">
        <f>LN('Stock Data'!E72/'Stock Data'!E71)</f>
        <v>-0.0119285144</v>
      </c>
      <c r="F68" s="19">
        <f>LN('Stock Data'!F72/'Stock Data'!F71)</f>
        <v>-0.009067048997</v>
      </c>
      <c r="G68" s="19">
        <f>LN('Stock Data'!G72/'Stock Data'!G71)</f>
        <v>-0.003780285472</v>
      </c>
    </row>
    <row r="69" ht="15.75" hidden="1" customHeight="1">
      <c r="A69" s="27"/>
      <c r="B69" s="19">
        <f>LN('Stock Data'!B73/'Stock Data'!B72)</f>
        <v>0.01832351987</v>
      </c>
      <c r="C69" s="19">
        <f>LN('Stock Data'!C73/'Stock Data'!C72)</f>
        <v>0.03117793068</v>
      </c>
      <c r="D69" s="19">
        <f>LN('Stock Data'!D73/'Stock Data'!D72)</f>
        <v>0.008921018485</v>
      </c>
      <c r="E69" s="19">
        <f>LN('Stock Data'!E73/'Stock Data'!E72)</f>
        <v>0.01164620463</v>
      </c>
      <c r="F69" s="19">
        <f>LN('Stock Data'!F73/'Stock Data'!F72)</f>
        <v>0.007179143893</v>
      </c>
      <c r="G69" s="19">
        <f>LN('Stock Data'!G73/'Stock Data'!G72)</f>
        <v>0.01780549975</v>
      </c>
    </row>
    <row r="70" ht="15.75" hidden="1" customHeight="1">
      <c r="A70" s="27"/>
      <c r="B70" s="19">
        <f>LN('Stock Data'!B74/'Stock Data'!B73)</f>
        <v>0.01992554422</v>
      </c>
      <c r="C70" s="19">
        <f>LN('Stock Data'!C74/'Stock Data'!C73)</f>
        <v>0.002301920754</v>
      </c>
      <c r="D70" s="19">
        <f>LN('Stock Data'!D74/'Stock Data'!D73)</f>
        <v>0.001445960396</v>
      </c>
      <c r="E70" s="19">
        <f>LN('Stock Data'!E74/'Stock Data'!E73)</f>
        <v>-0.006232343207</v>
      </c>
      <c r="F70" s="19">
        <f>LN('Stock Data'!F74/'Stock Data'!F73)</f>
        <v>-0.003109093477</v>
      </c>
      <c r="G70" s="19">
        <f>LN('Stock Data'!G74/'Stock Data'!G73)</f>
        <v>0.006515022511</v>
      </c>
    </row>
    <row r="71" ht="15.75" hidden="1" customHeight="1">
      <c r="A71" s="27"/>
      <c r="B71" s="19">
        <f>LN('Stock Data'!B75/'Stock Data'!B74)</f>
        <v>0.02798224051</v>
      </c>
      <c r="C71" s="19">
        <f>LN('Stock Data'!C75/'Stock Data'!C74)</f>
        <v>0.02039213092</v>
      </c>
      <c r="D71" s="19">
        <f>LN('Stock Data'!D75/'Stock Data'!D74)</f>
        <v>0.02212398363</v>
      </c>
      <c r="E71" s="19">
        <f>LN('Stock Data'!E75/'Stock Data'!E74)</f>
        <v>0.02108893061</v>
      </c>
      <c r="F71" s="19">
        <f>LN('Stock Data'!F75/'Stock Data'!F74)</f>
        <v>-0.0004062428032</v>
      </c>
      <c r="G71" s="19">
        <f>LN('Stock Data'!G75/'Stock Data'!G74)</f>
        <v>0.01541580732</v>
      </c>
    </row>
    <row r="72" ht="15.75" hidden="1" customHeight="1">
      <c r="A72" s="27"/>
      <c r="B72" s="19">
        <f>LN('Stock Data'!B76/'Stock Data'!B75)</f>
        <v>0.008168451955</v>
      </c>
      <c r="C72" s="19">
        <f>LN('Stock Data'!C76/'Stock Data'!C75)</f>
        <v>0.01262605546</v>
      </c>
      <c r="D72" s="19">
        <f>LN('Stock Data'!D76/'Stock Data'!D75)</f>
        <v>0.006944679797</v>
      </c>
      <c r="E72" s="19">
        <f>LN('Stock Data'!E76/'Stock Data'!E75)</f>
        <v>0.01161844328</v>
      </c>
      <c r="F72" s="19">
        <f>LN('Stock Data'!F76/'Stock Data'!F75)</f>
        <v>-0.001219814477</v>
      </c>
      <c r="G72" s="19">
        <f>LN('Stock Data'!G76/'Stock Data'!G75)</f>
        <v>0.01069030561</v>
      </c>
    </row>
    <row r="73" ht="15.75" hidden="1" customHeight="1">
      <c r="A73" s="27"/>
      <c r="B73" s="19">
        <f>LN('Stock Data'!B77/'Stock Data'!B76)</f>
        <v>-0.09951760661</v>
      </c>
      <c r="C73" s="19">
        <f>LN('Stock Data'!C77/'Stock Data'!C76)</f>
        <v>-0.06109185979</v>
      </c>
      <c r="D73" s="19">
        <f>LN('Stock Data'!D77/'Stock Data'!D76)</f>
        <v>-0.03426378469</v>
      </c>
      <c r="E73" s="19">
        <f>LN('Stock Data'!E77/'Stock Data'!E76)</f>
        <v>-0.03983702073</v>
      </c>
      <c r="F73" s="19">
        <f>LN('Stock Data'!F77/'Stock Data'!F76)</f>
        <v>-0.005030192069</v>
      </c>
      <c r="G73" s="19">
        <f>LN('Stock Data'!G77/'Stock Data'!G76)</f>
        <v>-0.04445617387</v>
      </c>
    </row>
    <row r="74" ht="15.75" hidden="1" customHeight="1">
      <c r="A74" s="27"/>
      <c r="B74" s="19">
        <f>LN('Stock Data'!B78/'Stock Data'!B77)</f>
        <v>-0.0002284854753</v>
      </c>
      <c r="C74" s="19">
        <f>LN('Stock Data'!C78/'Stock Data'!C77)</f>
        <v>0.01203473527</v>
      </c>
      <c r="D74" s="19">
        <f>LN('Stock Data'!D78/'Stock Data'!D77)</f>
        <v>-0.001302967002</v>
      </c>
      <c r="E74" s="19">
        <f>LN('Stock Data'!E78/'Stock Data'!E77)</f>
        <v>0.01110024189</v>
      </c>
      <c r="F74" s="19">
        <f>LN('Stock Data'!F78/'Stock Data'!F77)</f>
        <v>0.001225853164</v>
      </c>
      <c r="G74" s="19">
        <f>LN('Stock Data'!G78/'Stock Data'!G77)</f>
        <v>0.003808561103</v>
      </c>
    </row>
    <row r="75" ht="15.75" hidden="1" customHeight="1">
      <c r="A75" s="27"/>
      <c r="B75" s="19">
        <f>LN('Stock Data'!B79/'Stock Data'!B78)</f>
        <v>-0.01527455004</v>
      </c>
      <c r="C75" s="19">
        <f>LN('Stock Data'!C79/'Stock Data'!C78)</f>
        <v>-0.01411788155</v>
      </c>
      <c r="D75" s="19">
        <f>LN('Stock Data'!D79/'Stock Data'!D78)</f>
        <v>-0.02046785577</v>
      </c>
      <c r="E75" s="19">
        <f>LN('Stock Data'!E79/'Stock Data'!E78)</f>
        <v>-0.0133924492</v>
      </c>
      <c r="F75" s="19">
        <f>LN('Stock Data'!F79/'Stock Data'!F78)</f>
        <v>-0.00299933428</v>
      </c>
      <c r="G75" s="19">
        <f>LN('Stock Data'!G79/'Stock Data'!G78)</f>
        <v>-0.01141823751</v>
      </c>
    </row>
    <row r="76" ht="15.75" hidden="1" customHeight="1">
      <c r="A76" s="27"/>
      <c r="B76" s="19">
        <f>LN('Stock Data'!B80/'Stock Data'!B79)</f>
        <v>0.02059247652</v>
      </c>
      <c r="C76" s="19">
        <f>LN('Stock Data'!C80/'Stock Data'!C79)</f>
        <v>-0.01316684398</v>
      </c>
      <c r="D76" s="19">
        <f>LN('Stock Data'!D80/'Stock Data'!D79)</f>
        <v>-0.01065176928</v>
      </c>
      <c r="E76" s="19">
        <f>LN('Stock Data'!E80/'Stock Data'!E79)</f>
        <v>-0.01183104229</v>
      </c>
      <c r="F76" s="19">
        <f>LN('Stock Data'!F80/'Stock Data'!F79)</f>
        <v>-0.001092814301</v>
      </c>
      <c r="G76" s="19">
        <f>LN('Stock Data'!G80/'Stock Data'!G79)</f>
        <v>-0.01175755356</v>
      </c>
    </row>
    <row r="77" ht="15.75" hidden="1" customHeight="1">
      <c r="A77" s="27"/>
      <c r="B77" s="19">
        <f>LN('Stock Data'!B81/'Stock Data'!B80)</f>
        <v>0.01384530002</v>
      </c>
      <c r="C77" s="19">
        <f>LN('Stock Data'!C81/'Stock Data'!C80)</f>
        <v>0.0292454096</v>
      </c>
      <c r="D77" s="19">
        <f>LN('Stock Data'!D81/'Stock Data'!D80)</f>
        <v>-0.0008798385604</v>
      </c>
      <c r="E77" s="19">
        <f>LN('Stock Data'!E81/'Stock Data'!E80)</f>
        <v>0.0005803830523</v>
      </c>
      <c r="F77" s="19">
        <f>LN('Stock Data'!F81/'Stock Data'!F80)</f>
        <v>-0.0006837082141</v>
      </c>
      <c r="G77" s="19">
        <f>LN('Stock Data'!G81/'Stock Data'!G80)</f>
        <v>0.007725013043</v>
      </c>
    </row>
    <row r="78" ht="15.75" hidden="1" customHeight="1">
      <c r="A78" s="27"/>
      <c r="B78" s="19">
        <f>LN('Stock Data'!B82/'Stock Data'!B81)</f>
        <v>-0.01551361774</v>
      </c>
      <c r="C78" s="19">
        <f>LN('Stock Data'!C82/'Stock Data'!C81)</f>
        <v>-0.04570753203</v>
      </c>
      <c r="D78" s="19">
        <f>LN('Stock Data'!D82/'Stock Data'!D81)</f>
        <v>-0.005503637812</v>
      </c>
      <c r="E78" s="19">
        <f>LN('Stock Data'!E82/'Stock Data'!E81)</f>
        <v>-0.01020571622</v>
      </c>
      <c r="F78" s="19">
        <f>LN('Stock Data'!F82/'Stock Data'!F81)</f>
        <v>-0.004936263932</v>
      </c>
      <c r="G78" s="19">
        <f>LN('Stock Data'!G82/'Stock Data'!G81)</f>
        <v>-0.01154494106</v>
      </c>
    </row>
    <row r="79" ht="15.75" hidden="1" customHeight="1">
      <c r="A79" s="27"/>
      <c r="B79" s="19">
        <f>LN('Stock Data'!B83/'Stock Data'!B82)</f>
        <v>0.006430449309</v>
      </c>
      <c r="C79" s="19">
        <f>LN('Stock Data'!C83/'Stock Data'!C82)</f>
        <v>-0.02601399859</v>
      </c>
      <c r="D79" s="19">
        <f>LN('Stock Data'!D83/'Stock Data'!D82)</f>
        <v>-0.02664434097</v>
      </c>
      <c r="E79" s="19">
        <f>LN('Stock Data'!E83/'Stock Data'!E82)</f>
        <v>-0.02282598092</v>
      </c>
      <c r="F79" s="19">
        <f>LN('Stock Data'!F83/'Stock Data'!F82)</f>
        <v>0.002745327793</v>
      </c>
      <c r="G79" s="19">
        <f>LN('Stock Data'!G83/'Stock Data'!G82)</f>
        <v>-0.01759771447</v>
      </c>
    </row>
    <row r="80" ht="15.75" hidden="1" customHeight="1">
      <c r="A80" s="27"/>
      <c r="B80" s="19">
        <f>LN('Stock Data'!B84/'Stock Data'!B83)</f>
        <v>-0.05423062057</v>
      </c>
      <c r="C80" s="19">
        <f>LN('Stock Data'!C84/'Stock Data'!C83)</f>
        <v>-0.01250392388</v>
      </c>
      <c r="D80" s="19">
        <f>LN('Stock Data'!D84/'Stock Data'!D83)</f>
        <v>-0.006598618454</v>
      </c>
      <c r="E80" s="19">
        <f>LN('Stock Data'!E84/'Stock Data'!E83)</f>
        <v>-0.008431185398</v>
      </c>
      <c r="F80" s="19">
        <f>LN('Stock Data'!F84/'Stock Data'!F83)</f>
        <v>-0.0103342295</v>
      </c>
      <c r="G80" s="19">
        <f>LN('Stock Data'!G84/'Stock Data'!G83)</f>
        <v>-0.008435312806</v>
      </c>
    </row>
    <row r="81" ht="15.75" hidden="1" customHeight="1">
      <c r="A81" s="27"/>
      <c r="B81" s="19">
        <f>LN('Stock Data'!B85/'Stock Data'!B84)</f>
        <v>-0.003588925901</v>
      </c>
      <c r="C81" s="19">
        <f>LN('Stock Data'!C85/'Stock Data'!C84)</f>
        <v>-0.01564695214</v>
      </c>
      <c r="D81" s="19">
        <f>LN('Stock Data'!D85/'Stock Data'!D84)</f>
        <v>-0.009898585218</v>
      </c>
      <c r="E81" s="19">
        <f>LN('Stock Data'!E85/'Stock Data'!E84)</f>
        <v>-0.02666004339</v>
      </c>
      <c r="F81" s="19">
        <f>LN('Stock Data'!F85/'Stock Data'!F84)</f>
        <v>-0.002773885331</v>
      </c>
      <c r="G81" s="19">
        <f>LN('Stock Data'!G85/'Stock Data'!G84)</f>
        <v>-0.01689677045</v>
      </c>
    </row>
    <row r="82" ht="15.75" hidden="1" customHeight="1">
      <c r="A82" s="27"/>
      <c r="B82" s="19">
        <f>LN('Stock Data'!B86/'Stock Data'!B85)</f>
        <v>-0.02327946192</v>
      </c>
      <c r="C82" s="19">
        <f>LN('Stock Data'!C86/'Stock Data'!C85)</f>
        <v>-0.009944136479</v>
      </c>
      <c r="D82" s="19">
        <f>LN('Stock Data'!D86/'Stock Data'!D85)</f>
        <v>-0.01848913441</v>
      </c>
      <c r="E82" s="19">
        <f>LN('Stock Data'!E86/'Stock Data'!E85)</f>
        <v>-0.001553970714</v>
      </c>
      <c r="F82" s="19">
        <f>LN('Stock Data'!F86/'Stock Data'!F85)</f>
        <v>-0.01286008759</v>
      </c>
      <c r="G82" s="19">
        <f>LN('Stock Data'!G86/'Stock Data'!G85)</f>
        <v>-0.009941943934</v>
      </c>
    </row>
    <row r="83" ht="15.75" hidden="1" customHeight="1">
      <c r="A83" s="27"/>
      <c r="B83" s="19">
        <f>LN('Stock Data'!B87/'Stock Data'!B86)</f>
        <v>0.01501589051</v>
      </c>
      <c r="C83" s="19">
        <f>LN('Stock Data'!C87/'Stock Data'!C86)</f>
        <v>0.002391506221</v>
      </c>
      <c r="D83" s="19">
        <f>LN('Stock Data'!D87/'Stock Data'!D86)</f>
        <v>-0.01517632804</v>
      </c>
      <c r="E83" s="19">
        <f>LN('Stock Data'!E87/'Stock Data'!E86)</f>
        <v>0.002174895893</v>
      </c>
      <c r="F83" s="19">
        <f>LN('Stock Data'!F87/'Stock Data'!F86)</f>
        <v>-0.004370891727</v>
      </c>
      <c r="G83" s="19">
        <f>LN('Stock Data'!G87/'Stock Data'!G86)</f>
        <v>-0.002556015618</v>
      </c>
    </row>
    <row r="84" ht="15.75" hidden="1" customHeight="1">
      <c r="A84" s="27"/>
      <c r="B84" s="19">
        <f>LN('Stock Data'!B88/'Stock Data'!B87)</f>
        <v>0.02568835059</v>
      </c>
      <c r="C84" s="19">
        <f>LN('Stock Data'!C88/'Stock Data'!C87)</f>
        <v>0.02472043441</v>
      </c>
      <c r="D84" s="19">
        <f>LN('Stock Data'!D88/'Stock Data'!D87)</f>
        <v>0.007337929826</v>
      </c>
      <c r="E84" s="19">
        <f>LN('Stock Data'!E88/'Stock Data'!E87)</f>
        <v>0.009882723737</v>
      </c>
      <c r="F84" s="19">
        <f>LN('Stock Data'!F88/'Stock Data'!F87)</f>
        <v>0.01542383353</v>
      </c>
      <c r="G84" s="19">
        <f>LN('Stock Data'!G88/'Stock Data'!G87)</f>
        <v>0.01948527799</v>
      </c>
    </row>
    <row r="85" ht="15.75" hidden="1" customHeight="1">
      <c r="A85" s="27"/>
      <c r="B85" s="19">
        <f>LN('Stock Data'!B89/'Stock Data'!B88)</f>
        <v>-0.04135870776</v>
      </c>
      <c r="C85" s="19">
        <f>LN('Stock Data'!C89/'Stock Data'!C88)</f>
        <v>-0.03474033856</v>
      </c>
      <c r="D85" s="19">
        <f>LN('Stock Data'!D89/'Stock Data'!D88)</f>
        <v>0.00489926947</v>
      </c>
      <c r="E85" s="19">
        <f>LN('Stock Data'!E89/'Stock Data'!E88)</f>
        <v>-0.02394768424</v>
      </c>
      <c r="F85" s="19">
        <f>LN('Stock Data'!F89/'Stock Data'!F88)</f>
        <v>-0.005161523522</v>
      </c>
      <c r="G85" s="19">
        <f>LN('Stock Data'!G89/'Stock Data'!G88)</f>
        <v>-0.02111023115</v>
      </c>
    </row>
    <row r="86" ht="15.75" hidden="1" customHeight="1">
      <c r="A86" s="27"/>
      <c r="B86" s="19">
        <f>LN('Stock Data'!B90/'Stock Data'!B89)</f>
        <v>-0.006650527516</v>
      </c>
      <c r="C86" s="19">
        <f>LN('Stock Data'!C90/'Stock Data'!C89)</f>
        <v>-0.1370591946</v>
      </c>
      <c r="D86" s="19">
        <f>LN('Stock Data'!D90/'Stock Data'!D89)</f>
        <v>-0.01347482888</v>
      </c>
      <c r="E86" s="19">
        <f>LN('Stock Data'!E90/'Stock Data'!E89)</f>
        <v>-0.002205735852</v>
      </c>
      <c r="F86" s="19">
        <f>LN('Stock Data'!F90/'Stock Data'!F89)</f>
        <v>-0.002380425371</v>
      </c>
      <c r="G86" s="19">
        <f>LN('Stock Data'!G90/'Stock Data'!G89)</f>
        <v>-0.01558434248</v>
      </c>
    </row>
    <row r="87" ht="15.75" hidden="1" customHeight="1">
      <c r="A87" s="27"/>
      <c r="B87" s="19">
        <f>LN('Stock Data'!B91/'Stock Data'!B90)</f>
        <v>0.0302648061</v>
      </c>
      <c r="C87" s="19">
        <f>LN('Stock Data'!C91/'Stock Data'!C90)</f>
        <v>0.02706074133</v>
      </c>
      <c r="D87" s="19">
        <f>LN('Stock Data'!D91/'Stock Data'!D90)</f>
        <v>0.02226643694</v>
      </c>
      <c r="E87" s="19">
        <f>LN('Stock Data'!E91/'Stock Data'!E90)</f>
        <v>0.01035621997</v>
      </c>
      <c r="F87" s="19">
        <f>LN('Stock Data'!F91/'Stock Data'!F90)</f>
        <v>0.006149495313</v>
      </c>
      <c r="G87" s="19">
        <f>LN('Stock Data'!G91/'Stock Data'!G90)</f>
        <v>0.02605873501</v>
      </c>
    </row>
    <row r="88" ht="15.75" hidden="1" customHeight="1">
      <c r="A88" s="27"/>
      <c r="B88" s="19">
        <f>LN('Stock Data'!B92/'Stock Data'!B91)</f>
        <v>0.0510254764</v>
      </c>
      <c r="C88" s="19">
        <f>LN('Stock Data'!C92/'Stock Data'!C91)</f>
        <v>0.0372370875</v>
      </c>
      <c r="D88" s="19">
        <f>LN('Stock Data'!D92/'Stock Data'!D91)</f>
        <v>0.02178142267</v>
      </c>
      <c r="E88" s="19">
        <f>LN('Stock Data'!E92/'Stock Data'!E91)</f>
        <v>0.03798315763</v>
      </c>
      <c r="F88" s="19">
        <f>LN('Stock Data'!F92/'Stock Data'!F91)</f>
        <v>0.002504871996</v>
      </c>
      <c r="G88" s="19">
        <f>LN('Stock Data'!G92/'Stock Data'!G91)</f>
        <v>0.03051625823</v>
      </c>
    </row>
    <row r="89" ht="15.75" hidden="1" customHeight="1">
      <c r="A89" s="27"/>
      <c r="B89" s="19">
        <f>LN('Stock Data'!B93/'Stock Data'!B92)</f>
        <v>0.003184700975</v>
      </c>
      <c r="C89" s="19">
        <f>LN('Stock Data'!C93/'Stock Data'!C92)</f>
        <v>0.02737457059</v>
      </c>
      <c r="D89" s="19">
        <f>LN('Stock Data'!D93/'Stock Data'!D92)</f>
        <v>0.01082194234</v>
      </c>
      <c r="E89" s="19">
        <f>LN('Stock Data'!E93/'Stock Data'!E92)</f>
        <v>-0.004518790707</v>
      </c>
      <c r="F89" s="19">
        <f>LN('Stock Data'!F93/'Stock Data'!F92)</f>
        <v>-0.005295399887</v>
      </c>
      <c r="G89" s="19">
        <f>LN('Stock Data'!G93/'Stock Data'!G92)</f>
        <v>-0.002330954896</v>
      </c>
    </row>
    <row r="90" ht="15.75" hidden="1" customHeight="1">
      <c r="A90" s="27"/>
      <c r="B90" s="19">
        <f>LN('Stock Data'!B94/'Stock Data'!B93)</f>
        <v>-0.005998673996</v>
      </c>
      <c r="C90" s="19">
        <f>LN('Stock Data'!C94/'Stock Data'!C93)</f>
        <v>-0.01026102698</v>
      </c>
      <c r="D90" s="19">
        <f>LN('Stock Data'!D94/'Stock Data'!D93)</f>
        <v>-0.01114517261</v>
      </c>
      <c r="E90" s="19">
        <f>LN('Stock Data'!E94/'Stock Data'!E93)</f>
        <v>-0.005753202936</v>
      </c>
      <c r="F90" s="19">
        <f>LN('Stock Data'!F94/'Stock Data'!F93)</f>
        <v>-0.003779622255</v>
      </c>
      <c r="G90" s="19">
        <f>LN('Stock Data'!G94/'Stock Data'!G93)</f>
        <v>-0.01036937401</v>
      </c>
    </row>
    <row r="91" ht="15.75" hidden="1" customHeight="1">
      <c r="A91" s="27"/>
      <c r="B91" s="19">
        <f>LN('Stock Data'!B95/'Stock Data'!B94)</f>
        <v>-0.08367968276</v>
      </c>
      <c r="C91" s="19">
        <f>LN('Stock Data'!C95/'Stock Data'!C94)</f>
        <v>-0.03395119936</v>
      </c>
      <c r="D91" s="19">
        <f>LN('Stock Data'!D95/'Stock Data'!D94)</f>
        <v>-0.009528489663</v>
      </c>
      <c r="E91" s="19">
        <f>LN('Stock Data'!E95/'Stock Data'!E94)</f>
        <v>-0.02739894298</v>
      </c>
      <c r="F91" s="19">
        <f>LN('Stock Data'!F95/'Stock Data'!F94)</f>
        <v>-0.005202894282</v>
      </c>
      <c r="G91" s="19">
        <f>LN('Stock Data'!G95/'Stock Data'!G94)</f>
        <v>-0.02829032185</v>
      </c>
    </row>
    <row r="92" ht="15.75" hidden="1" customHeight="1">
      <c r="A92" s="27"/>
      <c r="B92" s="19">
        <f>LN('Stock Data'!B96/'Stock Data'!B95)</f>
        <v>-0.03419860781</v>
      </c>
      <c r="C92" s="19">
        <f>LN('Stock Data'!C96/'Stock Data'!C95)</f>
        <v>-0.005406996018</v>
      </c>
      <c r="D92" s="19">
        <f>LN('Stock Data'!D96/'Stock Data'!D95)</f>
        <v>-0.009016257481</v>
      </c>
      <c r="E92" s="19">
        <f>LN('Stock Data'!E96/'Stock Data'!E95)</f>
        <v>-0.02656702654</v>
      </c>
      <c r="F92" s="19">
        <f>LN('Stock Data'!F96/'Stock Data'!F95)</f>
        <v>-0.004521683523</v>
      </c>
      <c r="G92" s="19">
        <f>LN('Stock Data'!G96/'Stock Data'!G95)</f>
        <v>-0.007664624364</v>
      </c>
    </row>
    <row r="93" ht="15.75" hidden="1" customHeight="1">
      <c r="A93" s="27"/>
      <c r="B93" s="19">
        <f>LN('Stock Data'!B97/'Stock Data'!B96)</f>
        <v>-0.007223939286</v>
      </c>
      <c r="C93" s="19">
        <f>LN('Stock Data'!C97/'Stock Data'!C96)</f>
        <v>0.01488458898</v>
      </c>
      <c r="D93" s="19">
        <f>LN('Stock Data'!D97/'Stock Data'!D96)</f>
        <v>-0.01682755343</v>
      </c>
      <c r="E93" s="19">
        <f>LN('Stock Data'!E97/'Stock Data'!E96)</f>
        <v>-0.01843823867</v>
      </c>
      <c r="F93" s="19">
        <f>LN('Stock Data'!F97/'Stock Data'!F96)</f>
        <v>0.0002831492554</v>
      </c>
      <c r="G93" s="19">
        <f>LN('Stock Data'!G97/'Stock Data'!G96)</f>
        <v>-0.006353117297</v>
      </c>
    </row>
    <row r="94" ht="15.75" hidden="1" customHeight="1">
      <c r="A94" s="27"/>
      <c r="B94" s="19">
        <f>LN('Stock Data'!B98/'Stock Data'!B97)</f>
        <v>-0.007450445936</v>
      </c>
      <c r="C94" s="19">
        <f>LN('Stock Data'!C98/'Stock Data'!C97)</f>
        <v>0.005892413649</v>
      </c>
      <c r="D94" s="19">
        <f>LN('Stock Data'!D98/'Stock Data'!D97)</f>
        <v>-0.005036632674</v>
      </c>
      <c r="E94" s="19">
        <f>LN('Stock Data'!E98/'Stock Data'!E97)</f>
        <v>0.00423525644</v>
      </c>
      <c r="F94" s="19">
        <f>LN('Stock Data'!F98/'Stock Data'!F97)</f>
        <v>0.001132050528</v>
      </c>
      <c r="G94" s="19">
        <f>LN('Stock Data'!G98/'Stock Data'!G97)</f>
        <v>-0.003303914583</v>
      </c>
    </row>
    <row r="95" ht="15.75" hidden="1" customHeight="1">
      <c r="A95" s="27"/>
      <c r="B95" s="19">
        <f>LN('Stock Data'!B99/'Stock Data'!B98)</f>
        <v>0.03922069643</v>
      </c>
      <c r="C95" s="19">
        <f>LN('Stock Data'!C99/'Stock Data'!C98)</f>
        <v>0.01179320682</v>
      </c>
      <c r="D95" s="19">
        <f>LN('Stock Data'!D99/'Stock Data'!D98)</f>
        <v>0.03538533321</v>
      </c>
      <c r="E95" s="19">
        <f>LN('Stock Data'!E99/'Stock Data'!E98)</f>
        <v>0.006480871784</v>
      </c>
      <c r="F95" s="19">
        <f>LN('Stock Data'!F99/'Stock Data'!F98)</f>
        <v>-0.003541832753</v>
      </c>
      <c r="G95" s="19">
        <f>LN('Stock Data'!G99/'Stock Data'!G98)</f>
        <v>0.02604884253</v>
      </c>
    </row>
    <row r="96" ht="15.75" hidden="1" customHeight="1">
      <c r="A96" s="27"/>
      <c r="B96" s="19">
        <f>LN('Stock Data'!B100/'Stock Data'!B99)</f>
        <v>-0.06324616704</v>
      </c>
      <c r="C96" s="19">
        <f>LN('Stock Data'!C100/'Stock Data'!C99)</f>
        <v>-0.0226986764</v>
      </c>
      <c r="D96" s="19">
        <f>LN('Stock Data'!D100/'Stock Data'!D99)</f>
        <v>-0.0111088542</v>
      </c>
      <c r="E96" s="19">
        <f>LN('Stock Data'!E100/'Stock Data'!E99)</f>
        <v>-0.01595345624</v>
      </c>
      <c r="F96" s="19">
        <f>LN('Stock Data'!F100/'Stock Data'!F99)</f>
        <v>-0.004837055884</v>
      </c>
      <c r="G96" s="19">
        <f>LN('Stock Data'!G100/'Stock Data'!G99)</f>
        <v>-0.02305241918</v>
      </c>
    </row>
    <row r="97" ht="15.75" hidden="1" customHeight="1">
      <c r="A97" s="27"/>
      <c r="B97" s="19">
        <f>LN('Stock Data'!B101/'Stock Data'!B100)</f>
        <v>0.05720789798</v>
      </c>
      <c r="C97" s="19">
        <f>LN('Stock Data'!C101/'Stock Data'!C100)</f>
        <v>0.02726619955</v>
      </c>
      <c r="D97" s="19">
        <f>LN('Stock Data'!D101/'Stock Data'!D100)</f>
        <v>0.01429880037</v>
      </c>
      <c r="E97" s="19">
        <f>LN('Stock Data'!E101/'Stock Data'!E100)</f>
        <v>0.03070207265</v>
      </c>
      <c r="F97" s="19">
        <f>LN('Stock Data'!F101/'Stock Data'!F100)</f>
        <v>0.002136819675</v>
      </c>
      <c r="G97" s="19">
        <f>LN('Stock Data'!G101/'Stock Data'!G100)</f>
        <v>0.02537233723</v>
      </c>
    </row>
    <row r="98" ht="15.75" hidden="1" customHeight="1">
      <c r="A98" s="27"/>
      <c r="B98" s="19">
        <f>LN('Stock Data'!B102/'Stock Data'!B101)</f>
        <v>0.006623382139</v>
      </c>
      <c r="C98" s="19">
        <f>LN('Stock Data'!C102/'Stock Data'!C101)</f>
        <v>-0.00322851378</v>
      </c>
      <c r="D98" s="19">
        <f>LN('Stock Data'!D102/'Stock Data'!D101)</f>
        <v>0.01031101993</v>
      </c>
      <c r="E98" s="19">
        <f>LN('Stock Data'!E102/'Stock Data'!E101)</f>
        <v>0.004128924464</v>
      </c>
      <c r="F98" s="19">
        <f>LN('Stock Data'!F102/'Stock Data'!F101)</f>
        <v>0.002274386246</v>
      </c>
      <c r="G98" s="19">
        <f>LN('Stock Data'!G102/'Stock Data'!G101)</f>
        <v>0.01168113541</v>
      </c>
    </row>
    <row r="99" ht="15.75" hidden="1" customHeight="1">
      <c r="A99" s="27"/>
      <c r="B99" s="19">
        <f>LN('Stock Data'!B103/'Stock Data'!B102)</f>
        <v>0.006994815763</v>
      </c>
      <c r="C99" s="19">
        <f>LN('Stock Data'!C103/'Stock Data'!C102)</f>
        <v>-0.01245457894</v>
      </c>
      <c r="D99" s="19">
        <f>LN('Stock Data'!D103/'Stock Data'!D102)</f>
        <v>-0.004068713766</v>
      </c>
      <c r="E99" s="19">
        <f>LN('Stock Data'!E103/'Stock Data'!E102)</f>
        <v>-0.02633418115</v>
      </c>
      <c r="F99" s="19">
        <f>LN('Stock Data'!F103/'Stock Data'!F102)</f>
        <v>-0.008269251687</v>
      </c>
      <c r="G99" s="19">
        <f>LN('Stock Data'!G103/'Stock Data'!G102)</f>
        <v>-0.007111707386</v>
      </c>
    </row>
    <row r="100" ht="15.75" hidden="1" customHeight="1">
      <c r="A100" s="27"/>
      <c r="B100" s="19">
        <f>LN('Stock Data'!B104/'Stock Data'!B103)</f>
        <v>0.01179638325</v>
      </c>
      <c r="C100" s="19">
        <f>LN('Stock Data'!C104/'Stock Data'!C103)</f>
        <v>-0.01984099272</v>
      </c>
      <c r="D100" s="19">
        <f>LN('Stock Data'!D104/'Stock Data'!D103)</f>
        <v>0.004335830946</v>
      </c>
      <c r="E100" s="19">
        <f>LN('Stock Data'!E104/'Stock Data'!E103)</f>
        <v>0.003573172553</v>
      </c>
      <c r="F100" s="19">
        <f>LN('Stock Data'!F104/'Stock Data'!F103)</f>
        <v>-0.006751458769</v>
      </c>
      <c r="G100" s="19">
        <f>LN('Stock Data'!G104/'Stock Data'!G103)</f>
        <v>-0.008420689845</v>
      </c>
    </row>
    <row r="101" ht="15.75" hidden="1" customHeight="1">
      <c r="A101" s="27"/>
      <c r="B101" s="19">
        <f>LN('Stock Data'!B105/'Stock Data'!B104)</f>
        <v>0.02206092659</v>
      </c>
      <c r="C101" s="19">
        <f>LN('Stock Data'!C105/'Stock Data'!C104)</f>
        <v>0.01905034491</v>
      </c>
      <c r="D101" s="19">
        <f>LN('Stock Data'!D105/'Stock Data'!D104)</f>
        <v>0.01668511937</v>
      </c>
      <c r="E101" s="19">
        <f>LN('Stock Data'!E105/'Stock Data'!E104)</f>
        <v>0.009359403635</v>
      </c>
      <c r="F101" s="19">
        <f>LN('Stock Data'!F105/'Stock Data'!F104)</f>
        <v>0.001728154269</v>
      </c>
      <c r="G101" s="19">
        <f>LN('Stock Data'!G105/'Stock Data'!G104)</f>
        <v>0.02401090028</v>
      </c>
    </row>
    <row r="102" ht="15.75" hidden="1" customHeight="1">
      <c r="A102" s="27"/>
      <c r="B102" s="19">
        <f>LN('Stock Data'!B106/'Stock Data'!B105)</f>
        <v>0.01061245938</v>
      </c>
      <c r="C102" s="19">
        <f>LN('Stock Data'!C106/'Stock Data'!C105)</f>
        <v>-0.005552084903</v>
      </c>
      <c r="D102" s="19">
        <f>LN('Stock Data'!D106/'Stock Data'!D105)</f>
        <v>0.001784465668</v>
      </c>
      <c r="E102" s="19">
        <f>LN('Stock Data'!E106/'Stock Data'!E105)</f>
        <v>-0.04972210973</v>
      </c>
      <c r="F102" s="19">
        <f>LN('Stock Data'!F106/'Stock Data'!F105)</f>
        <v>-0.00143985624</v>
      </c>
      <c r="G102" s="19">
        <f>LN('Stock Data'!G106/'Stock Data'!G105)</f>
        <v>0.01216220307</v>
      </c>
    </row>
    <row r="103" ht="15.75" hidden="1" customHeight="1">
      <c r="A103" s="27"/>
      <c r="B103" s="19">
        <f>LN('Stock Data'!B107/'Stock Data'!B106)</f>
        <v>0.05120997438</v>
      </c>
      <c r="C103" s="19">
        <f>LN('Stock Data'!C107/'Stock Data'!C106)</f>
        <v>0.04129000178</v>
      </c>
      <c r="D103" s="19">
        <f>LN('Stock Data'!D107/'Stock Data'!D106)</f>
        <v>0.01906104548</v>
      </c>
      <c r="E103" s="19">
        <f>LN('Stock Data'!E107/'Stock Data'!E106)</f>
        <v>0.0144127851</v>
      </c>
      <c r="F103" s="19">
        <f>LN('Stock Data'!F107/'Stock Data'!F106)</f>
        <v>0.009465092891</v>
      </c>
      <c r="G103" s="19">
        <f>LN('Stock Data'!G107/'Stock Data'!G106)</f>
        <v>0.01584242913</v>
      </c>
    </row>
    <row r="104" ht="15.75" hidden="1" customHeight="1">
      <c r="A104" s="27"/>
      <c r="B104" s="19">
        <f>LN('Stock Data'!B108/'Stock Data'!B107)</f>
        <v>-0.02791016419</v>
      </c>
      <c r="C104" s="19">
        <f>LN('Stock Data'!C108/'Stock Data'!C107)</f>
        <v>0.007278267967</v>
      </c>
      <c r="D104" s="19">
        <f>LN('Stock Data'!D108/'Stock Data'!D107)</f>
        <v>0.04501525296</v>
      </c>
      <c r="E104" s="19">
        <f>LN('Stock Data'!E108/'Stock Data'!E107)</f>
        <v>0.03047920729</v>
      </c>
      <c r="F104" s="19">
        <f>LN('Stock Data'!F108/'Stock Data'!F107)</f>
        <v>0.003988580957</v>
      </c>
      <c r="G104" s="19">
        <f>LN('Stock Data'!G108/'Stock Data'!G107)</f>
        <v>-0.007562619799</v>
      </c>
    </row>
    <row r="105" ht="15.75" hidden="1" customHeight="1">
      <c r="A105" s="27"/>
      <c r="B105" s="19">
        <f>LN('Stock Data'!B109/'Stock Data'!B108)</f>
        <v>0.02147971488</v>
      </c>
      <c r="C105" s="19">
        <f>LN('Stock Data'!C109/'Stock Data'!C108)</f>
        <v>-0.02022698381</v>
      </c>
      <c r="D105" s="19">
        <f>LN('Stock Data'!D109/'Stock Data'!D108)</f>
        <v>0.004710233976</v>
      </c>
      <c r="E105" s="19">
        <f>LN('Stock Data'!E109/'Stock Data'!E108)</f>
        <v>-0.01038296155</v>
      </c>
      <c r="F105" s="19">
        <f>LN('Stock Data'!F109/'Stock Data'!F108)</f>
        <v>0.005246421295</v>
      </c>
      <c r="G105" s="19">
        <f>LN('Stock Data'!G109/'Stock Data'!G108)</f>
        <v>-0.005354285757</v>
      </c>
    </row>
    <row r="106" ht="15.75" hidden="1" customHeight="1">
      <c r="A106" s="27"/>
      <c r="B106" s="19">
        <f>LN('Stock Data'!B110/'Stock Data'!B109)</f>
        <v>0.04873234634</v>
      </c>
      <c r="C106" s="19">
        <f>LN('Stock Data'!C110/'Stock Data'!C109)</f>
        <v>0.03569290256</v>
      </c>
      <c r="D106" s="19">
        <f>LN('Stock Data'!D110/'Stock Data'!D109)</f>
        <v>0.02441918658</v>
      </c>
      <c r="E106" s="19">
        <f>LN('Stock Data'!E110/'Stock Data'!E109)</f>
        <v>-0.005560112444</v>
      </c>
      <c r="F106" s="19">
        <f>LN('Stock Data'!F110/'Stock Data'!F109)</f>
        <v>-0.001981866461</v>
      </c>
      <c r="G106" s="19">
        <f>LN('Stock Data'!G110/'Stock Data'!G109)</f>
        <v>0.0235120792</v>
      </c>
    </row>
    <row r="107" ht="15.75" hidden="1" customHeight="1">
      <c r="A107" s="27"/>
      <c r="B107" s="19">
        <f>LN('Stock Data'!B111/'Stock Data'!B110)</f>
        <v>-0.02466185533</v>
      </c>
      <c r="C107" s="19">
        <f>LN('Stock Data'!C111/'Stock Data'!C110)</f>
        <v>-0.01233195605</v>
      </c>
      <c r="D107" s="19">
        <f>LN('Stock Data'!D111/'Stock Data'!D110)</f>
        <v>-0.01046824445</v>
      </c>
      <c r="E107" s="19">
        <f>LN('Stock Data'!E111/'Stock Data'!E110)</f>
        <v>-0.008563952209</v>
      </c>
      <c r="F107" s="19">
        <f>LN('Stock Data'!F111/'Stock Data'!F110)</f>
        <v>-0.003122369882</v>
      </c>
      <c r="G107" s="19">
        <f>LN('Stock Data'!G111/'Stock Data'!G110)</f>
        <v>-0.007249488227</v>
      </c>
    </row>
    <row r="108" ht="15.75" hidden="1" customHeight="1">
      <c r="A108" s="27"/>
      <c r="B108" s="19">
        <f>LN('Stock Data'!B112/'Stock Data'!B111)</f>
        <v>0.00340231105</v>
      </c>
      <c r="C108" s="19">
        <f>LN('Stock Data'!C112/'Stock Data'!C111)</f>
        <v>0.01169224387</v>
      </c>
      <c r="D108" s="19">
        <f>LN('Stock Data'!D112/'Stock Data'!D111)</f>
        <v>-0.001110922869</v>
      </c>
      <c r="E108" s="19">
        <f>LN('Stock Data'!E112/'Stock Data'!E111)</f>
        <v>0.02256841493</v>
      </c>
      <c r="F108" s="19">
        <f>LN('Stock Data'!F112/'Stock Data'!F111)</f>
        <v>-0.001280079828</v>
      </c>
      <c r="G108" s="19">
        <f>LN('Stock Data'!G112/'Stock Data'!G111)</f>
        <v>-0.004385465085</v>
      </c>
    </row>
    <row r="109" ht="15.75" hidden="1" customHeight="1">
      <c r="A109" s="27"/>
      <c r="B109" s="19">
        <f>LN('Stock Data'!B113/'Stock Data'!B112)</f>
        <v>-0.02421455326</v>
      </c>
      <c r="C109" s="19">
        <f>LN('Stock Data'!C113/'Stock Data'!C112)</f>
        <v>-0.03770744979</v>
      </c>
      <c r="D109" s="19">
        <f>LN('Stock Data'!D113/'Stock Data'!D112)</f>
        <v>-0.02932443203</v>
      </c>
      <c r="E109" s="19">
        <f>LN('Stock Data'!E113/'Stock Data'!E112)</f>
        <v>-0.008444350276</v>
      </c>
      <c r="F109" s="19">
        <f>LN('Stock Data'!F113/'Stock Data'!F112)</f>
        <v>-0.001566840245</v>
      </c>
      <c r="G109" s="19">
        <f>LN('Stock Data'!G113/'Stock Data'!G112)</f>
        <v>-0.02541648873</v>
      </c>
    </row>
    <row r="110" ht="15.75" hidden="1" customHeight="1">
      <c r="A110" s="27"/>
      <c r="B110" s="19">
        <f>LN('Stock Data'!B114/'Stock Data'!B113)</f>
        <v>0.01516549285</v>
      </c>
      <c r="C110" s="19">
        <f>LN('Stock Data'!C114/'Stock Data'!C113)</f>
        <v>0.001106795876</v>
      </c>
      <c r="D110" s="19">
        <f>LN('Stock Data'!D114/'Stock Data'!D113)</f>
        <v>-0.03133942122</v>
      </c>
      <c r="E110" s="19">
        <f>LN('Stock Data'!E114/'Stock Data'!E113)</f>
        <v>0.005529368454</v>
      </c>
      <c r="F110" s="19">
        <f>LN('Stock Data'!F114/'Stock Data'!F113)</f>
        <v>-0.003856392724</v>
      </c>
      <c r="G110" s="19">
        <f>LN('Stock Data'!G114/'Stock Data'!G113)</f>
        <v>-0.01035024249</v>
      </c>
    </row>
    <row r="111" ht="15.75" hidden="1" customHeight="1">
      <c r="A111" s="27"/>
      <c r="B111" s="19">
        <f>LN('Stock Data'!B115/'Stock Data'!B114)</f>
        <v>0.05331785178</v>
      </c>
      <c r="C111" s="19">
        <f>LN('Stock Data'!C115/'Stock Data'!C114)</f>
        <v>0.05791401631</v>
      </c>
      <c r="D111" s="19">
        <f>LN('Stock Data'!D115/'Stock Data'!D114)</f>
        <v>0.01138549568</v>
      </c>
      <c r="E111" s="19">
        <f>LN('Stock Data'!E115/'Stock Data'!E114)</f>
        <v>0.04192427099</v>
      </c>
      <c r="F111" s="19">
        <f>LN('Stock Data'!F115/'Stock Data'!F114)</f>
        <v>0.000286235517</v>
      </c>
      <c r="G111" s="19">
        <f>LN('Stock Data'!G115/'Stock Data'!G114)</f>
        <v>0.01429053405</v>
      </c>
    </row>
    <row r="112" ht="15.75" hidden="1" customHeight="1">
      <c r="A112" s="27"/>
      <c r="B112" s="19">
        <f>LN('Stock Data'!B116/'Stock Data'!B115)</f>
        <v>0.01019088157</v>
      </c>
      <c r="C112" s="19">
        <f>LN('Stock Data'!C116/'Stock Data'!C115)</f>
        <v>-0.02483876535</v>
      </c>
      <c r="D112" s="19">
        <f>LN('Stock Data'!D116/'Stock Data'!D115)</f>
        <v>0.01571509114</v>
      </c>
      <c r="E112" s="19">
        <f>LN('Stock Data'!E116/'Stock Data'!E115)</f>
        <v>0.002174895893</v>
      </c>
      <c r="F112" s="19">
        <f>LN('Stock Data'!F116/'Stock Data'!F115)</f>
        <v>-0.003870211982</v>
      </c>
      <c r="G112" s="19">
        <f>LN('Stock Data'!G116/'Stock Data'!G115)</f>
        <v>0.009520119276</v>
      </c>
    </row>
    <row r="113" ht="15.75" hidden="1" customHeight="1">
      <c r="A113" s="27"/>
      <c r="B113" s="19">
        <f>LN('Stock Data'!B117/'Stock Data'!B116)</f>
        <v>0.0208291031</v>
      </c>
      <c r="C113" s="19">
        <f>LN('Stock Data'!C117/'Stock Data'!C116)</f>
        <v>0.003312124366</v>
      </c>
      <c r="D113" s="19">
        <f>LN('Stock Data'!D117/'Stock Data'!D116)</f>
        <v>0.00836071845</v>
      </c>
      <c r="E113" s="19">
        <f>LN('Stock Data'!E117/'Stock Data'!E116)</f>
        <v>0.006804789636</v>
      </c>
      <c r="F113" s="19">
        <f>LN('Stock Data'!F117/'Stock Data'!F116)</f>
        <v>0.004442294362</v>
      </c>
      <c r="G113" s="19">
        <f>LN('Stock Data'!G117/'Stock Data'!G116)</f>
        <v>0.005380911908</v>
      </c>
    </row>
    <row r="114" ht="15.75" hidden="1" customHeight="1">
      <c r="A114" s="27"/>
      <c r="B114" s="19">
        <f>LN('Stock Data'!B118/'Stock Data'!B117)</f>
        <v>-0.05823062164</v>
      </c>
      <c r="C114" s="19">
        <f>LN('Stock Data'!C118/'Stock Data'!C117)</f>
        <v>-0.0177567433</v>
      </c>
      <c r="D114" s="19">
        <f>LN('Stock Data'!D118/'Stock Data'!D117)</f>
        <v>-0.03968075691</v>
      </c>
      <c r="E114" s="19">
        <f>LN('Stock Data'!E118/'Stock Data'!E117)</f>
        <v>-0.02465404983</v>
      </c>
      <c r="F114" s="19">
        <f>LN('Stock Data'!F118/'Stock Data'!F117)</f>
        <v>0.001428761464</v>
      </c>
      <c r="G114" s="19">
        <f>LN('Stock Data'!G118/'Stock Data'!G117)</f>
        <v>-0.02081726464</v>
      </c>
    </row>
    <row r="115" ht="15.75" hidden="1" customHeight="1">
      <c r="A115" s="27"/>
      <c r="B115" s="19">
        <f>LN('Stock Data'!B119/'Stock Data'!B118)</f>
        <v>0.1339124539</v>
      </c>
      <c r="C115" s="19">
        <f>LN('Stock Data'!C119/'Stock Data'!C118)</f>
        <v>0.07718219495</v>
      </c>
      <c r="D115" s="19">
        <f>LN('Stock Data'!D119/'Stock Data'!D118)</f>
        <v>0.05828940948</v>
      </c>
      <c r="E115" s="19">
        <f>LN('Stock Data'!E119/'Stock Data'!E118)</f>
        <v>0.05141966871</v>
      </c>
      <c r="F115" s="19">
        <f>LN('Stock Data'!F119/'Stock Data'!F118)</f>
        <v>0.02049103011</v>
      </c>
      <c r="G115" s="19">
        <f>LN('Stock Data'!G119/'Stock Data'!G118)</f>
        <v>0.05349730775</v>
      </c>
    </row>
    <row r="116" ht="15.75" hidden="1" customHeight="1">
      <c r="A116" s="27"/>
      <c r="B116" s="19">
        <f>LN('Stock Data'!B120/'Stock Data'!B119)</f>
        <v>0.03597983837</v>
      </c>
      <c r="C116" s="19">
        <f>LN('Stock Data'!C120/'Stock Data'!C119)</f>
        <v>0.06423063627</v>
      </c>
      <c r="D116" s="19">
        <f>LN('Stock Data'!D120/'Stock Data'!D119)</f>
        <v>-0.002776663451</v>
      </c>
      <c r="E116" s="19">
        <f>LN('Stock Data'!E120/'Stock Data'!E119)</f>
        <v>0.03769580696</v>
      </c>
      <c r="F116" s="19">
        <f>LN('Stock Data'!F120/'Stock Data'!F119)</f>
        <v>0</v>
      </c>
      <c r="G116" s="19">
        <f>LN('Stock Data'!G120/'Stock Data'!G119)</f>
        <v>0.009631965395</v>
      </c>
    </row>
    <row r="117" ht="15.75" hidden="1" customHeight="1">
      <c r="A117" s="27"/>
      <c r="B117" s="19">
        <f>LN('Stock Data'!B121/'Stock Data'!B120)</f>
        <v>-0.001961909764</v>
      </c>
      <c r="C117" s="19">
        <f>LN('Stock Data'!C121/'Stock Data'!C120)</f>
        <v>-0.01615387693</v>
      </c>
      <c r="D117" s="19">
        <f>LN('Stock Data'!D121/'Stock Data'!D120)</f>
        <v>0.009032261645</v>
      </c>
      <c r="E117" s="19">
        <f>LN('Stock Data'!E121/'Stock Data'!E120)</f>
        <v>-0.002025141819</v>
      </c>
      <c r="F117" s="19">
        <f>LN('Stock Data'!F121/'Stock Data'!F120)</f>
        <v>-0.003222363559</v>
      </c>
      <c r="G117" s="19">
        <f>LN('Stock Data'!G121/'Stock Data'!G120)</f>
        <v>-0.008543113534</v>
      </c>
    </row>
    <row r="118" ht="15.75" hidden="1" customHeight="1">
      <c r="A118" s="27"/>
      <c r="B118" s="19">
        <f>LN('Stock Data'!B122/'Stock Data'!B121)</f>
        <v>0.02251244608</v>
      </c>
      <c r="C118" s="19">
        <f>LN('Stock Data'!C122/'Stock Data'!C121)</f>
        <v>0.02198098942</v>
      </c>
      <c r="D118" s="19">
        <f>LN('Stock Data'!D122/'Stock Data'!D121)</f>
        <v>0.01501769356</v>
      </c>
      <c r="E118" s="19">
        <f>LN('Stock Data'!E122/'Stock Data'!E121)</f>
        <v>0.03835158262</v>
      </c>
      <c r="F118" s="19">
        <f>LN('Stock Data'!F122/'Stock Data'!F121)</f>
        <v>0.006992057377</v>
      </c>
      <c r="G118" s="19">
        <f>LN('Stock Data'!G122/'Stock Data'!G121)</f>
        <v>0.00849287514</v>
      </c>
    </row>
    <row r="119" ht="15.75" hidden="1" customHeight="1">
      <c r="A119" s="27"/>
      <c r="B119" s="19">
        <f>LN('Stock Data'!B123/'Stock Data'!B122)</f>
        <v>-0.0464228599</v>
      </c>
      <c r="C119" s="19">
        <f>LN('Stock Data'!C123/'Stock Data'!C122)</f>
        <v>-0.013966406</v>
      </c>
      <c r="D119" s="19">
        <f>LN('Stock Data'!D123/'Stock Data'!D122)</f>
        <v>0.0007140361552</v>
      </c>
      <c r="E119" s="19">
        <f>LN('Stock Data'!E123/'Stock Data'!E122)</f>
        <v>-0.01431609012</v>
      </c>
      <c r="F119" s="19">
        <f>LN('Stock Data'!F123/'Stock Data'!F122)</f>
        <v>0.005697173751</v>
      </c>
      <c r="G119" s="19">
        <f>LN('Stock Data'!G123/'Stock Data'!G122)</f>
        <v>-0.007657991407</v>
      </c>
    </row>
    <row r="120" ht="15.75" hidden="1" customHeight="1">
      <c r="A120" s="27"/>
      <c r="B120" s="19">
        <f>LN('Stock Data'!B124/'Stock Data'!B123)</f>
        <v>-0.01475318446</v>
      </c>
      <c r="C120" s="19">
        <f>LN('Stock Data'!C124/'Stock Data'!C123)</f>
        <v>0.001234607665</v>
      </c>
      <c r="D120" s="19">
        <f>LN('Stock Data'!D124/'Stock Data'!D123)</f>
        <v>0.004036792184</v>
      </c>
      <c r="E120" s="19">
        <f>LN('Stock Data'!E124/'Stock Data'!E123)</f>
        <v>0.004794875919</v>
      </c>
      <c r="F120" s="19">
        <f>LN('Stock Data'!F124/'Stock Data'!F123)</f>
        <v>-0.004165446149</v>
      </c>
      <c r="G120" s="19">
        <f>LN('Stock Data'!G124/'Stock Data'!G123)</f>
        <v>-0.003064551771</v>
      </c>
    </row>
    <row r="121" ht="15.75" hidden="1" customHeight="1">
      <c r="A121" s="27"/>
      <c r="B121" s="19">
        <f>LN('Stock Data'!B125/'Stock Data'!B124)</f>
        <v>-0.01724296726</v>
      </c>
      <c r="C121" s="19">
        <f>LN('Stock Data'!C125/'Stock Data'!C124)</f>
        <v>0.000569285529</v>
      </c>
      <c r="D121" s="19">
        <f>LN('Stock Data'!D125/'Stock Data'!D124)</f>
        <v>-0.0009009317871</v>
      </c>
      <c r="E121" s="19">
        <f>LN('Stock Data'!E125/'Stock Data'!E124)</f>
        <v>-0.007909730616</v>
      </c>
      <c r="F121" s="19">
        <f>LN('Stock Data'!F125/'Stock Data'!F124)</f>
        <v>-0.001671118583</v>
      </c>
      <c r="G121" s="19">
        <f>LN('Stock Data'!G125/'Stock Data'!G124)</f>
        <v>0.004530127896</v>
      </c>
    </row>
    <row r="122" ht="15.75" hidden="1" customHeight="1">
      <c r="A122" s="27"/>
      <c r="B122" s="19">
        <f>LN('Stock Data'!B126/'Stock Data'!B125)</f>
        <v>-0.005988418716</v>
      </c>
      <c r="C122" s="19">
        <f>LN('Stock Data'!C126/'Stock Data'!C125)</f>
        <v>-0.01519738688</v>
      </c>
      <c r="D122" s="19">
        <f>LN('Stock Data'!D126/'Stock Data'!D125)</f>
        <v>-0.0214814354</v>
      </c>
      <c r="E122" s="19">
        <f>LN('Stock Data'!E126/'Stock Data'!E125)</f>
        <v>-0.01947358216</v>
      </c>
      <c r="F122" s="19">
        <f>LN('Stock Data'!F126/'Stock Data'!F125)</f>
        <v>0</v>
      </c>
      <c r="G122" s="19">
        <f>LN('Stock Data'!G126/'Stock Data'!G125)</f>
        <v>-0.003642722424</v>
      </c>
    </row>
    <row r="123" ht="15.75" hidden="1" customHeight="1">
      <c r="A123" s="27"/>
      <c r="B123" s="19">
        <f>LN('Stock Data'!B127/'Stock Data'!B126)</f>
        <v>0.04599762794</v>
      </c>
      <c r="C123" s="19">
        <f>LN('Stock Data'!C127/'Stock Data'!C126)</f>
        <v>0.02040107905</v>
      </c>
      <c r="D123" s="19">
        <f>LN('Stock Data'!D127/'Stock Data'!D126)</f>
        <v>0.01924933989</v>
      </c>
      <c r="E123" s="19">
        <f>LN('Stock Data'!E127/'Stock Data'!E126)</f>
        <v>-0.004347260742</v>
      </c>
      <c r="F123" s="19">
        <f>LN('Stock Data'!F127/'Stock Data'!F126)</f>
        <v>0.005143585293</v>
      </c>
      <c r="G123" s="19">
        <f>LN('Stock Data'!G127/'Stock Data'!G126)</f>
        <v>0.01336725984</v>
      </c>
    </row>
    <row r="124" ht="15.75" hidden="1" customHeight="1">
      <c r="A124" s="27"/>
      <c r="B124" s="19">
        <f>LN('Stock Data'!B128/'Stock Data'!B127)</f>
        <v>0.02955030812</v>
      </c>
      <c r="C124" s="19">
        <f>LN('Stock Data'!C128/'Stock Data'!C127)</f>
        <v>0.006396419047</v>
      </c>
      <c r="D124" s="19">
        <f>LN('Stock Data'!D128/'Stock Data'!D127)</f>
        <v>0.00663412378</v>
      </c>
      <c r="E124" s="19">
        <f>LN('Stock Data'!E128/'Stock Data'!E127)</f>
        <v>0.00318982432</v>
      </c>
      <c r="F124" s="19">
        <f>LN('Stock Data'!F128/'Stock Data'!F127)</f>
        <v>0.006082338311</v>
      </c>
      <c r="G124" s="19">
        <f>LN('Stock Data'!G128/'Stock Data'!G127)</f>
        <v>0.006281850795</v>
      </c>
    </row>
    <row r="125" ht="15.75" hidden="1" customHeight="1">
      <c r="A125" s="27"/>
      <c r="B125" s="19">
        <f>LN('Stock Data'!B129/'Stock Data'!B128)</f>
        <v>-0.01518834289</v>
      </c>
      <c r="C125" s="19">
        <f>LN('Stock Data'!C129/'Stock Data'!C128)</f>
        <v>-0.006490808704</v>
      </c>
      <c r="D125" s="19">
        <f>LN('Stock Data'!D129/'Stock Data'!D128)</f>
        <v>0.009682332894</v>
      </c>
      <c r="E125" s="19">
        <f>LN('Stock Data'!E129/'Stock Data'!E128)</f>
        <v>-0.006972776653</v>
      </c>
      <c r="F125" s="19">
        <f>LN('Stock Data'!F129/'Stock Data'!F128)</f>
        <v>0</v>
      </c>
      <c r="G125" s="19">
        <f>LN('Stock Data'!G129/'Stock Data'!G128)</f>
        <v>-0.0002237365651</v>
      </c>
    </row>
    <row r="126" ht="15.75" hidden="1" customHeight="1">
      <c r="A126" s="27"/>
      <c r="B126" s="19">
        <f>LN('Stock Data'!B130/'Stock Data'!B129)</f>
        <v>-0.02760553517</v>
      </c>
      <c r="C126" s="19">
        <f>LN('Stock Data'!C130/'Stock Data'!C129)</f>
        <v>-0.009482339298</v>
      </c>
      <c r="D126" s="19">
        <f>LN('Stock Data'!D130/'Stock Data'!D129)</f>
        <v>-0.01190461334</v>
      </c>
      <c r="E126" s="19">
        <f>LN('Stock Data'!E130/'Stock Data'!E129)</f>
        <v>-0.003212150614</v>
      </c>
      <c r="F126" s="19">
        <f>LN('Stock Data'!F130/'Stock Data'!F129)</f>
        <v>-0.001241081323</v>
      </c>
      <c r="G126" s="19">
        <f>LN('Stock Data'!G130/'Stock Data'!G129)</f>
        <v>-0.01608569228</v>
      </c>
    </row>
    <row r="127" ht="15.75" hidden="1" customHeight="1">
      <c r="A127" s="27"/>
      <c r="B127" s="19">
        <f>LN('Stock Data'!B131/'Stock Data'!B130)</f>
        <v>-0.01194957956</v>
      </c>
      <c r="C127" s="19">
        <f>LN('Stock Data'!C131/'Stock Data'!C130)</f>
        <v>0.01221549214</v>
      </c>
      <c r="D127" s="19">
        <f>LN('Stock Data'!D131/'Stock Data'!D130)</f>
        <v>-0.01046829619</v>
      </c>
      <c r="E127" s="19">
        <f>LN('Stock Data'!E131/'Stock Data'!E130)</f>
        <v>0.02227134778</v>
      </c>
      <c r="F127" s="19">
        <f>LN('Stock Data'!F131/'Stock Data'!F130)</f>
        <v>-0.003732692572</v>
      </c>
      <c r="G127" s="19">
        <f>LN('Stock Data'!G131/'Stock Data'!G130)</f>
        <v>-0.001719021044</v>
      </c>
    </row>
    <row r="128" ht="15.75" hidden="1" customHeight="1">
      <c r="A128" s="27"/>
      <c r="B128" s="19">
        <f>LN('Stock Data'!B132/'Stock Data'!B131)</f>
        <v>0.07890583173</v>
      </c>
      <c r="C128" s="19">
        <f>LN('Stock Data'!C132/'Stock Data'!C131)</f>
        <v>0.03186341585</v>
      </c>
      <c r="D128" s="19">
        <f>LN('Stock Data'!D132/'Stock Data'!D131)</f>
        <v>0.037276071</v>
      </c>
      <c r="E128" s="19">
        <f>LN('Stock Data'!E132/'Stock Data'!E131)</f>
        <v>0.03953970932</v>
      </c>
      <c r="F128" s="19">
        <f>LN('Stock Data'!F132/'Stock Data'!F131)</f>
        <v>0.00772637679</v>
      </c>
      <c r="G128" s="19">
        <f>LN('Stock Data'!G132/'Stock Data'!G131)</f>
        <v>0.03101463402</v>
      </c>
    </row>
    <row r="129" ht="15.75" hidden="1" customHeight="1">
      <c r="A129" s="27"/>
      <c r="B129" s="19">
        <f>LN('Stock Data'!B133/'Stock Data'!B132)</f>
        <v>0.01244957055</v>
      </c>
      <c r="C129" s="19">
        <f>LN('Stock Data'!C133/'Stock Data'!C132)</f>
        <v>0.01286248694</v>
      </c>
      <c r="D129" s="19">
        <f>LN('Stock Data'!D133/'Stock Data'!D132)</f>
        <v>0</v>
      </c>
      <c r="E129" s="19">
        <f>LN('Stock Data'!E133/'Stock Data'!E132)</f>
        <v>0.002471510319</v>
      </c>
      <c r="F129" s="19">
        <f>LN('Stock Data'!F133/'Stock Data'!F132)</f>
        <v>0.006028998846</v>
      </c>
      <c r="G129" s="19">
        <f>LN('Stock Data'!G133/'Stock Data'!G132)</f>
        <v>-0.0007361127139</v>
      </c>
    </row>
    <row r="130" ht="15.75" hidden="1" customHeight="1">
      <c r="A130" s="27"/>
      <c r="B130" s="19">
        <f>LN('Stock Data'!B134/'Stock Data'!B133)</f>
        <v>-0.01523072571</v>
      </c>
      <c r="C130" s="19">
        <f>LN('Stock Data'!C134/'Stock Data'!C133)</f>
        <v>0.009762255755</v>
      </c>
      <c r="D130" s="19">
        <f>LN('Stock Data'!D134/'Stock Data'!D133)</f>
        <v>0.003036877105</v>
      </c>
      <c r="E130" s="19">
        <f>LN('Stock Data'!E134/'Stock Data'!E133)</f>
        <v>0.007378118008</v>
      </c>
      <c r="F130" s="19">
        <f>LN('Stock Data'!F134/'Stock Data'!F133)</f>
        <v>0.004090026235</v>
      </c>
      <c r="G130" s="19">
        <f>LN('Stock Data'!G134/'Stock Data'!G133)</f>
        <v>-0.001154382461</v>
      </c>
    </row>
    <row r="131" ht="15.75" hidden="1" customHeight="1">
      <c r="A131" s="27"/>
      <c r="B131" s="19">
        <f>LN('Stock Data'!B135/'Stock Data'!B134)</f>
        <v>-0.01588750489</v>
      </c>
      <c r="C131" s="19">
        <f>LN('Stock Data'!C135/'Stock Data'!C134)</f>
        <v>-0.02326309937</v>
      </c>
      <c r="D131" s="19">
        <f>LN('Stock Data'!D135/'Stock Data'!D134)</f>
        <v>-0.0184546946</v>
      </c>
      <c r="E131" s="19">
        <f>LN('Stock Data'!E135/'Stock Data'!E134)</f>
        <v>-0.008201248811</v>
      </c>
      <c r="F131" s="19">
        <f>LN('Stock Data'!F135/'Stock Data'!F134)</f>
        <v>-0.007922483836</v>
      </c>
      <c r="G131" s="19">
        <f>LN('Stock Data'!G135/'Stock Data'!G134)</f>
        <v>-0.01815302917</v>
      </c>
    </row>
    <row r="132" ht="15.75" hidden="1" customHeight="1">
      <c r="A132" s="27"/>
      <c r="B132" s="19">
        <f>LN('Stock Data'!B136/'Stock Data'!B135)</f>
        <v>-0.03822909904</v>
      </c>
      <c r="C132" s="19">
        <f>LN('Stock Data'!C136/'Stock Data'!C135)</f>
        <v>-0.01553699815</v>
      </c>
      <c r="D132" s="19">
        <f>LN('Stock Data'!D136/'Stock Data'!D135)</f>
        <v>-0.02176257263</v>
      </c>
      <c r="E132" s="19">
        <f>LN('Stock Data'!E136/'Stock Data'!E135)</f>
        <v>-0.007439075496</v>
      </c>
      <c r="F132" s="19">
        <f>LN('Stock Data'!F136/'Stock Data'!F135)</f>
        <v>0.003285955814</v>
      </c>
      <c r="G132" s="19">
        <f>LN('Stock Data'!G136/'Stock Data'!G135)</f>
        <v>-0.01451970033</v>
      </c>
    </row>
    <row r="133" ht="15.75" hidden="1" customHeight="1">
      <c r="A133" s="27"/>
      <c r="B133" s="19">
        <f>LN('Stock Data'!B137/'Stock Data'!B136)</f>
        <v>0.008284857761</v>
      </c>
      <c r="C133" s="19">
        <f>LN('Stock Data'!C137/'Stock Data'!C136)</f>
        <v>0.003699273582</v>
      </c>
      <c r="D133" s="19">
        <f>LN('Stock Data'!D137/'Stock Data'!D136)</f>
        <v>-0.006092772332</v>
      </c>
      <c r="E133" s="19">
        <f>LN('Stock Data'!E137/'Stock Data'!E136)</f>
        <v>-0.006102681993</v>
      </c>
      <c r="F133" s="19">
        <f>LN('Stock Data'!F137/'Stock Data'!F136)</f>
        <v>0.008709894059</v>
      </c>
      <c r="G133" s="19">
        <f>LN('Stock Data'!G137/'Stock Data'!G136)</f>
        <v>-0.001702647224</v>
      </c>
    </row>
    <row r="134" ht="15.75" hidden="1" customHeight="1">
      <c r="A134" s="27"/>
      <c r="B134" s="19">
        <f>LN('Stock Data'!B138/'Stock Data'!B137)</f>
        <v>0.06304472528</v>
      </c>
      <c r="C134" s="19">
        <f>LN('Stock Data'!C138/'Stock Data'!C137)</f>
        <v>0.02758606315</v>
      </c>
      <c r="D134" s="19">
        <f>LN('Stock Data'!D138/'Stock Data'!D137)</f>
        <v>0.006188444051</v>
      </c>
      <c r="E134" s="19">
        <f>LN('Stock Data'!E138/'Stock Data'!E137)</f>
        <v>0.0217430063</v>
      </c>
      <c r="F134" s="19">
        <f>LN('Stock Data'!F138/'Stock Data'!F137)</f>
        <v>-0.002849679674</v>
      </c>
      <c r="G134" s="19">
        <f>LN('Stock Data'!G138/'Stock Data'!G137)</f>
        <v>0.00780339917</v>
      </c>
    </row>
    <row r="135" ht="15.75" hidden="1" customHeight="1">
      <c r="A135" s="27"/>
      <c r="B135" s="19">
        <f>LN('Stock Data'!B139/'Stock Data'!B138)</f>
        <v>-0.009833307298</v>
      </c>
      <c r="C135" s="19">
        <f>LN('Stock Data'!C139/'Stock Data'!C138)</f>
        <v>-0.01757453521</v>
      </c>
      <c r="D135" s="19">
        <f>LN('Stock Data'!D139/'Stock Data'!D138)</f>
        <v>-0.001914835421</v>
      </c>
      <c r="E135" s="19">
        <f>LN('Stock Data'!E139/'Stock Data'!E138)</f>
        <v>-0.001634932289</v>
      </c>
      <c r="F135" s="19">
        <f>LN('Stock Data'!F139/'Stock Data'!F138)</f>
        <v>-0.005860214386</v>
      </c>
      <c r="G135" s="19">
        <f>LN('Stock Data'!G139/'Stock Data'!G138)</f>
        <v>-0.007498239208</v>
      </c>
    </row>
    <row r="136" ht="15.75" hidden="1" customHeight="1">
      <c r="A136" s="27"/>
      <c r="B136" s="19">
        <f>LN('Stock Data'!B140/'Stock Data'!B139)</f>
        <v>0.03092678136</v>
      </c>
      <c r="C136" s="19">
        <f>LN('Stock Data'!C140/'Stock Data'!C139)</f>
        <v>0.02393000571</v>
      </c>
      <c r="D136" s="19">
        <f>LN('Stock Data'!D140/'Stock Data'!D139)</f>
        <v>0.02783141244</v>
      </c>
      <c r="E136" s="19">
        <f>LN('Stock Data'!E140/'Stock Data'!E139)</f>
        <v>-0.00959037381</v>
      </c>
      <c r="F136" s="19">
        <f>LN('Stock Data'!F140/'Stock Data'!F139)</f>
        <v>0</v>
      </c>
      <c r="G136" s="19">
        <f>LN('Stock Data'!G140/'Stock Data'!G139)</f>
        <v>0.014314302</v>
      </c>
    </row>
    <row r="137" ht="15.75" hidden="1" customHeight="1">
      <c r="A137" s="27"/>
      <c r="B137" s="19">
        <f>LN('Stock Data'!B141/'Stock Data'!B140)</f>
        <v>0.03016486689</v>
      </c>
      <c r="C137" s="19">
        <f>LN('Stock Data'!C141/'Stock Data'!C140)</f>
        <v>0.006935809477</v>
      </c>
      <c r="D137" s="19">
        <f>LN('Stock Data'!D141/'Stock Data'!D140)</f>
        <v>-0.0072493035</v>
      </c>
      <c r="E137" s="19">
        <f>LN('Stock Data'!E141/'Stock Data'!E140)</f>
        <v>0.00877195878</v>
      </c>
      <c r="F137" s="19">
        <f>LN('Stock Data'!F141/'Stock Data'!F140)</f>
        <v>0.006811087123</v>
      </c>
      <c r="G137" s="19">
        <f>LN('Stock Data'!G141/'Stock Data'!G140)</f>
        <v>0.007541335623</v>
      </c>
    </row>
    <row r="138" ht="15.75" hidden="1" customHeight="1">
      <c r="A138" s="27"/>
      <c r="B138" s="19">
        <f>LN('Stock Data'!B142/'Stock Data'!B141)</f>
        <v>-0.02226912331</v>
      </c>
      <c r="C138" s="19">
        <f>LN('Stock Data'!C142/'Stock Data'!C141)</f>
        <v>-0.01248345263</v>
      </c>
      <c r="D138" s="19">
        <f>LN('Stock Data'!D142/'Stock Data'!D141)</f>
        <v>0.001313509899</v>
      </c>
      <c r="E138" s="19">
        <f>LN('Stock Data'!E142/'Stock Data'!E141)</f>
        <v>0</v>
      </c>
      <c r="F138" s="19">
        <f>LN('Stock Data'!F142/'Stock Data'!F141)</f>
        <v>0.002440570703</v>
      </c>
      <c r="G138" s="19">
        <f>LN('Stock Data'!G142/'Stock Data'!G141)</f>
        <v>-0.006414055497</v>
      </c>
    </row>
    <row r="139" ht="15.75" hidden="1" customHeight="1">
      <c r="A139" s="27"/>
      <c r="B139" s="19">
        <f>LN('Stock Data'!B143/'Stock Data'!B142)</f>
        <v>-0.04170881682</v>
      </c>
      <c r="C139" s="19">
        <f>LN('Stock Data'!C143/'Stock Data'!C142)</f>
        <v>-0.02673367985</v>
      </c>
      <c r="D139" s="19">
        <f>LN('Stock Data'!D143/'Stock Data'!D142)</f>
        <v>-0.02568810555</v>
      </c>
      <c r="E139" s="19">
        <f>LN('Stock Data'!E143/'Stock Data'!E142)</f>
        <v>-0.0318894895</v>
      </c>
      <c r="F139" s="19">
        <f>LN('Stock Data'!F143/'Stock Data'!F142)</f>
        <v>0.0005415787012</v>
      </c>
      <c r="G139" s="19">
        <f>LN('Stock Data'!G143/'Stock Data'!G142)</f>
        <v>-0.02476582227</v>
      </c>
    </row>
    <row r="140" ht="15.75" hidden="1" customHeight="1">
      <c r="A140" s="27"/>
      <c r="B140" s="19">
        <f>LN('Stock Data'!B144/'Stock Data'!B143)</f>
        <v>-0.02273162267</v>
      </c>
      <c r="C140" s="19">
        <f>LN('Stock Data'!C144/'Stock Data'!C143)</f>
        <v>-0.02387509666</v>
      </c>
      <c r="D140" s="19">
        <f>LN('Stock Data'!D144/'Stock Data'!D143)</f>
        <v>-0.004918066772</v>
      </c>
      <c r="E140" s="19">
        <f>LN('Stock Data'!E144/'Stock Data'!E143)</f>
        <v>-0.001409925492</v>
      </c>
      <c r="F140" s="19">
        <f>LN('Stock Data'!F144/'Stock Data'!F143)</f>
        <v>-0.002574982805</v>
      </c>
      <c r="G140" s="19">
        <f>LN('Stock Data'!G144/'Stock Data'!G143)</f>
        <v>-0.01645791074</v>
      </c>
    </row>
    <row r="141" ht="15.75" hidden="1" customHeight="1">
      <c r="A141" s="27"/>
      <c r="B141" s="19">
        <f>LN('Stock Data'!B145/'Stock Data'!B144)</f>
        <v>-0.01931523263</v>
      </c>
      <c r="C141" s="19">
        <f>LN('Stock Data'!C145/'Stock Data'!C144)</f>
        <v>-0.02775291995</v>
      </c>
      <c r="D141" s="19">
        <f>LN('Stock Data'!D145/'Stock Data'!D144)</f>
        <v>-0.0100556674</v>
      </c>
      <c r="E141" s="19">
        <f>LN('Stock Data'!E145/'Stock Data'!E144)</f>
        <v>-0.003674859259</v>
      </c>
      <c r="F141" s="19">
        <f>LN('Stock Data'!F145/'Stock Data'!F144)</f>
        <v>-0.005988884022</v>
      </c>
      <c r="G141" s="19">
        <f>LN('Stock Data'!G145/'Stock Data'!G144)</f>
        <v>-0.008515818979</v>
      </c>
    </row>
    <row r="142" ht="15.75" hidden="1" customHeight="1">
      <c r="A142" s="27"/>
      <c r="B142" s="19">
        <f>LN('Stock Data'!B146/'Stock Data'!B145)</f>
        <v>-0.01045179127</v>
      </c>
      <c r="C142" s="19">
        <f>LN('Stock Data'!C146/'Stock Data'!C145)</f>
        <v>0.00155140144</v>
      </c>
      <c r="D142" s="19">
        <f>LN('Stock Data'!D146/'Stock Data'!D145)</f>
        <v>0.002632962609</v>
      </c>
      <c r="E142" s="19">
        <f>LN('Stock Data'!E146/'Stock Data'!E145)</f>
        <v>-0.005965164769</v>
      </c>
      <c r="F142" s="19">
        <f>LN('Stock Data'!F146/'Stock Data'!F145)</f>
        <v>-0.006574506764</v>
      </c>
      <c r="G142" s="19">
        <f>LN('Stock Data'!G146/'Stock Data'!G145)</f>
        <v>0.001367466294</v>
      </c>
    </row>
    <row r="143" ht="15.75" hidden="1" customHeight="1">
      <c r="A143" s="27"/>
      <c r="B143" s="19">
        <f>LN('Stock Data'!B147/'Stock Data'!B146)</f>
        <v>0.02553375684</v>
      </c>
      <c r="C143" s="19">
        <f>LN('Stock Data'!C147/'Stock Data'!C146)</f>
        <v>0.1149260921</v>
      </c>
      <c r="D143" s="19">
        <f>LN('Stock Data'!D147/'Stock Data'!D146)</f>
        <v>0.007035946261</v>
      </c>
      <c r="E143" s="19">
        <f>LN('Stock Data'!E147/'Stock Data'!E146)</f>
        <v>0.005681862119</v>
      </c>
      <c r="F143" s="19">
        <f>LN('Stock Data'!F147/'Stock Data'!F146)</f>
        <v>0.002333471667</v>
      </c>
      <c r="G143" s="19">
        <f>LN('Stock Data'!G147/'Stock Data'!G146)</f>
        <v>0.01484175515</v>
      </c>
    </row>
    <row r="144" ht="15.75" hidden="1" customHeight="1">
      <c r="A144" s="27"/>
      <c r="B144" s="19">
        <f>LN('Stock Data'!B148/'Stock Data'!B147)</f>
        <v>-0.07302235658</v>
      </c>
      <c r="C144" s="19">
        <f>LN('Stock Data'!C148/'Stock Data'!C147)</f>
        <v>0.008000386842</v>
      </c>
      <c r="D144" s="19">
        <f>LN('Stock Data'!D148/'Stock Data'!D147)</f>
        <v>-0.008497878205</v>
      </c>
      <c r="E144" s="19">
        <f>LN('Stock Data'!E148/'Stock Data'!E147)</f>
        <v>-0.01282985579</v>
      </c>
      <c r="F144" s="19">
        <f>LN('Stock Data'!F148/'Stock Data'!F147)</f>
        <v>-0.0001371358042</v>
      </c>
      <c r="G144" s="19">
        <f>LN('Stock Data'!G148/'Stock Data'!G147)</f>
        <v>-0.01436887598</v>
      </c>
    </row>
    <row r="145" ht="15.75" hidden="1" customHeight="1">
      <c r="A145" s="27"/>
      <c r="B145" s="19">
        <f>LN('Stock Data'!B149/'Stock Data'!B148)</f>
        <v>-0.008708524593</v>
      </c>
      <c r="C145" s="19">
        <f>LN('Stock Data'!C149/'Stock Data'!C148)</f>
        <v>-0.003949172389</v>
      </c>
      <c r="D145" s="19">
        <f>LN('Stock Data'!D149/'Stock Data'!D148)</f>
        <v>0.003747985599</v>
      </c>
      <c r="E145" s="19">
        <f>LN('Stock Data'!E149/'Stock Data'!E148)</f>
        <v>-0.006044024992</v>
      </c>
      <c r="F145" s="19">
        <f>LN('Stock Data'!F149/'Stock Data'!F148)</f>
        <v>-0.005499821408</v>
      </c>
      <c r="G145" s="19">
        <f>LN('Stock Data'!G149/'Stock Data'!G148)</f>
        <v>0.005735785629</v>
      </c>
    </row>
    <row r="146" ht="15.75" hidden="1" customHeight="1">
      <c r="A146" s="27"/>
      <c r="B146" s="19">
        <f>LN('Stock Data'!B150/'Stock Data'!B149)</f>
        <v>-0.07402697299</v>
      </c>
      <c r="C146" s="19">
        <f>LN('Stock Data'!C150/'Stock Data'!C149)</f>
        <v>0.01120578007</v>
      </c>
      <c r="D146" s="19">
        <f>LN('Stock Data'!D150/'Stock Data'!D149)</f>
        <v>0.002232316784</v>
      </c>
      <c r="E146" s="19">
        <f>LN('Stock Data'!E150/'Stock Data'!E149)</f>
        <v>0.01972346315</v>
      </c>
      <c r="F146" s="19">
        <f>LN('Stock Data'!F150/'Stock Data'!F149)</f>
        <v>-0.007750876174</v>
      </c>
      <c r="G146" s="19">
        <f>LN('Stock Data'!G150/'Stock Data'!G149)</f>
        <v>-0.003951307633</v>
      </c>
    </row>
    <row r="147" ht="15.75" hidden="1" customHeight="1">
      <c r="A147" s="27"/>
      <c r="B147" s="19">
        <f>LN('Stock Data'!B151/'Stock Data'!B150)</f>
        <v>-0.006037635813</v>
      </c>
      <c r="C147" s="19">
        <f>LN('Stock Data'!C151/'Stock Data'!C150)</f>
        <v>-0.02219059825</v>
      </c>
      <c r="D147" s="19">
        <f>LN('Stock Data'!D151/'Stock Data'!D150)</f>
        <v>-0.00632169002</v>
      </c>
      <c r="E147" s="19">
        <f>LN('Stock Data'!E151/'Stock Data'!E150)</f>
        <v>-0.01770471692</v>
      </c>
      <c r="F147" s="19">
        <f>LN('Stock Data'!F151/'Stock Data'!F150)</f>
        <v>-0.001390406192</v>
      </c>
      <c r="G147" s="19">
        <f>LN('Stock Data'!G151/'Stock Data'!G150)</f>
        <v>-0.01250574305</v>
      </c>
    </row>
    <row r="148" ht="15.75" hidden="1" customHeight="1">
      <c r="A148" s="27"/>
      <c r="B148" s="19">
        <f>LN('Stock Data'!B152/'Stock Data'!B151)</f>
        <v>0.03960151536</v>
      </c>
      <c r="C148" s="19">
        <f>LN('Stock Data'!C152/'Stock Data'!C151)</f>
        <v>0.02040267897</v>
      </c>
      <c r="D148" s="19">
        <f>LN('Stock Data'!D152/'Stock Data'!D151)</f>
        <v>0.01486526818</v>
      </c>
      <c r="E148" s="19">
        <f>LN('Stock Data'!E152/'Stock Data'!E151)</f>
        <v>0.0241936377</v>
      </c>
      <c r="F148" s="19">
        <f>LN('Stock Data'!F152/'Stock Data'!F151)</f>
        <v>0.003749688391</v>
      </c>
      <c r="G148" s="19">
        <f>LN('Stock Data'!G152/'Stock Data'!G151)</f>
        <v>0.01784022568</v>
      </c>
    </row>
    <row r="149" ht="15.75" hidden="1" customHeight="1">
      <c r="A149" s="27"/>
      <c r="B149" s="19">
        <f>LN('Stock Data'!B153/'Stock Data'!B152)</f>
        <v>0.0007529863158</v>
      </c>
      <c r="C149" s="19">
        <f>LN('Stock Data'!C153/'Stock Data'!C152)</f>
        <v>-0.002901486931</v>
      </c>
      <c r="D149" s="19">
        <f>LN('Stock Data'!D153/'Stock Data'!D152)</f>
        <v>-0.001442946742</v>
      </c>
      <c r="E149" s="19">
        <f>LN('Stock Data'!E153/'Stock Data'!E152)</f>
        <v>-0.01017532775</v>
      </c>
      <c r="F149" s="19">
        <f>LN('Stock Data'!F153/'Stock Data'!F152)</f>
        <v>-0.004167293299</v>
      </c>
      <c r="G149" s="19">
        <f>LN('Stock Data'!G153/'Stock Data'!G152)</f>
        <v>-0.002637548388</v>
      </c>
    </row>
    <row r="150" ht="15.75" hidden="1" customHeight="1">
      <c r="A150" s="27"/>
      <c r="B150" s="19">
        <f>LN('Stock Data'!B154/'Stock Data'!B153)</f>
        <v>-0.02067206989</v>
      </c>
      <c r="C150" s="19">
        <f>LN('Stock Data'!C154/'Stock Data'!C153)</f>
        <v>0.01476102459</v>
      </c>
      <c r="D150" s="19">
        <f>LN('Stock Data'!D154/'Stock Data'!D153)</f>
        <v>-0.001782469485</v>
      </c>
      <c r="E150" s="19">
        <f>LN('Stock Data'!E154/'Stock Data'!E153)</f>
        <v>0.01773947612</v>
      </c>
      <c r="F150" s="19">
        <f>LN('Stock Data'!F154/'Stock Data'!F153)</f>
        <v>0.005275661381</v>
      </c>
      <c r="G150" s="19">
        <f>LN('Stock Data'!G154/'Stock Data'!G153)</f>
        <v>-0.004218770751</v>
      </c>
    </row>
    <row r="151" ht="15.75" hidden="1" customHeight="1">
      <c r="A151" s="27"/>
      <c r="B151" s="19">
        <f>LN('Stock Data'!B155/'Stock Data'!B154)</f>
        <v>0.02986742114</v>
      </c>
      <c r="C151" s="19">
        <f>LN('Stock Data'!C155/'Stock Data'!C154)</f>
        <v>0.02050412732</v>
      </c>
      <c r="D151" s="19">
        <f>LN('Stock Data'!D155/'Stock Data'!D154)</f>
        <v>0.02485843239</v>
      </c>
      <c r="E151" s="19">
        <f>LN('Stock Data'!E155/'Stock Data'!E154)</f>
        <v>0.03105063258</v>
      </c>
      <c r="F151" s="19">
        <f>LN('Stock Data'!F155/'Stock Data'!F154)</f>
        <v>0.005660988617</v>
      </c>
      <c r="G151" s="19">
        <f>LN('Stock Data'!G155/'Stock Data'!G154)</f>
        <v>0.007690542324</v>
      </c>
    </row>
    <row r="152" ht="15.75" hidden="1" customHeight="1">
      <c r="A152" s="27"/>
      <c r="B152" s="19">
        <f>LN('Stock Data'!B156/'Stock Data'!B155)</f>
        <v>-0.03336637517</v>
      </c>
      <c r="C152" s="19">
        <f>LN('Stock Data'!C156/'Stock Data'!C155)</f>
        <v>-0.004879437338</v>
      </c>
      <c r="D152" s="19">
        <f>LN('Stock Data'!D156/'Stock Data'!D155)</f>
        <v>-0.00708017681</v>
      </c>
      <c r="E152" s="19">
        <f>LN('Stock Data'!E156/'Stock Data'!E155)</f>
        <v>0.008352493774</v>
      </c>
      <c r="F152" s="19">
        <f>LN('Stock Data'!F156/'Stock Data'!F155)</f>
        <v>-0.001101997632</v>
      </c>
      <c r="G152" s="19">
        <f>LN('Stock Data'!G156/'Stock Data'!G155)</f>
        <v>-0.01147902877</v>
      </c>
    </row>
    <row r="153" ht="15.75" hidden="1" customHeight="1">
      <c r="A153" s="27"/>
      <c r="B153" s="19">
        <f>LN('Stock Data'!B157/'Stock Data'!B156)</f>
        <v>0.04079677275</v>
      </c>
      <c r="C153" s="19">
        <f>LN('Stock Data'!C157/'Stock Data'!C156)</f>
        <v>0.03190150981</v>
      </c>
      <c r="D153" s="19">
        <f>LN('Stock Data'!D157/'Stock Data'!D156)</f>
        <v>0.03096828635</v>
      </c>
      <c r="E153" s="19">
        <f>LN('Stock Data'!E157/'Stock Data'!E156)</f>
        <v>0.01412036268</v>
      </c>
      <c r="F153" s="19">
        <f>LN('Stock Data'!F157/'Stock Data'!F156)</f>
        <v>0.01096645664</v>
      </c>
      <c r="G153" s="19">
        <f>LN('Stock Data'!G157/'Stock Data'!G156)</f>
        <v>0.02267311596</v>
      </c>
    </row>
    <row r="154" ht="15.75" hidden="1" customHeight="1">
      <c r="A154" s="27"/>
      <c r="B154" s="19">
        <f>LN('Stock Data'!B158/'Stock Data'!B157)</f>
        <v>0.05045845544</v>
      </c>
      <c r="C154" s="19">
        <f>LN('Stock Data'!C158/'Stock Data'!C157)</f>
        <v>0.002566358004</v>
      </c>
      <c r="D154" s="19">
        <f>LN('Stock Data'!D158/'Stock Data'!D157)</f>
        <v>0.003895987457</v>
      </c>
      <c r="E154" s="19">
        <f>LN('Stock Data'!E158/'Stock Data'!E157)</f>
        <v>0.008429976383</v>
      </c>
      <c r="F154" s="19">
        <f>LN('Stock Data'!F158/'Stock Data'!F157)</f>
        <v>0.002723010514</v>
      </c>
      <c r="G154" s="19">
        <f>LN('Stock Data'!G158/'Stock Data'!G157)</f>
        <v>-0.0005670593444</v>
      </c>
    </row>
    <row r="155" ht="15.75" hidden="1" customHeight="1">
      <c r="A155" s="27"/>
      <c r="B155" s="19">
        <f>LN('Stock Data'!B159/'Stock Data'!B158)</f>
        <v>0.01782079089</v>
      </c>
      <c r="C155" s="19">
        <f>LN('Stock Data'!C159/'Stock Data'!C158)</f>
        <v>0.007898226257</v>
      </c>
      <c r="D155" s="19">
        <f>LN('Stock Data'!D159/'Stock Data'!D158)</f>
        <v>0.01132623716</v>
      </c>
      <c r="E155" s="19">
        <f>LN('Stock Data'!E159/'Stock Data'!E158)</f>
        <v>0.006015423109</v>
      </c>
      <c r="F155" s="19">
        <f>LN('Stock Data'!F159/'Stock Data'!F158)</f>
        <v>-0.003950703185</v>
      </c>
      <c r="G155" s="19">
        <f>LN('Stock Data'!G159/'Stock Data'!G158)</f>
        <v>0.006988369476</v>
      </c>
    </row>
    <row r="156" ht="15.75" hidden="1" customHeight="1">
      <c r="A156" s="27"/>
      <c r="B156" s="19">
        <f>LN('Stock Data'!B160/'Stock Data'!B159)</f>
        <v>0.005766227359</v>
      </c>
      <c r="C156" s="19">
        <f>LN('Stock Data'!C160/'Stock Data'!C159)</f>
        <v>0.01655019269</v>
      </c>
      <c r="D156" s="19">
        <f>LN('Stock Data'!D160/'Stock Data'!D159)</f>
        <v>0.00455791757</v>
      </c>
      <c r="E156" s="19">
        <f>LN('Stock Data'!E160/'Stock Data'!E159)</f>
        <v>0.003384150135</v>
      </c>
      <c r="F156" s="19">
        <f>LN('Stock Data'!F160/'Stock Data'!F159)</f>
        <v>0.005309385413</v>
      </c>
      <c r="G156" s="19">
        <f>LN('Stock Data'!G160/'Stock Data'!G159)</f>
        <v>0.01256854645</v>
      </c>
    </row>
    <row r="157" ht="15.75" hidden="1" customHeight="1">
      <c r="A157" s="27"/>
      <c r="B157" s="19">
        <f>LN('Stock Data'!B161/'Stock Data'!B160)</f>
        <v>0.03137564247</v>
      </c>
      <c r="C157" s="19">
        <f>LN('Stock Data'!C161/'Stock Data'!C160)</f>
        <v>-0.0003909080283</v>
      </c>
      <c r="D157" s="19">
        <f>LN('Stock Data'!D161/'Stock Data'!D160)</f>
        <v>0.006820402445</v>
      </c>
      <c r="E157" s="19">
        <f>LN('Stock Data'!E161/'Stock Data'!E160)</f>
        <v>0.004666847983</v>
      </c>
      <c r="F157" s="19">
        <f>LN('Stock Data'!F161/'Stock Data'!F160)</f>
        <v>0.007709499042</v>
      </c>
      <c r="G157" s="19">
        <f>LN('Stock Data'!G161/'Stock Data'!G160)</f>
        <v>0.003634170253</v>
      </c>
    </row>
    <row r="158" ht="15.75" hidden="1" customHeight="1">
      <c r="A158" s="27"/>
      <c r="B158" s="19">
        <f>LN('Stock Data'!B162/'Stock Data'!B161)</f>
        <v>0.02322764666</v>
      </c>
      <c r="C158" s="19">
        <f>LN('Stock Data'!C162/'Stock Data'!C161)</f>
        <v>0.007478472038</v>
      </c>
      <c r="D158" s="19">
        <f>LN('Stock Data'!D162/'Stock Data'!D161)</f>
        <v>-0.00250737576</v>
      </c>
      <c r="E158" s="19">
        <f>LN('Stock Data'!E162/'Stock Data'!E161)</f>
        <v>0.01641901965</v>
      </c>
      <c r="F158" s="19">
        <f>LN('Stock Data'!F162/'Stock Data'!F161)</f>
        <v>-0.003374049987</v>
      </c>
      <c r="G158" s="19">
        <f>LN('Stock Data'!G162/'Stock Data'!G161)</f>
        <v>0.003872000959</v>
      </c>
    </row>
    <row r="159" ht="15.75" hidden="1" customHeight="1">
      <c r="A159" s="27"/>
      <c r="B159" s="19">
        <f>LN('Stock Data'!B163/'Stock Data'!B162)</f>
        <v>0.04642317197</v>
      </c>
      <c r="C159" s="19">
        <f>LN('Stock Data'!C163/'Stock Data'!C162)</f>
        <v>-0.005525575257</v>
      </c>
      <c r="D159" s="19">
        <f>LN('Stock Data'!D163/'Stock Data'!D162)</f>
        <v>-0.0002690131401</v>
      </c>
      <c r="E159" s="19">
        <f>LN('Stock Data'!E163/'Stock Data'!E162)</f>
        <v>-0.002802906735</v>
      </c>
      <c r="F159" s="19">
        <f>LN('Stock Data'!F163/'Stock Data'!F162)</f>
        <v>-0.001352786966</v>
      </c>
      <c r="G159" s="19">
        <f>LN('Stock Data'!G163/'Stock Data'!G162)</f>
        <v>-0.00183357709</v>
      </c>
    </row>
    <row r="160" ht="15.75" hidden="1" customHeight="1">
      <c r="A160" s="27"/>
      <c r="B160" s="19">
        <f>LN('Stock Data'!B164/'Stock Data'!B163)</f>
        <v>-0.01853013438</v>
      </c>
      <c r="C160" s="19">
        <f>LN('Stock Data'!C164/'Stock Data'!C163)</f>
        <v>-0.01343461308</v>
      </c>
      <c r="D160" s="19">
        <f>LN('Stock Data'!D164/'Stock Data'!D163)</f>
        <v>-0.016001756</v>
      </c>
      <c r="E160" s="19">
        <f>LN('Stock Data'!E164/'Stock Data'!E163)</f>
        <v>-0.009228391445</v>
      </c>
      <c r="F160" s="19">
        <f>LN('Stock Data'!F164/'Stock Data'!F163)</f>
        <v>0.0091632493</v>
      </c>
      <c r="G160" s="19">
        <f>LN('Stock Data'!G164/'Stock Data'!G163)</f>
        <v>-0.01591397436</v>
      </c>
    </row>
    <row r="161" ht="15.75" hidden="1" customHeight="1">
      <c r="A161" s="27"/>
      <c r="B161" s="19">
        <f>LN('Stock Data'!B165/'Stock Data'!B164)</f>
        <v>-0.03585417163</v>
      </c>
      <c r="C161" s="19">
        <f>LN('Stock Data'!C165/'Stock Data'!C164)</f>
        <v>-0.01514215262</v>
      </c>
      <c r="D161" s="19">
        <f>LN('Stock Data'!D165/'Stock Data'!D164)</f>
        <v>0.004319450989</v>
      </c>
      <c r="E161" s="19">
        <f>LN('Stock Data'!E165/'Stock Data'!E164)</f>
        <v>0.009993651015</v>
      </c>
      <c r="F161" s="19">
        <f>LN('Stock Data'!F165/'Stock Data'!F164)</f>
        <v>-0.002014112731</v>
      </c>
      <c r="G161" s="19">
        <f>LN('Stock Data'!G165/'Stock Data'!G164)</f>
        <v>-0.007306442927</v>
      </c>
    </row>
    <row r="162" ht="15.75" hidden="1" customHeight="1">
      <c r="A162" s="27"/>
      <c r="B162" s="19">
        <f>LN('Stock Data'!B166/'Stock Data'!B165)</f>
        <v>0.06209372203</v>
      </c>
      <c r="C162" s="19">
        <f>LN('Stock Data'!C166/'Stock Data'!C165)</f>
        <v>0.01664385611</v>
      </c>
      <c r="D162" s="19">
        <f>LN('Stock Data'!D166/'Stock Data'!D165)</f>
        <v>0.01753954832</v>
      </c>
      <c r="E162" s="19">
        <f>LN('Stock Data'!E166/'Stock Data'!E165)</f>
        <v>0.01969260785</v>
      </c>
      <c r="F162" s="19">
        <f>LN('Stock Data'!F166/'Stock Data'!F165)</f>
        <v>-0.004445376696</v>
      </c>
      <c r="G162" s="19">
        <f>LN('Stock Data'!G166/'Stock Data'!G165)</f>
        <v>0.01845764381</v>
      </c>
    </row>
    <row r="163" ht="15.75" hidden="1" customHeight="1">
      <c r="A163" s="27"/>
      <c r="B163" s="19">
        <f>LN('Stock Data'!B167/'Stock Data'!B166)</f>
        <v>0.07315852659</v>
      </c>
      <c r="C163" s="19">
        <f>LN('Stock Data'!C167/'Stock Data'!C166)</f>
        <v>0.01310277289</v>
      </c>
      <c r="D163" s="19">
        <f>LN('Stock Data'!D167/'Stock Data'!D166)</f>
        <v>-0.0005797453957</v>
      </c>
      <c r="E163" s="19">
        <f>LN('Stock Data'!E167/'Stock Data'!E166)</f>
        <v>0.01143435291</v>
      </c>
      <c r="F163" s="19">
        <f>LN('Stock Data'!F167/'Stock Data'!F166)</f>
        <v>-0.002433104758</v>
      </c>
      <c r="G163" s="19">
        <f>LN('Stock Data'!G167/'Stock Data'!G166)</f>
        <v>0.01192717292</v>
      </c>
    </row>
    <row r="164" ht="15.75" hidden="1" customHeight="1">
      <c r="A164" s="27"/>
      <c r="B164" s="19">
        <f>LN('Stock Data'!B168/'Stock Data'!B167)</f>
        <v>0.003744354181</v>
      </c>
      <c r="C164" s="19">
        <f>LN('Stock Data'!C168/'Stock Data'!C167)</f>
        <v>-0.01144564885</v>
      </c>
      <c r="D164" s="19">
        <f>LN('Stock Data'!D168/'Stock Data'!D167)</f>
        <v>-0.001294414023</v>
      </c>
      <c r="E164" s="19">
        <f>LN('Stock Data'!E168/'Stock Data'!E167)</f>
        <v>-0.001731602207</v>
      </c>
      <c r="F164" s="19">
        <f>LN('Stock Data'!F168/'Stock Data'!F167)</f>
        <v>0.004456181839</v>
      </c>
      <c r="G164" s="19">
        <f>LN('Stock Data'!G168/'Stock Data'!G167)</f>
        <v>-0.001073868442</v>
      </c>
    </row>
    <row r="165" ht="15.75" hidden="1" customHeight="1">
      <c r="A165" s="27"/>
      <c r="B165" s="19">
        <f>LN('Stock Data'!B169/'Stock Data'!B168)</f>
        <v>0.003006128599</v>
      </c>
      <c r="C165" s="19">
        <f>LN('Stock Data'!C169/'Stock Data'!C168)</f>
        <v>-0.00007886457659</v>
      </c>
      <c r="D165" s="19">
        <f>LN('Stock Data'!D169/'Stock Data'!D168)</f>
        <v>0.004500976942</v>
      </c>
      <c r="E165" s="19">
        <f>LN('Stock Data'!E169/'Stock Data'!E168)</f>
        <v>-0.001238672291</v>
      </c>
      <c r="F165" s="19">
        <f>LN('Stock Data'!F169/'Stock Data'!F168)</f>
        <v>0.001211836149</v>
      </c>
      <c r="G165" s="19">
        <f>LN('Stock Data'!G169/'Stock Data'!G168)</f>
        <v>0.0003747273709</v>
      </c>
    </row>
    <row r="166" ht="15.75" hidden="1" customHeight="1">
      <c r="A166" s="27"/>
      <c r="B166" s="19">
        <f>LN('Stock Data'!B170/'Stock Data'!B169)</f>
        <v>0.02448688737</v>
      </c>
      <c r="C166" s="19">
        <f>LN('Stock Data'!C170/'Stock Data'!C169)</f>
        <v>0.005582864926</v>
      </c>
      <c r="D166" s="19">
        <f>LN('Stock Data'!D170/'Stock Data'!D169)</f>
        <v>-0.0008451191516</v>
      </c>
      <c r="E166" s="19">
        <f>LN('Stock Data'!E170/'Stock Data'!E169)</f>
        <v>0.01182862486</v>
      </c>
      <c r="F166" s="19">
        <f>LN('Stock Data'!F170/'Stock Data'!F169)</f>
        <v>-0.001885776472</v>
      </c>
      <c r="G166" s="19">
        <f>LN('Stock Data'!G170/'Stock Data'!G169)</f>
        <v>0.01093041305</v>
      </c>
    </row>
    <row r="167" ht="15.75" hidden="1" customHeight="1">
      <c r="A167" s="27"/>
      <c r="B167" s="19">
        <f>LN('Stock Data'!B171/'Stock Data'!B170)</f>
        <v>0.02803474874</v>
      </c>
      <c r="C167" s="19">
        <f>LN('Stock Data'!C171/'Stock Data'!C170)</f>
        <v>0</v>
      </c>
      <c r="D167" s="19">
        <f>LN('Stock Data'!D171/'Stock Data'!D170)</f>
        <v>0.02950995617</v>
      </c>
      <c r="E167" s="19">
        <f>LN('Stock Data'!E171/'Stock Data'!E170)</f>
        <v>-0.002207235721</v>
      </c>
      <c r="F167" s="19">
        <f>LN('Stock Data'!F171/'Stock Data'!F170)</f>
        <v>-0.001079212343</v>
      </c>
      <c r="G167" s="19">
        <f>LN('Stock Data'!G171/'Stock Data'!G170)</f>
        <v>0.002295061674</v>
      </c>
    </row>
    <row r="168" ht="15.75" hidden="1" customHeight="1">
      <c r="A168" s="27"/>
      <c r="B168" s="19">
        <f>LN('Stock Data'!B172/'Stock Data'!B171)</f>
        <v>-0.0608885865</v>
      </c>
      <c r="C168" s="19">
        <f>LN('Stock Data'!C172/'Stock Data'!C171)</f>
        <v>-0.009137487687</v>
      </c>
      <c r="D168" s="19">
        <f>LN('Stock Data'!D172/'Stock Data'!D171)</f>
        <v>-0.01016205366</v>
      </c>
      <c r="E168" s="19">
        <f>LN('Stock Data'!E172/'Stock Data'!E171)</f>
        <v>-0.0190859929</v>
      </c>
      <c r="F168" s="19">
        <f>LN('Stock Data'!F172/'Stock Data'!F171)</f>
        <v>-0.002838401716</v>
      </c>
      <c r="G168" s="19">
        <f>LN('Stock Data'!G172/'Stock Data'!G171)</f>
        <v>-0.01262620385</v>
      </c>
    </row>
    <row r="169" ht="15.75" hidden="1" customHeight="1">
      <c r="A169" s="27"/>
      <c r="B169" s="19">
        <f>LN('Stock Data'!B173/'Stock Data'!B172)</f>
        <v>0.01938095288</v>
      </c>
      <c r="C169" s="19">
        <f>LN('Stock Data'!C173/'Stock Data'!C172)</f>
        <v>0.007568021782</v>
      </c>
      <c r="D169" s="19">
        <f>LN('Stock Data'!D173/'Stock Data'!D172)</f>
        <v>0.004833350589</v>
      </c>
      <c r="E169" s="19">
        <f>LN('Stock Data'!E173/'Stock Data'!E172)</f>
        <v>-0.006527715873</v>
      </c>
      <c r="F169" s="19">
        <f>LN('Stock Data'!F173/'Stock Data'!F172)</f>
        <v>0.004591554381</v>
      </c>
      <c r="G169" s="19">
        <f>LN('Stock Data'!G173/'Stock Data'!G172)</f>
        <v>0.01459630397</v>
      </c>
    </row>
    <row r="170" ht="15.75" hidden="1" customHeight="1">
      <c r="A170" s="27"/>
      <c r="B170" s="19">
        <f>LN('Stock Data'!B174/'Stock Data'!B173)</f>
        <v>0.06949435022</v>
      </c>
      <c r="C170" s="19">
        <f>LN('Stock Data'!C174/'Stock Data'!C173)</f>
        <v>0.01689872385</v>
      </c>
      <c r="D170" s="19">
        <f>LN('Stock Data'!D174/'Stock Data'!D173)</f>
        <v>0.002992724137</v>
      </c>
      <c r="E170" s="19">
        <f>LN('Stock Data'!E174/'Stock Data'!E173)</f>
        <v>0.01871545534</v>
      </c>
      <c r="F170" s="19">
        <f>LN('Stock Data'!F174/'Stock Data'!F173)</f>
        <v>0.00403383637</v>
      </c>
      <c r="G170" s="19">
        <f>LN('Stock Data'!G174/'Stock Data'!G173)</f>
        <v>0.0105716945</v>
      </c>
    </row>
    <row r="171" ht="15.75" hidden="1" customHeight="1">
      <c r="A171" s="27"/>
      <c r="B171" s="19">
        <f>LN('Stock Data'!B175/'Stock Data'!B174)</f>
        <v>0.03592247445</v>
      </c>
      <c r="C171" s="19">
        <f>LN('Stock Data'!C175/'Stock Data'!C174)</f>
        <v>-0.003403484129</v>
      </c>
      <c r="D171" s="19">
        <f>LN('Stock Data'!D175/'Stock Data'!D174)</f>
        <v>-0.005820265847</v>
      </c>
      <c r="E171" s="19">
        <f>LN('Stock Data'!E175/'Stock Data'!E174)</f>
        <v>0.001482139618</v>
      </c>
      <c r="F171" s="19">
        <f>LN('Stock Data'!F175/'Stock Data'!F174)</f>
        <v>0.00067077608</v>
      </c>
      <c r="G171" s="19">
        <f>LN('Stock Data'!G175/'Stock Data'!G174)</f>
        <v>0.0144520534</v>
      </c>
    </row>
    <row r="172" ht="15.75" hidden="1" customHeight="1">
      <c r="A172" s="27"/>
      <c r="B172" s="19">
        <f>LN('Stock Data'!B176/'Stock Data'!B175)</f>
        <v>-0.0284538622</v>
      </c>
      <c r="C172" s="19">
        <f>LN('Stock Data'!C176/'Stock Data'!C175)</f>
        <v>-0.01129865143</v>
      </c>
      <c r="D172" s="19">
        <f>LN('Stock Data'!D176/'Stock Data'!D175)</f>
        <v>0.002479963838</v>
      </c>
      <c r="E172" s="19">
        <f>LN('Stock Data'!E176/'Stock Data'!E175)</f>
        <v>-0.0134196101</v>
      </c>
      <c r="F172" s="19">
        <f>LN('Stock Data'!F176/'Stock Data'!F175)</f>
        <v>-0.008890090639</v>
      </c>
      <c r="G172" s="19">
        <f>LN('Stock Data'!G176/'Stock Data'!G175)</f>
        <v>-0.01068598441</v>
      </c>
    </row>
    <row r="173" ht="15.75" hidden="1" customHeight="1">
      <c r="A173" s="27"/>
      <c r="B173" s="19">
        <f>LN('Stock Data'!B177/'Stock Data'!B176)</f>
        <v>-0.0005214676942</v>
      </c>
      <c r="C173" s="19">
        <f>LN('Stock Data'!C177/'Stock Data'!C176)</f>
        <v>-0.01484197112</v>
      </c>
      <c r="D173" s="19">
        <f>LN('Stock Data'!D177/'Stock Data'!D176)</f>
        <v>-0.003002822238</v>
      </c>
      <c r="E173" s="19">
        <f>LN('Stock Data'!E177/'Stock Data'!E176)</f>
        <v>-0.02098426132</v>
      </c>
      <c r="F173" s="19">
        <f>LN('Stock Data'!F177/'Stock Data'!F176)</f>
        <v>-0.006243329141</v>
      </c>
      <c r="G173" s="19">
        <f>LN('Stock Data'!G177/'Stock Data'!G176)</f>
        <v>-0.006130109983</v>
      </c>
    </row>
    <row r="174" ht="15.75" hidden="1" customHeight="1">
      <c r="A174" s="27"/>
      <c r="B174" s="19">
        <f>LN('Stock Data'!B178/'Stock Data'!B177)</f>
        <v>0.05012374164</v>
      </c>
      <c r="C174" s="19">
        <f>LN('Stock Data'!C178/'Stock Data'!C177)</f>
        <v>-0.003186499884</v>
      </c>
      <c r="D174" s="19">
        <f>LN('Stock Data'!D178/'Stock Data'!D177)</f>
        <v>0.008160497423</v>
      </c>
      <c r="E174" s="19">
        <f>LN('Stock Data'!E178/'Stock Data'!E177)</f>
        <v>0.008649278147</v>
      </c>
      <c r="F174" s="19">
        <f>LN('Stock Data'!F178/'Stock Data'!F177)</f>
        <v>-0.001362384453</v>
      </c>
      <c r="G174" s="19">
        <f>LN('Stock Data'!G178/'Stock Data'!G177)</f>
        <v>0.01299384375</v>
      </c>
    </row>
    <row r="175" ht="15.75" hidden="1" customHeight="1">
      <c r="A175" s="27"/>
      <c r="B175" s="19">
        <f>LN('Stock Data'!B179/'Stock Data'!B178)</f>
        <v>0.001442187824</v>
      </c>
      <c r="C175" s="19">
        <f>LN('Stock Data'!C179/'Stock Data'!C178)</f>
        <v>-0.01949786181</v>
      </c>
      <c r="D175" s="19">
        <f>LN('Stock Data'!D179/'Stock Data'!D178)</f>
        <v>-0.004853580295</v>
      </c>
      <c r="E175" s="19">
        <f>LN('Stock Data'!E179/'Stock Data'!E178)</f>
        <v>-0.002536115961</v>
      </c>
      <c r="F175" s="19">
        <f>LN('Stock Data'!F179/'Stock Data'!F178)</f>
        <v>0.001770823852</v>
      </c>
      <c r="G175" s="19">
        <f>LN('Stock Data'!G179/'Stock Data'!G178)</f>
        <v>-0.01099499603</v>
      </c>
    </row>
    <row r="176" ht="15.75" hidden="1" customHeight="1">
      <c r="A176" s="27"/>
      <c r="B176" s="19">
        <f>LN('Stock Data'!B180/'Stock Data'!B179)</f>
        <v>0.005926971712</v>
      </c>
      <c r="C176" s="19">
        <f>LN('Stock Data'!C180/'Stock Data'!C179)</f>
        <v>-0.005957045549</v>
      </c>
      <c r="D176" s="19">
        <f>LN('Stock Data'!D180/'Stock Data'!D179)</f>
        <v>-0.003699236052</v>
      </c>
      <c r="E176" s="19">
        <f>LN('Stock Data'!E180/'Stock Data'!E179)</f>
        <v>0.008344921356</v>
      </c>
      <c r="F176" s="19">
        <f>LN('Stock Data'!F180/'Stock Data'!F179)</f>
        <v>-0.004091141583</v>
      </c>
      <c r="G176" s="19">
        <f>LN('Stock Data'!G180/'Stock Data'!G179)</f>
        <v>-0.008706974183</v>
      </c>
    </row>
    <row r="177" ht="15.75" hidden="1" customHeight="1">
      <c r="A177" s="27"/>
      <c r="B177" s="19">
        <f>LN('Stock Data'!B181/'Stock Data'!B180)</f>
        <v>-0.04918197348</v>
      </c>
      <c r="C177" s="19">
        <f>LN('Stock Data'!C181/'Stock Data'!C180)</f>
        <v>0.0004091731114</v>
      </c>
      <c r="D177" s="19">
        <f>LN('Stock Data'!D181/'Stock Data'!D180)</f>
        <v>-0.009418573561</v>
      </c>
      <c r="E177" s="19">
        <f>LN('Stock Data'!E181/'Stock Data'!E180)</f>
        <v>-0.01804137383</v>
      </c>
      <c r="F177" s="19">
        <f>LN('Stock Data'!F181/'Stock Data'!F180)</f>
        <v>-0.00424508674</v>
      </c>
      <c r="G177" s="19">
        <f>LN('Stock Data'!G181/'Stock Data'!G180)</f>
        <v>0.002330949479</v>
      </c>
    </row>
    <row r="178" ht="15.75" hidden="1" customHeight="1">
      <c r="A178" s="27"/>
      <c r="B178" s="19">
        <f>LN('Stock Data'!B182/'Stock Data'!B181)</f>
        <v>0.02429688198</v>
      </c>
      <c r="C178" s="19">
        <f>LN('Stock Data'!C182/'Stock Data'!C181)</f>
        <v>0.02360849353</v>
      </c>
      <c r="D178" s="19">
        <f>LN('Stock Data'!D182/'Stock Data'!D181)</f>
        <v>0.007367196945</v>
      </c>
      <c r="E178" s="19">
        <f>LN('Stock Data'!E182/'Stock Data'!E181)</f>
        <v>0.008171649149</v>
      </c>
      <c r="F178" s="19">
        <f>LN('Stock Data'!F182/'Stock Data'!F181)</f>
        <v>0.002740812952</v>
      </c>
      <c r="G178" s="19">
        <f>LN('Stock Data'!G182/'Stock Data'!G181)</f>
        <v>0.01167062358</v>
      </c>
    </row>
    <row r="179" ht="15.75" hidden="1" customHeight="1">
      <c r="A179" s="27"/>
      <c r="B179" s="19">
        <f>LN('Stock Data'!B183/'Stock Data'!B182)</f>
        <v>0.0528731988</v>
      </c>
      <c r="C179" s="19">
        <f>LN('Stock Data'!C183/'Stock Data'!C182)</f>
        <v>0.008354892477</v>
      </c>
      <c r="D179" s="19">
        <f>LN('Stock Data'!D183/'Stock Data'!D182)</f>
        <v>0.002225736819</v>
      </c>
      <c r="E179" s="19">
        <f>LN('Stock Data'!E183/'Stock Data'!E182)</f>
        <v>-0.003311708584</v>
      </c>
      <c r="F179" s="19">
        <f>LN('Stock Data'!F183/'Stock Data'!F182)</f>
        <v>-0.003427243056</v>
      </c>
      <c r="G179" s="19">
        <f>LN('Stock Data'!G183/'Stock Data'!G182)</f>
        <v>-0.000460275971</v>
      </c>
    </row>
    <row r="180" ht="15.75" hidden="1" customHeight="1">
      <c r="A180" s="27"/>
      <c r="B180" s="19">
        <f>LN('Stock Data'!B184/'Stock Data'!B183)</f>
        <v>-0.009052244924</v>
      </c>
      <c r="C180" s="19">
        <f>LN('Stock Data'!C184/'Stock Data'!C183)</f>
        <v>0.01009158675</v>
      </c>
      <c r="D180" s="19">
        <f>LN('Stock Data'!D184/'Stock Data'!D183)</f>
        <v>-0.002051018602</v>
      </c>
      <c r="E180" s="19">
        <f>LN('Stock Data'!E184/'Stock Data'!E183)</f>
        <v>-0.01258196082</v>
      </c>
      <c r="F180" s="19">
        <f>LN('Stock Data'!F184/'Stock Data'!F183)</f>
        <v>-0.002199560903</v>
      </c>
      <c r="G180" s="19">
        <f>LN('Stock Data'!G184/'Stock Data'!G183)</f>
        <v>0.003242111567</v>
      </c>
    </row>
    <row r="181" ht="15.75" hidden="1" customHeight="1">
      <c r="A181" s="27"/>
      <c r="B181" s="19">
        <f>LN('Stock Data'!B185/'Stock Data'!B184)</f>
        <v>-0.03404695985</v>
      </c>
      <c r="C181" s="19">
        <f>LN('Stock Data'!C185/'Stock Data'!C184)</f>
        <v>-0.02461814153</v>
      </c>
      <c r="D181" s="19">
        <f>LN('Stock Data'!D185/'Stock Data'!D184)</f>
        <v>-0.01359007612</v>
      </c>
      <c r="E181" s="19">
        <f>LN('Stock Data'!E185/'Stock Data'!E184)</f>
        <v>-0.003883551807</v>
      </c>
      <c r="F181" s="19">
        <f>LN('Stock Data'!F185/'Stock Data'!F184)</f>
        <v>-0.003861105156</v>
      </c>
      <c r="G181" s="19">
        <f>LN('Stock Data'!G185/'Stock Data'!G184)</f>
        <v>-0.01386447896</v>
      </c>
    </row>
    <row r="182" ht="15.75" hidden="1" customHeight="1">
      <c r="A182" s="27"/>
      <c r="B182" s="19">
        <f>LN('Stock Data'!B186/'Stock Data'!B185)</f>
        <v>-0.02830333603</v>
      </c>
      <c r="C182" s="19">
        <f>LN('Stock Data'!C186/'Stock Data'!C185)</f>
        <v>0.003691513805</v>
      </c>
      <c r="D182" s="19">
        <f>LN('Stock Data'!D186/'Stock Data'!D185)</f>
        <v>-0.01010268723</v>
      </c>
      <c r="E182" s="19">
        <f>LN('Stock Data'!E186/'Stock Data'!E185)</f>
        <v>-0.01647744942</v>
      </c>
      <c r="F182" s="19">
        <f>LN('Stock Data'!F186/'Stock Data'!F185)</f>
        <v>0.002208170953</v>
      </c>
      <c r="G182" s="19">
        <f>LN('Stock Data'!G186/'Stock Data'!G185)</f>
        <v>-0.002501384409</v>
      </c>
    </row>
    <row r="183" ht="15.75" hidden="1" customHeight="1">
      <c r="A183" s="27"/>
      <c r="B183" s="19">
        <f>LN('Stock Data'!B187/'Stock Data'!B186)</f>
        <v>-0.03487260509</v>
      </c>
      <c r="C183" s="19">
        <f>LN('Stock Data'!C187/'Stock Data'!C186)</f>
        <v>-0.03041625132</v>
      </c>
      <c r="D183" s="19">
        <f>LN('Stock Data'!D187/'Stock Data'!D186)</f>
        <v>-0.01323808358</v>
      </c>
      <c r="E183" s="19">
        <f>LN('Stock Data'!E187/'Stock Data'!E186)</f>
        <v>-0.01755831315</v>
      </c>
      <c r="F183" s="19">
        <f>LN('Stock Data'!F187/'Stock Data'!F186)</f>
        <v>-0.008722754901</v>
      </c>
      <c r="G183" s="19">
        <f>LN('Stock Data'!G187/'Stock Data'!G186)</f>
        <v>-0.02026488134</v>
      </c>
    </row>
    <row r="184" ht="15.75" hidden="1" customHeight="1">
      <c r="A184" s="27"/>
      <c r="B184" s="19">
        <f>LN('Stock Data'!B188/'Stock Data'!B187)</f>
        <v>0.004781530082</v>
      </c>
      <c r="C184" s="19">
        <f>LN('Stock Data'!C188/'Stock Data'!C187)</f>
        <v>-0.00995855533</v>
      </c>
      <c r="D184" s="19">
        <f>LN('Stock Data'!D188/'Stock Data'!D187)</f>
        <v>-0.002723272386</v>
      </c>
      <c r="E184" s="19">
        <f>LN('Stock Data'!E188/'Stock Data'!E187)</f>
        <v>-0.005112294334</v>
      </c>
      <c r="F184" s="19">
        <f>LN('Stock Data'!F188/'Stock Data'!F187)</f>
        <v>0.002222476197</v>
      </c>
      <c r="G184" s="19">
        <f>LN('Stock Data'!G188/'Stock Data'!G187)</f>
        <v>-0.001379053154</v>
      </c>
    </row>
    <row r="185" ht="15.75" hidden="1" customHeight="1">
      <c r="A185" s="27"/>
      <c r="B185" s="19">
        <f>LN('Stock Data'!B189/'Stock Data'!B188)</f>
        <v>0.1312159363</v>
      </c>
      <c r="C185" s="19">
        <f>LN('Stock Data'!C189/'Stock Data'!C188)</f>
        <v>0.0005002668307</v>
      </c>
      <c r="D185" s="19">
        <f>LN('Stock Data'!D189/'Stock Data'!D188)</f>
        <v>0.005032316989</v>
      </c>
      <c r="E185" s="19">
        <f>LN('Stock Data'!E189/'Stock Data'!E188)</f>
        <v>0.005917203845</v>
      </c>
      <c r="F185" s="19">
        <f>LN('Stock Data'!F189/'Stock Data'!F188)</f>
        <v>0.003601139576</v>
      </c>
      <c r="G185" s="19">
        <f>LN('Stock Data'!G189/'Stock Data'!G188)</f>
        <v>0.00530530515</v>
      </c>
    </row>
    <row r="186" ht="15.75" hidden="1" customHeight="1">
      <c r="A186" s="27"/>
      <c r="B186" s="19">
        <f>LN('Stock Data'!B190/'Stock Data'!B189)</f>
        <v>-0.01610257583</v>
      </c>
      <c r="C186" s="19">
        <f>LN('Stock Data'!C190/'Stock Data'!C189)</f>
        <v>-0.016134787</v>
      </c>
      <c r="D186" s="19">
        <f>LN('Stock Data'!D190/'Stock Data'!D189)</f>
        <v>-0.007170775808</v>
      </c>
      <c r="E186" s="19">
        <f>LN('Stock Data'!E190/'Stock Data'!E189)</f>
        <v>-0.02388175882</v>
      </c>
      <c r="F186" s="19">
        <f>LN('Stock Data'!F190/'Stock Data'!F189)</f>
        <v>-0.005545584633</v>
      </c>
      <c r="G186" s="19">
        <f>LN('Stock Data'!G190/'Stock Data'!G189)</f>
        <v>-0.01073983763</v>
      </c>
    </row>
    <row r="187" ht="15.75" hidden="1" customHeight="1">
      <c r="A187" s="27"/>
      <c r="B187" s="19">
        <f>LN('Stock Data'!B191/'Stock Data'!B190)</f>
        <v>0.009190626251</v>
      </c>
      <c r="C187" s="19">
        <f>LN('Stock Data'!C191/'Stock Data'!C190)</f>
        <v>0.004142526108</v>
      </c>
      <c r="D187" s="19">
        <f>LN('Stock Data'!D191/'Stock Data'!D190)</f>
        <v>0.003637207845</v>
      </c>
      <c r="E187" s="19">
        <f>LN('Stock Data'!E191/'Stock Data'!E190)</f>
        <v>0</v>
      </c>
      <c r="F187" s="19">
        <f>LN('Stock Data'!F191/'Stock Data'!F190)</f>
        <v>0.001666940204</v>
      </c>
      <c r="G187" s="19">
        <f>LN('Stock Data'!G191/'Stock Data'!G190)</f>
        <v>0.003400051059</v>
      </c>
    </row>
    <row r="188" ht="15.75" hidden="1" customHeight="1">
      <c r="A188" s="27"/>
      <c r="B188" s="19">
        <f>LN('Stock Data'!B192/'Stock Data'!B191)</f>
        <v>-0.01220123879</v>
      </c>
      <c r="C188" s="19">
        <f>LN('Stock Data'!C192/'Stock Data'!C191)</f>
        <v>0.002191152065</v>
      </c>
      <c r="D188" s="19">
        <f>LN('Stock Data'!D192/'Stock Data'!D191)</f>
        <v>-0.001862427541</v>
      </c>
      <c r="E188" s="19">
        <f>LN('Stock Data'!E192/'Stock Data'!E191)</f>
        <v>0.003016593539</v>
      </c>
      <c r="F188" s="19">
        <f>LN('Stock Data'!F192/'Stock Data'!F191)</f>
        <v>0.0002775048531</v>
      </c>
      <c r="G188" s="19">
        <f>LN('Stock Data'!G192/'Stock Data'!G191)</f>
        <v>-0.003702824068</v>
      </c>
    </row>
    <row r="189" ht="15.75" hidden="1" customHeight="1">
      <c r="A189" s="27"/>
      <c r="B189" s="19">
        <f>LN('Stock Data'!B193/'Stock Data'!B192)</f>
        <v>-0.02256491612</v>
      </c>
      <c r="C189" s="19">
        <f>LN('Stock Data'!C193/'Stock Data'!C192)</f>
        <v>-0.001769381574</v>
      </c>
      <c r="D189" s="19">
        <f>LN('Stock Data'!D193/'Stock Data'!D192)</f>
        <v>-0.007209709483</v>
      </c>
      <c r="E189" s="19">
        <f>LN('Stock Data'!E193/'Stock Data'!E192)</f>
        <v>0.0197918891</v>
      </c>
      <c r="F189" s="19">
        <f>LN('Stock Data'!F193/'Stock Data'!F192)</f>
        <v>-0.008220136675</v>
      </c>
      <c r="G189" s="19">
        <f>LN('Stock Data'!G193/'Stock Data'!G192)</f>
        <v>-0.003843291709</v>
      </c>
    </row>
    <row r="190" ht="15.75" hidden="1" customHeight="1">
      <c r="A190" s="27"/>
      <c r="B190" s="19">
        <f>LN('Stock Data'!B194/'Stock Data'!B193)</f>
        <v>0.02677723695</v>
      </c>
      <c r="C190" s="19">
        <f>LN('Stock Data'!C194/'Stock Data'!C193)</f>
        <v>0.008397765032</v>
      </c>
      <c r="D190" s="19">
        <f>LN('Stock Data'!D194/'Stock Data'!D193)</f>
        <v>0.003200574273</v>
      </c>
      <c r="E190" s="19">
        <f>LN('Stock Data'!E194/'Stock Data'!E193)</f>
        <v>0.004286103534</v>
      </c>
      <c r="F190" s="19">
        <f>LN('Stock Data'!F194/'Stock Data'!F193)</f>
        <v>-0.002100707932</v>
      </c>
      <c r="G190" s="19">
        <f>LN('Stock Data'!G194/'Stock Data'!G193)</f>
        <v>0.007747204344</v>
      </c>
    </row>
    <row r="191" ht="15.75" hidden="1" customHeight="1">
      <c r="A191" s="27"/>
      <c r="B191" s="19">
        <f>LN('Stock Data'!B195/'Stock Data'!B194)</f>
        <v>0.02440590201</v>
      </c>
      <c r="C191" s="19">
        <f>LN('Stock Data'!C195/'Stock Data'!C194)</f>
        <v>0.0113089512</v>
      </c>
      <c r="D191" s="19">
        <f>LN('Stock Data'!D195/'Stock Data'!D194)</f>
        <v>0.02127310074</v>
      </c>
      <c r="E191" s="19">
        <f>LN('Stock Data'!E195/'Stock Data'!E194)</f>
        <v>0.009312239951</v>
      </c>
      <c r="F191" s="19">
        <f>LN('Stock Data'!F195/'Stock Data'!F194)</f>
        <v>0.00768099585</v>
      </c>
      <c r="G191" s="19">
        <f>LN('Stock Data'!G195/'Stock Data'!G194)</f>
        <v>0.01591057005</v>
      </c>
    </row>
    <row r="192" ht="15.75" hidden="1" customHeight="1">
      <c r="A192" s="27"/>
      <c r="B192" s="19">
        <f>LN('Stock Data'!B196/'Stock Data'!B195)</f>
        <v>-0.01416430852</v>
      </c>
      <c r="C192" s="19">
        <f>LN('Stock Data'!C196/'Stock Data'!C195)</f>
        <v>-0.006387181102</v>
      </c>
      <c r="D192" s="19">
        <f>LN('Stock Data'!D196/'Stock Data'!D195)</f>
        <v>0.01322933248</v>
      </c>
      <c r="E192" s="19">
        <f>LN('Stock Data'!E196/'Stock Data'!E195)</f>
        <v>-0.004512230735</v>
      </c>
      <c r="F192" s="19">
        <f>LN('Stock Data'!F196/'Stock Data'!F195)</f>
        <v>-0.00236782623</v>
      </c>
      <c r="G192" s="19">
        <f>LN('Stock Data'!G196/'Stock Data'!G195)</f>
        <v>0.0006925011999</v>
      </c>
    </row>
    <row r="193" ht="15.75" hidden="1" customHeight="1">
      <c r="A193" s="27"/>
      <c r="B193" s="19">
        <f>LN('Stock Data'!B197/'Stock Data'!B196)</f>
        <v>-0.01135739979</v>
      </c>
      <c r="C193" s="19">
        <f>LN('Stock Data'!C197/'Stock Data'!C196)</f>
        <v>-0.004838197747</v>
      </c>
      <c r="D193" s="19">
        <f>LN('Stock Data'!D197/'Stock Data'!D196)</f>
        <v>-0.01591428509</v>
      </c>
      <c r="E193" s="19">
        <f>LN('Stock Data'!E197/'Stock Data'!E196)</f>
        <v>-0.01609039766</v>
      </c>
      <c r="F193" s="19">
        <f>LN('Stock Data'!F197/'Stock Data'!F196)</f>
        <v>-0.001116255205</v>
      </c>
      <c r="G193" s="19">
        <f>LN('Stock Data'!G197/'Stock Data'!G196)</f>
        <v>-0.01544743096</v>
      </c>
    </row>
    <row r="194" ht="15.75" hidden="1" customHeight="1">
      <c r="A194" s="27"/>
      <c r="B194" s="19">
        <f>LN('Stock Data'!B198/'Stock Data'!B197)</f>
        <v>0.03762896464</v>
      </c>
      <c r="C194" s="19">
        <f>LN('Stock Data'!C198/'Stock Data'!C197)</f>
        <v>0.00225521084</v>
      </c>
      <c r="D194" s="19">
        <f>LN('Stock Data'!D198/'Stock Data'!D197)</f>
        <v>-0.004400923216</v>
      </c>
      <c r="E194" s="19">
        <f>LN('Stock Data'!E198/'Stock Data'!E197)</f>
        <v>0.0008106472323</v>
      </c>
      <c r="F194" s="19">
        <f>LN('Stock Data'!F198/'Stock Data'!F197)</f>
        <v>-0.000837946994</v>
      </c>
      <c r="G194" s="19">
        <f>LN('Stock Data'!G198/'Stock Data'!G197)</f>
        <v>0.001630788501</v>
      </c>
    </row>
    <row r="195" ht="15.75" hidden="1" customHeight="1">
      <c r="A195" s="27"/>
      <c r="B195" s="19">
        <f>LN('Stock Data'!B199/'Stock Data'!B198)</f>
        <v>-0.0312938866</v>
      </c>
      <c r="C195" s="19">
        <f>LN('Stock Data'!C199/'Stock Data'!C198)</f>
        <v>-0.01674205568</v>
      </c>
      <c r="D195" s="19">
        <f>LN('Stock Data'!D199/'Stock Data'!D198)</f>
        <v>-0.009859903555</v>
      </c>
      <c r="E195" s="19">
        <f>LN('Stock Data'!E199/'Stock Data'!E198)</f>
        <v>-0.02405804965</v>
      </c>
      <c r="F195" s="19">
        <f>LN('Stock Data'!F199/'Stock Data'!F198)</f>
        <v>0.00334772252</v>
      </c>
      <c r="G195" s="19">
        <f>LN('Stock Data'!G199/'Stock Data'!G198)</f>
        <v>-0.01862217284</v>
      </c>
    </row>
    <row r="196" ht="15.75" hidden="1" customHeight="1">
      <c r="A196" s="27"/>
      <c r="B196" s="19">
        <f>LN('Stock Data'!B200/'Stock Data'!B199)</f>
        <v>-0.0203020143</v>
      </c>
      <c r="C196" s="19">
        <f>LN('Stock Data'!C200/'Stock Data'!C199)</f>
        <v>-0.003229141133</v>
      </c>
      <c r="D196" s="19">
        <f>LN('Stock Data'!D200/'Stock Data'!D199)</f>
        <v>-0.01774663589</v>
      </c>
      <c r="E196" s="19">
        <f>LN('Stock Data'!E200/'Stock Data'!E199)</f>
        <v>-0.004993075699</v>
      </c>
      <c r="F196" s="19">
        <f>LN('Stock Data'!F200/'Stock Data'!F199)</f>
        <v>0.01190490284</v>
      </c>
      <c r="G196" s="19">
        <f>LN('Stock Data'!G200/'Stock Data'!G199)</f>
        <v>-0.01453456326</v>
      </c>
    </row>
    <row r="197" ht="15.75" hidden="1" customHeight="1">
      <c r="A197" s="27"/>
      <c r="B197" s="19">
        <f>LN('Stock Data'!B201/'Stock Data'!B200)</f>
        <v>0.00004358712001</v>
      </c>
      <c r="C197" s="19">
        <f>LN('Stock Data'!C201/'Stock Data'!C200)</f>
        <v>-0.005376560873</v>
      </c>
      <c r="D197" s="19">
        <f>LN('Stock Data'!D201/'Stock Data'!D200)</f>
        <v>-0.007756468139</v>
      </c>
      <c r="E197" s="19">
        <f>LN('Stock Data'!E201/'Stock Data'!E200)</f>
        <v>0.00720429827</v>
      </c>
      <c r="F197" s="19">
        <f>LN('Stock Data'!F201/'Stock Data'!F200)</f>
        <v>0.00794963079</v>
      </c>
      <c r="G197" s="19">
        <f>LN('Stock Data'!G201/'Stock Data'!G200)</f>
        <v>-0.001426268625</v>
      </c>
    </row>
    <row r="198" ht="15.75" hidden="1" customHeight="1">
      <c r="A198" s="27"/>
      <c r="B198" s="19">
        <f>LN('Stock Data'!B202/'Stock Data'!B201)</f>
        <v>0.04666053306</v>
      </c>
      <c r="C198" s="19">
        <f>LN('Stock Data'!C202/'Stock Data'!C201)</f>
        <v>0.01814684743</v>
      </c>
      <c r="D198" s="19">
        <f>LN('Stock Data'!D202/'Stock Data'!D201)</f>
        <v>0.01934815719</v>
      </c>
      <c r="E198" s="19">
        <f>LN('Stock Data'!E202/'Stock Data'!E201)</f>
        <v>0.005231982123</v>
      </c>
      <c r="F198" s="19">
        <f>LN('Stock Data'!F202/'Stock Data'!F201)</f>
        <v>-0.006299651029</v>
      </c>
      <c r="G198" s="19">
        <f>LN('Stock Data'!G202/'Stock Data'!G201)</f>
        <v>0.01639493165</v>
      </c>
    </row>
    <row r="199" ht="15.75" hidden="1" customHeight="1">
      <c r="A199" s="27"/>
      <c r="B199" s="19">
        <f>LN('Stock Data'!B203/'Stock Data'!B202)</f>
        <v>0.00683357316</v>
      </c>
      <c r="C199" s="19">
        <f>LN('Stock Data'!C203/'Stock Data'!C202)</f>
        <v>-0.006999244385</v>
      </c>
      <c r="D199" s="19">
        <f>LN('Stock Data'!D203/'Stock Data'!D202)</f>
        <v>-0.01052814821</v>
      </c>
      <c r="E199" s="19">
        <f>LN('Stock Data'!E203/'Stock Data'!E202)</f>
        <v>-0.02025315448</v>
      </c>
      <c r="F199" s="19">
        <f>LN('Stock Data'!F203/'Stock Data'!F202)</f>
        <v>0.0102508926</v>
      </c>
      <c r="G199" s="19">
        <f>LN('Stock Data'!G203/'Stock Data'!G202)</f>
        <v>-0.00627397858</v>
      </c>
    </row>
    <row r="200" ht="15.75" hidden="1" customHeight="1">
      <c r="A200" s="27"/>
      <c r="B200" s="19">
        <f>LN('Stock Data'!B204/'Stock Data'!B203)</f>
        <v>0.05277603478</v>
      </c>
      <c r="C200" s="19">
        <f>LN('Stock Data'!C204/'Stock Data'!C203)</f>
        <v>0.02076955992</v>
      </c>
      <c r="D200" s="19">
        <f>LN('Stock Data'!D204/'Stock Data'!D203)</f>
        <v>0.004979043157</v>
      </c>
      <c r="E200" s="19">
        <f>LN('Stock Data'!E204/'Stock Data'!E203)</f>
        <v>0.01915392379</v>
      </c>
      <c r="F200" s="19">
        <f>LN('Stock Data'!F204/'Stock Data'!F203)</f>
        <v>-0.004770662532</v>
      </c>
      <c r="G200" s="19">
        <f>LN('Stock Data'!G204/'Stock Data'!G203)</f>
        <v>0.01739303612</v>
      </c>
    </row>
    <row r="201" ht="15.75" hidden="1" customHeight="1">
      <c r="A201" s="27"/>
      <c r="B201" s="19">
        <f>LN('Stock Data'!B205/'Stock Data'!B204)</f>
        <v>0.007178261953</v>
      </c>
      <c r="C201" s="19">
        <f>LN('Stock Data'!C205/'Stock Data'!C204)</f>
        <v>-0.002157344007</v>
      </c>
      <c r="D201" s="19">
        <f>LN('Stock Data'!D205/'Stock Data'!D204)</f>
        <v>-0.0002759543783</v>
      </c>
      <c r="E201" s="19">
        <f>LN('Stock Data'!E205/'Stock Data'!E204)</f>
        <v>-0.003304850203</v>
      </c>
      <c r="F201" s="19">
        <f>LN('Stock Data'!F205/'Stock Data'!F204)</f>
        <v>0.007215319427</v>
      </c>
      <c r="G201" s="19">
        <f>LN('Stock Data'!G205/'Stock Data'!G204)</f>
        <v>-0.01557084046</v>
      </c>
    </row>
    <row r="202" ht="15.75" hidden="1" customHeight="1">
      <c r="A202" s="27"/>
      <c r="B202" s="19">
        <f>LN('Stock Data'!B206/'Stock Data'!B205)</f>
        <v>0.006779686985</v>
      </c>
      <c r="C202" s="19">
        <f>LN('Stock Data'!C206/'Stock Data'!C205)</f>
        <v>0.006705584242</v>
      </c>
      <c r="D202" s="19">
        <f>LN('Stock Data'!D206/'Stock Data'!D205)</f>
        <v>0.003489901197</v>
      </c>
      <c r="E202" s="19">
        <f>LN('Stock Data'!E206/'Stock Data'!E205)</f>
        <v>-0.005255135794</v>
      </c>
      <c r="F202" s="19">
        <f>LN('Stock Data'!F206/'Stock Data'!F205)</f>
        <v>-0.004350183498</v>
      </c>
      <c r="G202" s="19">
        <f>LN('Stock Data'!G206/'Stock Data'!G205)</f>
        <v>0.009569695467</v>
      </c>
    </row>
    <row r="203" ht="15.75" hidden="1" customHeight="1">
      <c r="A203" s="27"/>
      <c r="B203" s="19">
        <f>LN('Stock Data'!B207/'Stock Data'!B206)</f>
        <v>0.01147823522</v>
      </c>
      <c r="C203" s="19">
        <f>LN('Stock Data'!C207/'Stock Data'!C206)</f>
        <v>0.03573982778</v>
      </c>
      <c r="D203" s="19">
        <f>LN('Stock Data'!D207/'Stock Data'!D206)</f>
        <v>0.0172692457</v>
      </c>
      <c r="E203" s="19">
        <f>LN('Stock Data'!E207/'Stock Data'!E206)</f>
        <v>0.01568335858</v>
      </c>
      <c r="F203" s="19">
        <f>LN('Stock Data'!F207/'Stock Data'!F206)</f>
        <v>-0.002728582885</v>
      </c>
      <c r="G203" s="19">
        <f>LN('Stock Data'!G207/'Stock Data'!G206)</f>
        <v>0.01304506997</v>
      </c>
    </row>
    <row r="204" ht="15.75" hidden="1" customHeight="1">
      <c r="A204" s="27"/>
      <c r="B204" s="19">
        <f>LN('Stock Data'!B208/'Stock Data'!B207)</f>
        <v>0.01021522577</v>
      </c>
      <c r="C204" s="19">
        <f>LN('Stock Data'!C208/'Stock Data'!C207)</f>
        <v>-0.04986550529</v>
      </c>
      <c r="D204" s="19">
        <f>LN('Stock Data'!D208/'Stock Data'!D207)</f>
        <v>-0.008642801569</v>
      </c>
      <c r="E204" s="19">
        <f>LN('Stock Data'!E208/'Stock Data'!E207)</f>
        <v>-0.002186445255</v>
      </c>
      <c r="F204" s="19">
        <f>LN('Stock Data'!F208/'Stock Data'!F207)</f>
        <v>0.008840601912</v>
      </c>
      <c r="G204" s="19">
        <f>LN('Stock Data'!G208/'Stock Data'!G207)</f>
        <v>-0.01719346315</v>
      </c>
    </row>
    <row r="205" ht="15.75" hidden="1" customHeight="1">
      <c r="A205" s="27"/>
      <c r="B205" s="19">
        <f>LN('Stock Data'!B209/'Stock Data'!B208)</f>
        <v>0.0269496212</v>
      </c>
      <c r="C205" s="19">
        <f>LN('Stock Data'!C209/'Stock Data'!C208)</f>
        <v>0.01222621787</v>
      </c>
      <c r="D205" s="19">
        <f>LN('Stock Data'!D209/'Stock Data'!D208)</f>
        <v>0.01152218004</v>
      </c>
      <c r="E205" s="19">
        <f>LN('Stock Data'!E209/'Stock Data'!E208)</f>
        <v>0.01789635665</v>
      </c>
      <c r="F205" s="19">
        <f>LN('Stock Data'!F209/'Stock Data'!F208)</f>
        <v>0.002299304533</v>
      </c>
      <c r="G205" s="19">
        <f>LN('Stock Data'!G209/'Stock Data'!G208)</f>
        <v>0.00269974696</v>
      </c>
    </row>
    <row r="206" ht="15.75" hidden="1" customHeight="1">
      <c r="A206" s="27"/>
      <c r="B206" s="19">
        <f>LN('Stock Data'!B210/'Stock Data'!B209)</f>
        <v>-0.01526801903</v>
      </c>
      <c r="C206" s="19">
        <f>LN('Stock Data'!C210/'Stock Data'!C209)</f>
        <v>-0.00215162281</v>
      </c>
      <c r="D206" s="19">
        <f>LN('Stock Data'!D210/'Stock Data'!D209)</f>
        <v>-0.006987847286</v>
      </c>
      <c r="E206" s="19">
        <f>LN('Stock Data'!E210/'Stock Data'!E209)</f>
        <v>-0.007824160021</v>
      </c>
      <c r="F206" s="19">
        <f>LN('Stock Data'!F210/'Stock Data'!F209)</f>
        <v>0.002024442355</v>
      </c>
      <c r="G206" s="19">
        <f>LN('Stock Data'!G210/'Stock Data'!G209)</f>
        <v>0.006540577384</v>
      </c>
    </row>
    <row r="207" ht="15.75" hidden="1" customHeight="1">
      <c r="A207" s="27"/>
      <c r="B207" s="19">
        <f>LN('Stock Data'!B211/'Stock Data'!B210)</f>
        <v>-0.009304178796</v>
      </c>
      <c r="C207" s="19">
        <f>LN('Stock Data'!C211/'Stock Data'!C210)</f>
        <v>-0.02431782615</v>
      </c>
      <c r="D207" s="19">
        <f>LN('Stock Data'!D211/'Stock Data'!D210)</f>
        <v>0.003477501599</v>
      </c>
      <c r="E207" s="19">
        <f>LN('Stock Data'!E211/'Stock Data'!E210)</f>
        <v>-0.003527259165</v>
      </c>
      <c r="F207" s="19">
        <f>LN('Stock Data'!F211/'Stock Data'!F210)</f>
        <v>-0.01043576591</v>
      </c>
      <c r="G207" s="19">
        <f>LN('Stock Data'!G211/'Stock Data'!G210)</f>
        <v>0.001868096093</v>
      </c>
    </row>
    <row r="208" ht="15.75" hidden="1" customHeight="1">
      <c r="A208" s="27"/>
      <c r="B208" s="19">
        <f>LN('Stock Data'!B212/'Stock Data'!B211)</f>
        <v>-0.004571104051</v>
      </c>
      <c r="C208" s="19">
        <f>LN('Stock Data'!C212/'Stock Data'!C211)</f>
        <v>0.0005092074087</v>
      </c>
      <c r="D208" s="19">
        <f>LN('Stock Data'!D212/'Stock Data'!D211)</f>
        <v>-0.006694718993</v>
      </c>
      <c r="E208" s="19">
        <f>LN('Stock Data'!E212/'Stock Data'!E211)</f>
        <v>0.0102758342</v>
      </c>
      <c r="F208" s="19">
        <f>LN('Stock Data'!F212/'Stock Data'!F211)</f>
        <v>-0.001772755641</v>
      </c>
      <c r="G208" s="19">
        <f>LN('Stock Data'!G212/'Stock Data'!G211)</f>
        <v>-0.002247179939</v>
      </c>
    </row>
    <row r="209" ht="15.75" hidden="1" customHeight="1">
      <c r="A209" s="27"/>
      <c r="B209" s="19">
        <f>LN('Stock Data'!B213/'Stock Data'!B212)</f>
        <v>0.02150133391</v>
      </c>
      <c r="C209" s="19">
        <f>LN('Stock Data'!C213/'Stock Data'!C212)</f>
        <v>0.02198439765</v>
      </c>
      <c r="D209" s="19">
        <f>LN('Stock Data'!D213/'Stock Data'!D212)</f>
        <v>0.01338974073</v>
      </c>
      <c r="E209" s="19">
        <f>LN('Stock Data'!E213/'Stock Data'!E212)</f>
        <v>0.009638655999</v>
      </c>
      <c r="F209" s="19">
        <f>LN('Stock Data'!F213/'Stock Data'!F212)</f>
        <v>0.001091270095</v>
      </c>
      <c r="G209" s="19">
        <f>LN('Stock Data'!G213/'Stock Data'!G212)</f>
        <v>0.01443026461</v>
      </c>
    </row>
    <row r="210" ht="15.75" hidden="1" customHeight="1">
      <c r="A210" s="27"/>
      <c r="B210" s="19">
        <f>LN('Stock Data'!B214/'Stock Data'!B213)</f>
        <v>0.01467825248</v>
      </c>
      <c r="C210" s="19">
        <f>LN('Stock Data'!C214/'Stock Data'!C213)</f>
        <v>-0.003242032903</v>
      </c>
      <c r="D210" s="19">
        <f>LN('Stock Data'!D214/'Stock Data'!D213)</f>
        <v>-0.004218477698</v>
      </c>
      <c r="E210" s="19">
        <f>LN('Stock Data'!E214/'Stock Data'!E213)</f>
        <v>0.009018629006</v>
      </c>
      <c r="F210" s="19">
        <f>LN('Stock Data'!F214/'Stock Data'!F213)</f>
        <v>0.001362384453</v>
      </c>
      <c r="G210" s="19">
        <f>LN('Stock Data'!G214/'Stock Data'!G213)</f>
        <v>0.005838178057</v>
      </c>
    </row>
    <row r="211" ht="15.75" hidden="1" customHeight="1">
      <c r="A211" s="27"/>
      <c r="B211" s="19">
        <f>LN('Stock Data'!B215/'Stock Data'!B214)</f>
        <v>0.01428596512</v>
      </c>
      <c r="C211" s="19">
        <f>LN('Stock Data'!C215/'Stock Data'!C214)</f>
        <v>0.02092851398</v>
      </c>
      <c r="D211" s="19">
        <f>LN('Stock Data'!D215/'Stock Data'!D214)</f>
        <v>0.01384509608</v>
      </c>
      <c r="E211" s="19">
        <f>LN('Stock Data'!E215/'Stock Data'!E214)</f>
        <v>0.001319409137</v>
      </c>
      <c r="F211" s="19">
        <f>LN('Stock Data'!F215/'Stock Data'!F214)</f>
        <v>0.005160318385</v>
      </c>
      <c r="G211" s="19">
        <f>LN('Stock Data'!G215/'Stock Data'!G214)</f>
        <v>0.013996226</v>
      </c>
    </row>
    <row r="212" ht="15.75" hidden="1" customHeight="1">
      <c r="A212" s="27"/>
      <c r="B212" s="19">
        <f>LN('Stock Data'!B216/'Stock Data'!B215)</f>
        <v>0.006745406285</v>
      </c>
      <c r="C212" s="19">
        <f>LN('Stock Data'!C216/'Stock Data'!C215)</f>
        <v>-0.007940781048</v>
      </c>
      <c r="D212" s="19">
        <f>LN('Stock Data'!D216/'Stock Data'!D215)</f>
        <v>0.01557921289</v>
      </c>
      <c r="E212" s="19">
        <f>LN('Stock Data'!E216/'Stock Data'!E215)</f>
        <v>-0.0005274597854</v>
      </c>
      <c r="F212" s="19">
        <f>LN('Stock Data'!F216/'Stock Data'!F215)</f>
        <v>0.001759212838</v>
      </c>
      <c r="G212" s="19">
        <f>LN('Stock Data'!G216/'Stock Data'!G215)</f>
        <v>0.003803298216</v>
      </c>
    </row>
    <row r="213" ht="15.75" hidden="1" customHeight="1">
      <c r="A213" s="27"/>
      <c r="B213" s="19">
        <f>LN('Stock Data'!B217/'Stock Data'!B216)</f>
        <v>-0.01847825886</v>
      </c>
      <c r="C213" s="19">
        <f>LN('Stock Data'!C217/'Stock Data'!C216)</f>
        <v>0.01646600619</v>
      </c>
      <c r="D213" s="19">
        <f>LN('Stock Data'!D217/'Stock Data'!D216)</f>
        <v>-0.005868698087</v>
      </c>
      <c r="E213" s="19">
        <f>LN('Stock Data'!E217/'Stock Data'!E216)</f>
        <v>-0.00635264163</v>
      </c>
      <c r="F213" s="19">
        <f>LN('Stock Data'!F217/'Stock Data'!F216)</f>
        <v>0.004048082683</v>
      </c>
      <c r="G213" s="19">
        <f>LN('Stock Data'!G217/'Stock Data'!G216)</f>
        <v>-0.005563565583</v>
      </c>
    </row>
    <row r="214" ht="15.75" hidden="1" customHeight="1">
      <c r="A214" s="27"/>
      <c r="B214" s="19">
        <f>LN('Stock Data'!B218/'Stock Data'!B217)</f>
        <v>-0.02105573806</v>
      </c>
      <c r="C214" s="19">
        <f>LN('Stock Data'!C218/'Stock Data'!C217)</f>
        <v>-0.02281467739</v>
      </c>
      <c r="D214" s="19">
        <f>LN('Stock Data'!D218/'Stock Data'!D217)</f>
        <v>0.002237650925</v>
      </c>
      <c r="E214" s="19">
        <f>LN('Stock Data'!E218/'Stock Data'!E217)</f>
        <v>-0.007730306491</v>
      </c>
      <c r="F214" s="19">
        <f>LN('Stock Data'!F218/'Stock Data'!F217)</f>
        <v>0.002689579333</v>
      </c>
      <c r="G214" s="19">
        <f>LN('Stock Data'!G218/'Stock Data'!G217)</f>
        <v>-0.002621700143</v>
      </c>
    </row>
    <row r="215" ht="15.75" hidden="1" customHeight="1">
      <c r="A215" s="27"/>
      <c r="B215" s="19">
        <f>LN('Stock Data'!B219/'Stock Data'!B218)</f>
        <v>0.005786569877</v>
      </c>
      <c r="C215" s="19">
        <f>LN('Stock Data'!C219/'Stock Data'!C218)</f>
        <v>-0.005640368234</v>
      </c>
      <c r="D215" s="19">
        <f>LN('Stock Data'!D219/'Stock Data'!D218)</f>
        <v>-0.009600183761</v>
      </c>
      <c r="E215" s="19">
        <f>LN('Stock Data'!E219/'Stock Data'!E218)</f>
        <v>0.004272369764</v>
      </c>
      <c r="F215" s="19">
        <f>LN('Stock Data'!F219/'Stock Data'!F218)</f>
        <v>-0.0002685963732</v>
      </c>
      <c r="G215" s="19">
        <f>LN('Stock Data'!G219/'Stock Data'!G218)</f>
        <v>0.00389328467</v>
      </c>
    </row>
    <row r="216" ht="15.75" hidden="1" customHeight="1">
      <c r="A216" s="27"/>
      <c r="B216" s="19">
        <f>LN('Stock Data'!B220/'Stock Data'!B219)</f>
        <v>0.0198483664</v>
      </c>
      <c r="C216" s="19">
        <f>LN('Stock Data'!C220/'Stock Data'!C219)</f>
        <v>0.01395969446</v>
      </c>
      <c r="D216" s="19">
        <f>LN('Stock Data'!D220/'Stock Data'!D219)</f>
        <v>0.001945042839</v>
      </c>
      <c r="E216" s="19">
        <f>LN('Stock Data'!E220/'Stock Data'!E219)</f>
        <v>0.001863410703</v>
      </c>
      <c r="F216" s="19">
        <f>LN('Stock Data'!F220/'Stock Data'!F219)</f>
        <v>-0.006739478084</v>
      </c>
      <c r="G216" s="19">
        <f>LN('Stock Data'!G220/'Stock Data'!G219)</f>
        <v>0.001025850131</v>
      </c>
    </row>
    <row r="217" ht="15.75" hidden="1" customHeight="1">
      <c r="A217" s="27"/>
      <c r="B217" s="19">
        <f>LN('Stock Data'!B221/'Stock Data'!B220)</f>
        <v>-0.01497802136</v>
      </c>
      <c r="C217" s="19">
        <f>LN('Stock Data'!C221/'Stock Data'!C220)</f>
        <v>0.01133733411</v>
      </c>
      <c r="D217" s="19">
        <f>LN('Stock Data'!D221/'Stock Data'!D220)</f>
        <v>0.008881539408</v>
      </c>
      <c r="E217" s="19">
        <f>LN('Stock Data'!E221/'Stock Data'!E220)</f>
        <v>0.003451536772</v>
      </c>
      <c r="F217" s="19">
        <f>LN('Stock Data'!F221/'Stock Data'!F220)</f>
        <v>0.0004056385613</v>
      </c>
      <c r="G217" s="19">
        <f>LN('Stock Data'!G221/'Stock Data'!G220)</f>
        <v>0.0002685511394</v>
      </c>
    </row>
    <row r="218" ht="15.75" hidden="1" customHeight="1">
      <c r="A218" s="27"/>
      <c r="B218" s="19">
        <f>LN('Stock Data'!B222/'Stock Data'!B221)</f>
        <v>-0.02512054359</v>
      </c>
      <c r="C218" s="19">
        <f>LN('Stock Data'!C222/'Stock Data'!C221)</f>
        <v>0.002915461976</v>
      </c>
      <c r="D218" s="19">
        <f>LN('Stock Data'!D222/'Stock Data'!D221)</f>
        <v>-0.002805415451</v>
      </c>
      <c r="E218" s="19">
        <f>LN('Stock Data'!E222/'Stock Data'!E221)</f>
        <v>-0.01576100498</v>
      </c>
      <c r="F218" s="19">
        <f>LN('Stock Data'!F222/'Stock Data'!F221)</f>
        <v>0.001080962108</v>
      </c>
      <c r="G218" s="19">
        <f>LN('Stock Data'!G222/'Stock Data'!G221)</f>
        <v>-0.004084315502</v>
      </c>
    </row>
    <row r="219" ht="15.75" hidden="1" customHeight="1">
      <c r="A219" s="27"/>
      <c r="B219" s="19">
        <f>LN('Stock Data'!B223/'Stock Data'!B222)</f>
        <v>-0.001208531397</v>
      </c>
      <c r="C219" s="19">
        <f>LN('Stock Data'!C223/'Stock Data'!C222)</f>
        <v>0.02215289885</v>
      </c>
      <c r="D219" s="19">
        <f>LN('Stock Data'!D223/'Stock Data'!D222)</f>
        <v>0.02119516477</v>
      </c>
      <c r="E219" s="19">
        <f>LN('Stock Data'!E223/'Stock Data'!E222)</f>
        <v>0.0170853066</v>
      </c>
      <c r="F219" s="19">
        <f>LN('Stock Data'!F223/'Stock Data'!F222)</f>
        <v>-0.0005403349942</v>
      </c>
      <c r="G219" s="19">
        <f>LN('Stock Data'!G223/'Stock Data'!G222)</f>
        <v>0.01319527635</v>
      </c>
    </row>
    <row r="220" ht="15.75" hidden="1" customHeight="1">
      <c r="A220" s="27"/>
      <c r="B220" s="19">
        <f>LN('Stock Data'!B224/'Stock Data'!B223)</f>
        <v>0.01108589563</v>
      </c>
      <c r="C220" s="19">
        <f>LN('Stock Data'!C224/'Stock Data'!C223)</f>
        <v>-0.003803816344</v>
      </c>
      <c r="D220" s="19">
        <f>LN('Stock Data'!D224/'Stock Data'!D223)</f>
        <v>0.005699494689</v>
      </c>
      <c r="E220" s="19">
        <f>LN('Stock Data'!E224/'Stock Data'!E223)</f>
        <v>-0.00717232483</v>
      </c>
      <c r="F220" s="19">
        <f>LN('Stock Data'!F224/'Stock Data'!F223)</f>
        <v>-0.004468854286</v>
      </c>
      <c r="G220" s="19">
        <f>LN('Stock Data'!G224/'Stock Data'!G223)</f>
        <v>-0.002445753304</v>
      </c>
    </row>
    <row r="221" ht="15.75" hidden="1" customHeight="1">
      <c r="A221" s="27"/>
      <c r="B221" s="19">
        <f>LN('Stock Data'!B225/'Stock Data'!B224)</f>
        <v>0.00907745113</v>
      </c>
      <c r="C221" s="19">
        <f>LN('Stock Data'!C225/'Stock Data'!C224)</f>
        <v>0.001903744534</v>
      </c>
      <c r="D221" s="19">
        <f>LN('Stock Data'!D225/'Stock Data'!D224)</f>
        <v>-0.00231019568</v>
      </c>
      <c r="E221" s="19">
        <f>LN('Stock Data'!E225/'Stock Data'!E224)</f>
        <v>0.00717232483</v>
      </c>
      <c r="F221" s="19">
        <f>LN('Stock Data'!F225/'Stock Data'!F224)</f>
        <v>-0.005443685227</v>
      </c>
      <c r="G221" s="19">
        <f>LN('Stock Data'!G225/'Stock Data'!G224)</f>
        <v>0.003581831062</v>
      </c>
    </row>
    <row r="222" ht="15.75" hidden="1" customHeight="1">
      <c r="A222" s="27"/>
      <c r="B222" s="19">
        <f>LN('Stock Data'!B226/'Stock Data'!B225)</f>
        <v>0.02432951764</v>
      </c>
      <c r="C222" s="19">
        <f>LN('Stock Data'!C226/'Stock Data'!C225)</f>
        <v>0.0001584548333</v>
      </c>
      <c r="D222" s="19">
        <f>LN('Stock Data'!D226/'Stock Data'!D225)</f>
        <v>0.0005138734355</v>
      </c>
      <c r="E222" s="19">
        <f>LN('Stock Data'!E226/'Stock Data'!E225)</f>
        <v>-0.002119714625</v>
      </c>
      <c r="F222" s="19">
        <f>LN('Stock Data'!F226/'Stock Data'!F225)</f>
        <v>0.001499966212</v>
      </c>
      <c r="G222" s="19">
        <f>LN('Stock Data'!G226/'Stock Data'!G225)</f>
        <v>0.0006520292504</v>
      </c>
    </row>
    <row r="223" ht="15.75" hidden="1" customHeight="1">
      <c r="A223" s="27"/>
      <c r="B223" s="19">
        <f>LN('Stock Data'!B227/'Stock Data'!B226)</f>
        <v>0.009496761715</v>
      </c>
      <c r="C223" s="19">
        <f>LN('Stock Data'!C227/'Stock Data'!C226)</f>
        <v>-0.004287770635</v>
      </c>
      <c r="D223" s="19">
        <f>LN('Stock Data'!D227/'Stock Data'!D226)</f>
        <v>-0.004418991558</v>
      </c>
      <c r="E223" s="19">
        <f>LN('Stock Data'!E227/'Stock Data'!E226)</f>
        <v>-0.009594982866</v>
      </c>
      <c r="F223" s="19">
        <f>LN('Stock Data'!F227/'Stock Data'!F226)</f>
        <v>-0.001363485349</v>
      </c>
      <c r="G223" s="19">
        <f>LN('Stock Data'!G227/'Stock Data'!G226)</f>
        <v>-0.0001689527365</v>
      </c>
    </row>
    <row r="224" ht="15.75" hidden="1" customHeight="1">
      <c r="A224" s="27"/>
      <c r="B224" s="19">
        <f>LN('Stock Data'!B228/'Stock Data'!B227)</f>
        <v>-0.03005582428</v>
      </c>
      <c r="C224" s="19">
        <f>LN('Stock Data'!C228/'Stock Data'!C227)</f>
        <v>-0.009755403005</v>
      </c>
      <c r="D224" s="19">
        <f>LN('Stock Data'!D228/'Stock Data'!D227)</f>
        <v>0.008690676714</v>
      </c>
      <c r="E224" s="19">
        <f>LN('Stock Data'!E228/'Stock Data'!E227)</f>
        <v>-0.008066701338</v>
      </c>
      <c r="F224" s="19">
        <f>LN('Stock Data'!F228/'Stock Data'!F227)</f>
        <v>0.004356712074</v>
      </c>
      <c r="G224" s="19">
        <f>LN('Stock Data'!G228/'Stock Data'!G227)</f>
        <v>-0.005472060204</v>
      </c>
    </row>
    <row r="225" ht="15.75" hidden="1" customHeight="1">
      <c r="A225" s="27"/>
      <c r="B225" s="19">
        <f>LN('Stock Data'!B229/'Stock Data'!B228)</f>
        <v>0.0005532449358</v>
      </c>
      <c r="C225" s="19">
        <f>LN('Stock Data'!C229/'Stock Data'!C228)</f>
        <v>0.008640761156</v>
      </c>
      <c r="D225" s="19">
        <f>LN('Stock Data'!D229/'Stock Data'!D228)</f>
        <v>-0.002347181231</v>
      </c>
      <c r="E225" s="19">
        <f>LN('Stock Data'!E229/'Stock Data'!E228)</f>
        <v>-0.01031219436</v>
      </c>
      <c r="F225" s="19">
        <f>LN('Stock Data'!F229/'Stock Data'!F228)</f>
        <v>-0.001767598481</v>
      </c>
      <c r="G225" s="19">
        <f>LN('Stock Data'!G229/'Stock Data'!G228)</f>
        <v>0.0007766406404</v>
      </c>
    </row>
    <row r="226" ht="15.75" hidden="1" customHeight="1">
      <c r="A226" s="27"/>
      <c r="B226" s="19">
        <f>LN('Stock Data'!B230/'Stock Data'!B229)</f>
        <v>-0.002843335601</v>
      </c>
      <c r="C226" s="19">
        <f>LN('Stock Data'!C230/'Stock Data'!C229)</f>
        <v>0.01235069956</v>
      </c>
      <c r="D226" s="19">
        <f>LN('Stock Data'!D230/'Stock Data'!D229)</f>
        <v>-0.005526922257</v>
      </c>
      <c r="E226" s="19">
        <f>LN('Stock Data'!E230/'Stock Data'!E229)</f>
        <v>-0.009868528689</v>
      </c>
      <c r="F226" s="19">
        <f>LN('Stock Data'!F230/'Stock Data'!F229)</f>
        <v>0.003938803055</v>
      </c>
      <c r="G226" s="19">
        <f>LN('Stock Data'!G230/'Stock Data'!G229)</f>
        <v>0.001042622189</v>
      </c>
    </row>
    <row r="227" ht="15.75" hidden="1" customHeight="1">
      <c r="A227" s="27"/>
      <c r="B227" s="19">
        <f>LN('Stock Data'!B231/'Stock Data'!B230)</f>
        <v>-0.03006817266</v>
      </c>
      <c r="C227" s="19">
        <f>LN('Stock Data'!C231/'Stock Data'!C230)</f>
        <v>-0.01930540195</v>
      </c>
      <c r="D227" s="19">
        <f>LN('Stock Data'!D231/'Stock Data'!D230)</f>
        <v>-0.01371276624</v>
      </c>
      <c r="E227" s="19">
        <f>LN('Stock Data'!E231/'Stock Data'!E230)</f>
        <v>-0.02765147546</v>
      </c>
      <c r="F227" s="19">
        <f>LN('Stock Data'!F231/'Stock Data'!F230)</f>
        <v>0.006485673454</v>
      </c>
      <c r="G227" s="19">
        <f>LN('Stock Data'!G231/'Stock Data'!G230)</f>
        <v>-0.01600116724</v>
      </c>
    </row>
    <row r="228" ht="15.75" hidden="1" customHeight="1">
      <c r="A228" s="27"/>
      <c r="B228" s="19">
        <f>LN('Stock Data'!B232/'Stock Data'!B231)</f>
        <v>0.02688281132</v>
      </c>
      <c r="C228" s="19">
        <f>LN('Stock Data'!C232/'Stock Data'!C231)</f>
        <v>-0.006599685926</v>
      </c>
      <c r="D228" s="19">
        <f>LN('Stock Data'!D232/'Stock Data'!D231)</f>
        <v>-0.006291810993</v>
      </c>
      <c r="E228" s="19">
        <f>LN('Stock Data'!E232/'Stock Data'!E231)</f>
        <v>0.008460287111</v>
      </c>
      <c r="F228" s="19">
        <f>LN('Stock Data'!F232/'Stock Data'!F231)</f>
        <v>-0.003507855776</v>
      </c>
      <c r="G228" s="19">
        <f>LN('Stock Data'!G232/'Stock Data'!G231)</f>
        <v>-0.004244619322</v>
      </c>
    </row>
    <row r="229" ht="15.75" hidden="1" customHeight="1">
      <c r="A229" s="27"/>
      <c r="B229" s="19">
        <f>LN('Stock Data'!B233/'Stock Data'!B232)</f>
        <v>0.009966536155</v>
      </c>
      <c r="C229" s="19">
        <f>LN('Stock Data'!C233/'Stock Data'!C232)</f>
        <v>0.01490771419</v>
      </c>
      <c r="D229" s="19">
        <f>LN('Stock Data'!D233/'Stock Data'!D232)</f>
        <v>0.003762367815</v>
      </c>
      <c r="E229" s="19">
        <f>LN('Stock Data'!E233/'Stock Data'!E232)</f>
        <v>0.0156034653</v>
      </c>
      <c r="F229" s="19">
        <f>LN('Stock Data'!F233/'Stock Data'!F232)</f>
        <v>-0.00433428836</v>
      </c>
      <c r="G229" s="19">
        <f>LN('Stock Data'!G233/'Stock Data'!G232)</f>
        <v>0.01971247666</v>
      </c>
    </row>
    <row r="230" ht="15.75" hidden="1" customHeight="1">
      <c r="A230" s="27"/>
      <c r="B230" s="19">
        <f>LN('Stock Data'!B234/'Stock Data'!B233)</f>
        <v>0.01902733165</v>
      </c>
      <c r="C230" s="19">
        <f>LN('Stock Data'!C234/'Stock Data'!C233)</f>
        <v>0.008081844228</v>
      </c>
      <c r="D230" s="19">
        <f>LN('Stock Data'!D234/'Stock Data'!D233)</f>
        <v>0.01611331728</v>
      </c>
      <c r="E230" s="19">
        <f>LN('Stock Data'!E234/'Stock Data'!E233)</f>
        <v>0.006338838918</v>
      </c>
      <c r="F230" s="19">
        <f>LN('Stock Data'!F234/'Stock Data'!F233)</f>
        <v>0.005549983789</v>
      </c>
      <c r="G230" s="19">
        <f>LN('Stock Data'!G234/'Stock Data'!G233)</f>
        <v>0.008498950191</v>
      </c>
    </row>
    <row r="231" ht="15.75" hidden="1" customHeight="1">
      <c r="A231" s="27"/>
      <c r="B231" s="19">
        <f>LN('Stock Data'!B235/'Stock Data'!B234)</f>
        <v>0.04098780931</v>
      </c>
      <c r="C231" s="19">
        <f>LN('Stock Data'!C235/'Stock Data'!C234)</f>
        <v>0.009425116933</v>
      </c>
      <c r="D231" s="19">
        <f>LN('Stock Data'!D235/'Stock Data'!D234)</f>
        <v>-0.0009457528186</v>
      </c>
      <c r="E231" s="19">
        <f>LN('Stock Data'!E235/'Stock Data'!E234)</f>
        <v>-0.002751115865</v>
      </c>
      <c r="F231" s="19">
        <f>LN('Stock Data'!F235/'Stock Data'!F234)</f>
        <v>-0.01277021829</v>
      </c>
      <c r="G231" s="19">
        <f>LN('Stock Data'!G235/'Stock Data'!G234)</f>
        <v>-0.00101025458</v>
      </c>
    </row>
    <row r="232" ht="15.75" hidden="1" customHeight="1">
      <c r="A232" s="27"/>
      <c r="B232" s="19">
        <f>LN('Stock Data'!B236/'Stock Data'!B235)</f>
        <v>-0.0245110305</v>
      </c>
      <c r="C232" s="19">
        <f>LN('Stock Data'!C236/'Stock Data'!C235)</f>
        <v>-0.00517279937</v>
      </c>
      <c r="D232" s="19">
        <f>LN('Stock Data'!D236/'Stock Data'!D235)</f>
        <v>-0.0240713231</v>
      </c>
      <c r="E232" s="19">
        <f>LN('Stock Data'!E236/'Stock Data'!E235)</f>
        <v>-0.01359050179</v>
      </c>
      <c r="F232" s="19">
        <f>LN('Stock Data'!F236/'Stock Data'!F235)</f>
        <v>0.009796023915</v>
      </c>
      <c r="G232" s="19">
        <f>LN('Stock Data'!G236/'Stock Data'!G235)</f>
        <v>-0.0113028709</v>
      </c>
    </row>
    <row r="233" ht="15.75" hidden="1" customHeight="1">
      <c r="A233" s="27"/>
      <c r="B233" s="19">
        <f>LN('Stock Data'!B237/'Stock Data'!B236)</f>
        <v>-0.01456862529</v>
      </c>
      <c r="C233" s="19">
        <f>LN('Stock Data'!C237/'Stock Data'!C236)</f>
        <v>-0.004094525405</v>
      </c>
      <c r="D233" s="19">
        <f>LN('Stock Data'!D237/'Stock Data'!D236)</f>
        <v>-0.00441540817</v>
      </c>
      <c r="E233" s="19">
        <f>LN('Stock Data'!E237/'Stock Data'!E236)</f>
        <v>-0.0002793464618</v>
      </c>
      <c r="F233" s="19">
        <f>LN('Stock Data'!F237/'Stock Data'!F236)</f>
        <v>0.00418830582</v>
      </c>
      <c r="G233" s="19">
        <f>LN('Stock Data'!G237/'Stock Data'!G236)</f>
        <v>-0.00688766871</v>
      </c>
    </row>
    <row r="234" ht="15.75" hidden="1" customHeight="1">
      <c r="A234" s="27"/>
      <c r="B234" s="19">
        <f>LN('Stock Data'!B238/'Stock Data'!B237)</f>
        <v>-0.008669926677</v>
      </c>
      <c r="C234" s="19">
        <f>LN('Stock Data'!C238/'Stock Data'!C237)</f>
        <v>-0.02452101653</v>
      </c>
      <c r="D234" s="19">
        <f>LN('Stock Data'!D238/'Stock Data'!D237)</f>
        <v>-0.001682935861</v>
      </c>
      <c r="E234" s="19">
        <f>LN('Stock Data'!E238/'Stock Data'!E237)</f>
        <v>0.007790885153</v>
      </c>
      <c r="F234" s="19">
        <f>LN('Stock Data'!F238/'Stock Data'!F237)</f>
        <v>-0.001349136758</v>
      </c>
      <c r="G234" s="19">
        <f>LN('Stock Data'!G238/'Stock Data'!G237)</f>
        <v>-0.007108150254</v>
      </c>
    </row>
    <row r="235" ht="15.75" hidden="1" customHeight="1">
      <c r="A235" s="27"/>
      <c r="B235" s="19">
        <f>LN('Stock Data'!B239/'Stock Data'!B238)</f>
        <v>0.03976197958</v>
      </c>
      <c r="C235" s="19">
        <f>LN('Stock Data'!C239/'Stock Data'!C238)</f>
        <v>0.02333677447</v>
      </c>
      <c r="D235" s="19">
        <f>LN('Stock Data'!D239/'Stock Data'!D238)</f>
        <v>0.02702509537</v>
      </c>
      <c r="E235" s="19">
        <f>LN('Stock Data'!E239/'Stock Data'!E238)</f>
        <v>0.009379268758</v>
      </c>
      <c r="F235" s="19">
        <f>LN('Stock Data'!F239/'Stock Data'!F238)</f>
        <v>-0.003651819768</v>
      </c>
      <c r="G235" s="19">
        <f>LN('Stock Data'!G239/'Stock Data'!G238)</f>
        <v>0.01834330416</v>
      </c>
    </row>
    <row r="236" ht="15.75" hidden="1" customHeight="1">
      <c r="A236" s="27"/>
      <c r="B236" s="19">
        <f>LN('Stock Data'!B240/'Stock Data'!B239)</f>
        <v>0.01628927794</v>
      </c>
      <c r="C236" s="19">
        <f>LN('Stock Data'!C240/'Stock Data'!C239)</f>
        <v>0.002288248191</v>
      </c>
      <c r="D236" s="19">
        <f>LN('Stock Data'!D240/'Stock Data'!D239)</f>
        <v>0.001939601069</v>
      </c>
      <c r="E236" s="19">
        <f>LN('Stock Data'!E240/'Stock Data'!E239)</f>
        <v>0.001646145822</v>
      </c>
      <c r="F236" s="19">
        <f>LN('Stock Data'!F240/'Stock Data'!F239)</f>
        <v>-0.004753910481</v>
      </c>
      <c r="G236" s="19">
        <f>LN('Stock Data'!G240/'Stock Data'!G239)</f>
        <v>0.0002665107802</v>
      </c>
    </row>
    <row r="237" ht="15.75" hidden="1" customHeight="1">
      <c r="A237" s="27"/>
      <c r="B237" s="19">
        <f>LN('Stock Data'!B241/'Stock Data'!B240)</f>
        <v>-0.02009706595</v>
      </c>
      <c r="C237" s="19">
        <f>LN('Stock Data'!C241/'Stock Data'!C240)</f>
        <v>-0.01412833276</v>
      </c>
      <c r="D237" s="19">
        <f>LN('Stock Data'!D241/'Stock Data'!D240)</f>
        <v>0.004425447167</v>
      </c>
      <c r="E237" s="19">
        <f>LN('Stock Data'!E241/'Stock Data'!E240)</f>
        <v>-0.01352298754</v>
      </c>
      <c r="F237" s="19">
        <f>LN('Stock Data'!F241/'Stock Data'!F240)</f>
        <v>-0.001089688161</v>
      </c>
      <c r="G237" s="19">
        <f>LN('Stock Data'!G241/'Stock Data'!G240)</f>
        <v>-0.004394963883</v>
      </c>
    </row>
    <row r="238" ht="15.75" hidden="1" customHeight="1">
      <c r="A238" s="27"/>
      <c r="B238" s="19">
        <f>LN('Stock Data'!B242/'Stock Data'!B241)</f>
        <v>0.01093026413</v>
      </c>
      <c r="C238" s="19">
        <f>LN('Stock Data'!C242/'Stock Data'!C241)</f>
        <v>-0.01279126084</v>
      </c>
      <c r="D238" s="19">
        <f>LN('Stock Data'!D242/'Stock Data'!D241)</f>
        <v>-0.008567813393</v>
      </c>
      <c r="E238" s="19">
        <f>LN('Stock Data'!E242/'Stock Data'!E241)</f>
        <v>0.005541632282</v>
      </c>
      <c r="F238" s="19">
        <f>LN('Stock Data'!F242/'Stock Data'!F241)</f>
        <v>0.006114523987</v>
      </c>
      <c r="G238" s="19">
        <f>LN('Stock Data'!G242/'Stock Data'!G241)</f>
        <v>0.004661478742</v>
      </c>
    </row>
    <row r="239" ht="15.75" hidden="1" customHeight="1">
      <c r="A239" s="27"/>
      <c r="B239" s="19">
        <f>LN('Stock Data'!B243/'Stock Data'!B242)</f>
        <v>-0.01068526246</v>
      </c>
      <c r="C239" s="19">
        <f>LN('Stock Data'!C243/'Stock Data'!C242)</f>
        <v>-0.01049943299</v>
      </c>
      <c r="D239" s="19">
        <f>LN('Stock Data'!D243/'Stock Data'!D242)</f>
        <v>-0.001124898451</v>
      </c>
      <c r="E239" s="19">
        <f>LN('Stock Data'!E243/'Stock Data'!E242)</f>
        <v>0.00496142156</v>
      </c>
      <c r="F239" s="19">
        <f>LN('Stock Data'!F243/'Stock Data'!F242)</f>
        <v>0.003245850878</v>
      </c>
      <c r="G239" s="19">
        <f>LN('Stock Data'!G243/'Stock Data'!G242)</f>
        <v>-0.001745499705</v>
      </c>
    </row>
    <row r="240" ht="15.75" hidden="1" customHeight="1">
      <c r="A240" s="27"/>
      <c r="B240" s="19">
        <f>LN('Stock Data'!B244/'Stock Data'!B243)</f>
        <v>-0.008362974457</v>
      </c>
      <c r="C240" s="19">
        <f>LN('Stock Data'!C244/'Stock Data'!C243)</f>
        <v>-0.01658250265</v>
      </c>
      <c r="D240" s="19">
        <f>LN('Stock Data'!D244/'Stock Data'!D243)</f>
        <v>0.001600424226</v>
      </c>
      <c r="E240" s="19">
        <f>LN('Stock Data'!E244/'Stock Data'!E243)</f>
        <v>-0.01161511952</v>
      </c>
      <c r="F240" s="19">
        <f>LN('Stock Data'!F244/'Stock Data'!F243)</f>
        <v>-0.005279914934</v>
      </c>
      <c r="G240" s="19">
        <f>LN('Stock Data'!G244/'Stock Data'!G243)</f>
        <v>-0.001311147178</v>
      </c>
    </row>
    <row r="241" ht="15.75" hidden="1" customHeight="1">
      <c r="A241" s="27"/>
      <c r="B241" s="19">
        <f>LN('Stock Data'!B245/'Stock Data'!B244)</f>
        <v>0.02139960905</v>
      </c>
      <c r="C241" s="19">
        <f>LN('Stock Data'!C245/'Stock Data'!C244)</f>
        <v>-0.003166116613</v>
      </c>
      <c r="D241" s="19">
        <f>LN('Stock Data'!D245/'Stock Data'!D244)</f>
        <v>0.00616125946</v>
      </c>
      <c r="E241" s="19">
        <f>LN('Stock Data'!E245/'Stock Data'!E244)</f>
        <v>0.02037509913</v>
      </c>
      <c r="F241" s="19">
        <f>LN('Stock Data'!F245/'Stock Data'!F244)</f>
        <v>-0.002582332372</v>
      </c>
      <c r="G241" s="19">
        <f>LN('Stock Data'!G245/'Stock Data'!G244)</f>
        <v>0.003444131442</v>
      </c>
    </row>
    <row r="242" ht="15.75" hidden="1" customHeight="1">
      <c r="A242" s="27"/>
      <c r="B242" s="19">
        <f>LN('Stock Data'!B246/'Stock Data'!B245)</f>
        <v>0.008940010656</v>
      </c>
      <c r="C242" s="19">
        <f>LN('Stock Data'!C246/'Stock Data'!C245)</f>
        <v>-0.02835447818</v>
      </c>
      <c r="D242" s="19">
        <f>LN('Stock Data'!D246/'Stock Data'!D245)</f>
        <v>-0.01010195521</v>
      </c>
      <c r="E242" s="19">
        <f>LN('Stock Data'!E246/'Stock Data'!E245)</f>
        <v>-0.006837166162</v>
      </c>
      <c r="F242" s="19">
        <f>LN('Stock Data'!F246/'Stock Data'!F245)</f>
        <v>-0.002452651354</v>
      </c>
      <c r="G242" s="19">
        <f>LN('Stock Data'!G246/'Stock Data'!G245)</f>
        <v>-0.006705099985</v>
      </c>
    </row>
    <row r="243" ht="15.75" hidden="1" customHeight="1">
      <c r="A243" s="27"/>
      <c r="B243" s="19">
        <f>LN('Stock Data'!B247/'Stock Data'!B246)</f>
        <v>0.03249934598</v>
      </c>
      <c r="C243" s="19">
        <f>LN('Stock Data'!C247/'Stock Data'!C246)</f>
        <v>0.004283395456</v>
      </c>
      <c r="D243" s="19">
        <f>LN('Stock Data'!D247/'Stock Data'!D246)</f>
        <v>0.009414446039</v>
      </c>
      <c r="E243" s="19">
        <f>LN('Stock Data'!E247/'Stock Data'!E246)</f>
        <v>0.007382125319</v>
      </c>
      <c r="F243" s="19">
        <f>LN('Stock Data'!F247/'Stock Data'!F246)</f>
        <v>-0.001775176258</v>
      </c>
      <c r="G243" s="19">
        <f>LN('Stock Data'!G247/'Stock Data'!G246)</f>
        <v>0.0120658801</v>
      </c>
    </row>
    <row r="244" ht="15.75" hidden="1" customHeight="1">
      <c r="A244" s="27"/>
      <c r="B244" s="19">
        <f>LN('Stock Data'!B248/'Stock Data'!B247)</f>
        <v>0.04850925171</v>
      </c>
      <c r="C244" s="19">
        <f>LN('Stock Data'!C248/'Stock Data'!C247)</f>
        <v>0.01602747857</v>
      </c>
      <c r="D244" s="19">
        <f>LN('Stock Data'!D248/'Stock Data'!D247)</f>
        <v>0.004075124138</v>
      </c>
      <c r="E244" s="19">
        <f>LN('Stock Data'!E248/'Stock Data'!E247)</f>
        <v>-0.007931150884</v>
      </c>
      <c r="F244" s="19">
        <f>LN('Stock Data'!F248/'Stock Data'!F247)</f>
        <v>-0.004108400711</v>
      </c>
      <c r="G244" s="19">
        <f>LN('Stock Data'!G248/'Stock Data'!G247)</f>
        <v>0.009587111502</v>
      </c>
    </row>
    <row r="245" ht="15.75" hidden="1" customHeight="1">
      <c r="A245" s="27"/>
      <c r="B245" s="19">
        <f>LN('Stock Data'!B249/'Stock Data'!B248)</f>
        <v>-0.01315510664</v>
      </c>
      <c r="C245" s="19">
        <f>LN('Stock Data'!C249/'Stock Data'!C248)</f>
        <v>-0.03518747569</v>
      </c>
      <c r="D245" s="19">
        <f>LN('Stock Data'!D249/'Stock Data'!D248)</f>
        <v>-0.001242243836</v>
      </c>
      <c r="E245" s="19">
        <f>LN('Stock Data'!E249/'Stock Data'!E248)</f>
        <v>0.0008234665049</v>
      </c>
      <c r="F245" s="19">
        <f>LN('Stock Data'!F249/'Stock Data'!F248)</f>
        <v>-0.002748455745</v>
      </c>
      <c r="G245" s="19">
        <f>LN('Stock Data'!G249/'Stock Data'!G248)</f>
        <v>-0.001456146335</v>
      </c>
    </row>
    <row r="246" ht="15.75" hidden="1" customHeight="1">
      <c r="A246" s="27"/>
      <c r="B246" s="19">
        <f>LN('Stock Data'!B250/'Stock Data'!B249)</f>
        <v>-0.002818723727</v>
      </c>
      <c r="C246" s="19">
        <f>LN('Stock Data'!C250/'Stock Data'!C249)</f>
        <v>-0.0407276165</v>
      </c>
      <c r="D246" s="19">
        <f>LN('Stock Data'!D250/'Stock Data'!D249)</f>
        <v>-0.008738939418</v>
      </c>
      <c r="E246" s="19">
        <f>LN('Stock Data'!E250/'Stock Data'!E249)</f>
        <v>0.005199026624</v>
      </c>
      <c r="F246" s="19">
        <f>LN('Stock Data'!F250/'Stock Data'!F249)</f>
        <v>-0.0002751995613</v>
      </c>
      <c r="G246" s="19">
        <f>LN('Stock Data'!G250/'Stock Data'!G249)</f>
        <v>0.0004060472207</v>
      </c>
    </row>
    <row r="247" ht="15.75" hidden="1" customHeight="1">
      <c r="A247" s="27"/>
      <c r="B247" s="19">
        <f>LN('Stock Data'!B251/'Stock Data'!B250)</f>
        <v>-0.01577688512</v>
      </c>
      <c r="C247" s="19">
        <f>LN('Stock Data'!C251/'Stock Data'!C250)</f>
        <v>-0.01278790724</v>
      </c>
      <c r="D247" s="19">
        <f>LN('Stock Data'!D251/'Stock Data'!D250)</f>
        <v>-0.02939709333</v>
      </c>
      <c r="E247" s="19">
        <f>LN('Stock Data'!E251/'Stock Data'!E250)</f>
        <v>-0.01125300761</v>
      </c>
      <c r="F247" s="19">
        <f>LN('Stock Data'!F251/'Stock Data'!F250)</f>
        <v>0.0006879257285</v>
      </c>
      <c r="G247" s="19">
        <f>LN('Stock Data'!G251/'Stock Data'!G250)</f>
        <v>-0.01128629061</v>
      </c>
    </row>
    <row r="248" ht="15.75" hidden="1" customHeight="1">
      <c r="A248" s="27"/>
      <c r="B248" s="19">
        <f>LN('Stock Data'!B252/'Stock Data'!B251)</f>
        <v>-0.00489988886</v>
      </c>
      <c r="C248" s="19">
        <f>LN('Stock Data'!C252/'Stock Data'!C251)</f>
        <v>-0.004514661927</v>
      </c>
      <c r="D248" s="19">
        <f>LN('Stock Data'!D252/'Stock Data'!D251)</f>
        <v>-0.01042912566</v>
      </c>
      <c r="E248" s="19">
        <f>LN('Stock Data'!E252/'Stock Data'!E251)</f>
        <v>-0.007480323112</v>
      </c>
      <c r="F248" s="19">
        <f>LN('Stock Data'!F252/'Stock Data'!F251)</f>
        <v>-0.002754781413</v>
      </c>
      <c r="G248" s="19">
        <f>LN('Stock Data'!G252/'Stock Data'!G251)</f>
        <v>-0.007271172948</v>
      </c>
    </row>
    <row r="249" ht="15.75" customHeight="1">
      <c r="A249" s="27" t="s">
        <v>76</v>
      </c>
      <c r="B249" s="19">
        <f>LN('Stock Data'!B253/'Stock Data'!B252)</f>
        <v>0.2180878477</v>
      </c>
      <c r="C249" s="19">
        <f>LN('Stock Data'!C253/'Stock Data'!C252)</f>
        <v>-0.007508011215</v>
      </c>
      <c r="D249" s="19">
        <f>LN('Stock Data'!D253/'Stock Data'!D252)</f>
        <v>0.005071505102</v>
      </c>
      <c r="E249" s="19">
        <f>LN('Stock Data'!E253/'Stock Data'!E252)</f>
        <v>0.007480323112</v>
      </c>
      <c r="F249" s="19">
        <f>LN('Stock Data'!F253/'Stock Data'!F252)</f>
        <v>-0.003731048264</v>
      </c>
      <c r="G249" s="19">
        <f>LN('Stock Data'!G253/'Stock Data'!G252)</f>
        <v>0.008622617531</v>
      </c>
    </row>
    <row r="250" ht="15.75" customHeight="1">
      <c r="B250" s="19">
        <f>LN('Stock Data'!B254/'Stock Data'!B253)</f>
        <v>0.02511637438</v>
      </c>
      <c r="C250" s="19">
        <f>LN('Stock Data'!C254/'Stock Data'!C253)</f>
        <v>0.0002790734406</v>
      </c>
      <c r="D250" s="19">
        <f>LN('Stock Data'!D254/'Stock Data'!D253)</f>
        <v>0.007270443944</v>
      </c>
      <c r="E250" s="19">
        <f>LN('Stock Data'!E254/'Stock Data'!E253)</f>
        <v>0.02399899711</v>
      </c>
      <c r="F250" s="19">
        <f>LN('Stock Data'!F254/'Stock Data'!F253)</f>
        <v>0.001245202487</v>
      </c>
      <c r="G250" s="19">
        <f>LN('Stock Data'!G254/'Stock Data'!G253)</f>
        <v>0.01286752657</v>
      </c>
    </row>
    <row r="251" ht="15.75" customHeight="1">
      <c r="B251" s="19">
        <f>LN('Stock Data'!B255/'Stock Data'!B254)</f>
        <v>0.02947452534</v>
      </c>
      <c r="C251" s="19">
        <f>LN('Stock Data'!C255/'Stock Data'!C254)</f>
        <v>-0.009251152318</v>
      </c>
      <c r="D251" s="19">
        <f>LN('Stock Data'!D255/'Stock Data'!D254)</f>
        <v>-0.01509038395</v>
      </c>
      <c r="E251" s="19">
        <f>LN('Stock Data'!E255/'Stock Data'!E254)</f>
        <v>-0.01438480438</v>
      </c>
      <c r="F251" s="19">
        <f>LN('Stock Data'!F255/'Stock Data'!F254)</f>
        <v>0.006615280328</v>
      </c>
      <c r="G251" s="19">
        <f>LN('Stock Data'!G255/'Stock Data'!G254)</f>
        <v>0.0003808712339</v>
      </c>
    </row>
    <row r="252" ht="15.75" customHeight="1">
      <c r="B252" s="19">
        <f>LN('Stock Data'!B256/'Stock Data'!B255)</f>
        <v>-0.05844241484</v>
      </c>
      <c r="C252" s="19">
        <f>LN('Stock Data'!C256/'Stock Data'!C255)</f>
        <v>-0.01189923386</v>
      </c>
      <c r="D252" s="19">
        <f>LN('Stock Data'!D256/'Stock Data'!D255)</f>
        <v>-0.0027560051</v>
      </c>
      <c r="E252" s="19">
        <f>LN('Stock Data'!E256/'Stock Data'!E255)</f>
        <v>-0.009062316337</v>
      </c>
      <c r="F252" s="19">
        <f>LN('Stock Data'!F256/'Stock Data'!F255)</f>
        <v>0.003291253566</v>
      </c>
      <c r="G252" s="19">
        <f>LN('Stock Data'!G256/'Stock Data'!G255)</f>
        <v>-0.005560643429</v>
      </c>
    </row>
    <row r="253" ht="15.75" customHeight="1">
      <c r="B253" s="19"/>
      <c r="C253" s="19"/>
      <c r="D253" s="19"/>
      <c r="E253" s="19"/>
      <c r="F253" s="19"/>
      <c r="G253" s="19"/>
    </row>
    <row r="254" ht="15.75" customHeight="1">
      <c r="B254" s="19"/>
      <c r="C254" s="19"/>
      <c r="D254" s="19"/>
      <c r="E254" s="19"/>
      <c r="F254" s="19"/>
      <c r="G254" s="19"/>
    </row>
    <row r="255" ht="15.75" customHeight="1">
      <c r="B255" s="19"/>
      <c r="C255" s="19"/>
      <c r="D255" s="19"/>
      <c r="E255" s="19"/>
      <c r="F255" s="19"/>
      <c r="G255" s="19"/>
    </row>
    <row r="256" ht="15.75" customHeight="1">
      <c r="B256" s="19"/>
      <c r="C256" s="19"/>
      <c r="D256" s="19"/>
      <c r="E256" s="19"/>
      <c r="F256" s="19"/>
      <c r="G256" s="19"/>
    </row>
    <row r="257" ht="15.75" customHeight="1">
      <c r="B257" s="19"/>
      <c r="C257" s="19"/>
      <c r="D257" s="19"/>
      <c r="E257" s="19"/>
      <c r="F257" s="19"/>
      <c r="G257" s="19"/>
    </row>
    <row r="258" ht="15.75" customHeight="1">
      <c r="B258" s="19"/>
      <c r="C258" s="19"/>
      <c r="D258" s="19"/>
      <c r="E258" s="19"/>
      <c r="F258" s="19"/>
      <c r="G258" s="19"/>
    </row>
    <row r="259" ht="15.75" customHeight="1">
      <c r="B259" s="19"/>
      <c r="C259" s="19"/>
      <c r="D259" s="19"/>
      <c r="E259" s="19"/>
      <c r="F259" s="19"/>
      <c r="G259" s="19"/>
    </row>
    <row r="260" ht="15.75" customHeight="1">
      <c r="B260" s="19"/>
      <c r="C260" s="19"/>
      <c r="D260" s="19"/>
      <c r="E260" s="19"/>
      <c r="F260" s="19"/>
      <c r="G260" s="19"/>
    </row>
    <row r="261" ht="15.75" customHeight="1">
      <c r="B261" s="19"/>
      <c r="C261" s="19"/>
      <c r="D261" s="19"/>
      <c r="E261" s="19"/>
      <c r="F261" s="19"/>
      <c r="G261" s="19"/>
    </row>
    <row r="262" ht="15.75" customHeight="1">
      <c r="B262" s="19"/>
      <c r="C262" s="19"/>
      <c r="D262" s="19"/>
      <c r="E262" s="19"/>
      <c r="F262" s="19"/>
      <c r="G262" s="19"/>
    </row>
    <row r="263" ht="15.75" customHeight="1">
      <c r="B263" s="19"/>
      <c r="C263" s="19"/>
      <c r="D263" s="19"/>
      <c r="E263" s="19"/>
      <c r="F263" s="19"/>
      <c r="G263" s="19"/>
    </row>
    <row r="264" ht="15.75" customHeight="1">
      <c r="B264" s="19"/>
      <c r="C264" s="19"/>
      <c r="D264" s="19"/>
      <c r="E264" s="19"/>
      <c r="F264" s="19"/>
      <c r="G264" s="19"/>
    </row>
    <row r="265" ht="15.75" customHeight="1">
      <c r="B265" s="19"/>
      <c r="C265" s="19"/>
      <c r="D265" s="19"/>
      <c r="E265" s="19"/>
      <c r="F265" s="19"/>
      <c r="G265" s="19"/>
    </row>
    <row r="266" ht="15.75" customHeight="1">
      <c r="B266" s="19"/>
      <c r="C266" s="19"/>
      <c r="D266" s="19"/>
      <c r="E266" s="19"/>
      <c r="F266" s="19"/>
      <c r="G266" s="19"/>
    </row>
    <row r="267" ht="15.75" customHeight="1">
      <c r="B267" s="19"/>
      <c r="C267" s="19"/>
      <c r="D267" s="19"/>
      <c r="E267" s="19"/>
      <c r="F267" s="19"/>
      <c r="G267" s="19"/>
    </row>
    <row r="268" ht="15.75" customHeight="1">
      <c r="B268" s="19"/>
      <c r="C268" s="19"/>
      <c r="D268" s="19"/>
      <c r="E268" s="19"/>
      <c r="F268" s="19"/>
      <c r="G268" s="19"/>
    </row>
    <row r="269" ht="15.75" customHeight="1">
      <c r="B269" s="19"/>
      <c r="C269" s="19"/>
      <c r="D269" s="19"/>
      <c r="E269" s="19"/>
      <c r="F269" s="19"/>
      <c r="G269" s="19"/>
    </row>
    <row r="270" ht="15.75" customHeight="1">
      <c r="B270" s="19"/>
      <c r="C270" s="19"/>
      <c r="D270" s="19"/>
      <c r="E270" s="19"/>
      <c r="F270" s="19"/>
      <c r="G270" s="19"/>
    </row>
    <row r="271" ht="15.75" customHeight="1">
      <c r="B271" s="19"/>
      <c r="C271" s="19"/>
      <c r="D271" s="19"/>
      <c r="E271" s="19"/>
      <c r="F271" s="19"/>
      <c r="G271" s="19"/>
    </row>
    <row r="272" ht="15.75" customHeight="1">
      <c r="B272" s="19"/>
      <c r="C272" s="19"/>
      <c r="D272" s="19"/>
      <c r="E272" s="19"/>
      <c r="F272" s="19"/>
      <c r="G272" s="19"/>
    </row>
    <row r="273" ht="15.75" customHeight="1">
      <c r="B273" s="19"/>
      <c r="C273" s="19"/>
      <c r="D273" s="19"/>
      <c r="E273" s="19"/>
      <c r="F273" s="19"/>
      <c r="G273" s="19"/>
    </row>
    <row r="274" ht="15.75" customHeight="1">
      <c r="B274" s="19"/>
      <c r="C274" s="19"/>
      <c r="D274" s="19"/>
      <c r="E274" s="19"/>
      <c r="F274" s="19"/>
      <c r="G274" s="19"/>
    </row>
    <row r="275" ht="15.75" customHeight="1">
      <c r="B275" s="19"/>
      <c r="C275" s="19"/>
      <c r="D275" s="19"/>
      <c r="E275" s="19"/>
      <c r="F275" s="19"/>
      <c r="G275" s="19"/>
    </row>
    <row r="276" ht="15.75" customHeight="1">
      <c r="B276" s="19"/>
      <c r="C276" s="19"/>
      <c r="D276" s="19"/>
      <c r="E276" s="19"/>
      <c r="F276" s="19"/>
      <c r="G276" s="19"/>
    </row>
    <row r="277" ht="15.75" customHeight="1">
      <c r="B277" s="19"/>
      <c r="C277" s="19"/>
      <c r="D277" s="19"/>
      <c r="E277" s="19"/>
      <c r="F277" s="19"/>
      <c r="G277" s="19"/>
    </row>
    <row r="278" ht="15.75" customHeight="1">
      <c r="B278" s="19"/>
      <c r="C278" s="19"/>
      <c r="D278" s="19"/>
      <c r="E278" s="19"/>
      <c r="F278" s="19"/>
      <c r="G278" s="19"/>
    </row>
    <row r="279" ht="15.75" customHeight="1">
      <c r="B279" s="19"/>
      <c r="C279" s="19"/>
      <c r="D279" s="19"/>
      <c r="E279" s="19"/>
      <c r="F279" s="19"/>
      <c r="G279" s="19"/>
    </row>
    <row r="280" ht="15.75" customHeight="1">
      <c r="B280" s="19"/>
      <c r="C280" s="19"/>
      <c r="D280" s="19"/>
      <c r="E280" s="19"/>
      <c r="F280" s="19"/>
      <c r="G280" s="19"/>
    </row>
    <row r="281" ht="15.75" customHeight="1">
      <c r="B281" s="19"/>
      <c r="C281" s="19"/>
      <c r="D281" s="19"/>
      <c r="E281" s="19"/>
      <c r="F281" s="19"/>
      <c r="G281" s="19"/>
    </row>
    <row r="282" ht="15.75" customHeight="1">
      <c r="B282" s="19"/>
      <c r="C282" s="19"/>
      <c r="D282" s="19"/>
      <c r="E282" s="19"/>
      <c r="F282" s="19"/>
      <c r="G282" s="19"/>
    </row>
    <row r="283" ht="15.75" customHeight="1">
      <c r="B283" s="19"/>
      <c r="C283" s="19"/>
      <c r="D283" s="19"/>
      <c r="E283" s="19"/>
      <c r="F283" s="19"/>
      <c r="G283" s="19"/>
    </row>
    <row r="284" ht="15.75" customHeight="1">
      <c r="B284" s="19"/>
      <c r="C284" s="19"/>
      <c r="D284" s="19"/>
      <c r="E284" s="19"/>
      <c r="F284" s="19"/>
      <c r="G284" s="19"/>
    </row>
    <row r="285" ht="15.75" customHeight="1">
      <c r="B285" s="19"/>
      <c r="C285" s="19"/>
      <c r="D285" s="19"/>
      <c r="E285" s="19"/>
      <c r="F285" s="19"/>
      <c r="G285" s="19"/>
    </row>
    <row r="286" ht="15.75" customHeight="1">
      <c r="B286" s="19"/>
      <c r="C286" s="19"/>
      <c r="D286" s="19"/>
      <c r="E286" s="19"/>
      <c r="F286" s="19"/>
      <c r="G286" s="19"/>
    </row>
    <row r="287" ht="15.75" customHeight="1">
      <c r="B287" s="19"/>
      <c r="C287" s="19"/>
      <c r="D287" s="19"/>
      <c r="E287" s="19"/>
      <c r="F287" s="19"/>
      <c r="G287" s="19"/>
    </row>
    <row r="288" ht="15.75" customHeight="1">
      <c r="B288" s="19"/>
      <c r="C288" s="19"/>
      <c r="D288" s="19"/>
      <c r="E288" s="19"/>
      <c r="F288" s="19"/>
      <c r="G288" s="19"/>
    </row>
    <row r="289" ht="15.75" customHeight="1">
      <c r="B289" s="19"/>
      <c r="C289" s="19"/>
      <c r="D289" s="19"/>
      <c r="E289" s="19"/>
      <c r="F289" s="19"/>
      <c r="G289" s="19"/>
    </row>
    <row r="290" ht="15.75" customHeight="1">
      <c r="B290" s="19"/>
      <c r="C290" s="19"/>
      <c r="D290" s="19"/>
      <c r="E290" s="19"/>
      <c r="F290" s="19"/>
      <c r="G290" s="19"/>
    </row>
    <row r="291" ht="15.75" customHeight="1">
      <c r="B291" s="19"/>
      <c r="C291" s="19"/>
      <c r="D291" s="19"/>
      <c r="E291" s="19"/>
      <c r="F291" s="19"/>
      <c r="G291" s="19"/>
    </row>
    <row r="292" ht="15.75" customHeight="1">
      <c r="B292" s="19"/>
      <c r="C292" s="19"/>
      <c r="D292" s="19"/>
      <c r="E292" s="19"/>
      <c r="F292" s="19"/>
      <c r="G292" s="19"/>
    </row>
    <row r="293" ht="15.75" customHeight="1">
      <c r="B293" s="19"/>
      <c r="C293" s="19"/>
      <c r="D293" s="19"/>
      <c r="E293" s="19"/>
      <c r="F293" s="19"/>
      <c r="G293" s="19"/>
    </row>
    <row r="294" ht="15.75" customHeight="1">
      <c r="B294" s="19"/>
      <c r="C294" s="19"/>
      <c r="D294" s="19"/>
      <c r="E294" s="19"/>
      <c r="F294" s="19"/>
      <c r="G294" s="19"/>
    </row>
    <row r="295" ht="15.75" customHeight="1">
      <c r="B295" s="19"/>
      <c r="C295" s="19"/>
      <c r="D295" s="19"/>
      <c r="E295" s="19"/>
      <c r="F295" s="19"/>
      <c r="G295" s="19"/>
    </row>
    <row r="296" ht="15.75" customHeight="1">
      <c r="B296" s="19"/>
      <c r="C296" s="19"/>
      <c r="D296" s="19"/>
      <c r="E296" s="19"/>
      <c r="F296" s="19"/>
      <c r="G296" s="19"/>
    </row>
    <row r="297" ht="15.75" customHeight="1">
      <c r="B297" s="19"/>
      <c r="C297" s="19"/>
      <c r="D297" s="19"/>
      <c r="E297" s="19"/>
      <c r="F297" s="19"/>
      <c r="G297" s="19"/>
    </row>
    <row r="298" ht="15.75" customHeight="1">
      <c r="B298" s="19"/>
      <c r="C298" s="19"/>
      <c r="D298" s="19"/>
      <c r="E298" s="19"/>
      <c r="F298" s="19"/>
      <c r="G298" s="19"/>
    </row>
    <row r="299" ht="15.75" customHeight="1">
      <c r="B299" s="19"/>
      <c r="C299" s="19"/>
      <c r="D299" s="19"/>
      <c r="E299" s="19"/>
      <c r="F299" s="19"/>
      <c r="G299" s="19"/>
    </row>
    <row r="300" ht="15.75" customHeight="1">
      <c r="B300" s="19"/>
      <c r="C300" s="19"/>
      <c r="D300" s="19"/>
      <c r="E300" s="19"/>
      <c r="F300" s="19"/>
      <c r="G300" s="19"/>
    </row>
    <row r="301" ht="15.75" customHeight="1">
      <c r="B301" s="19"/>
      <c r="C301" s="19"/>
      <c r="D301" s="19"/>
      <c r="E301" s="19"/>
      <c r="F301" s="19"/>
      <c r="G301" s="19"/>
    </row>
    <row r="302" ht="15.75" customHeight="1">
      <c r="B302" s="19"/>
      <c r="C302" s="19"/>
      <c r="D302" s="19"/>
      <c r="E302" s="19"/>
      <c r="F302" s="19"/>
      <c r="G302" s="19"/>
    </row>
    <row r="303" ht="15.75" customHeight="1">
      <c r="B303" s="19"/>
      <c r="C303" s="19"/>
      <c r="D303" s="19"/>
      <c r="E303" s="19"/>
      <c r="F303" s="19"/>
      <c r="G303" s="19"/>
    </row>
    <row r="304" ht="15.75" customHeight="1">
      <c r="B304" s="19"/>
      <c r="C304" s="19"/>
      <c r="D304" s="19"/>
      <c r="E304" s="19"/>
      <c r="F304" s="19"/>
      <c r="G304" s="19"/>
    </row>
    <row r="305" ht="15.75" customHeight="1">
      <c r="B305" s="19"/>
      <c r="C305" s="19"/>
      <c r="D305" s="19"/>
      <c r="E305" s="19"/>
      <c r="F305" s="19"/>
      <c r="G305" s="19"/>
    </row>
    <row r="306" ht="15.75" customHeight="1">
      <c r="B306" s="19"/>
      <c r="C306" s="19"/>
      <c r="D306" s="19"/>
      <c r="E306" s="19"/>
      <c r="F306" s="19"/>
      <c r="G306" s="19"/>
    </row>
    <row r="307" ht="15.75" customHeight="1">
      <c r="B307" s="19"/>
      <c r="C307" s="19"/>
      <c r="D307" s="19"/>
      <c r="E307" s="19"/>
      <c r="F307" s="19"/>
      <c r="G307" s="19"/>
    </row>
    <row r="308" ht="15.75" customHeight="1">
      <c r="B308" s="19"/>
      <c r="C308" s="19"/>
      <c r="D308" s="19"/>
      <c r="E308" s="19"/>
      <c r="F308" s="19"/>
      <c r="G308" s="19"/>
    </row>
    <row r="309" ht="15.75" customHeight="1">
      <c r="B309" s="19"/>
      <c r="C309" s="19"/>
      <c r="D309" s="19"/>
      <c r="E309" s="19"/>
      <c r="F309" s="19"/>
      <c r="G309" s="19"/>
    </row>
    <row r="310" ht="15.75" customHeight="1">
      <c r="B310" s="19"/>
      <c r="C310" s="19"/>
      <c r="D310" s="19"/>
      <c r="E310" s="19"/>
      <c r="F310" s="19"/>
      <c r="G310" s="19"/>
    </row>
    <row r="311" ht="15.75" customHeight="1">
      <c r="B311" s="19"/>
      <c r="C311" s="19"/>
      <c r="D311" s="19"/>
      <c r="E311" s="19"/>
      <c r="F311" s="19"/>
      <c r="G311" s="19"/>
    </row>
    <row r="312" ht="15.75" customHeight="1">
      <c r="B312" s="19"/>
      <c r="C312" s="19"/>
      <c r="D312" s="19"/>
      <c r="E312" s="19"/>
      <c r="F312" s="19"/>
      <c r="G312" s="19"/>
    </row>
    <row r="313" ht="15.75" customHeight="1">
      <c r="B313" s="19"/>
      <c r="C313" s="19"/>
      <c r="D313" s="19"/>
      <c r="E313" s="19"/>
      <c r="F313" s="19"/>
      <c r="G313" s="19"/>
    </row>
    <row r="314" ht="15.75" customHeight="1">
      <c r="B314" s="19"/>
      <c r="C314" s="19"/>
      <c r="D314" s="19"/>
      <c r="E314" s="19"/>
      <c r="F314" s="19"/>
      <c r="G314" s="19"/>
    </row>
    <row r="315" ht="15.75" customHeight="1">
      <c r="B315" s="19"/>
      <c r="C315" s="19"/>
      <c r="D315" s="19"/>
      <c r="E315" s="19"/>
      <c r="F315" s="19"/>
      <c r="G315" s="19"/>
    </row>
    <row r="316" ht="15.75" customHeight="1">
      <c r="B316" s="19"/>
      <c r="C316" s="19"/>
      <c r="D316" s="19"/>
      <c r="E316" s="19"/>
      <c r="F316" s="19"/>
      <c r="G316" s="19"/>
    </row>
    <row r="317" ht="15.75" customHeight="1">
      <c r="B317" s="19"/>
      <c r="C317" s="19"/>
      <c r="D317" s="19"/>
      <c r="E317" s="19"/>
      <c r="F317" s="19"/>
      <c r="G317" s="19"/>
    </row>
    <row r="318" ht="15.75" customHeight="1">
      <c r="B318" s="19"/>
      <c r="C318" s="19"/>
      <c r="D318" s="19"/>
      <c r="E318" s="19"/>
      <c r="F318" s="19"/>
      <c r="G318" s="19"/>
    </row>
    <row r="319" ht="15.75" customHeight="1">
      <c r="B319" s="19"/>
      <c r="C319" s="19"/>
      <c r="D319" s="19"/>
      <c r="E319" s="19"/>
      <c r="F319" s="19"/>
      <c r="G319" s="19"/>
    </row>
    <row r="320" ht="15.75" customHeight="1">
      <c r="B320" s="19"/>
      <c r="C320" s="19"/>
      <c r="D320" s="19"/>
      <c r="E320" s="19"/>
      <c r="F320" s="19"/>
      <c r="G320" s="19"/>
    </row>
    <row r="321" ht="15.75" customHeight="1">
      <c r="B321" s="19"/>
      <c r="C321" s="19"/>
      <c r="D321" s="19"/>
      <c r="E321" s="19"/>
      <c r="F321" s="19"/>
      <c r="G321" s="19"/>
    </row>
    <row r="322" ht="15.75" customHeight="1">
      <c r="B322" s="19"/>
      <c r="C322" s="19"/>
      <c r="D322" s="19"/>
      <c r="E322" s="19"/>
      <c r="F322" s="19"/>
      <c r="G322" s="19"/>
    </row>
    <row r="323" ht="15.75" customHeight="1">
      <c r="B323" s="19"/>
      <c r="C323" s="19"/>
      <c r="D323" s="19"/>
      <c r="E323" s="19"/>
      <c r="F323" s="19"/>
      <c r="G323" s="19"/>
    </row>
    <row r="324" ht="15.75" customHeight="1">
      <c r="B324" s="19"/>
      <c r="C324" s="19"/>
      <c r="D324" s="19"/>
      <c r="E324" s="19"/>
      <c r="F324" s="19"/>
      <c r="G324" s="19"/>
    </row>
    <row r="325" ht="15.75" customHeight="1">
      <c r="B325" s="19"/>
      <c r="C325" s="19"/>
      <c r="D325" s="19"/>
      <c r="E325" s="19"/>
      <c r="F325" s="19"/>
      <c r="G325" s="19"/>
    </row>
    <row r="326" ht="15.75" customHeight="1">
      <c r="B326" s="19"/>
      <c r="C326" s="19"/>
      <c r="D326" s="19"/>
      <c r="E326" s="19"/>
      <c r="F326" s="19"/>
      <c r="G326" s="19"/>
    </row>
    <row r="327" ht="15.75" customHeight="1">
      <c r="B327" s="19"/>
      <c r="C327" s="19"/>
      <c r="D327" s="19"/>
      <c r="E327" s="19"/>
      <c r="F327" s="19"/>
      <c r="G327" s="19"/>
    </row>
    <row r="328" ht="15.75" customHeight="1">
      <c r="B328" s="19"/>
      <c r="C328" s="19"/>
      <c r="D328" s="19"/>
      <c r="E328" s="19"/>
      <c r="F328" s="19"/>
      <c r="G328" s="19"/>
    </row>
    <row r="329" ht="15.75" customHeight="1">
      <c r="B329" s="19"/>
      <c r="C329" s="19"/>
      <c r="D329" s="19"/>
      <c r="E329" s="19"/>
      <c r="F329" s="19"/>
      <c r="G329" s="19"/>
    </row>
    <row r="330" ht="15.75" customHeight="1">
      <c r="B330" s="19"/>
      <c r="C330" s="19"/>
      <c r="D330" s="19"/>
      <c r="E330" s="19"/>
      <c r="F330" s="19"/>
      <c r="G330" s="19"/>
    </row>
    <row r="331" ht="15.75" customHeight="1">
      <c r="B331" s="19"/>
      <c r="C331" s="19"/>
      <c r="D331" s="19"/>
      <c r="E331" s="19"/>
      <c r="F331" s="19"/>
      <c r="G331" s="19"/>
    </row>
    <row r="332" ht="15.75" customHeight="1">
      <c r="B332" s="19"/>
      <c r="C332" s="19"/>
      <c r="D332" s="19"/>
      <c r="E332" s="19"/>
      <c r="F332" s="19"/>
      <c r="G332" s="19"/>
    </row>
    <row r="333" ht="15.75" customHeight="1">
      <c r="B333" s="19"/>
      <c r="C333" s="19"/>
      <c r="D333" s="19"/>
      <c r="E333" s="19"/>
      <c r="F333" s="19"/>
      <c r="G333" s="19"/>
    </row>
    <row r="334" ht="15.75" customHeight="1">
      <c r="B334" s="19"/>
      <c r="C334" s="19"/>
      <c r="D334" s="19"/>
      <c r="E334" s="19"/>
      <c r="F334" s="19"/>
      <c r="G334" s="19"/>
    </row>
    <row r="335" ht="15.75" customHeight="1">
      <c r="B335" s="19"/>
      <c r="C335" s="19"/>
      <c r="D335" s="19"/>
      <c r="E335" s="19"/>
      <c r="F335" s="19"/>
      <c r="G335" s="19"/>
    </row>
    <row r="336" ht="15.75" customHeight="1">
      <c r="B336" s="19"/>
      <c r="C336" s="19"/>
      <c r="D336" s="19"/>
      <c r="E336" s="19"/>
      <c r="F336" s="19"/>
      <c r="G336" s="19"/>
    </row>
    <row r="337" ht="15.75" customHeight="1">
      <c r="B337" s="19"/>
      <c r="C337" s="19"/>
      <c r="D337" s="19"/>
      <c r="E337" s="19"/>
      <c r="F337" s="19"/>
      <c r="G337" s="19"/>
    </row>
    <row r="338" ht="15.75" customHeight="1">
      <c r="B338" s="19"/>
      <c r="C338" s="19"/>
      <c r="D338" s="19"/>
      <c r="E338" s="19"/>
      <c r="F338" s="19"/>
      <c r="G338" s="19"/>
    </row>
    <row r="339" ht="15.75" customHeight="1">
      <c r="B339" s="19"/>
      <c r="C339" s="19"/>
      <c r="D339" s="19"/>
      <c r="E339" s="19"/>
      <c r="F339" s="19"/>
      <c r="G339" s="19"/>
    </row>
    <row r="340" ht="15.75" customHeight="1">
      <c r="B340" s="19"/>
      <c r="C340" s="19"/>
      <c r="D340" s="19"/>
      <c r="E340" s="19"/>
      <c r="F340" s="19"/>
      <c r="G340" s="19"/>
    </row>
    <row r="341" ht="15.75" customHeight="1">
      <c r="B341" s="19"/>
      <c r="C341" s="19"/>
      <c r="D341" s="19"/>
      <c r="E341" s="19"/>
      <c r="F341" s="19"/>
      <c r="G341" s="19"/>
    </row>
    <row r="342" ht="15.75" customHeight="1">
      <c r="B342" s="19"/>
      <c r="C342" s="19"/>
      <c r="D342" s="19"/>
      <c r="E342" s="19"/>
      <c r="F342" s="19"/>
      <c r="G342" s="19"/>
    </row>
    <row r="343" ht="15.75" customHeight="1">
      <c r="B343" s="19"/>
      <c r="C343" s="19"/>
      <c r="D343" s="19"/>
      <c r="E343" s="19"/>
      <c r="F343" s="19"/>
      <c r="G343" s="19"/>
    </row>
    <row r="344" ht="15.75" customHeight="1">
      <c r="B344" s="19"/>
      <c r="C344" s="19"/>
      <c r="D344" s="19"/>
      <c r="E344" s="19"/>
      <c r="F344" s="19"/>
      <c r="G344" s="19"/>
    </row>
    <row r="345" ht="15.75" customHeight="1">
      <c r="B345" s="19"/>
      <c r="C345" s="19"/>
      <c r="D345" s="19"/>
      <c r="E345" s="19"/>
      <c r="F345" s="19"/>
      <c r="G345" s="19"/>
    </row>
    <row r="346" ht="15.75" customHeight="1">
      <c r="B346" s="19"/>
      <c r="C346" s="19"/>
      <c r="D346" s="19"/>
      <c r="E346" s="19"/>
      <c r="F346" s="19"/>
      <c r="G346" s="19"/>
    </row>
    <row r="347" ht="15.75" customHeight="1">
      <c r="B347" s="19"/>
      <c r="C347" s="19"/>
      <c r="D347" s="19"/>
      <c r="E347" s="19"/>
      <c r="F347" s="19"/>
      <c r="G347" s="19"/>
    </row>
    <row r="348" ht="15.75" customHeight="1">
      <c r="B348" s="19"/>
      <c r="C348" s="19"/>
      <c r="D348" s="19"/>
      <c r="E348" s="19"/>
      <c r="F348" s="19"/>
      <c r="G348" s="19"/>
    </row>
    <row r="349" ht="15.75" customHeight="1">
      <c r="B349" s="19"/>
      <c r="C349" s="19"/>
      <c r="D349" s="19"/>
      <c r="E349" s="19"/>
      <c r="F349" s="19"/>
      <c r="G349" s="19"/>
    </row>
    <row r="350" ht="15.75" customHeight="1">
      <c r="B350" s="19"/>
      <c r="C350" s="19"/>
      <c r="D350" s="19"/>
      <c r="E350" s="19"/>
      <c r="F350" s="19"/>
      <c r="G350" s="19"/>
    </row>
    <row r="351" ht="15.75" customHeight="1">
      <c r="B351" s="19"/>
      <c r="C351" s="19"/>
      <c r="D351" s="19"/>
      <c r="E351" s="19"/>
      <c r="F351" s="19"/>
      <c r="G351" s="19"/>
    </row>
    <row r="352" ht="15.75" customHeight="1">
      <c r="B352" s="19"/>
      <c r="C352" s="19"/>
      <c r="D352" s="19"/>
      <c r="E352" s="19"/>
      <c r="F352" s="19"/>
      <c r="G352" s="19"/>
    </row>
    <row r="353" ht="15.75" customHeight="1">
      <c r="B353" s="19"/>
      <c r="C353" s="19"/>
      <c r="D353" s="19"/>
      <c r="E353" s="19"/>
      <c r="F353" s="19"/>
      <c r="G353" s="19"/>
    </row>
    <row r="354" ht="15.75" customHeight="1">
      <c r="B354" s="19"/>
      <c r="C354" s="19"/>
      <c r="D354" s="19"/>
      <c r="E354" s="19"/>
      <c r="F354" s="19"/>
      <c r="G354" s="19"/>
    </row>
    <row r="355" ht="15.75" customHeight="1">
      <c r="B355" s="19"/>
      <c r="C355" s="19"/>
      <c r="D355" s="19"/>
      <c r="E355" s="19"/>
      <c r="F355" s="19"/>
      <c r="G355" s="19"/>
    </row>
    <row r="356" ht="15.75" customHeight="1">
      <c r="B356" s="19"/>
      <c r="C356" s="19"/>
      <c r="D356" s="19"/>
      <c r="E356" s="19"/>
      <c r="F356" s="19"/>
      <c r="G356" s="19"/>
    </row>
    <row r="357" ht="15.75" customHeight="1">
      <c r="B357" s="19"/>
      <c r="C357" s="19"/>
      <c r="D357" s="19"/>
      <c r="E357" s="19"/>
      <c r="F357" s="19"/>
      <c r="G357" s="19"/>
    </row>
    <row r="358" ht="15.75" customHeight="1">
      <c r="B358" s="19"/>
      <c r="C358" s="19"/>
      <c r="D358" s="19"/>
      <c r="E358" s="19"/>
      <c r="F358" s="19"/>
      <c r="G358" s="19"/>
    </row>
    <row r="359" ht="15.75" customHeight="1">
      <c r="B359" s="19"/>
      <c r="C359" s="19"/>
      <c r="D359" s="19"/>
      <c r="E359" s="19"/>
      <c r="F359" s="19"/>
      <c r="G359" s="19"/>
    </row>
    <row r="360" ht="15.75" customHeight="1">
      <c r="B360" s="19"/>
      <c r="C360" s="19"/>
      <c r="D360" s="19"/>
      <c r="E360" s="19"/>
      <c r="F360" s="19"/>
      <c r="G360" s="19"/>
    </row>
    <row r="361" ht="15.75" customHeight="1">
      <c r="B361" s="19"/>
      <c r="C361" s="19"/>
      <c r="D361" s="19"/>
      <c r="E361" s="19"/>
      <c r="F361" s="19"/>
      <c r="G361" s="19"/>
    </row>
    <row r="362" ht="15.75" customHeight="1">
      <c r="B362" s="19"/>
      <c r="C362" s="19"/>
      <c r="D362" s="19"/>
      <c r="E362" s="19"/>
      <c r="F362" s="19"/>
      <c r="G362" s="19"/>
    </row>
    <row r="363" ht="15.75" customHeight="1">
      <c r="B363" s="19"/>
      <c r="C363" s="19"/>
      <c r="D363" s="19"/>
      <c r="E363" s="19"/>
      <c r="F363" s="19"/>
      <c r="G363" s="19"/>
    </row>
    <row r="364" ht="15.75" customHeight="1">
      <c r="B364" s="19"/>
      <c r="C364" s="19"/>
      <c r="D364" s="19"/>
      <c r="E364" s="19"/>
      <c r="F364" s="19"/>
      <c r="G364" s="19"/>
    </row>
    <row r="365" ht="15.75" customHeight="1">
      <c r="B365" s="19"/>
      <c r="C365" s="19"/>
      <c r="D365" s="19"/>
      <c r="E365" s="19"/>
      <c r="F365" s="19"/>
      <c r="G365" s="19"/>
    </row>
    <row r="366" ht="15.75" customHeight="1">
      <c r="B366" s="19"/>
      <c r="C366" s="19"/>
      <c r="D366" s="19"/>
      <c r="E366" s="19"/>
      <c r="F366" s="19"/>
      <c r="G366" s="19"/>
    </row>
    <row r="367" ht="15.75" customHeight="1">
      <c r="B367" s="19"/>
      <c r="C367" s="19"/>
      <c r="D367" s="19"/>
      <c r="E367" s="19"/>
      <c r="F367" s="19"/>
      <c r="G367" s="19"/>
    </row>
    <row r="368" ht="15.75" customHeight="1">
      <c r="B368" s="19"/>
      <c r="C368" s="19"/>
      <c r="D368" s="19"/>
      <c r="E368" s="19"/>
      <c r="F368" s="19"/>
      <c r="G368" s="19"/>
    </row>
    <row r="369" ht="15.75" customHeight="1">
      <c r="B369" s="19"/>
      <c r="C369" s="19"/>
      <c r="D369" s="19"/>
      <c r="E369" s="19"/>
      <c r="F369" s="19"/>
      <c r="G369" s="19"/>
    </row>
    <row r="370" ht="15.75" customHeight="1">
      <c r="B370" s="19"/>
      <c r="C370" s="19"/>
      <c r="D370" s="19"/>
      <c r="E370" s="19"/>
      <c r="F370" s="19"/>
      <c r="G370" s="19"/>
    </row>
    <row r="371" ht="15.75" customHeight="1">
      <c r="B371" s="19"/>
      <c r="C371" s="19"/>
      <c r="D371" s="19"/>
      <c r="E371" s="19"/>
      <c r="F371" s="19"/>
      <c r="G371" s="19"/>
    </row>
    <row r="372" ht="15.75" customHeight="1">
      <c r="B372" s="19"/>
      <c r="C372" s="19"/>
      <c r="D372" s="19"/>
      <c r="E372" s="19"/>
      <c r="F372" s="19"/>
      <c r="G372" s="19"/>
    </row>
    <row r="373" ht="15.75" customHeight="1">
      <c r="B373" s="19"/>
      <c r="C373" s="19"/>
      <c r="D373" s="19"/>
      <c r="E373" s="19"/>
      <c r="F373" s="19"/>
      <c r="G373" s="19"/>
    </row>
    <row r="374" ht="15.75" customHeight="1">
      <c r="B374" s="19"/>
      <c r="C374" s="19"/>
      <c r="D374" s="19"/>
      <c r="E374" s="19"/>
      <c r="F374" s="19"/>
      <c r="G374" s="19"/>
    </row>
    <row r="375" ht="15.75" customHeight="1">
      <c r="B375" s="19"/>
      <c r="C375" s="19"/>
      <c r="D375" s="19"/>
      <c r="E375" s="19"/>
      <c r="F375" s="19"/>
      <c r="G375" s="19"/>
    </row>
    <row r="376" ht="15.75" customHeight="1">
      <c r="B376" s="19"/>
      <c r="C376" s="19"/>
      <c r="D376" s="19"/>
      <c r="E376" s="19"/>
      <c r="F376" s="19"/>
      <c r="G376" s="19"/>
    </row>
    <row r="377" ht="15.75" customHeight="1">
      <c r="B377" s="19"/>
      <c r="C377" s="19"/>
      <c r="D377" s="19"/>
      <c r="E377" s="19"/>
      <c r="F377" s="19"/>
      <c r="G377" s="19"/>
    </row>
    <row r="378" ht="15.75" customHeight="1">
      <c r="B378" s="19"/>
      <c r="C378" s="19"/>
      <c r="D378" s="19"/>
      <c r="E378" s="19"/>
      <c r="F378" s="19"/>
      <c r="G378" s="19"/>
    </row>
    <row r="379" ht="15.75" customHeight="1">
      <c r="B379" s="19"/>
      <c r="C379" s="19"/>
      <c r="D379" s="19"/>
      <c r="E379" s="19"/>
      <c r="F379" s="19"/>
      <c r="G379" s="19"/>
    </row>
    <row r="380" ht="15.75" customHeight="1">
      <c r="B380" s="19"/>
      <c r="C380" s="19"/>
      <c r="D380" s="19"/>
      <c r="E380" s="19"/>
      <c r="F380" s="19"/>
      <c r="G380" s="19"/>
    </row>
    <row r="381" ht="15.75" customHeight="1">
      <c r="B381" s="19"/>
      <c r="C381" s="19"/>
      <c r="D381" s="19"/>
      <c r="E381" s="19"/>
      <c r="F381" s="19"/>
      <c r="G381" s="19"/>
    </row>
    <row r="382" ht="15.75" customHeight="1">
      <c r="B382" s="19"/>
      <c r="C382" s="19"/>
      <c r="D382" s="19"/>
      <c r="E382" s="19"/>
      <c r="F382" s="19"/>
      <c r="G382" s="19"/>
    </row>
    <row r="383" ht="15.75" customHeight="1">
      <c r="B383" s="19"/>
      <c r="C383" s="19"/>
      <c r="D383" s="19"/>
      <c r="E383" s="19"/>
      <c r="F383" s="19"/>
      <c r="G383" s="19"/>
    </row>
    <row r="384" ht="15.75" customHeight="1">
      <c r="B384" s="19"/>
      <c r="C384" s="19"/>
      <c r="D384" s="19"/>
      <c r="E384" s="19"/>
      <c r="F384" s="19"/>
      <c r="G384" s="19"/>
    </row>
    <row r="385" ht="15.75" customHeight="1">
      <c r="B385" s="19"/>
      <c r="C385" s="19"/>
      <c r="D385" s="19"/>
      <c r="E385" s="19"/>
      <c r="F385" s="19"/>
      <c r="G385" s="19"/>
    </row>
    <row r="386" ht="15.75" customHeight="1">
      <c r="B386" s="19"/>
      <c r="C386" s="19"/>
      <c r="D386" s="19"/>
      <c r="E386" s="19"/>
      <c r="F386" s="19"/>
      <c r="G386" s="19"/>
    </row>
    <row r="387" ht="15.75" customHeight="1">
      <c r="B387" s="19"/>
      <c r="C387" s="19"/>
      <c r="D387" s="19"/>
      <c r="E387" s="19"/>
      <c r="F387" s="19"/>
      <c r="G387" s="19"/>
    </row>
    <row r="388" ht="15.75" customHeight="1">
      <c r="B388" s="19"/>
      <c r="C388" s="19"/>
      <c r="D388" s="19"/>
      <c r="E388" s="19"/>
      <c r="F388" s="19"/>
      <c r="G388" s="19"/>
    </row>
    <row r="389" ht="15.75" customHeight="1">
      <c r="B389" s="19"/>
      <c r="C389" s="19"/>
      <c r="D389" s="19"/>
      <c r="E389" s="19"/>
      <c r="F389" s="19"/>
      <c r="G389" s="19"/>
    </row>
    <row r="390" ht="15.75" customHeight="1">
      <c r="B390" s="19"/>
      <c r="C390" s="19"/>
      <c r="D390" s="19"/>
      <c r="E390" s="19"/>
      <c r="F390" s="19"/>
      <c r="G390" s="19"/>
    </row>
    <row r="391" ht="15.75" customHeight="1">
      <c r="B391" s="19"/>
      <c r="C391" s="19"/>
      <c r="D391" s="19"/>
      <c r="E391" s="19"/>
      <c r="F391" s="19"/>
      <c r="G391" s="19"/>
    </row>
    <row r="392" ht="15.75" customHeight="1">
      <c r="B392" s="19"/>
      <c r="C392" s="19"/>
      <c r="D392" s="19"/>
      <c r="E392" s="19"/>
      <c r="F392" s="19"/>
      <c r="G392" s="19"/>
    </row>
    <row r="393" ht="15.75" customHeight="1">
      <c r="B393" s="19"/>
      <c r="C393" s="19"/>
      <c r="D393" s="19"/>
      <c r="E393" s="19"/>
      <c r="F393" s="19"/>
      <c r="G393" s="19"/>
    </row>
    <row r="394" ht="15.75" customHeight="1">
      <c r="B394" s="19"/>
      <c r="C394" s="19"/>
      <c r="D394" s="19"/>
      <c r="E394" s="19"/>
      <c r="F394" s="19"/>
      <c r="G394" s="19"/>
    </row>
    <row r="395" ht="15.75" customHeight="1">
      <c r="B395" s="19"/>
      <c r="C395" s="19"/>
      <c r="D395" s="19"/>
      <c r="E395" s="19"/>
      <c r="F395" s="19"/>
      <c r="G395" s="19"/>
    </row>
    <row r="396" ht="15.75" customHeight="1">
      <c r="B396" s="19"/>
      <c r="C396" s="19"/>
      <c r="D396" s="19"/>
      <c r="E396" s="19"/>
      <c r="F396" s="19"/>
      <c r="G396" s="19"/>
    </row>
    <row r="397" ht="15.75" customHeight="1">
      <c r="B397" s="19"/>
      <c r="C397" s="19"/>
      <c r="D397" s="19"/>
      <c r="E397" s="19"/>
      <c r="F397" s="19"/>
      <c r="G397" s="19"/>
    </row>
    <row r="398" ht="15.75" customHeight="1">
      <c r="B398" s="19"/>
      <c r="C398" s="19"/>
      <c r="D398" s="19"/>
      <c r="E398" s="19"/>
      <c r="F398" s="19"/>
      <c r="G398" s="19"/>
    </row>
    <row r="399" ht="15.75" customHeight="1">
      <c r="B399" s="19"/>
      <c r="C399" s="19"/>
      <c r="D399" s="19"/>
      <c r="E399" s="19"/>
      <c r="F399" s="19"/>
      <c r="G399" s="19"/>
    </row>
    <row r="400" ht="15.75" customHeight="1">
      <c r="B400" s="19"/>
      <c r="C400" s="19"/>
      <c r="D400" s="19"/>
      <c r="E400" s="19"/>
      <c r="F400" s="19"/>
      <c r="G400" s="19"/>
    </row>
    <row r="401" ht="15.75" customHeight="1">
      <c r="B401" s="19"/>
      <c r="C401" s="19"/>
      <c r="D401" s="19"/>
      <c r="E401" s="19"/>
      <c r="F401" s="19"/>
      <c r="G401" s="19"/>
    </row>
    <row r="402" ht="15.75" customHeight="1">
      <c r="B402" s="19"/>
      <c r="C402" s="19"/>
      <c r="D402" s="19"/>
      <c r="E402" s="19"/>
      <c r="F402" s="19"/>
      <c r="G402" s="19"/>
    </row>
    <row r="403" ht="15.75" customHeight="1">
      <c r="B403" s="19"/>
      <c r="C403" s="19"/>
      <c r="D403" s="19"/>
      <c r="E403" s="19"/>
      <c r="F403" s="19"/>
      <c r="G403" s="19"/>
    </row>
    <row r="404" ht="15.75" customHeight="1">
      <c r="B404" s="19"/>
      <c r="C404" s="19"/>
      <c r="D404" s="19"/>
      <c r="E404" s="19"/>
      <c r="F404" s="19"/>
      <c r="G404" s="19"/>
    </row>
    <row r="405" ht="15.75" customHeight="1">
      <c r="B405" s="19"/>
      <c r="C405" s="19"/>
      <c r="D405" s="19"/>
      <c r="E405" s="19"/>
      <c r="F405" s="19"/>
      <c r="G405" s="19"/>
    </row>
    <row r="406" ht="15.75" customHeight="1">
      <c r="B406" s="19"/>
      <c r="C406" s="19"/>
      <c r="D406" s="19"/>
      <c r="E406" s="19"/>
      <c r="F406" s="19"/>
      <c r="G406" s="19"/>
    </row>
    <row r="407" ht="15.75" customHeight="1">
      <c r="B407" s="19"/>
      <c r="C407" s="19"/>
      <c r="D407" s="19"/>
      <c r="E407" s="19"/>
      <c r="F407" s="19"/>
      <c r="G407" s="19"/>
    </row>
    <row r="408" ht="15.75" customHeight="1">
      <c r="B408" s="19"/>
      <c r="C408" s="19"/>
      <c r="D408" s="19"/>
      <c r="E408" s="19"/>
      <c r="F408" s="19"/>
      <c r="G408" s="19"/>
    </row>
    <row r="409" ht="15.75" customHeight="1">
      <c r="B409" s="19"/>
      <c r="C409" s="19"/>
      <c r="D409" s="19"/>
      <c r="E409" s="19"/>
      <c r="F409" s="19"/>
      <c r="G409" s="19"/>
    </row>
    <row r="410" ht="15.75" customHeight="1">
      <c r="B410" s="19"/>
      <c r="C410" s="19"/>
      <c r="D410" s="19"/>
      <c r="E410" s="19"/>
      <c r="F410" s="19"/>
      <c r="G410" s="19"/>
    </row>
    <row r="411" ht="15.75" customHeight="1">
      <c r="B411" s="19"/>
      <c r="C411" s="19"/>
      <c r="D411" s="19"/>
      <c r="E411" s="19"/>
      <c r="F411" s="19"/>
      <c r="G411" s="19"/>
    </row>
    <row r="412" ht="15.75" customHeight="1">
      <c r="B412" s="19"/>
      <c r="C412" s="19"/>
      <c r="D412" s="19"/>
      <c r="E412" s="19"/>
      <c r="F412" s="19"/>
      <c r="G412" s="19"/>
    </row>
    <row r="413" ht="15.75" customHeight="1">
      <c r="B413" s="19"/>
      <c r="C413" s="19"/>
      <c r="D413" s="19"/>
      <c r="E413" s="19"/>
      <c r="F413" s="19"/>
      <c r="G413" s="19"/>
    </row>
    <row r="414" ht="15.75" customHeight="1">
      <c r="B414" s="19"/>
      <c r="C414" s="19"/>
      <c r="D414" s="19"/>
      <c r="E414" s="19"/>
      <c r="F414" s="19"/>
      <c r="G414" s="19"/>
    </row>
    <row r="415" ht="15.75" customHeight="1">
      <c r="B415" s="19"/>
      <c r="C415" s="19"/>
      <c r="D415" s="19"/>
      <c r="E415" s="19"/>
      <c r="F415" s="19"/>
      <c r="G415" s="19"/>
    </row>
    <row r="416" ht="15.75" customHeight="1">
      <c r="B416" s="19"/>
      <c r="C416" s="19"/>
      <c r="D416" s="19"/>
      <c r="E416" s="19"/>
      <c r="F416" s="19"/>
      <c r="G416" s="19"/>
    </row>
    <row r="417" ht="15.75" customHeight="1">
      <c r="B417" s="19"/>
      <c r="C417" s="19"/>
      <c r="D417" s="19"/>
      <c r="E417" s="19"/>
      <c r="F417" s="19"/>
      <c r="G417" s="19"/>
    </row>
    <row r="418" ht="15.75" customHeight="1">
      <c r="B418" s="19"/>
      <c r="C418" s="19"/>
      <c r="D418" s="19"/>
      <c r="E418" s="19"/>
      <c r="F418" s="19"/>
      <c r="G418" s="19"/>
    </row>
    <row r="419" ht="15.75" customHeight="1">
      <c r="B419" s="19"/>
      <c r="C419" s="19"/>
      <c r="D419" s="19"/>
      <c r="E419" s="19"/>
      <c r="F419" s="19"/>
      <c r="G419" s="19"/>
    </row>
    <row r="420" ht="15.75" customHeight="1">
      <c r="B420" s="19"/>
      <c r="C420" s="19"/>
      <c r="D420" s="19"/>
      <c r="E420" s="19"/>
      <c r="F420" s="19"/>
      <c r="G420" s="19"/>
    </row>
    <row r="421" ht="15.75" customHeight="1">
      <c r="B421" s="19"/>
      <c r="C421" s="19"/>
      <c r="D421" s="19"/>
      <c r="E421" s="19"/>
      <c r="F421" s="19"/>
      <c r="G421" s="19"/>
    </row>
    <row r="422" ht="15.75" customHeight="1">
      <c r="B422" s="19"/>
      <c r="C422" s="19"/>
      <c r="D422" s="19"/>
      <c r="E422" s="19"/>
      <c r="F422" s="19"/>
      <c r="G422" s="19"/>
    </row>
    <row r="423" ht="15.75" customHeight="1">
      <c r="B423" s="19"/>
      <c r="C423" s="19"/>
      <c r="D423" s="19"/>
      <c r="E423" s="19"/>
      <c r="F423" s="19"/>
      <c r="G423" s="19"/>
    </row>
    <row r="424" ht="15.75" customHeight="1">
      <c r="B424" s="19"/>
      <c r="C424" s="19"/>
      <c r="D424" s="19"/>
      <c r="E424" s="19"/>
      <c r="F424" s="19"/>
      <c r="G424" s="19"/>
    </row>
    <row r="425" ht="15.75" customHeight="1">
      <c r="B425" s="19"/>
      <c r="C425" s="19"/>
      <c r="D425" s="19"/>
      <c r="E425" s="19"/>
      <c r="F425" s="19"/>
      <c r="G425" s="19"/>
    </row>
    <row r="426" ht="15.75" customHeight="1">
      <c r="B426" s="19"/>
      <c r="C426" s="19"/>
      <c r="D426" s="19"/>
      <c r="E426" s="19"/>
      <c r="F426" s="19"/>
      <c r="G426" s="19"/>
    </row>
    <row r="427" ht="15.75" customHeight="1">
      <c r="B427" s="19"/>
      <c r="C427" s="19"/>
      <c r="D427" s="19"/>
      <c r="E427" s="19"/>
      <c r="F427" s="19"/>
      <c r="G427" s="19"/>
    </row>
    <row r="428" ht="15.75" customHeight="1">
      <c r="B428" s="19"/>
      <c r="C428" s="19"/>
      <c r="D428" s="19"/>
      <c r="E428" s="19"/>
      <c r="F428" s="19"/>
      <c r="G428" s="19"/>
    </row>
    <row r="429" ht="15.75" customHeight="1">
      <c r="B429" s="19"/>
      <c r="C429" s="19"/>
      <c r="D429" s="19"/>
      <c r="E429" s="19"/>
      <c r="F429" s="19"/>
      <c r="G429" s="19"/>
    </row>
    <row r="430" ht="15.75" customHeight="1">
      <c r="B430" s="19"/>
      <c r="C430" s="19"/>
      <c r="D430" s="19"/>
      <c r="E430" s="19"/>
      <c r="F430" s="19"/>
      <c r="G430" s="19"/>
    </row>
    <row r="431" ht="15.75" customHeight="1">
      <c r="B431" s="19"/>
      <c r="C431" s="19"/>
      <c r="D431" s="19"/>
      <c r="E431" s="19"/>
      <c r="F431" s="19"/>
      <c r="G431" s="19"/>
    </row>
    <row r="432" ht="15.75" customHeight="1">
      <c r="B432" s="19"/>
      <c r="C432" s="19"/>
      <c r="D432" s="19"/>
      <c r="E432" s="19"/>
      <c r="F432" s="19"/>
      <c r="G432" s="19"/>
    </row>
    <row r="433" ht="15.75" customHeight="1">
      <c r="B433" s="19"/>
      <c r="C433" s="19"/>
      <c r="D433" s="19"/>
      <c r="E433" s="19"/>
      <c r="F433" s="19"/>
      <c r="G433" s="19"/>
    </row>
    <row r="434" ht="15.75" customHeight="1">
      <c r="B434" s="19"/>
      <c r="C434" s="19"/>
      <c r="D434" s="19"/>
      <c r="E434" s="19"/>
      <c r="F434" s="19"/>
      <c r="G434" s="19"/>
    </row>
    <row r="435" ht="15.75" customHeight="1">
      <c r="B435" s="19"/>
      <c r="C435" s="19"/>
      <c r="D435" s="19"/>
      <c r="E435" s="19"/>
      <c r="F435" s="19"/>
      <c r="G435" s="19"/>
    </row>
    <row r="436" ht="15.75" customHeight="1">
      <c r="B436" s="19"/>
      <c r="C436" s="19"/>
      <c r="D436" s="19"/>
      <c r="E436" s="19"/>
      <c r="F436" s="19"/>
      <c r="G436" s="19"/>
    </row>
    <row r="437" ht="15.75" customHeight="1">
      <c r="B437" s="19"/>
      <c r="C437" s="19"/>
      <c r="D437" s="19"/>
      <c r="E437" s="19"/>
      <c r="F437" s="19"/>
      <c r="G437" s="19"/>
    </row>
    <row r="438" ht="15.75" customHeight="1">
      <c r="B438" s="19"/>
      <c r="C438" s="19"/>
      <c r="D438" s="19"/>
      <c r="E438" s="19"/>
      <c r="F438" s="19"/>
      <c r="G438" s="19"/>
    </row>
    <row r="439" ht="15.75" customHeight="1">
      <c r="B439" s="19"/>
      <c r="C439" s="19"/>
      <c r="D439" s="19"/>
      <c r="E439" s="19"/>
      <c r="F439" s="19"/>
      <c r="G439" s="19"/>
    </row>
    <row r="440" ht="15.75" customHeight="1">
      <c r="B440" s="19"/>
      <c r="C440" s="19"/>
      <c r="D440" s="19"/>
      <c r="E440" s="19"/>
      <c r="F440" s="19"/>
      <c r="G440" s="19"/>
    </row>
    <row r="441" ht="15.75" customHeight="1">
      <c r="B441" s="19"/>
      <c r="C441" s="19"/>
      <c r="D441" s="19"/>
      <c r="E441" s="19"/>
      <c r="F441" s="19"/>
      <c r="G441" s="19"/>
    </row>
    <row r="442" ht="15.75" customHeight="1">
      <c r="B442" s="19"/>
      <c r="C442" s="19"/>
      <c r="D442" s="19"/>
      <c r="E442" s="19"/>
      <c r="F442" s="19"/>
      <c r="G442" s="19"/>
    </row>
    <row r="443" ht="15.75" customHeight="1">
      <c r="B443" s="19"/>
      <c r="C443" s="19"/>
      <c r="D443" s="19"/>
      <c r="E443" s="19"/>
      <c r="F443" s="19"/>
      <c r="G443" s="19"/>
    </row>
    <row r="444" ht="15.75" customHeight="1">
      <c r="B444" s="19"/>
      <c r="C444" s="19"/>
      <c r="D444" s="19"/>
      <c r="E444" s="19"/>
      <c r="F444" s="19"/>
      <c r="G444" s="19"/>
    </row>
    <row r="445" ht="15.75" customHeight="1">
      <c r="B445" s="19"/>
      <c r="C445" s="19"/>
      <c r="D445" s="19"/>
      <c r="E445" s="19"/>
      <c r="F445" s="19"/>
      <c r="G445" s="19"/>
    </row>
    <row r="446" ht="15.75" customHeight="1">
      <c r="B446" s="19"/>
      <c r="C446" s="19"/>
      <c r="D446" s="19"/>
      <c r="E446" s="19"/>
      <c r="F446" s="19"/>
      <c r="G446" s="19"/>
    </row>
    <row r="447" ht="15.75" customHeight="1">
      <c r="B447" s="19"/>
      <c r="C447" s="19"/>
      <c r="D447" s="19"/>
      <c r="E447" s="19"/>
      <c r="F447" s="19"/>
      <c r="G447" s="19"/>
    </row>
    <row r="448" ht="15.75" customHeight="1">
      <c r="B448" s="19"/>
      <c r="C448" s="19"/>
      <c r="D448" s="19"/>
      <c r="E448" s="19"/>
      <c r="F448" s="19"/>
      <c r="G448" s="19"/>
    </row>
    <row r="449" ht="15.75" customHeight="1">
      <c r="B449" s="19"/>
      <c r="C449" s="19"/>
      <c r="D449" s="19"/>
      <c r="E449" s="19"/>
      <c r="F449" s="19"/>
      <c r="G449" s="19"/>
    </row>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AA24 AA26 AA28">
      <formula1>$AB$22:$AB$23</formula1>
    </dataValidation>
    <dataValidation type="list" allowBlank="1" showErrorMessage="1" sqref="W13 O30">
      <formula1>$K$23:$K$27</formula1>
    </dataValidation>
  </dataValidation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14"/>
    <col customWidth="1" min="2" max="2" width="16.43"/>
    <col customWidth="1" min="3" max="3" width="19.14"/>
    <col customWidth="1" min="4" max="4" width="8.86"/>
    <col customWidth="1" min="5" max="5" width="10.29"/>
    <col customWidth="1" min="6" max="6" width="8.86"/>
    <col customWidth="1" min="7" max="7" width="16.14"/>
    <col customWidth="1" min="8" max="8" width="16.86"/>
    <col customWidth="1" min="9" max="26" width="8.86"/>
  </cols>
  <sheetData>
    <row r="1">
      <c r="A1" s="62" t="s">
        <v>77</v>
      </c>
    </row>
    <row r="2">
      <c r="A2" s="63" t="s">
        <v>78</v>
      </c>
    </row>
    <row r="3">
      <c r="B3" s="64" t="s">
        <v>79</v>
      </c>
      <c r="C3" s="64" t="s">
        <v>80</v>
      </c>
    </row>
    <row r="4">
      <c r="B4" s="64" t="s">
        <v>1</v>
      </c>
      <c r="C4" s="64" t="s">
        <v>5</v>
      </c>
      <c r="E4" s="64" t="s">
        <v>81</v>
      </c>
      <c r="F4" s="64"/>
    </row>
    <row r="5">
      <c r="A5" s="64" t="s">
        <v>48</v>
      </c>
      <c r="B5" s="65">
        <f>Portfolio!L2</f>
        <v>0.002900859263</v>
      </c>
      <c r="C5" s="65">
        <f>Portfolio!P2</f>
        <v>-0.000168891987</v>
      </c>
      <c r="E5" s="66">
        <f>Portfolio!L26</f>
        <v>0.2394176832</v>
      </c>
    </row>
    <row r="6">
      <c r="A6" s="64" t="s">
        <v>50</v>
      </c>
      <c r="B6" s="65">
        <f>Portfolio!L3</f>
        <v>0.001394794481</v>
      </c>
      <c r="C6" s="65">
        <f>Portfolio!P3</f>
        <v>0.00002653649744</v>
      </c>
    </row>
    <row r="7">
      <c r="A7" s="64" t="s">
        <v>53</v>
      </c>
      <c r="B7" s="65">
        <f>Portfolio!L4</f>
        <v>0.03734694742</v>
      </c>
      <c r="C7" s="65">
        <f>Portfolio!P4</f>
        <v>0.005151358796</v>
      </c>
    </row>
    <row r="9">
      <c r="A9" s="1" t="s">
        <v>82</v>
      </c>
      <c r="B9" s="1" t="s">
        <v>83</v>
      </c>
      <c r="C9" s="49" t="s">
        <v>84</v>
      </c>
      <c r="D9" s="29" t="s">
        <v>85</v>
      </c>
      <c r="E9" s="1" t="s">
        <v>86</v>
      </c>
      <c r="G9" s="41" t="s">
        <v>87</v>
      </c>
      <c r="H9" s="41" t="s">
        <v>88</v>
      </c>
    </row>
    <row r="10">
      <c r="A10" s="67">
        <v>0.0</v>
      </c>
      <c r="B10" s="67">
        <f t="shared" ref="B10:B20" si="2">1-A10</f>
        <v>1</v>
      </c>
      <c r="C10" s="68">
        <f t="shared" ref="C10:C20" si="3">A10*$B$5+B10*$C$5</f>
        <v>-0.000168891987</v>
      </c>
      <c r="D10" s="69">
        <f>G10*B6+H10*C6+2*A10*B10*(E5*B7*C7)</f>
        <v>0.00002653649744</v>
      </c>
      <c r="E10" s="68">
        <f t="shared" ref="E10:E20" si="4">SQRT(D10)</f>
        <v>0.005151358796</v>
      </c>
      <c r="G10" s="1">
        <f t="shared" ref="G10:H10" si="1">A10^2</f>
        <v>0</v>
      </c>
      <c r="H10" s="1">
        <f t="shared" si="1"/>
        <v>1</v>
      </c>
    </row>
    <row r="11">
      <c r="A11" s="70">
        <v>0.1</v>
      </c>
      <c r="B11" s="70">
        <f t="shared" si="2"/>
        <v>0.9</v>
      </c>
      <c r="C11" s="37">
        <f t="shared" si="3"/>
        <v>0.000138083138</v>
      </c>
      <c r="D11" s="42">
        <f>G11*B6+H11*C6+2*A11*B11*(E5*B7*C7)</f>
        <v>0.00004373348338</v>
      </c>
      <c r="E11" s="37">
        <f t="shared" si="4"/>
        <v>0.006613129621</v>
      </c>
      <c r="G11" s="1">
        <f t="shared" ref="G11:H11" si="5">A11^2</f>
        <v>0.01</v>
      </c>
      <c r="H11" s="1">
        <f t="shared" si="5"/>
        <v>0.81</v>
      </c>
    </row>
    <row r="12">
      <c r="A12" s="70">
        <v>0.2</v>
      </c>
      <c r="B12" s="70">
        <f t="shared" si="2"/>
        <v>0.8</v>
      </c>
      <c r="C12" s="37">
        <f t="shared" si="3"/>
        <v>0.000445058263</v>
      </c>
      <c r="D12" s="42">
        <f>G12*B6+H12*C6+2*A12*B12*(E5*B7*C7)</f>
        <v>0.00008751464987</v>
      </c>
      <c r="E12" s="37">
        <f t="shared" si="4"/>
        <v>0.009354926502</v>
      </c>
      <c r="G12" s="1">
        <f t="shared" ref="G12:H12" si="6">A12^2</f>
        <v>0.04</v>
      </c>
      <c r="H12" s="1">
        <f t="shared" si="6"/>
        <v>0.64</v>
      </c>
    </row>
    <row r="13">
      <c r="A13" s="70">
        <v>0.3</v>
      </c>
      <c r="B13" s="70">
        <f t="shared" si="2"/>
        <v>0.7</v>
      </c>
      <c r="C13" s="37">
        <f t="shared" si="3"/>
        <v>0.000752033388</v>
      </c>
      <c r="D13" s="42">
        <f>G13*B6+H13*C6+2*A13*B13*(E5*B7*C7)</f>
        <v>0.0001578799969</v>
      </c>
      <c r="E13" s="37">
        <f t="shared" si="4"/>
        <v>0.01256503072</v>
      </c>
      <c r="G13" s="1">
        <f t="shared" ref="G13:H13" si="7">A13^2</f>
        <v>0.09</v>
      </c>
      <c r="H13" s="1">
        <f t="shared" si="7"/>
        <v>0.49</v>
      </c>
    </row>
    <row r="14">
      <c r="A14" s="70">
        <v>0.4</v>
      </c>
      <c r="B14" s="70">
        <f t="shared" si="2"/>
        <v>0.6</v>
      </c>
      <c r="C14" s="37">
        <f t="shared" si="3"/>
        <v>0.001059008513</v>
      </c>
      <c r="D14" s="42">
        <f>G14*B6+H14*C6+2*A14*B14*(E5*B7*C7)</f>
        <v>0.0002548295245</v>
      </c>
      <c r="E14" s="37">
        <f t="shared" si="4"/>
        <v>0.01596338073</v>
      </c>
      <c r="G14" s="1">
        <f t="shared" ref="G14:H14" si="8">A14^2</f>
        <v>0.16</v>
      </c>
      <c r="H14" s="1">
        <f t="shared" si="8"/>
        <v>0.36</v>
      </c>
    </row>
    <row r="15">
      <c r="A15" s="70">
        <v>0.5</v>
      </c>
      <c r="B15" s="70">
        <f t="shared" si="2"/>
        <v>0.5</v>
      </c>
      <c r="C15" s="37">
        <f t="shared" si="3"/>
        <v>0.001365983638</v>
      </c>
      <c r="D15" s="42">
        <f>G15*B6+H15*C6+2*A15*B15*(E5*B7*C7)</f>
        <v>0.0003783632326</v>
      </c>
      <c r="E15" s="37">
        <f t="shared" si="4"/>
        <v>0.01945156119</v>
      </c>
      <c r="G15" s="1">
        <f t="shared" ref="G15:H15" si="9">A15^2</f>
        <v>0.25</v>
      </c>
      <c r="H15" s="1">
        <f t="shared" si="9"/>
        <v>0.25</v>
      </c>
    </row>
    <row r="16">
      <c r="A16" s="70">
        <v>0.6</v>
      </c>
      <c r="B16" s="70">
        <f t="shared" si="2"/>
        <v>0.4</v>
      </c>
      <c r="C16" s="37">
        <f t="shared" si="3"/>
        <v>0.001672958763</v>
      </c>
      <c r="D16" s="42">
        <f>G16*B6+H16*C6+2*A16*B16*(E5*B7*C7)</f>
        <v>0.0005284811213</v>
      </c>
      <c r="E16" s="37">
        <f t="shared" si="4"/>
        <v>0.02298871726</v>
      </c>
      <c r="G16" s="1">
        <f t="shared" ref="G16:H16" si="10">A16^2</f>
        <v>0.36</v>
      </c>
      <c r="H16" s="1">
        <f t="shared" si="10"/>
        <v>0.16</v>
      </c>
    </row>
    <row r="17">
      <c r="A17" s="70">
        <v>0.7</v>
      </c>
      <c r="B17" s="70">
        <f t="shared" si="2"/>
        <v>0.3</v>
      </c>
      <c r="C17" s="37">
        <f t="shared" si="3"/>
        <v>0.001979933888</v>
      </c>
      <c r="D17" s="42">
        <f>G17*B6+H17*C6+2*A17*B17*(E5*B7*C7)</f>
        <v>0.0007051831905</v>
      </c>
      <c r="E17" s="37">
        <f t="shared" si="4"/>
        <v>0.02655528555</v>
      </c>
      <c r="G17" s="1">
        <f t="shared" ref="G17:H17" si="11">A17^2</f>
        <v>0.49</v>
      </c>
      <c r="H17" s="1">
        <f t="shared" si="11"/>
        <v>0.09</v>
      </c>
    </row>
    <row r="18">
      <c r="A18" s="70">
        <v>0.8</v>
      </c>
      <c r="B18" s="70">
        <f t="shared" si="2"/>
        <v>0.2</v>
      </c>
      <c r="C18" s="37">
        <f t="shared" si="3"/>
        <v>0.002286909013</v>
      </c>
      <c r="D18" s="42">
        <f>G18*B6+H18*C6+2*A18*B18*(E5*B7*C7)</f>
        <v>0.0009084694403</v>
      </c>
      <c r="E18" s="37">
        <f t="shared" si="4"/>
        <v>0.0301408268</v>
      </c>
      <c r="G18" s="1">
        <f t="shared" ref="G18:H18" si="12">A18^2</f>
        <v>0.64</v>
      </c>
      <c r="H18" s="1">
        <f t="shared" si="12"/>
        <v>0.04</v>
      </c>
    </row>
    <row r="19">
      <c r="A19" s="70">
        <v>0.9</v>
      </c>
      <c r="B19" s="70">
        <f t="shared" si="2"/>
        <v>0.1</v>
      </c>
      <c r="C19" s="37">
        <f t="shared" si="3"/>
        <v>0.002593884138</v>
      </c>
      <c r="D19" s="42">
        <f>G19*B6+H19*C6+2*A19*B19*(E5*B7*C7)</f>
        <v>0.001138339871</v>
      </c>
      <c r="E19" s="37">
        <f t="shared" si="4"/>
        <v>0.03373929268</v>
      </c>
      <c r="G19" s="1">
        <f t="shared" ref="G19:H19" si="13">A19^2</f>
        <v>0.81</v>
      </c>
      <c r="H19" s="1">
        <f t="shared" si="13"/>
        <v>0.01</v>
      </c>
    </row>
    <row r="20">
      <c r="A20" s="70">
        <v>1.0</v>
      </c>
      <c r="B20" s="70">
        <f t="shared" si="2"/>
        <v>0</v>
      </c>
      <c r="C20" s="37">
        <f t="shared" si="3"/>
        <v>0.002900859263</v>
      </c>
      <c r="D20" s="42">
        <f>G20*B6+H20*C6+2*A20*B20*(E5*B7*C7)</f>
        <v>0.001394794481</v>
      </c>
      <c r="E20" s="37">
        <f t="shared" si="4"/>
        <v>0.03734694742</v>
      </c>
      <c r="G20" s="1">
        <f t="shared" ref="G20:H20" si="14">A20^2</f>
        <v>1</v>
      </c>
      <c r="H20" s="1">
        <f t="shared" si="14"/>
        <v>0</v>
      </c>
    </row>
    <row r="21" ht="15.75" customHeight="1">
      <c r="F21" s="71"/>
    </row>
    <row r="22" ht="15.75" customHeight="1">
      <c r="A22" s="72" t="s">
        <v>89</v>
      </c>
      <c r="B22" s="73"/>
    </row>
    <row r="23" ht="15.75" customHeight="1"/>
    <row r="24" ht="15.75" customHeight="1"/>
    <row r="25" ht="15.75" customHeight="1"/>
    <row r="26" ht="15.75" customHeight="1"/>
    <row r="27" ht="15.75" customHeight="1">
      <c r="A27" s="62" t="s">
        <v>90</v>
      </c>
    </row>
    <row r="28" ht="15.75" customHeight="1"/>
    <row r="29" ht="15.75" customHeight="1">
      <c r="D29" s="1" t="s">
        <v>47</v>
      </c>
    </row>
    <row r="30" ht="15.75" customHeight="1">
      <c r="A30" s="1" t="s">
        <v>91</v>
      </c>
      <c r="B30" s="74"/>
      <c r="C30" s="75">
        <f>(C6-(B7*C7*E5))/(B6+C6-(2*B7*C7*E5))</f>
        <v>-0.01468879456</v>
      </c>
      <c r="D30" s="1">
        <f t="shared" ref="D30:D31" si="15">C30^2</f>
        <v>0.0002157606855</v>
      </c>
    </row>
    <row r="31" ht="15.75" customHeight="1">
      <c r="A31" s="1" t="s">
        <v>92</v>
      </c>
      <c r="B31" s="1"/>
      <c r="C31" s="76">
        <f>1-C30</f>
        <v>1.014688795</v>
      </c>
      <c r="D31" s="1">
        <f t="shared" si="15"/>
        <v>1.02959335</v>
      </c>
    </row>
    <row r="32" ht="15.75" customHeight="1"/>
    <row r="33" ht="15.75" customHeight="1">
      <c r="A33" s="26"/>
      <c r="B33" s="37">
        <f>B5*C30+C5*C31</f>
        <v>-0.0002139829325</v>
      </c>
    </row>
    <row r="34" ht="15.75" customHeight="1">
      <c r="A34" s="26"/>
      <c r="B34" s="42">
        <f>D30*B6+D31*C6+2*C30*C31*(E5*B7*C7)</f>
        <v>0.00002624970639</v>
      </c>
    </row>
    <row r="35" ht="15.75" customHeight="1">
      <c r="A35" s="77" t="s">
        <v>93</v>
      </c>
      <c r="B35" s="78">
        <f>SQRT(B34)</f>
        <v>0.005123446729</v>
      </c>
    </row>
    <row r="36" ht="15.75" customHeight="1"/>
    <row r="37" ht="15.75" customHeight="1">
      <c r="A37" s="1" t="s">
        <v>94</v>
      </c>
    </row>
    <row r="38" ht="15.75" customHeight="1">
      <c r="A38" s="79" t="s">
        <v>95</v>
      </c>
      <c r="B38" s="19"/>
      <c r="C38" s="19"/>
      <c r="D38" s="19"/>
      <c r="E38" s="19"/>
    </row>
    <row r="39" ht="15.75" customHeight="1">
      <c r="A39" s="11"/>
      <c r="B39" s="19"/>
      <c r="C39" s="19"/>
      <c r="D39" s="19"/>
      <c r="E39" s="19"/>
    </row>
    <row r="40" ht="15.75" customHeight="1">
      <c r="A40" s="1" t="s">
        <v>96</v>
      </c>
    </row>
    <row r="41" ht="15.75" customHeight="1">
      <c r="A41" s="45" t="s">
        <v>97</v>
      </c>
      <c r="B41" s="19"/>
      <c r="C41" s="19"/>
      <c r="D41" s="19"/>
      <c r="E41" s="19"/>
    </row>
    <row r="42" ht="15.75" customHeight="1">
      <c r="A42" s="19"/>
      <c r="B42" s="19"/>
      <c r="C42" s="19"/>
      <c r="D42" s="19"/>
      <c r="E42" s="19"/>
    </row>
    <row r="43" ht="15.75" customHeight="1">
      <c r="A43" s="19"/>
      <c r="B43" s="19"/>
      <c r="C43" s="19"/>
      <c r="D43" s="19"/>
      <c r="E43" s="19"/>
    </row>
    <row r="44" ht="15.75" customHeight="1">
      <c r="A44" s="19"/>
      <c r="B44" s="19"/>
      <c r="C44" s="19"/>
      <c r="D44" s="19"/>
      <c r="E44" s="19"/>
    </row>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14"/>
    <col customWidth="1" min="2" max="7" width="8.86"/>
    <col customWidth="1" min="8" max="8" width="9.0"/>
    <col customWidth="1" min="9" max="9" width="8.86"/>
    <col customWidth="1" min="10" max="10" width="13.29"/>
    <col customWidth="1" min="11" max="11" width="11.0"/>
    <col customWidth="1" min="12" max="12" width="9.14"/>
    <col customWidth="1" min="13" max="13" width="12.14"/>
    <col customWidth="1" min="14" max="14" width="8.86"/>
    <col customWidth="1" min="15" max="15" width="12.0"/>
    <col customWidth="1" min="16" max="26" width="8.86"/>
  </cols>
  <sheetData>
    <row r="1">
      <c r="A1" s="50" t="s">
        <v>98</v>
      </c>
      <c r="L1" s="80"/>
      <c r="M1" s="50" t="s">
        <v>99</v>
      </c>
    </row>
    <row r="2">
      <c r="A2" s="1" t="s">
        <v>43</v>
      </c>
      <c r="B2" s="26" t="str">
        <f>'Stock Data'!B5</f>
        <v>NVDA</v>
      </c>
      <c r="C2" s="81" t="str">
        <f>'Stock Data'!C5</f>
        <v>NKE</v>
      </c>
      <c r="D2" s="81" t="str">
        <f>'Stock Data'!D5</f>
        <v>V</v>
      </c>
      <c r="E2" s="81" t="str">
        <f>'Stock Data'!E5</f>
        <v>FSEAX</v>
      </c>
      <c r="F2" s="81" t="str">
        <f>'Stock Data'!F5</f>
        <v>BND</v>
      </c>
      <c r="G2" s="81" t="str">
        <f>'Stock Data'!G5</f>
        <v>SPY</v>
      </c>
      <c r="J2" s="26" t="s">
        <v>100</v>
      </c>
      <c r="K2" s="26" t="s">
        <v>101</v>
      </c>
      <c r="L2" s="80"/>
    </row>
    <row r="3">
      <c r="A3" s="30">
        <f>Portfolio!A2</f>
        <v>44713</v>
      </c>
      <c r="I3" s="27" t="str">
        <f>B2</f>
        <v>NVDA</v>
      </c>
      <c r="J3" s="82">
        <f>(COVAR(B4:B253,G4:G253))/(VAR(G4:G253))</f>
        <v>2.038247722</v>
      </c>
      <c r="K3" s="19">
        <f>'Stock Data'!B4</f>
        <v>1.75</v>
      </c>
      <c r="L3" s="80"/>
      <c r="M3" s="26" t="s">
        <v>102</v>
      </c>
      <c r="N3" s="76">
        <v>0.0511</v>
      </c>
      <c r="O3" s="83">
        <v>45078.0</v>
      </c>
    </row>
    <row r="4">
      <c r="A4" s="30">
        <f>Portfolio!A3</f>
        <v>44714</v>
      </c>
      <c r="B4" s="19">
        <f>Portfolio!B3</f>
        <v>0.06712796657</v>
      </c>
      <c r="C4" s="19">
        <f>Portfolio!C3</f>
        <v>0.03908138245</v>
      </c>
      <c r="D4" s="19">
        <f>Portfolio!D3</f>
        <v>0.02409646471</v>
      </c>
      <c r="E4" s="19">
        <f>Portfolio!E3</f>
        <v>0.0301178716</v>
      </c>
      <c r="F4" s="19">
        <f>Portfolio!F3</f>
        <v>0.0009183339204</v>
      </c>
      <c r="G4" s="19">
        <f>Portfolio!G3</f>
        <v>0.01886442286</v>
      </c>
      <c r="I4" s="28" t="str">
        <f>C2</f>
        <v>NKE</v>
      </c>
      <c r="J4" s="82">
        <f>(COVAR(C4:C253,G4:G253))/(VAR(G4:G253))</f>
        <v>1.331228345</v>
      </c>
      <c r="K4" s="19">
        <f>'Stock Data'!C4</f>
        <v>1.12</v>
      </c>
      <c r="L4" s="80"/>
      <c r="M4" s="26" t="s">
        <v>103</v>
      </c>
      <c r="N4" s="75">
        <f>((1+Portfolio!Q2)^252)-1</f>
        <v>0.02032867384</v>
      </c>
      <c r="O4" s="84" t="s">
        <v>104</v>
      </c>
      <c r="V4" s="25" t="s">
        <v>105</v>
      </c>
    </row>
    <row r="5">
      <c r="B5" s="19">
        <f>Portfolio!B4</f>
        <v>-0.04552885442</v>
      </c>
      <c r="C5" s="19">
        <f>Portfolio!C4</f>
        <v>-0.02013496562</v>
      </c>
      <c r="D5" s="19">
        <f>Portfolio!D4</f>
        <v>-0.0112229797</v>
      </c>
      <c r="E5" s="19">
        <f>Portfolio!E4</f>
        <v>-0.02006756305</v>
      </c>
      <c r="F5" s="19">
        <f>Portfolio!F4</f>
        <v>-0.00144347505</v>
      </c>
      <c r="G5" s="19">
        <f>Portfolio!G4</f>
        <v>-0.01654768425</v>
      </c>
      <c r="I5" s="28" t="str">
        <f>D2</f>
        <v>V</v>
      </c>
      <c r="J5" s="82">
        <f>(COVAR(D4:D253,G4:G253))/(VAR(G4:G253))</f>
        <v>0.8618072298</v>
      </c>
      <c r="K5" s="34">
        <f>'Stock Data'!D4</f>
        <v>0.97</v>
      </c>
      <c r="L5" s="80"/>
    </row>
    <row r="6">
      <c r="B6" s="19">
        <f>Portfolio!B5</f>
        <v>0.003519461872</v>
      </c>
      <c r="C6" s="19">
        <f>Portfolio!C5</f>
        <v>-0.005970612313</v>
      </c>
      <c r="D6" s="19">
        <f>Portfolio!D5</f>
        <v>0.001362851795</v>
      </c>
      <c r="E6" s="19">
        <f>Portfolio!E5</f>
        <v>0.02403325221</v>
      </c>
      <c r="F6" s="19">
        <f>Portfolio!F5</f>
        <v>-0.005926984792</v>
      </c>
      <c r="G6" s="19">
        <f>Portfolio!G5</f>
        <v>0.00304014431</v>
      </c>
      <c r="I6" s="28" t="str">
        <f>E2</f>
        <v>FSEAX</v>
      </c>
      <c r="J6" s="82">
        <f>(COVAR(E4:E253,G4:G253))/(VAR(G4:G253))</f>
        <v>0.7838230485</v>
      </c>
      <c r="K6" s="34">
        <f>'Stock Data'!E4</f>
        <v>1.04</v>
      </c>
      <c r="L6" s="80"/>
      <c r="M6" s="26"/>
      <c r="N6" s="27" t="str">
        <f t="shared" ref="N6:S6" si="1">B2</f>
        <v>NVDA</v>
      </c>
      <c r="O6" s="28" t="str">
        <f t="shared" si="1"/>
        <v>NKE</v>
      </c>
      <c r="P6" s="28" t="str">
        <f t="shared" si="1"/>
        <v>V</v>
      </c>
      <c r="Q6" s="28" t="str">
        <f t="shared" si="1"/>
        <v>FSEAX</v>
      </c>
      <c r="R6" s="28" t="str">
        <f t="shared" si="1"/>
        <v>BND</v>
      </c>
      <c r="S6" s="28" t="str">
        <f t="shared" si="1"/>
        <v>SPY</v>
      </c>
    </row>
    <row r="7">
      <c r="B7" s="19">
        <f>Portfolio!B6</f>
        <v>0.007424694772</v>
      </c>
      <c r="C7" s="19">
        <f>Portfolio!C6</f>
        <v>0.01190584542</v>
      </c>
      <c r="D7" s="19">
        <f>Portfolio!D6</f>
        <v>0.007299293089</v>
      </c>
      <c r="E7" s="19">
        <f>Portfolio!E6</f>
        <v>0.01648596783</v>
      </c>
      <c r="F7" s="19">
        <f>Portfolio!F6</f>
        <v>0.003428751966</v>
      </c>
      <c r="G7" s="19">
        <f>Portfolio!G6</f>
        <v>0.009546508292</v>
      </c>
      <c r="I7" s="28" t="str">
        <f>F2</f>
        <v>BND</v>
      </c>
      <c r="J7" s="82">
        <f>(COVAR(F4:F253,G4:G253))/(VAR(G4:G253))</f>
        <v>0.1185095177</v>
      </c>
      <c r="K7" s="19">
        <f>'Stock Data'!F4</f>
        <v>1.01</v>
      </c>
      <c r="L7" s="80"/>
      <c r="M7" s="26" t="s">
        <v>34</v>
      </c>
      <c r="N7" s="82">
        <f>J3</f>
        <v>2.038247722</v>
      </c>
      <c r="O7" s="82">
        <f>J4</f>
        <v>1.331228345</v>
      </c>
      <c r="P7" s="82">
        <f>J5</f>
        <v>0.8618072298</v>
      </c>
      <c r="Q7" s="82">
        <f>J6</f>
        <v>0.7838230485</v>
      </c>
      <c r="R7" s="82">
        <f>J7</f>
        <v>0.1185095177</v>
      </c>
      <c r="S7" s="82">
        <f>J8</f>
        <v>0.996</v>
      </c>
    </row>
    <row r="8">
      <c r="B8" s="19">
        <f>Portfolio!B7</f>
        <v>-0.01479773138</v>
      </c>
      <c r="C8" s="19">
        <f>Portfolio!C7</f>
        <v>0.005981941057</v>
      </c>
      <c r="D8" s="19">
        <f>Portfolio!D7</f>
        <v>-0.004672905699</v>
      </c>
      <c r="E8" s="19">
        <f>Portfolio!E7</f>
        <v>0.0228361183</v>
      </c>
      <c r="F8" s="19">
        <f>Portfolio!F7</f>
        <v>-0.004089406107</v>
      </c>
      <c r="G8" s="19">
        <f>Portfolio!G7</f>
        <v>-0.01093168729</v>
      </c>
      <c r="I8" s="27" t="s">
        <v>6</v>
      </c>
      <c r="J8" s="82">
        <f>(COVAR(G4:G253,G4:G253))/(VAR(G4:G253))</f>
        <v>0.996</v>
      </c>
      <c r="L8" s="80"/>
      <c r="M8" s="26" t="s">
        <v>106</v>
      </c>
      <c r="N8" s="42">
        <f>N3+(N7*(N4-N3))</f>
        <v>-0.01161958546</v>
      </c>
      <c r="O8" s="42">
        <f>N3+(O7*(N4-N3))</f>
        <v>0.01013633839</v>
      </c>
      <c r="P8" s="42">
        <f>N3+(P7*(N4-N3))</f>
        <v>0.02458104865</v>
      </c>
      <c r="Q8" s="42">
        <f>N3+(Q7*(N4-N3))</f>
        <v>0.02698072533</v>
      </c>
      <c r="R8" s="42">
        <f>N3+(R7*(N4-N3))</f>
        <v>0.04745330498</v>
      </c>
      <c r="S8" s="42">
        <f>N3+(S7*(N4-N3))</f>
        <v>0.02045175915</v>
      </c>
    </row>
    <row r="9">
      <c r="B9" s="19">
        <f>Portfolio!B8</f>
        <v>-0.03270402713</v>
      </c>
      <c r="C9" s="19">
        <f>Portfolio!C8</f>
        <v>-0.03153791672</v>
      </c>
      <c r="D9" s="19">
        <f>Portfolio!D8</f>
        <v>-0.03522682096</v>
      </c>
      <c r="E9" s="19">
        <f>Portfolio!E8</f>
        <v>-0.03537219296</v>
      </c>
      <c r="F9" s="19">
        <f>Portfolio!F8</f>
        <v>-0.001322738244</v>
      </c>
      <c r="G9" s="19">
        <f>Portfolio!G8</f>
        <v>-0.02407026592</v>
      </c>
      <c r="L9" s="80"/>
    </row>
    <row r="10">
      <c r="B10" s="19">
        <f>Portfolio!B9</f>
        <v>-0.06135206215</v>
      </c>
      <c r="C10" s="19">
        <f>Portfolio!C9</f>
        <v>-0.03317490174</v>
      </c>
      <c r="D10" s="19">
        <f>Portfolio!D9</f>
        <v>-0.03254567638</v>
      </c>
      <c r="E10" s="19">
        <f>Portfolio!E9</f>
        <v>-0.007385921302</v>
      </c>
      <c r="F10" s="19">
        <f>Portfolio!F9</f>
        <v>-0.00850728207</v>
      </c>
      <c r="G10" s="19">
        <f>Portfolio!G9</f>
        <v>-0.02942433131</v>
      </c>
      <c r="L10" s="80"/>
    </row>
    <row r="11">
      <c r="B11" s="19">
        <f>Portfolio!B10</f>
        <v>-0.08140357929</v>
      </c>
      <c r="C11" s="19">
        <f>Portfolio!C10</f>
        <v>-0.03810916279</v>
      </c>
      <c r="D11" s="19">
        <f>Portfolio!D10</f>
        <v>-0.03701573869</v>
      </c>
      <c r="E11" s="19">
        <f>Portfolio!E10</f>
        <v>-0.04439156389</v>
      </c>
      <c r="F11" s="19">
        <f>Portfolio!F10</f>
        <v>-0.01628468787</v>
      </c>
      <c r="G11" s="19">
        <f>Portfolio!G10</f>
        <v>-0.03870773032</v>
      </c>
      <c r="L11" s="80"/>
    </row>
    <row r="12">
      <c r="B12" s="19">
        <f>Portfolio!B11</f>
        <v>0.01200662385</v>
      </c>
      <c r="C12" s="19">
        <f>Portfolio!C11</f>
        <v>0.00253209573</v>
      </c>
      <c r="D12" s="19">
        <f>Portfolio!D11</f>
        <v>0.00653229034</v>
      </c>
      <c r="E12" s="19">
        <f>Portfolio!E11</f>
        <v>0.02325365312</v>
      </c>
      <c r="F12" s="19">
        <f>Portfolio!F11</f>
        <v>-0.005442108669</v>
      </c>
      <c r="G12" s="19">
        <f>Portfolio!G11</f>
        <v>-0.003017895937</v>
      </c>
      <c r="L12" s="80"/>
    </row>
    <row r="13">
      <c r="B13" s="19">
        <f>Portfolio!B12</f>
        <v>0.0427095958</v>
      </c>
      <c r="C13" s="19">
        <f>Portfolio!C12</f>
        <v>0.02426957951</v>
      </c>
      <c r="D13" s="19">
        <f>Portfolio!D12</f>
        <v>0.01354978617</v>
      </c>
      <c r="E13" s="19">
        <f>Portfolio!E12</f>
        <v>0.01582863363</v>
      </c>
      <c r="F13" s="19">
        <f>Portfolio!F12</f>
        <v>0.01139453441</v>
      </c>
      <c r="G13" s="19">
        <f>Portfolio!G12</f>
        <v>0.01415567199</v>
      </c>
      <c r="L13" s="80"/>
      <c r="M13" s="50" t="s">
        <v>107</v>
      </c>
      <c r="N13" s="19"/>
    </row>
    <row r="14">
      <c r="B14" s="19">
        <f>Portfolio!B13</f>
        <v>-0.05766044865</v>
      </c>
      <c r="C14" s="19">
        <f>Portfolio!C13</f>
        <v>-0.05732435103</v>
      </c>
      <c r="D14" s="19">
        <f>Portfolio!D13</f>
        <v>-0.03691912693</v>
      </c>
      <c r="E14" s="19">
        <f>Portfolio!E13</f>
        <v>-0.03081324857</v>
      </c>
      <c r="F14" s="19">
        <f>Portfolio!F13</f>
        <v>0.002155807866</v>
      </c>
      <c r="G14" s="19">
        <f>Portfolio!G13</f>
        <v>-0.03365610385</v>
      </c>
      <c r="L14" s="80"/>
      <c r="M14" s="26" t="s">
        <v>108</v>
      </c>
      <c r="N14" s="19" t="s">
        <v>109</v>
      </c>
    </row>
    <row r="15">
      <c r="B15" s="19">
        <f>Portfolio!B14</f>
        <v>0.01772549199</v>
      </c>
      <c r="C15" s="19">
        <f>Portfolio!C14</f>
        <v>0.002051600095</v>
      </c>
      <c r="D15" s="19">
        <f>Portfolio!D14</f>
        <v>0.005065129834</v>
      </c>
      <c r="E15" s="19">
        <f>Portfolio!E14</f>
        <v>0.0144436087</v>
      </c>
      <c r="F15" s="19">
        <f>Portfolio!F14</f>
        <v>0.0005381189617</v>
      </c>
      <c r="G15" s="19">
        <f>Portfolio!G14</f>
        <v>-0.002156992612</v>
      </c>
      <c r="L15" s="80"/>
      <c r="M15" s="26">
        <v>-1.0</v>
      </c>
      <c r="N15" s="42">
        <f>N3+(M15*(N4-N3))</f>
        <v>0.08187132616</v>
      </c>
    </row>
    <row r="16">
      <c r="B16" s="19">
        <f>Portfolio!B15</f>
        <v>0.04229195161</v>
      </c>
      <c r="C16" s="19">
        <f>Portfolio!C15</f>
        <v>0.01240645507</v>
      </c>
      <c r="D16" s="19">
        <f>Portfolio!D15</f>
        <v>0.02278976919</v>
      </c>
      <c r="E16" s="19">
        <f>Portfolio!E15</f>
        <v>0.02273742463</v>
      </c>
      <c r="F16" s="19">
        <f>Portfolio!F15</f>
        <v>-0.004584017858</v>
      </c>
      <c r="G16" s="19">
        <f>Portfolio!G15</f>
        <v>0.02486198832</v>
      </c>
      <c r="L16" s="80"/>
      <c r="M16" s="26">
        <v>-0.5</v>
      </c>
      <c r="N16" s="42">
        <f>N3+(M16*(N4-N3))</f>
        <v>0.06648566308</v>
      </c>
    </row>
    <row r="17">
      <c r="B17" s="19">
        <f>Portfolio!B16</f>
        <v>-0.01251305847</v>
      </c>
      <c r="C17" s="19">
        <f>Portfolio!C16</f>
        <v>-0.03520964862</v>
      </c>
      <c r="D17" s="19">
        <f>Portfolio!D16</f>
        <v>-0.002936515807</v>
      </c>
      <c r="E17" s="19">
        <f>Portfolio!E16</f>
        <v>-0.01599612887</v>
      </c>
      <c r="F17" s="19">
        <f>Portfolio!F16</f>
        <v>0.008209466682</v>
      </c>
      <c r="G17" s="19">
        <f>Portfolio!G16</f>
        <v>-0.00181461897</v>
      </c>
      <c r="L17" s="80"/>
      <c r="M17" s="26">
        <v>0.0</v>
      </c>
      <c r="N17" s="42">
        <f>N3+(M17*(N4-N3))</f>
        <v>0.0511</v>
      </c>
    </row>
    <row r="18">
      <c r="B18" s="19">
        <f>Portfolio!B17</f>
        <v>-0.008286105259</v>
      </c>
      <c r="C18" s="19">
        <f>Portfolio!C17</f>
        <v>0.02893309119</v>
      </c>
      <c r="D18" s="19">
        <f>Portfolio!D17</f>
        <v>0.01444471131</v>
      </c>
      <c r="E18" s="19">
        <f>Portfolio!E17</f>
        <v>0.01916484022</v>
      </c>
      <c r="F18" s="19">
        <f>Portfolio!F17</f>
        <v>0.004813486967</v>
      </c>
      <c r="G18" s="19">
        <f>Portfolio!G17</f>
        <v>0.009754832982</v>
      </c>
      <c r="L18" s="80"/>
      <c r="M18" s="26">
        <v>0.5</v>
      </c>
      <c r="N18" s="42">
        <f>N3+(M18*(N4-N3))</f>
        <v>0.03571433692</v>
      </c>
    </row>
    <row r="19">
      <c r="B19" s="19">
        <f>Portfolio!B18</f>
        <v>0.05404448482</v>
      </c>
      <c r="C19" s="19">
        <f>Portfolio!C18</f>
        <v>0.04445984949</v>
      </c>
      <c r="D19" s="19">
        <f>Portfolio!D18</f>
        <v>0.04412002949</v>
      </c>
      <c r="E19" s="19">
        <f>Portfolio!E18</f>
        <v>0.03573660917</v>
      </c>
      <c r="F19" s="19">
        <f>Portfolio!F18</f>
        <v>-0.001869146034</v>
      </c>
      <c r="G19" s="19">
        <f>Portfolio!G18</f>
        <v>0.03129890507</v>
      </c>
      <c r="L19" s="80"/>
      <c r="M19" s="26">
        <v>1.0</v>
      </c>
      <c r="N19" s="42">
        <f>N3+(M19*(N4-N3))</f>
        <v>0.02032867384</v>
      </c>
    </row>
    <row r="20">
      <c r="B20" s="19">
        <f>Portfolio!B19</f>
        <v>-0.01512011757</v>
      </c>
      <c r="C20" s="19">
        <f>Portfolio!C19</f>
        <v>-0.02157555566</v>
      </c>
      <c r="D20" s="19">
        <f>Portfolio!D19</f>
        <v>-0.009533878328</v>
      </c>
      <c r="E20" s="19">
        <f>Portfolio!E19</f>
        <v>-0.003312552356</v>
      </c>
      <c r="F20" s="19">
        <f>Portfolio!F19</f>
        <v>-0.004822527669</v>
      </c>
      <c r="G20" s="19">
        <f>Portfolio!G19</f>
        <v>-0.00382702005</v>
      </c>
      <c r="L20" s="80"/>
    </row>
    <row r="21" ht="15.75" customHeight="1">
      <c r="B21" s="19">
        <f>Portfolio!B20</f>
        <v>-0.05401449708</v>
      </c>
      <c r="C21" s="19">
        <f>Portfolio!C20</f>
        <v>-0.07242474912</v>
      </c>
      <c r="D21" s="19">
        <f>Portfolio!D20</f>
        <v>-0.02708790941</v>
      </c>
      <c r="E21" s="19">
        <f>Portfolio!E20</f>
        <v>-0.01413720995</v>
      </c>
      <c r="F21" s="19">
        <f>Portfolio!F20</f>
        <v>0.0005369982569</v>
      </c>
      <c r="G21" s="19">
        <f>Portfolio!G20</f>
        <v>-0.02064449093</v>
      </c>
      <c r="L21" s="80"/>
    </row>
    <row r="22" ht="15.75" customHeight="1">
      <c r="B22" s="19">
        <f>Portfolio!B21</f>
        <v>-0.02791710883</v>
      </c>
      <c r="C22" s="19">
        <f>Portfolio!C21</f>
        <v>0.004562460007</v>
      </c>
      <c r="D22" s="19">
        <f>Portfolio!D21</f>
        <v>0.006941353847</v>
      </c>
      <c r="E22" s="19">
        <f>Portfolio!E21</f>
        <v>-0.004670480605</v>
      </c>
      <c r="F22" s="19">
        <f>Portfolio!F21</f>
        <v>0.005754448646</v>
      </c>
      <c r="G22" s="19">
        <f>Portfolio!G21</f>
        <v>-0.0008147229825</v>
      </c>
      <c r="L22" s="80"/>
    </row>
    <row r="23" ht="15.75" customHeight="1">
      <c r="B23" s="19">
        <f>Portfolio!B22</f>
        <v>-0.02495163533</v>
      </c>
      <c r="C23" s="19">
        <f>Portfolio!C22</f>
        <v>-0.01022158343</v>
      </c>
      <c r="D23" s="19">
        <f>Portfolio!D22</f>
        <v>-0.01316904426</v>
      </c>
      <c r="E23" s="19">
        <f>Portfolio!E22</f>
        <v>-0.006523180169</v>
      </c>
      <c r="F23" s="19">
        <f>Portfolio!F22</f>
        <v>0.004260991686</v>
      </c>
      <c r="G23" s="19">
        <f>Portfolio!G22</f>
        <v>-0.008157481359</v>
      </c>
      <c r="L23" s="80"/>
      <c r="M23" s="29" t="s">
        <v>110</v>
      </c>
    </row>
    <row r="24" ht="15.75" customHeight="1">
      <c r="B24" s="19">
        <f>Portfolio!B23</f>
        <v>-0.04286081651</v>
      </c>
      <c r="C24" s="19">
        <f>Portfolio!C23</f>
        <v>-0.01003053955</v>
      </c>
      <c r="D24" s="19">
        <f>Portfolio!D23</f>
        <v>0.01156371128</v>
      </c>
      <c r="E24" s="19">
        <f>Portfolio!E23</f>
        <v>-0.0007857274306</v>
      </c>
      <c r="F24" s="19">
        <f>Portfolio!F23</f>
        <v>0.005961427167</v>
      </c>
      <c r="G24" s="19">
        <f>Portfolio!G23</f>
        <v>0.01052097419</v>
      </c>
      <c r="L24" s="80"/>
      <c r="M24" s="29" t="s">
        <v>111</v>
      </c>
      <c r="O24" s="85">
        <f>((1+Portfolio!L2)^252)-1</f>
        <v>1.074994063</v>
      </c>
    </row>
    <row r="25" ht="15.75" customHeight="1">
      <c r="B25" s="19">
        <f>Portfolio!B24</f>
        <v>0.02991373772</v>
      </c>
      <c r="C25" s="19">
        <f>Portfolio!C24</f>
        <v>0.03056198931</v>
      </c>
      <c r="D25" s="19">
        <f>Portfolio!D24</f>
        <v>0.006804789831</v>
      </c>
      <c r="E25" s="19">
        <f>Portfolio!E24</f>
        <v>0.009646874573</v>
      </c>
      <c r="F25" s="19">
        <f>Portfolio!F24</f>
        <v>0.001715566297</v>
      </c>
      <c r="G25" s="19">
        <f>Portfolio!G24</f>
        <v>0.00188679568</v>
      </c>
      <c r="L25" s="80"/>
      <c r="M25" s="29" t="s">
        <v>112</v>
      </c>
      <c r="O25" s="86">
        <f>N8</f>
        <v>-0.01161958546</v>
      </c>
    </row>
    <row r="26" ht="15.75" customHeight="1">
      <c r="B26" s="19">
        <f>Portfolio!B25</f>
        <v>0.01103223783</v>
      </c>
      <c r="C26" s="19">
        <f>Portfolio!C25</f>
        <v>-0.0008630736446</v>
      </c>
      <c r="D26" s="19">
        <f>Portfolio!D25</f>
        <v>0.002888026791</v>
      </c>
      <c r="E26" s="19">
        <f>Portfolio!E25</f>
        <v>-0.006769148472</v>
      </c>
      <c r="F26" s="19">
        <f>Portfolio!F25</f>
        <v>-0.006083857164</v>
      </c>
      <c r="G26" s="19">
        <f>Portfolio!G25</f>
        <v>0.003371650233</v>
      </c>
      <c r="L26" s="80"/>
      <c r="N26" s="1" t="s">
        <v>113</v>
      </c>
    </row>
    <row r="27" ht="15.75" customHeight="1">
      <c r="B27" s="19">
        <f>Portfolio!B26</f>
        <v>0.04699456983</v>
      </c>
      <c r="C27" s="19">
        <f>Portfolio!C26</f>
        <v>0.03673415468</v>
      </c>
      <c r="D27" s="19">
        <f>Portfolio!D26</f>
        <v>0.008318566529</v>
      </c>
      <c r="E27" s="19">
        <f>Portfolio!E26</f>
        <v>0.01991531022</v>
      </c>
      <c r="F27" s="19">
        <f>Portfolio!F26</f>
        <v>-0.002789759458</v>
      </c>
      <c r="G27" s="19">
        <f>Portfolio!G26</f>
        <v>0.01486609289</v>
      </c>
      <c r="L27" s="80"/>
      <c r="M27" s="29"/>
      <c r="N27" s="29"/>
      <c r="O27" s="29"/>
      <c r="P27" s="29"/>
      <c r="Q27" s="29"/>
      <c r="R27" s="29"/>
      <c r="S27" s="29"/>
      <c r="T27" s="29"/>
    </row>
    <row r="28" ht="15.75" customHeight="1">
      <c r="B28" s="19">
        <f>Portfolio!B27</f>
        <v>-0.001261970104</v>
      </c>
      <c r="C28" s="19">
        <f>Portfolio!C27</f>
        <v>-0.001851310376</v>
      </c>
      <c r="D28" s="19">
        <f>Portfolio!D27</f>
        <v>0.003789673955</v>
      </c>
      <c r="E28" s="19">
        <f>Portfolio!E27</f>
        <v>-0.007970141072</v>
      </c>
      <c r="F28" s="19">
        <f>Portfolio!F27</f>
        <v>-0.003331337702</v>
      </c>
      <c r="G28" s="19">
        <f>Portfolio!G27</f>
        <v>-0.0008229226573</v>
      </c>
      <c r="L28" s="80"/>
      <c r="M28" s="87"/>
      <c r="N28" s="29"/>
      <c r="O28" s="29"/>
      <c r="P28" s="29"/>
      <c r="Q28" s="29"/>
      <c r="R28" s="29"/>
      <c r="S28" s="29"/>
      <c r="T28" s="29"/>
    </row>
    <row r="29" ht="15.75" customHeight="1">
      <c r="B29" s="19">
        <f>Portfolio!B28</f>
        <v>-0.04427958451</v>
      </c>
      <c r="C29" s="19">
        <f>Portfolio!C28</f>
        <v>-0.02647543849</v>
      </c>
      <c r="D29" s="19">
        <f>Portfolio!D28</f>
        <v>0.007292649024</v>
      </c>
      <c r="E29" s="19">
        <f>Portfolio!E28</f>
        <v>-0.03627206948</v>
      </c>
      <c r="F29" s="19">
        <f>Portfolio!F28</f>
        <v>0.003730340181</v>
      </c>
      <c r="G29" s="19">
        <f>Portfolio!G28</f>
        <v>-0.01148932774</v>
      </c>
      <c r="L29" s="80"/>
      <c r="M29" s="29"/>
      <c r="N29" s="29"/>
      <c r="O29" s="29"/>
      <c r="P29" s="29"/>
      <c r="Q29" s="29"/>
      <c r="R29" s="29"/>
      <c r="S29" s="29"/>
      <c r="T29" s="29"/>
    </row>
    <row r="30" ht="15.75" customHeight="1">
      <c r="B30" s="19">
        <f>Portfolio!B29</f>
        <v>-0.004630536649</v>
      </c>
      <c r="C30" s="19">
        <f>Portfolio!C29</f>
        <v>-0.01292687107</v>
      </c>
      <c r="D30" s="19">
        <f>Portfolio!D29</f>
        <v>-0.001171030665</v>
      </c>
      <c r="E30" s="19">
        <f>Portfolio!E29</f>
        <v>-0.006444759149</v>
      </c>
      <c r="F30" s="19">
        <f>Portfolio!F29</f>
        <v>0.001727297325</v>
      </c>
      <c r="G30" s="19">
        <f>Portfolio!G29</f>
        <v>-0.008888313055</v>
      </c>
      <c r="L30" s="80"/>
      <c r="M30" s="29"/>
      <c r="N30" s="29"/>
      <c r="O30" s="29"/>
      <c r="P30" s="29"/>
      <c r="Q30" s="29"/>
      <c r="R30" s="29"/>
      <c r="S30" s="29"/>
      <c r="T30" s="29"/>
    </row>
    <row r="31" ht="15.75" customHeight="1">
      <c r="B31" s="19">
        <f>Portfolio!B30</f>
        <v>0.005422164866</v>
      </c>
      <c r="C31" s="19">
        <f>Portfolio!C30</f>
        <v>0.01292687107</v>
      </c>
      <c r="D31" s="19">
        <f>Portfolio!D30</f>
        <v>-0.003276590448</v>
      </c>
      <c r="E31" s="19">
        <f>Portfolio!E30</f>
        <v>0.001615101315</v>
      </c>
      <c r="F31" s="19">
        <f>Portfolio!F30</f>
        <v>0.003180890645</v>
      </c>
      <c r="G31" s="19">
        <f>Portfolio!G30</f>
        <v>-0.005265525865</v>
      </c>
      <c r="L31" s="80"/>
      <c r="M31" s="29"/>
      <c r="N31" s="29"/>
      <c r="O31" s="29"/>
      <c r="P31" s="29"/>
      <c r="Q31" s="29"/>
      <c r="R31" s="29"/>
      <c r="S31" s="29"/>
      <c r="T31" s="29"/>
    </row>
    <row r="32" ht="15.75" customHeight="1">
      <c r="B32" s="19">
        <f>Portfolio!B31</f>
        <v>0.01362348815</v>
      </c>
      <c r="C32" s="19">
        <f>Portfolio!C31</f>
        <v>-0.01814478794</v>
      </c>
      <c r="D32" s="19">
        <f>Portfolio!D31</f>
        <v>0.008584211171</v>
      </c>
      <c r="E32" s="19">
        <f>Portfolio!E31</f>
        <v>-0.002962965131</v>
      </c>
      <c r="F32" s="19">
        <f>Portfolio!F31</f>
        <v>-0.003180890645</v>
      </c>
      <c r="G32" s="19">
        <f>Portfolio!G31</f>
        <v>-0.002431438709</v>
      </c>
      <c r="L32" s="80"/>
      <c r="M32" s="29"/>
      <c r="N32" s="29"/>
      <c r="O32" s="29"/>
      <c r="P32" s="29"/>
      <c r="Q32" s="29"/>
      <c r="R32" s="29"/>
      <c r="S32" s="29"/>
      <c r="T32" s="29"/>
    </row>
    <row r="33" ht="15.75" customHeight="1">
      <c r="B33" s="19">
        <f>Portfolio!B32</f>
        <v>0.025054269</v>
      </c>
      <c r="C33" s="19">
        <f>Portfolio!C32</f>
        <v>0.01423644681</v>
      </c>
      <c r="D33" s="19">
        <f>Portfolio!D32</f>
        <v>0.0198587559</v>
      </c>
      <c r="E33" s="19">
        <f>Portfolio!E32</f>
        <v>0.001347863816</v>
      </c>
      <c r="F33" s="19">
        <f>Portfolio!F32</f>
        <v>0.003577768343</v>
      </c>
      <c r="G33" s="19">
        <f>Portfolio!G32</f>
        <v>0.01892487</v>
      </c>
      <c r="L33" s="80"/>
    </row>
    <row r="34" ht="15.75" customHeight="1">
      <c r="B34" s="19">
        <f>Portfolio!B33</f>
        <v>0.0212794026</v>
      </c>
      <c r="C34" s="19">
        <f>Portfolio!C33</f>
        <v>-0.007285260401</v>
      </c>
      <c r="D34" s="19">
        <f>Portfolio!D33</f>
        <v>-0.01356514989</v>
      </c>
      <c r="E34" s="19">
        <f>Portfolio!E33</f>
        <v>0.002152907182</v>
      </c>
      <c r="F34" s="19">
        <f>Portfolio!F33</f>
        <v>-0.003046899071</v>
      </c>
      <c r="G34" s="19">
        <f>Portfolio!G33</f>
        <v>-0.008291211208</v>
      </c>
      <c r="L34" s="80"/>
    </row>
    <row r="35" ht="15.75" customHeight="1">
      <c r="B35" s="19">
        <f>Portfolio!B34</f>
        <v>0.05386128248</v>
      </c>
      <c r="C35" s="19">
        <f>Portfolio!C34</f>
        <v>0.04927567352</v>
      </c>
      <c r="D35" s="19">
        <f>Portfolio!D34</f>
        <v>0.03065317969</v>
      </c>
      <c r="E35" s="19">
        <f>Portfolio!E34</f>
        <v>0.01573575566</v>
      </c>
      <c r="F35" s="19">
        <f>Portfolio!F34</f>
        <v>-0.0007964561027</v>
      </c>
      <c r="G35" s="19">
        <f>Portfolio!G34</f>
        <v>0.02666060876</v>
      </c>
      <c r="L35" s="80"/>
    </row>
    <row r="36" ht="15.75" customHeight="1">
      <c r="B36" s="19">
        <f>Portfolio!B35</f>
        <v>0.04684904444</v>
      </c>
      <c r="C36" s="19">
        <f>Portfolio!C35</f>
        <v>0.01743120825</v>
      </c>
      <c r="D36" s="19">
        <f>Portfolio!D35</f>
        <v>-0.001358260756</v>
      </c>
      <c r="E36" s="19">
        <f>Portfolio!E35</f>
        <v>-0.0005294070991</v>
      </c>
      <c r="F36" s="19">
        <f>Portfolio!F35</f>
        <v>-0.0009299237051</v>
      </c>
      <c r="G36" s="19">
        <f>Portfolio!G35</f>
        <v>0.006352938804</v>
      </c>
      <c r="L36" s="80"/>
    </row>
    <row r="37" ht="15.75" customHeight="1">
      <c r="B37" s="19">
        <f>Portfolio!B36</f>
        <v>0.01355400705</v>
      </c>
      <c r="C37" s="19">
        <f>Portfolio!C36</f>
        <v>0.004579561641</v>
      </c>
      <c r="D37" s="19">
        <f>Portfolio!D36</f>
        <v>0.01312993543</v>
      </c>
      <c r="E37" s="19">
        <f>Portfolio!E36</f>
        <v>0.01158209856</v>
      </c>
      <c r="F37" s="19">
        <f>Portfolio!F36</f>
        <v>0.008206571592</v>
      </c>
      <c r="G37" s="19">
        <f>Portfolio!G36</f>
        <v>0.01013169615</v>
      </c>
      <c r="L37" s="80"/>
    </row>
    <row r="38" ht="15.75" customHeight="1">
      <c r="B38" s="19">
        <f>Portfolio!B37</f>
        <v>-0.04134150848</v>
      </c>
      <c r="C38" s="19">
        <f>Portfolio!C37</f>
        <v>-0.02265205065</v>
      </c>
      <c r="D38" s="19">
        <f>Portfolio!D37</f>
        <v>-0.01158451163</v>
      </c>
      <c r="E38" s="19">
        <f>Portfolio!E37</f>
        <v>-0.02196140651</v>
      </c>
      <c r="F38" s="19">
        <f>Portfolio!F37</f>
        <v>0.008139758526</v>
      </c>
      <c r="G38" s="19">
        <f>Portfolio!G37</f>
        <v>-0.009321408191</v>
      </c>
      <c r="L38" s="80"/>
    </row>
    <row r="39" ht="15.75" customHeight="1">
      <c r="B39" s="19">
        <f>Portfolio!B38</f>
        <v>-0.01718003377</v>
      </c>
      <c r="C39" s="19">
        <f>Portfolio!C38</f>
        <v>0.001465165084</v>
      </c>
      <c r="D39" s="19">
        <f>Portfolio!D38</f>
        <v>0.002663772394</v>
      </c>
      <c r="E39" s="19">
        <f>Portfolio!E38</f>
        <v>0.002404810714</v>
      </c>
      <c r="F39" s="19">
        <f>Portfolio!F38</f>
        <v>-0.003667884647</v>
      </c>
      <c r="G39" s="19">
        <f>Portfolio!G38</f>
        <v>0.001214203468</v>
      </c>
      <c r="L39" s="80"/>
    </row>
    <row r="40" ht="15.75" customHeight="1">
      <c r="B40" s="19">
        <f>Portfolio!B39</f>
        <v>-0.02926574686</v>
      </c>
      <c r="C40" s="19">
        <f>Portfolio!C39</f>
        <v>-0.03805011489</v>
      </c>
      <c r="D40" s="19">
        <f>Portfolio!D39</f>
        <v>-0.008341968717</v>
      </c>
      <c r="E40" s="19">
        <f>Portfolio!E39</f>
        <v>-0.01181227157</v>
      </c>
      <c r="F40" s="19">
        <f>Portfolio!F39</f>
        <v>0.0002624852431</v>
      </c>
      <c r="G40" s="19">
        <f>Portfolio!G39</f>
        <v>-0.01190155154</v>
      </c>
      <c r="L40" s="80"/>
    </row>
    <row r="41" ht="15.75" customHeight="1">
      <c r="B41" s="19">
        <f>Portfolio!B40</f>
        <v>0.07327807228</v>
      </c>
      <c r="C41" s="19">
        <f>Portfolio!C40</f>
        <v>0.02497082739</v>
      </c>
      <c r="D41" s="19">
        <f>Portfolio!D40</f>
        <v>-0.009551822062</v>
      </c>
      <c r="E41" s="19">
        <f>Portfolio!E40</f>
        <v>0.02137412359</v>
      </c>
      <c r="F41" s="19">
        <f>Portfolio!F40</f>
        <v>0.002751380689</v>
      </c>
      <c r="G41" s="19">
        <f>Portfolio!G40</f>
        <v>0.02563496654</v>
      </c>
      <c r="L41" s="80"/>
    </row>
    <row r="42" ht="15.75" customHeight="1">
      <c r="B42" s="19">
        <f>Portfolio!B41</f>
        <v>0.01084598352</v>
      </c>
      <c r="C42" s="19">
        <f>Portfolio!C41</f>
        <v>0.03971626458</v>
      </c>
      <c r="D42" s="19">
        <f>Portfolio!D41</f>
        <v>0.004172425499</v>
      </c>
      <c r="E42" s="19">
        <f>Portfolio!E41</f>
        <v>-0.006364433937</v>
      </c>
      <c r="F42" s="19">
        <f>Portfolio!F41</f>
        <v>0.006910504109</v>
      </c>
      <c r="G42" s="19">
        <f>Portfolio!G41</f>
        <v>0.01246438037</v>
      </c>
      <c r="L42" s="80"/>
    </row>
    <row r="43" ht="15.75" customHeight="1">
      <c r="B43" s="19">
        <f>Portfolio!B42</f>
        <v>0.009904133827</v>
      </c>
      <c r="C43" s="19">
        <f>Portfolio!C42</f>
        <v>0.02368585295</v>
      </c>
      <c r="D43" s="19">
        <f>Portfolio!D42</f>
        <v>0.003589457344</v>
      </c>
      <c r="E43" s="19">
        <f>Portfolio!E42</f>
        <v>-0.01042926942</v>
      </c>
      <c r="F43" s="19">
        <f>Portfolio!F42</f>
        <v>-0.0007798908443</v>
      </c>
      <c r="G43" s="19">
        <f>Portfolio!G42</f>
        <v>0.01447347717</v>
      </c>
      <c r="L43" s="80"/>
    </row>
    <row r="44" ht="15.75" customHeight="1">
      <c r="B44" s="19">
        <f>Portfolio!B43</f>
        <v>0.01518988299</v>
      </c>
      <c r="C44" s="19">
        <f>Portfolio!C43</f>
        <v>-0.00540961966</v>
      </c>
      <c r="D44" s="19">
        <f>Portfolio!D43</f>
        <v>-0.00354216724</v>
      </c>
      <c r="E44" s="19">
        <f>Portfolio!E43</f>
        <v>-0.002422286141</v>
      </c>
      <c r="F44" s="19">
        <f>Portfolio!F43</f>
        <v>0.002337966974</v>
      </c>
      <c r="G44" s="19">
        <f>Portfolio!G43</f>
        <v>-0.002965632567</v>
      </c>
      <c r="L44" s="80"/>
    </row>
    <row r="45" ht="15.75" customHeight="1">
      <c r="B45" s="19">
        <f>Portfolio!B44</f>
        <v>0.004598655559</v>
      </c>
      <c r="C45" s="19">
        <f>Portfolio!C44</f>
        <v>-0.02238343549</v>
      </c>
      <c r="D45" s="19">
        <f>Portfolio!D44</f>
        <v>-0.02442536086</v>
      </c>
      <c r="E45" s="19">
        <f>Portfolio!E44</f>
        <v>-0.001078484857</v>
      </c>
      <c r="F45" s="19">
        <f>Portfolio!F44</f>
        <v>-0.01017089188</v>
      </c>
      <c r="G45" s="19">
        <f>Portfolio!G44</f>
        <v>-0.006619202857</v>
      </c>
      <c r="L45" s="80"/>
    </row>
    <row r="46" ht="15.75" customHeight="1">
      <c r="B46" s="19">
        <f>Portfolio!B45</f>
        <v>0.0196163222</v>
      </c>
      <c r="C46" s="19">
        <f>Portfolio!C45</f>
        <v>0.02220840706</v>
      </c>
      <c r="D46" s="19">
        <f>Portfolio!D45</f>
        <v>0.01070560954</v>
      </c>
      <c r="E46" s="19">
        <f>Portfolio!E45</f>
        <v>0.01073262233</v>
      </c>
      <c r="F46" s="19">
        <f>Portfolio!F45</f>
        <v>0.004967940569</v>
      </c>
      <c r="G46" s="19">
        <f>Portfolio!G45</f>
        <v>0.01553815148</v>
      </c>
      <c r="L46" s="80"/>
    </row>
    <row r="47" ht="15.75" customHeight="1">
      <c r="B47" s="19">
        <f>Portfolio!B46</f>
        <v>0.01689974675</v>
      </c>
      <c r="C47" s="19">
        <f>Portfolio!C46</f>
        <v>0.001748592842</v>
      </c>
      <c r="D47" s="19">
        <f>Portfolio!D46</f>
        <v>0.02365321807</v>
      </c>
      <c r="E47" s="19">
        <f>Portfolio!E46</f>
        <v>0.01167429003</v>
      </c>
      <c r="F47" s="19">
        <f>Portfolio!F46</f>
        <v>0.002474804211</v>
      </c>
      <c r="G47" s="19">
        <f>Portfolio!G46</f>
        <v>-0.0006758200435</v>
      </c>
      <c r="L47" s="80"/>
    </row>
    <row r="48" ht="15.75" customHeight="1">
      <c r="B48" s="19">
        <f>Portfolio!B47</f>
        <v>-0.01183133391</v>
      </c>
      <c r="C48" s="19">
        <f>Portfolio!C47</f>
        <v>-0.005342688285</v>
      </c>
      <c r="D48" s="19">
        <f>Portfolio!D47</f>
        <v>0.01118003923</v>
      </c>
      <c r="E48" s="19">
        <f>Portfolio!E47</f>
        <v>-0.004494336594</v>
      </c>
      <c r="F48" s="19">
        <f>Portfolio!F47</f>
        <v>-0.0113823821</v>
      </c>
      <c r="G48" s="19">
        <f>Portfolio!G47</f>
        <v>-0.001691586088</v>
      </c>
      <c r="L48" s="80"/>
    </row>
    <row r="49" ht="15.75" customHeight="1">
      <c r="B49" s="19">
        <f>Portfolio!B48</f>
        <v>-0.06505477669</v>
      </c>
      <c r="C49" s="19">
        <f>Portfolio!C48</f>
        <v>0.001140975226</v>
      </c>
      <c r="D49" s="19">
        <f>Portfolio!D48</f>
        <v>-0.01188293294</v>
      </c>
      <c r="E49" s="19">
        <f>Portfolio!E48</f>
        <v>-0.007980968035</v>
      </c>
      <c r="F49" s="19">
        <f>Portfolio!F48</f>
        <v>0.004463654634</v>
      </c>
      <c r="G49" s="19">
        <f>Portfolio!G48</f>
        <v>-0.001161607481</v>
      </c>
      <c r="L49" s="80"/>
    </row>
    <row r="50" ht="15.75" customHeight="1">
      <c r="B50" s="19">
        <f>Portfolio!B49</f>
        <v>-0.0405456616</v>
      </c>
      <c r="C50" s="19">
        <f>Portfolio!C49</f>
        <v>-0.03471857319</v>
      </c>
      <c r="D50" s="19">
        <f>Portfolio!D49</f>
        <v>-0.01444858218</v>
      </c>
      <c r="E50" s="19">
        <f>Portfolio!E49</f>
        <v>-0.008583743922</v>
      </c>
      <c r="F50" s="19">
        <f>Portfolio!F49</f>
        <v>-0.002229336792</v>
      </c>
      <c r="G50" s="19">
        <f>Portfolio!G49</f>
        <v>-0.003978907178</v>
      </c>
      <c r="L50" s="80"/>
    </row>
    <row r="51" ht="15.75" customHeight="1">
      <c r="B51" s="19">
        <f>Portfolio!B50</f>
        <v>0.05748676362</v>
      </c>
      <c r="C51" s="19">
        <f>Portfolio!C50</f>
        <v>0.02714610587</v>
      </c>
      <c r="D51" s="19">
        <f>Portfolio!D50</f>
        <v>0.008713053492</v>
      </c>
      <c r="E51" s="19">
        <f>Portfolio!E50</f>
        <v>0.010185052</v>
      </c>
      <c r="F51" s="19">
        <f>Portfolio!F50</f>
        <v>0.002753184392</v>
      </c>
      <c r="G51" s="19">
        <f>Portfolio!G50</f>
        <v>0.02078642946</v>
      </c>
      <c r="L51" s="80"/>
    </row>
    <row r="52" ht="15.75" customHeight="1">
      <c r="B52" s="19">
        <f>Portfolio!B51</f>
        <v>-0.008601862214</v>
      </c>
      <c r="C52" s="19">
        <f>Portfolio!C51</f>
        <v>0.008449258263</v>
      </c>
      <c r="D52" s="19">
        <f>Portfolio!D51</f>
        <v>-0.004820671847</v>
      </c>
      <c r="E52" s="19">
        <f>Portfolio!E51</f>
        <v>0.009289994067</v>
      </c>
      <c r="F52" s="19">
        <f>Portfolio!F51</f>
        <v>-0.005645652978</v>
      </c>
      <c r="G52" s="19">
        <f>Portfolio!G51</f>
        <v>0</v>
      </c>
      <c r="L52" s="80"/>
    </row>
    <row r="53" ht="15.75" customHeight="1">
      <c r="B53" s="19">
        <f>Portfolio!B52</f>
        <v>0.04186034813</v>
      </c>
      <c r="C53" s="19">
        <f>Portfolio!C52</f>
        <v>0.01711821804</v>
      </c>
      <c r="D53" s="19">
        <f>Portfolio!D52</f>
        <v>0.001183684225</v>
      </c>
      <c r="E53" s="19">
        <f>Portfolio!E52</f>
        <v>0.008418887317</v>
      </c>
      <c r="F53" s="19">
        <f>Portfolio!F52</f>
        <v>0.004597788067</v>
      </c>
      <c r="G53" s="19">
        <f>Portfolio!G52</f>
        <v>0.01678731424</v>
      </c>
      <c r="L53" s="80"/>
    </row>
    <row r="54" ht="15.75" customHeight="1">
      <c r="B54" s="19">
        <f>Portfolio!B53</f>
        <v>0.01711713966</v>
      </c>
      <c r="C54" s="19">
        <f>Portfolio!C53</f>
        <v>0.002151556405</v>
      </c>
      <c r="D54" s="19">
        <f>Portfolio!D53</f>
        <v>0.02380005266</v>
      </c>
      <c r="E54" s="19">
        <f>Portfolio!E53</f>
        <v>-0.006571189716</v>
      </c>
      <c r="F54" s="19">
        <f>Portfolio!F53</f>
        <v>0.001047864911</v>
      </c>
      <c r="G54" s="19">
        <f>Portfolio!G53</f>
        <v>0.004112298469</v>
      </c>
      <c r="L54" s="80"/>
    </row>
    <row r="55" ht="15.75" customHeight="1">
      <c r="B55" s="19">
        <f>Portfolio!B54</f>
        <v>-0.008071653646</v>
      </c>
      <c r="C55" s="19">
        <f>Portfolio!C54</f>
        <v>0.01484793909</v>
      </c>
      <c r="D55" s="19">
        <f>Portfolio!D54</f>
        <v>0.003321347296</v>
      </c>
      <c r="E55" s="19">
        <f>Portfolio!E54</f>
        <v>-0.001055329927</v>
      </c>
      <c r="F55" s="19">
        <f>Portfolio!F54</f>
        <v>-0.001310074897</v>
      </c>
      <c r="G55" s="19">
        <f>Portfolio!G54</f>
        <v>0.001956828343</v>
      </c>
      <c r="L55" s="80"/>
    </row>
    <row r="56" ht="15.75" customHeight="1">
      <c r="B56" s="19">
        <f>Portfolio!B55</f>
        <v>-0.02923832189</v>
      </c>
      <c r="C56" s="19">
        <f>Portfolio!C55</f>
        <v>-0.008677187616</v>
      </c>
      <c r="D56" s="19">
        <f>Portfolio!D55</f>
        <v>-0.01213930944</v>
      </c>
      <c r="E56" s="19">
        <f>Portfolio!E55</f>
        <v>-0.008217435131</v>
      </c>
      <c r="F56" s="19">
        <f>Portfolio!F55</f>
        <v>-0.005916748535</v>
      </c>
      <c r="G56" s="19">
        <f>Portfolio!G55</f>
        <v>-0.007123327788</v>
      </c>
      <c r="L56" s="80"/>
    </row>
    <row r="57" ht="15.75" customHeight="1">
      <c r="B57" s="19">
        <f>Portfolio!B56</f>
        <v>0.02360781179</v>
      </c>
      <c r="C57" s="19">
        <f>Portfolio!C56</f>
        <v>-0.008839353729</v>
      </c>
      <c r="D57" s="19">
        <f>Portfolio!D56</f>
        <v>0.003397150547</v>
      </c>
      <c r="E57" s="19">
        <f>Portfolio!E56</f>
        <v>-0.005337642848</v>
      </c>
      <c r="F57" s="19">
        <f>Portfolio!F56</f>
        <v>0.001844519591</v>
      </c>
      <c r="G57" s="19">
        <f>Portfolio!G56</f>
        <v>0.00290219734</v>
      </c>
      <c r="L57" s="80"/>
    </row>
    <row r="58" ht="15.75" customHeight="1">
      <c r="B58" s="19">
        <f>Portfolio!B57</f>
        <v>-0.05047213377</v>
      </c>
      <c r="C58" s="19">
        <f>Portfolio!C57</f>
        <v>-0.02487362975</v>
      </c>
      <c r="D58" s="19">
        <f>Portfolio!D57</f>
        <v>-0.0113533724</v>
      </c>
      <c r="E58" s="19">
        <f>Portfolio!E57</f>
        <v>-0.02547560572</v>
      </c>
      <c r="F58" s="19">
        <f>Portfolio!F57</f>
        <v>-0.00633836802</v>
      </c>
      <c r="G58" s="19">
        <f>Portfolio!G57</f>
        <v>-0.01352914015</v>
      </c>
      <c r="L58" s="80"/>
    </row>
    <row r="59" ht="15.75" customHeight="1">
      <c r="B59" s="19">
        <f>Portfolio!B58</f>
        <v>-0.04673618902</v>
      </c>
      <c r="C59" s="19">
        <f>Portfolio!C58</f>
        <v>-0.02523631019</v>
      </c>
      <c r="D59" s="19">
        <f>Portfolio!D58</f>
        <v>-0.01998028606</v>
      </c>
      <c r="E59" s="19">
        <f>Portfolio!E58</f>
        <v>-0.009653860394</v>
      </c>
      <c r="F59" s="19">
        <f>Portfolio!F58</f>
        <v>-0.004514027846</v>
      </c>
      <c r="G59" s="19">
        <f>Portfolio!G58</f>
        <v>-0.02104234189</v>
      </c>
      <c r="L59" s="80"/>
    </row>
    <row r="60" ht="15.75" customHeight="1">
      <c r="B60" s="19">
        <f>Portfolio!B59</f>
        <v>0.008592787203</v>
      </c>
      <c r="C60" s="19">
        <f>Portfolio!C59</f>
        <v>0.003076683326</v>
      </c>
      <c r="D60" s="19">
        <f>Portfolio!D59</f>
        <v>-0.008714327709</v>
      </c>
      <c r="E60" s="19">
        <f>Portfolio!E59</f>
        <v>0.00414875428</v>
      </c>
      <c r="F60" s="19">
        <f>Portfolio!F59</f>
        <v>-0.0003992679763</v>
      </c>
      <c r="G60" s="19">
        <f>Portfolio!G59</f>
        <v>-0.002422188384</v>
      </c>
      <c r="L60" s="80"/>
    </row>
    <row r="61" ht="15.75" customHeight="1">
      <c r="B61" s="19">
        <f>Portfolio!B60</f>
        <v>0.002383531641</v>
      </c>
      <c r="C61" s="19">
        <f>Portfolio!C60</f>
        <v>0.006573971056</v>
      </c>
      <c r="D61" s="19">
        <f>Portfolio!D60</f>
        <v>-0.0006288485451</v>
      </c>
      <c r="E61" s="19">
        <f>Portfolio!E60</f>
        <v>-0.003040804044</v>
      </c>
      <c r="F61" s="19">
        <f>Portfolio!F60</f>
        <v>-0.00253253046</v>
      </c>
      <c r="G61" s="19">
        <f>Portfolio!G60</f>
        <v>0.003196068118</v>
      </c>
      <c r="L61" s="80"/>
    </row>
    <row r="62" ht="15.75" customHeight="1">
      <c r="B62" s="19">
        <f>Portfolio!B61</f>
        <v>0.03933909207</v>
      </c>
      <c r="C62" s="19">
        <f>Portfolio!C61</f>
        <v>0.01611571147</v>
      </c>
      <c r="D62" s="19">
        <f>Portfolio!D61</f>
        <v>0.01512674507</v>
      </c>
      <c r="E62" s="19">
        <f>Portfolio!E61</f>
        <v>0.0259613163</v>
      </c>
      <c r="F62" s="19">
        <f>Portfolio!F61</f>
        <v>0.005456804795</v>
      </c>
      <c r="G62" s="19">
        <f>Portfolio!G61</f>
        <v>0.01401880141</v>
      </c>
      <c r="L62" s="80"/>
    </row>
    <row r="63" ht="15.75" customHeight="1">
      <c r="B63" s="19">
        <f>Portfolio!B62</f>
        <v>-0.09681859313</v>
      </c>
      <c r="C63" s="19">
        <f>Portfolio!C62</f>
        <v>-0.04461238193</v>
      </c>
      <c r="D63" s="19">
        <f>Portfolio!D62</f>
        <v>-0.03358609834</v>
      </c>
      <c r="E63" s="19">
        <f>Portfolio!E62</f>
        <v>-0.0196138682</v>
      </c>
      <c r="F63" s="19">
        <f>Portfolio!F62</f>
        <v>-0.001992879182</v>
      </c>
      <c r="G63" s="19">
        <f>Portfolio!G62</f>
        <v>-0.03443518589</v>
      </c>
      <c r="L63" s="80"/>
    </row>
    <row r="64" ht="15.75" customHeight="1">
      <c r="B64" s="19">
        <f>Portfolio!B63</f>
        <v>-0.02863494349</v>
      </c>
      <c r="C64" s="19">
        <f>Portfolio!C63</f>
        <v>-0.003700985048</v>
      </c>
      <c r="D64" s="19">
        <f>Portfolio!D63</f>
        <v>-0.00276391765</v>
      </c>
      <c r="E64" s="19">
        <f>Portfolio!E63</f>
        <v>-0.002203195664</v>
      </c>
      <c r="F64" s="19">
        <f>Portfolio!F63</f>
        <v>-0.004532185844</v>
      </c>
      <c r="G64" s="19">
        <f>Portfolio!G63</f>
        <v>-0.006634162981</v>
      </c>
      <c r="L64" s="80"/>
    </row>
    <row r="65" ht="15.75" customHeight="1">
      <c r="B65" s="19">
        <f>Portfolio!B64</f>
        <v>-0.02129986904</v>
      </c>
      <c r="C65" s="19">
        <f>Portfolio!C64</f>
        <v>-0.0001853712825</v>
      </c>
      <c r="D65" s="19">
        <f>Portfolio!D64</f>
        <v>-0.00470634236</v>
      </c>
      <c r="E65" s="19">
        <f>Portfolio!E64</f>
        <v>-0.01108968963</v>
      </c>
      <c r="F65" s="19">
        <f>Portfolio!F64</f>
        <v>0.0008013622117</v>
      </c>
      <c r="G65" s="19">
        <f>Portfolio!G64</f>
        <v>-0.01103855677</v>
      </c>
      <c r="L65" s="80"/>
    </row>
    <row r="66" ht="15.75" customHeight="1">
      <c r="B66" s="19">
        <f>Portfolio!B65</f>
        <v>-0.02447600138</v>
      </c>
      <c r="C66" s="19">
        <f>Portfolio!C65</f>
        <v>-0.01315873602</v>
      </c>
      <c r="D66" s="19">
        <f>Portfolio!D65</f>
        <v>-0.01334718467</v>
      </c>
      <c r="E66" s="19">
        <f>Portfolio!E65</f>
        <v>0.01053811763</v>
      </c>
      <c r="F66" s="19">
        <f>Portfolio!F65</f>
        <v>-0.004146965957</v>
      </c>
      <c r="G66" s="19">
        <f>Portfolio!G65</f>
        <v>-0.00763814213</v>
      </c>
      <c r="L66" s="80"/>
    </row>
    <row r="67" ht="15.75" customHeight="1">
      <c r="B67" s="19">
        <f>Portfolio!B66</f>
        <v>-0.07975018885</v>
      </c>
      <c r="C67" s="19">
        <f>Portfolio!C66</f>
        <v>0.0003757020889</v>
      </c>
      <c r="D67" s="19">
        <f>Portfolio!D66</f>
        <v>0.007120669728</v>
      </c>
      <c r="E67" s="19">
        <f>Portfolio!E66</f>
        <v>-0.009702030096</v>
      </c>
      <c r="F67" s="19">
        <f>Portfolio!F66</f>
        <v>-0.007534979189</v>
      </c>
      <c r="G67" s="19">
        <f>Portfolio!G66</f>
        <v>0.003132948471</v>
      </c>
      <c r="L67" s="80"/>
    </row>
    <row r="68" ht="15.75" customHeight="1">
      <c r="B68" s="19">
        <f>Portfolio!B67</f>
        <v>-0.02102741368</v>
      </c>
      <c r="C68" s="19">
        <f>Portfolio!C67</f>
        <v>-0.007067833353</v>
      </c>
      <c r="D68" s="19">
        <f>Portfolio!D67</f>
        <v>-0.01191303139</v>
      </c>
      <c r="E68" s="19">
        <f>Portfolio!E67</f>
        <v>-0.01346077532</v>
      </c>
      <c r="F68" s="19">
        <f>Portfolio!F67</f>
        <v>0.002562920333</v>
      </c>
      <c r="G68" s="19">
        <f>Portfolio!G67</f>
        <v>-0.01060041621</v>
      </c>
      <c r="L68" s="80"/>
    </row>
    <row r="69" ht="15.75" customHeight="1">
      <c r="B69" s="19">
        <f>Portfolio!B68</f>
        <v>-0.01342604288</v>
      </c>
      <c r="C69" s="19">
        <f>Portfolio!C68</f>
        <v>-0.005595310724</v>
      </c>
      <c r="D69" s="19">
        <f>Portfolio!D68</f>
        <v>0.00443998718</v>
      </c>
      <c r="E69" s="19">
        <f>Portfolio!E68</f>
        <v>-0.0119285144</v>
      </c>
      <c r="F69" s="19">
        <f>Portfolio!F68</f>
        <v>-0.009067048997</v>
      </c>
      <c r="G69" s="19">
        <f>Portfolio!G68</f>
        <v>-0.003780285472</v>
      </c>
      <c r="L69" s="80"/>
    </row>
    <row r="70" ht="15.75" customHeight="1">
      <c r="B70" s="19">
        <f>Portfolio!B69</f>
        <v>0.01832351987</v>
      </c>
      <c r="C70" s="19">
        <f>Portfolio!C69</f>
        <v>0.03117793068</v>
      </c>
      <c r="D70" s="19">
        <f>Portfolio!D69</f>
        <v>0.008921018485</v>
      </c>
      <c r="E70" s="19">
        <f>Portfolio!E69</f>
        <v>0.01164620463</v>
      </c>
      <c r="F70" s="19">
        <f>Portfolio!F69</f>
        <v>0.007179143893</v>
      </c>
      <c r="G70" s="19">
        <f>Portfolio!G69</f>
        <v>0.01780549975</v>
      </c>
      <c r="L70" s="80"/>
    </row>
    <row r="71" ht="15.75" customHeight="1">
      <c r="B71" s="19">
        <f>Portfolio!B70</f>
        <v>0.01992554422</v>
      </c>
      <c r="C71" s="19">
        <f>Portfolio!C70</f>
        <v>0.002301920754</v>
      </c>
      <c r="D71" s="19">
        <f>Portfolio!D70</f>
        <v>0.001445960396</v>
      </c>
      <c r="E71" s="19">
        <f>Portfolio!E70</f>
        <v>-0.006232343207</v>
      </c>
      <c r="F71" s="19">
        <f>Portfolio!F70</f>
        <v>-0.003109093477</v>
      </c>
      <c r="G71" s="19">
        <f>Portfolio!G70</f>
        <v>0.006515022511</v>
      </c>
      <c r="L71" s="80"/>
    </row>
    <row r="72" ht="15.75" customHeight="1">
      <c r="B72" s="19">
        <f>Portfolio!B71</f>
        <v>0.02798224051</v>
      </c>
      <c r="C72" s="19">
        <f>Portfolio!C71</f>
        <v>0.02039213092</v>
      </c>
      <c r="D72" s="19">
        <f>Portfolio!D71</f>
        <v>0.02212398363</v>
      </c>
      <c r="E72" s="19">
        <f>Portfolio!E71</f>
        <v>0.02108893061</v>
      </c>
      <c r="F72" s="19">
        <f>Portfolio!F71</f>
        <v>-0.0004062428032</v>
      </c>
      <c r="G72" s="19">
        <f>Portfolio!G71</f>
        <v>0.01541580732</v>
      </c>
      <c r="L72" s="80"/>
    </row>
    <row r="73" ht="15.75" customHeight="1">
      <c r="B73" s="19">
        <f>Portfolio!B72</f>
        <v>0.008168451955</v>
      </c>
      <c r="C73" s="19">
        <f>Portfolio!C72</f>
        <v>0.01262605546</v>
      </c>
      <c r="D73" s="19">
        <f>Portfolio!D72</f>
        <v>0.006944679797</v>
      </c>
      <c r="E73" s="19">
        <f>Portfolio!E72</f>
        <v>0.01161844328</v>
      </c>
      <c r="F73" s="19">
        <f>Portfolio!F72</f>
        <v>-0.001219814477</v>
      </c>
      <c r="G73" s="19">
        <f>Portfolio!G72</f>
        <v>0.01069030561</v>
      </c>
      <c r="L73" s="80"/>
    </row>
    <row r="74" ht="15.75" customHeight="1">
      <c r="B74" s="19">
        <f>Portfolio!B73</f>
        <v>-0.09951760661</v>
      </c>
      <c r="C74" s="19">
        <f>Portfolio!C73</f>
        <v>-0.06109185979</v>
      </c>
      <c r="D74" s="19">
        <f>Portfolio!D73</f>
        <v>-0.03426378469</v>
      </c>
      <c r="E74" s="19">
        <f>Portfolio!E73</f>
        <v>-0.03983702073</v>
      </c>
      <c r="F74" s="19">
        <f>Portfolio!F73</f>
        <v>-0.005030192069</v>
      </c>
      <c r="G74" s="19">
        <f>Portfolio!G73</f>
        <v>-0.04445617387</v>
      </c>
      <c r="L74" s="80"/>
    </row>
    <row r="75" ht="15.75" customHeight="1">
      <c r="B75" s="19">
        <f>Portfolio!B74</f>
        <v>-0.0002284854753</v>
      </c>
      <c r="C75" s="19">
        <f>Portfolio!C74</f>
        <v>0.01203473527</v>
      </c>
      <c r="D75" s="19">
        <f>Portfolio!D74</f>
        <v>-0.001302967002</v>
      </c>
      <c r="E75" s="19">
        <f>Portfolio!E74</f>
        <v>0.01110024189</v>
      </c>
      <c r="F75" s="19">
        <f>Portfolio!F74</f>
        <v>0.001225853164</v>
      </c>
      <c r="G75" s="19">
        <f>Portfolio!G74</f>
        <v>0.003808561103</v>
      </c>
      <c r="L75" s="80"/>
    </row>
    <row r="76" ht="15.75" customHeight="1">
      <c r="B76" s="19">
        <f>Portfolio!B75</f>
        <v>-0.01527455004</v>
      </c>
      <c r="C76" s="19">
        <f>Portfolio!C75</f>
        <v>-0.01411788155</v>
      </c>
      <c r="D76" s="19">
        <f>Portfolio!D75</f>
        <v>-0.02046785577</v>
      </c>
      <c r="E76" s="19">
        <f>Portfolio!E75</f>
        <v>-0.0133924492</v>
      </c>
      <c r="F76" s="19">
        <f>Portfolio!F75</f>
        <v>-0.00299933428</v>
      </c>
      <c r="G76" s="19">
        <f>Portfolio!G75</f>
        <v>-0.01141823751</v>
      </c>
      <c r="L76" s="80"/>
    </row>
    <row r="77" ht="15.75" customHeight="1">
      <c r="B77" s="19">
        <f>Portfolio!B76</f>
        <v>0.02059247652</v>
      </c>
      <c r="C77" s="19">
        <f>Portfolio!C76</f>
        <v>-0.01316684398</v>
      </c>
      <c r="D77" s="19">
        <f>Portfolio!D76</f>
        <v>-0.01065176928</v>
      </c>
      <c r="E77" s="19">
        <f>Portfolio!E76</f>
        <v>-0.01183104229</v>
      </c>
      <c r="F77" s="19">
        <f>Portfolio!F76</f>
        <v>-0.001092814301</v>
      </c>
      <c r="G77" s="19">
        <f>Portfolio!G76</f>
        <v>-0.01175755356</v>
      </c>
      <c r="L77" s="80"/>
    </row>
    <row r="78" ht="15.75" customHeight="1">
      <c r="B78" s="19">
        <f>Portfolio!B77</f>
        <v>0.01384530002</v>
      </c>
      <c r="C78" s="19">
        <f>Portfolio!C77</f>
        <v>0.0292454096</v>
      </c>
      <c r="D78" s="19">
        <f>Portfolio!D77</f>
        <v>-0.0008798385604</v>
      </c>
      <c r="E78" s="19">
        <f>Portfolio!E77</f>
        <v>0.0005803830523</v>
      </c>
      <c r="F78" s="19">
        <f>Portfolio!F77</f>
        <v>-0.0006837082141</v>
      </c>
      <c r="G78" s="19">
        <f>Portfolio!G77</f>
        <v>0.007725013043</v>
      </c>
      <c r="L78" s="80"/>
    </row>
    <row r="79" ht="15.75" customHeight="1">
      <c r="B79" s="19">
        <f>Portfolio!B78</f>
        <v>-0.01551361774</v>
      </c>
      <c r="C79" s="19">
        <f>Portfolio!C78</f>
        <v>-0.04570753203</v>
      </c>
      <c r="D79" s="19">
        <f>Portfolio!D78</f>
        <v>-0.005503637812</v>
      </c>
      <c r="E79" s="19">
        <f>Portfolio!E78</f>
        <v>-0.01020571622</v>
      </c>
      <c r="F79" s="19">
        <f>Portfolio!F78</f>
        <v>-0.004936263932</v>
      </c>
      <c r="G79" s="19">
        <f>Portfolio!G78</f>
        <v>-0.01154494106</v>
      </c>
      <c r="L79" s="80"/>
    </row>
    <row r="80" ht="15.75" customHeight="1">
      <c r="B80" s="19">
        <f>Portfolio!B79</f>
        <v>0.006430449309</v>
      </c>
      <c r="C80" s="19">
        <f>Portfolio!C79</f>
        <v>-0.02601399859</v>
      </c>
      <c r="D80" s="19">
        <f>Portfolio!D79</f>
        <v>-0.02664434097</v>
      </c>
      <c r="E80" s="19">
        <f>Portfolio!E79</f>
        <v>-0.02282598092</v>
      </c>
      <c r="F80" s="19">
        <f>Portfolio!F79</f>
        <v>0.002745327793</v>
      </c>
      <c r="G80" s="19">
        <f>Portfolio!G79</f>
        <v>-0.01759771447</v>
      </c>
      <c r="L80" s="80"/>
    </row>
    <row r="81" ht="15.75" customHeight="1">
      <c r="B81" s="19">
        <f>Portfolio!B80</f>
        <v>-0.05423062057</v>
      </c>
      <c r="C81" s="19">
        <f>Portfolio!C80</f>
        <v>-0.01250392388</v>
      </c>
      <c r="D81" s="19">
        <f>Portfolio!D80</f>
        <v>-0.006598618454</v>
      </c>
      <c r="E81" s="19">
        <f>Portfolio!E80</f>
        <v>-0.008431185398</v>
      </c>
      <c r="F81" s="19">
        <f>Portfolio!F80</f>
        <v>-0.0103342295</v>
      </c>
      <c r="G81" s="19">
        <f>Portfolio!G80</f>
        <v>-0.008435312806</v>
      </c>
      <c r="L81" s="80"/>
    </row>
    <row r="82" ht="15.75" customHeight="1">
      <c r="B82" s="19">
        <f>Portfolio!B81</f>
        <v>-0.003588925901</v>
      </c>
      <c r="C82" s="19">
        <f>Portfolio!C81</f>
        <v>-0.01564695214</v>
      </c>
      <c r="D82" s="19">
        <f>Portfolio!D81</f>
        <v>-0.009898585218</v>
      </c>
      <c r="E82" s="19">
        <f>Portfolio!E81</f>
        <v>-0.02666004339</v>
      </c>
      <c r="F82" s="19">
        <f>Portfolio!F81</f>
        <v>-0.002773885331</v>
      </c>
      <c r="G82" s="19">
        <f>Portfolio!G81</f>
        <v>-0.01689677045</v>
      </c>
      <c r="L82" s="80"/>
    </row>
    <row r="83" ht="15.75" customHeight="1">
      <c r="B83" s="19">
        <f>Portfolio!B82</f>
        <v>-0.02327946192</v>
      </c>
      <c r="C83" s="19">
        <f>Portfolio!C82</f>
        <v>-0.009944136479</v>
      </c>
      <c r="D83" s="19">
        <f>Portfolio!D82</f>
        <v>-0.01848913441</v>
      </c>
      <c r="E83" s="19">
        <f>Portfolio!E82</f>
        <v>-0.001553970714</v>
      </c>
      <c r="F83" s="19">
        <f>Portfolio!F82</f>
        <v>-0.01286008759</v>
      </c>
      <c r="G83" s="19">
        <f>Portfolio!G82</f>
        <v>-0.009941943934</v>
      </c>
      <c r="L83" s="80"/>
    </row>
    <row r="84" ht="15.75" customHeight="1">
      <c r="B84" s="19">
        <f>Portfolio!B83</f>
        <v>0.01501589051</v>
      </c>
      <c r="C84" s="19">
        <f>Portfolio!C83</f>
        <v>0.002391506221</v>
      </c>
      <c r="D84" s="19">
        <f>Portfolio!D83</f>
        <v>-0.01517632804</v>
      </c>
      <c r="E84" s="19">
        <f>Portfolio!E83</f>
        <v>0.002174895893</v>
      </c>
      <c r="F84" s="19">
        <f>Portfolio!F83</f>
        <v>-0.004370891727</v>
      </c>
      <c r="G84" s="19">
        <f>Portfolio!G83</f>
        <v>-0.002556015618</v>
      </c>
      <c r="L84" s="80"/>
    </row>
    <row r="85" ht="15.75" customHeight="1">
      <c r="B85" s="19">
        <f>Portfolio!B84</f>
        <v>0.02568835059</v>
      </c>
      <c r="C85" s="19">
        <f>Portfolio!C84</f>
        <v>0.02472043441</v>
      </c>
      <c r="D85" s="19">
        <f>Portfolio!D84</f>
        <v>0.007337929826</v>
      </c>
      <c r="E85" s="19">
        <f>Portfolio!E84</f>
        <v>0.009882723737</v>
      </c>
      <c r="F85" s="19">
        <f>Portfolio!F84</f>
        <v>0.01542383353</v>
      </c>
      <c r="G85" s="19">
        <f>Portfolio!G84</f>
        <v>0.01948527799</v>
      </c>
      <c r="L85" s="80"/>
    </row>
    <row r="86" ht="15.75" customHeight="1">
      <c r="B86" s="19">
        <f>Portfolio!B85</f>
        <v>-0.04135870776</v>
      </c>
      <c r="C86" s="19">
        <f>Portfolio!C85</f>
        <v>-0.03474033856</v>
      </c>
      <c r="D86" s="19">
        <f>Portfolio!D85</f>
        <v>0.00489926947</v>
      </c>
      <c r="E86" s="19">
        <f>Portfolio!E85</f>
        <v>-0.02394768424</v>
      </c>
      <c r="F86" s="19">
        <f>Portfolio!F85</f>
        <v>-0.005161523522</v>
      </c>
      <c r="G86" s="19">
        <f>Portfolio!G85</f>
        <v>-0.02111023115</v>
      </c>
      <c r="L86" s="80"/>
    </row>
    <row r="87" ht="15.75" customHeight="1">
      <c r="B87" s="19">
        <f>Portfolio!B86</f>
        <v>-0.006650527516</v>
      </c>
      <c r="C87" s="19">
        <f>Portfolio!C86</f>
        <v>-0.1370591946</v>
      </c>
      <c r="D87" s="19">
        <f>Portfolio!D86</f>
        <v>-0.01347482888</v>
      </c>
      <c r="E87" s="19">
        <f>Portfolio!E86</f>
        <v>-0.002205735852</v>
      </c>
      <c r="F87" s="19">
        <f>Portfolio!F86</f>
        <v>-0.002380425371</v>
      </c>
      <c r="G87" s="19">
        <f>Portfolio!G86</f>
        <v>-0.01558434248</v>
      </c>
      <c r="L87" s="80"/>
    </row>
    <row r="88" ht="15.75" customHeight="1">
      <c r="B88" s="19">
        <f>Portfolio!B87</f>
        <v>0.0302648061</v>
      </c>
      <c r="C88" s="19">
        <f>Portfolio!C87</f>
        <v>0.02706074133</v>
      </c>
      <c r="D88" s="19">
        <f>Portfolio!D87</f>
        <v>0.02226643694</v>
      </c>
      <c r="E88" s="19">
        <f>Portfolio!E87</f>
        <v>0.01035621997</v>
      </c>
      <c r="F88" s="19">
        <f>Portfolio!F87</f>
        <v>0.006149495313</v>
      </c>
      <c r="G88" s="19">
        <f>Portfolio!G87</f>
        <v>0.02605873501</v>
      </c>
      <c r="L88" s="80"/>
    </row>
    <row r="89" ht="15.75" customHeight="1">
      <c r="B89" s="19">
        <f>Portfolio!B88</f>
        <v>0.0510254764</v>
      </c>
      <c r="C89" s="19">
        <f>Portfolio!C88</f>
        <v>0.0372370875</v>
      </c>
      <c r="D89" s="19">
        <f>Portfolio!D88</f>
        <v>0.02178142267</v>
      </c>
      <c r="E89" s="19">
        <f>Portfolio!E88</f>
        <v>0.03798315763</v>
      </c>
      <c r="F89" s="19">
        <f>Portfolio!F88</f>
        <v>0.002504871996</v>
      </c>
      <c r="G89" s="19">
        <f>Portfolio!G88</f>
        <v>0.03051625823</v>
      </c>
      <c r="L89" s="80"/>
    </row>
    <row r="90" ht="15.75" customHeight="1">
      <c r="B90" s="19">
        <f>Portfolio!B89</f>
        <v>0.003184700975</v>
      </c>
      <c r="C90" s="19">
        <f>Portfolio!C89</f>
        <v>0.02737457059</v>
      </c>
      <c r="D90" s="19">
        <f>Portfolio!D89</f>
        <v>0.01082194234</v>
      </c>
      <c r="E90" s="19">
        <f>Portfolio!E89</f>
        <v>-0.004518790707</v>
      </c>
      <c r="F90" s="19">
        <f>Portfolio!F89</f>
        <v>-0.005295399887</v>
      </c>
      <c r="G90" s="19">
        <f>Portfolio!G89</f>
        <v>-0.002330954896</v>
      </c>
      <c r="L90" s="80"/>
    </row>
    <row r="91" ht="15.75" customHeight="1">
      <c r="B91" s="19">
        <f>Portfolio!B90</f>
        <v>-0.005998673996</v>
      </c>
      <c r="C91" s="19">
        <f>Portfolio!C90</f>
        <v>-0.01026102698</v>
      </c>
      <c r="D91" s="19">
        <f>Portfolio!D90</f>
        <v>-0.01114517261</v>
      </c>
      <c r="E91" s="19">
        <f>Portfolio!E90</f>
        <v>-0.005753202936</v>
      </c>
      <c r="F91" s="19">
        <f>Portfolio!F90</f>
        <v>-0.003779622255</v>
      </c>
      <c r="G91" s="19">
        <f>Portfolio!G90</f>
        <v>-0.01036937401</v>
      </c>
      <c r="L91" s="80"/>
    </row>
    <row r="92" ht="15.75" customHeight="1">
      <c r="B92" s="19">
        <f>Portfolio!B91</f>
        <v>-0.08367968276</v>
      </c>
      <c r="C92" s="19">
        <f>Portfolio!C91</f>
        <v>-0.03395119936</v>
      </c>
      <c r="D92" s="19">
        <f>Portfolio!D91</f>
        <v>-0.009528489663</v>
      </c>
      <c r="E92" s="19">
        <f>Portfolio!E91</f>
        <v>-0.02739894298</v>
      </c>
      <c r="F92" s="19">
        <f>Portfolio!F91</f>
        <v>-0.005202894282</v>
      </c>
      <c r="G92" s="19">
        <f>Portfolio!G91</f>
        <v>-0.02829032185</v>
      </c>
      <c r="L92" s="80"/>
    </row>
    <row r="93" ht="15.75" customHeight="1">
      <c r="B93" s="19">
        <f>Portfolio!B92</f>
        <v>-0.03419860781</v>
      </c>
      <c r="C93" s="19">
        <f>Portfolio!C92</f>
        <v>-0.005406996018</v>
      </c>
      <c r="D93" s="19">
        <f>Portfolio!D92</f>
        <v>-0.009016257481</v>
      </c>
      <c r="E93" s="19">
        <f>Portfolio!E92</f>
        <v>-0.02656702654</v>
      </c>
      <c r="F93" s="19">
        <f>Portfolio!F92</f>
        <v>-0.004521683523</v>
      </c>
      <c r="G93" s="19">
        <f>Portfolio!G92</f>
        <v>-0.007664624364</v>
      </c>
      <c r="L93" s="80"/>
    </row>
    <row r="94" ht="15.75" customHeight="1">
      <c r="B94" s="19">
        <f>Portfolio!B93</f>
        <v>-0.007223939286</v>
      </c>
      <c r="C94" s="19">
        <f>Portfolio!C93</f>
        <v>0.01488458898</v>
      </c>
      <c r="D94" s="19">
        <f>Portfolio!D93</f>
        <v>-0.01682755343</v>
      </c>
      <c r="E94" s="19">
        <f>Portfolio!E93</f>
        <v>-0.01843823867</v>
      </c>
      <c r="F94" s="19">
        <f>Portfolio!F93</f>
        <v>0.0002831492554</v>
      </c>
      <c r="G94" s="19">
        <f>Portfolio!G93</f>
        <v>-0.006353117297</v>
      </c>
      <c r="L94" s="80"/>
    </row>
    <row r="95" ht="15.75" customHeight="1">
      <c r="B95" s="19">
        <f>Portfolio!B94</f>
        <v>-0.007450445936</v>
      </c>
      <c r="C95" s="19">
        <f>Portfolio!C94</f>
        <v>0.005892413649</v>
      </c>
      <c r="D95" s="19">
        <f>Portfolio!D94</f>
        <v>-0.005036632674</v>
      </c>
      <c r="E95" s="19">
        <f>Portfolio!E94</f>
        <v>0.00423525644</v>
      </c>
      <c r="F95" s="19">
        <f>Portfolio!F94</f>
        <v>0.001132050528</v>
      </c>
      <c r="G95" s="19">
        <f>Portfolio!G94</f>
        <v>-0.003303914583</v>
      </c>
      <c r="L95" s="80"/>
    </row>
    <row r="96" ht="15.75" customHeight="1">
      <c r="B96" s="19">
        <f>Portfolio!B95</f>
        <v>0.03922069643</v>
      </c>
      <c r="C96" s="19">
        <f>Portfolio!C95</f>
        <v>0.01179320682</v>
      </c>
      <c r="D96" s="19">
        <f>Portfolio!D95</f>
        <v>0.03538533321</v>
      </c>
      <c r="E96" s="19">
        <f>Portfolio!E95</f>
        <v>0.006480871784</v>
      </c>
      <c r="F96" s="19">
        <f>Portfolio!F95</f>
        <v>-0.003541832753</v>
      </c>
      <c r="G96" s="19">
        <f>Portfolio!G95</f>
        <v>0.02604884253</v>
      </c>
      <c r="L96" s="80"/>
    </row>
    <row r="97" ht="15.75" customHeight="1">
      <c r="B97" s="19">
        <f>Portfolio!B96</f>
        <v>-0.06324616704</v>
      </c>
      <c r="C97" s="19">
        <f>Portfolio!C96</f>
        <v>-0.0226986764</v>
      </c>
      <c r="D97" s="19">
        <f>Portfolio!D96</f>
        <v>-0.0111088542</v>
      </c>
      <c r="E97" s="19">
        <f>Portfolio!E96</f>
        <v>-0.01595345624</v>
      </c>
      <c r="F97" s="19">
        <f>Portfolio!F96</f>
        <v>-0.004837055884</v>
      </c>
      <c r="G97" s="19">
        <f>Portfolio!G96</f>
        <v>-0.02305241918</v>
      </c>
      <c r="L97" s="80"/>
    </row>
    <row r="98" ht="15.75" customHeight="1">
      <c r="B98" s="19">
        <f>Portfolio!B97</f>
        <v>0.05720789798</v>
      </c>
      <c r="C98" s="19">
        <f>Portfolio!C97</f>
        <v>0.02726619955</v>
      </c>
      <c r="D98" s="19">
        <f>Portfolio!D97</f>
        <v>0.01429880037</v>
      </c>
      <c r="E98" s="19">
        <f>Portfolio!E97</f>
        <v>0.03070207265</v>
      </c>
      <c r="F98" s="19">
        <f>Portfolio!F97</f>
        <v>0.002136819675</v>
      </c>
      <c r="G98" s="19">
        <f>Portfolio!G97</f>
        <v>0.02537233723</v>
      </c>
      <c r="L98" s="80"/>
    </row>
    <row r="99" ht="15.75" customHeight="1">
      <c r="B99" s="19">
        <f>Portfolio!B98</f>
        <v>0.006623382139</v>
      </c>
      <c r="C99" s="19">
        <f>Portfolio!C98</f>
        <v>-0.00322851378</v>
      </c>
      <c r="D99" s="19">
        <f>Portfolio!D98</f>
        <v>0.01031101993</v>
      </c>
      <c r="E99" s="19">
        <f>Portfolio!E98</f>
        <v>0.004128924464</v>
      </c>
      <c r="F99" s="19">
        <f>Portfolio!F98</f>
        <v>0.002274386246</v>
      </c>
      <c r="G99" s="19">
        <f>Portfolio!G98</f>
        <v>0.01168113541</v>
      </c>
      <c r="L99" s="80"/>
    </row>
    <row r="100" ht="15.75" customHeight="1">
      <c r="B100" s="19">
        <f>Portfolio!B99</f>
        <v>0.006994815763</v>
      </c>
      <c r="C100" s="19">
        <f>Portfolio!C99</f>
        <v>-0.01245457894</v>
      </c>
      <c r="D100" s="19">
        <f>Portfolio!D99</f>
        <v>-0.004068713766</v>
      </c>
      <c r="E100" s="19">
        <f>Portfolio!E99</f>
        <v>-0.02633418115</v>
      </c>
      <c r="F100" s="19">
        <f>Portfolio!F99</f>
        <v>-0.008269251687</v>
      </c>
      <c r="G100" s="19">
        <f>Portfolio!G99</f>
        <v>-0.007111707386</v>
      </c>
      <c r="L100" s="80"/>
    </row>
    <row r="101" ht="15.75" customHeight="1">
      <c r="B101" s="19">
        <f>Portfolio!B100</f>
        <v>0.01179638325</v>
      </c>
      <c r="C101" s="19">
        <f>Portfolio!C100</f>
        <v>-0.01984099272</v>
      </c>
      <c r="D101" s="19">
        <f>Portfolio!D100</f>
        <v>0.004335830946</v>
      </c>
      <c r="E101" s="19">
        <f>Portfolio!E100</f>
        <v>0.003573172553</v>
      </c>
      <c r="F101" s="19">
        <f>Portfolio!F100</f>
        <v>-0.006751458769</v>
      </c>
      <c r="G101" s="19">
        <f>Portfolio!G100</f>
        <v>-0.008420689845</v>
      </c>
      <c r="L101" s="80"/>
    </row>
    <row r="102" ht="15.75" customHeight="1">
      <c r="B102" s="19">
        <f>Portfolio!B101</f>
        <v>0.02206092659</v>
      </c>
      <c r="C102" s="19">
        <f>Portfolio!C101</f>
        <v>0.01905034491</v>
      </c>
      <c r="D102" s="19">
        <f>Portfolio!D101</f>
        <v>0.01668511937</v>
      </c>
      <c r="E102" s="19">
        <f>Portfolio!E101</f>
        <v>0.009359403635</v>
      </c>
      <c r="F102" s="19">
        <f>Portfolio!F101</f>
        <v>0.001728154269</v>
      </c>
      <c r="G102" s="19">
        <f>Portfolio!G101</f>
        <v>0.02401090028</v>
      </c>
      <c r="L102" s="80"/>
    </row>
    <row r="103" ht="15.75" customHeight="1">
      <c r="B103" s="19">
        <f>Portfolio!B102</f>
        <v>0.01061245938</v>
      </c>
      <c r="C103" s="19">
        <f>Portfolio!C102</f>
        <v>-0.005552084903</v>
      </c>
      <c r="D103" s="19">
        <f>Portfolio!D102</f>
        <v>0.001784465668</v>
      </c>
      <c r="E103" s="19">
        <f>Portfolio!E102</f>
        <v>-0.04972210973</v>
      </c>
      <c r="F103" s="19">
        <f>Portfolio!F102</f>
        <v>-0.00143985624</v>
      </c>
      <c r="G103" s="19">
        <f>Portfolio!G102</f>
        <v>0.01216220307</v>
      </c>
      <c r="L103" s="80"/>
    </row>
    <row r="104" ht="15.75" customHeight="1">
      <c r="B104" s="19">
        <f>Portfolio!B103</f>
        <v>0.05120997438</v>
      </c>
      <c r="C104" s="19">
        <f>Portfolio!C103</f>
        <v>0.04129000178</v>
      </c>
      <c r="D104" s="19">
        <f>Portfolio!D103</f>
        <v>0.01906104548</v>
      </c>
      <c r="E104" s="19">
        <f>Portfolio!E103</f>
        <v>0.0144127851</v>
      </c>
      <c r="F104" s="19">
        <f>Portfolio!F103</f>
        <v>0.009465092891</v>
      </c>
      <c r="G104" s="19">
        <f>Portfolio!G103</f>
        <v>0.01584242913</v>
      </c>
      <c r="L104" s="80"/>
    </row>
    <row r="105" ht="15.75" customHeight="1">
      <c r="B105" s="19">
        <f>Portfolio!B104</f>
        <v>-0.02791016419</v>
      </c>
      <c r="C105" s="19">
        <f>Portfolio!C104</f>
        <v>0.007278267967</v>
      </c>
      <c r="D105" s="19">
        <f>Portfolio!D104</f>
        <v>0.04501525296</v>
      </c>
      <c r="E105" s="19">
        <f>Portfolio!E104</f>
        <v>0.03047920729</v>
      </c>
      <c r="F105" s="19">
        <f>Portfolio!F104</f>
        <v>0.003988580957</v>
      </c>
      <c r="G105" s="19">
        <f>Portfolio!G104</f>
        <v>-0.007562619799</v>
      </c>
      <c r="L105" s="80"/>
    </row>
    <row r="106" ht="15.75" customHeight="1">
      <c r="B106" s="19">
        <f>Portfolio!B105</f>
        <v>0.02147971488</v>
      </c>
      <c r="C106" s="19">
        <f>Portfolio!C105</f>
        <v>-0.02022698381</v>
      </c>
      <c r="D106" s="19">
        <f>Portfolio!D105</f>
        <v>0.004710233976</v>
      </c>
      <c r="E106" s="19">
        <f>Portfolio!E105</f>
        <v>-0.01038296155</v>
      </c>
      <c r="F106" s="19">
        <f>Portfolio!F105</f>
        <v>0.005246421295</v>
      </c>
      <c r="G106" s="19">
        <f>Portfolio!G105</f>
        <v>-0.005354285757</v>
      </c>
      <c r="L106" s="80"/>
    </row>
    <row r="107" ht="15.75" customHeight="1">
      <c r="B107" s="19">
        <f>Portfolio!B106</f>
        <v>0.04873234634</v>
      </c>
      <c r="C107" s="19">
        <f>Portfolio!C106</f>
        <v>0.03569290256</v>
      </c>
      <c r="D107" s="19">
        <f>Portfolio!D106</f>
        <v>0.02441918658</v>
      </c>
      <c r="E107" s="19">
        <f>Portfolio!E106</f>
        <v>-0.005560112444</v>
      </c>
      <c r="F107" s="19">
        <f>Portfolio!F106</f>
        <v>-0.001981866461</v>
      </c>
      <c r="G107" s="19">
        <f>Portfolio!G106</f>
        <v>0.0235120792</v>
      </c>
      <c r="L107" s="80"/>
    </row>
    <row r="108" ht="15.75" customHeight="1">
      <c r="B108" s="19">
        <f>Portfolio!B107</f>
        <v>-0.02466185533</v>
      </c>
      <c r="C108" s="19">
        <f>Portfolio!C107</f>
        <v>-0.01233195605</v>
      </c>
      <c r="D108" s="19">
        <f>Portfolio!D107</f>
        <v>-0.01046824445</v>
      </c>
      <c r="E108" s="19">
        <f>Portfolio!E107</f>
        <v>-0.008563952209</v>
      </c>
      <c r="F108" s="19">
        <f>Portfolio!F107</f>
        <v>-0.003122369882</v>
      </c>
      <c r="G108" s="19">
        <f>Portfolio!G107</f>
        <v>-0.007249488227</v>
      </c>
      <c r="L108" s="80"/>
    </row>
    <row r="109" ht="15.75" customHeight="1">
      <c r="B109" s="19">
        <f>Portfolio!B108</f>
        <v>0.00340231105</v>
      </c>
      <c r="C109" s="19">
        <f>Portfolio!C108</f>
        <v>0.01169224387</v>
      </c>
      <c r="D109" s="19">
        <f>Portfolio!D108</f>
        <v>-0.001110922869</v>
      </c>
      <c r="E109" s="19">
        <f>Portfolio!E108</f>
        <v>0.02256841493</v>
      </c>
      <c r="F109" s="19">
        <f>Portfolio!F108</f>
        <v>-0.001280079828</v>
      </c>
      <c r="G109" s="19">
        <f>Portfolio!G108</f>
        <v>-0.004385465085</v>
      </c>
      <c r="L109" s="80"/>
    </row>
    <row r="110" ht="15.75" customHeight="1">
      <c r="B110" s="19">
        <f>Portfolio!B109</f>
        <v>-0.02421455326</v>
      </c>
      <c r="C110" s="19">
        <f>Portfolio!C109</f>
        <v>-0.03770744979</v>
      </c>
      <c r="D110" s="19">
        <f>Portfolio!D109</f>
        <v>-0.02932443203</v>
      </c>
      <c r="E110" s="19">
        <f>Portfolio!E109</f>
        <v>-0.008444350276</v>
      </c>
      <c r="F110" s="19">
        <f>Portfolio!F109</f>
        <v>-0.001566840245</v>
      </c>
      <c r="G110" s="19">
        <f>Portfolio!G109</f>
        <v>-0.02541648873</v>
      </c>
      <c r="L110" s="80"/>
    </row>
    <row r="111" ht="15.75" customHeight="1">
      <c r="B111" s="19">
        <f>Portfolio!B110</f>
        <v>0.01516549285</v>
      </c>
      <c r="C111" s="19">
        <f>Portfolio!C110</f>
        <v>0.001106795876</v>
      </c>
      <c r="D111" s="19">
        <f>Portfolio!D110</f>
        <v>-0.03133942122</v>
      </c>
      <c r="E111" s="19">
        <f>Portfolio!E110</f>
        <v>0.005529368454</v>
      </c>
      <c r="F111" s="19">
        <f>Portfolio!F110</f>
        <v>-0.003856392724</v>
      </c>
      <c r="G111" s="19">
        <f>Portfolio!G110</f>
        <v>-0.01035024249</v>
      </c>
      <c r="L111" s="80"/>
    </row>
    <row r="112" ht="15.75" customHeight="1">
      <c r="B112" s="19">
        <f>Portfolio!B111</f>
        <v>0.05331785178</v>
      </c>
      <c r="C112" s="19">
        <f>Portfolio!C111</f>
        <v>0.05791401631</v>
      </c>
      <c r="D112" s="19">
        <f>Portfolio!D111</f>
        <v>0.01138549568</v>
      </c>
      <c r="E112" s="19">
        <f>Portfolio!E111</f>
        <v>0.04192427099</v>
      </c>
      <c r="F112" s="19">
        <f>Portfolio!F111</f>
        <v>0.000286235517</v>
      </c>
      <c r="G112" s="19">
        <f>Portfolio!G111</f>
        <v>0.01429053405</v>
      </c>
      <c r="L112" s="80"/>
    </row>
    <row r="113" ht="15.75" customHeight="1">
      <c r="B113" s="19">
        <f>Portfolio!B112</f>
        <v>0.01019088157</v>
      </c>
      <c r="C113" s="19">
        <f>Portfolio!C112</f>
        <v>-0.02483876535</v>
      </c>
      <c r="D113" s="19">
        <f>Portfolio!D112</f>
        <v>0.01571509114</v>
      </c>
      <c r="E113" s="19">
        <f>Portfolio!E112</f>
        <v>0.002174895893</v>
      </c>
      <c r="F113" s="19">
        <f>Portfolio!F112</f>
        <v>-0.003870211982</v>
      </c>
      <c r="G113" s="19">
        <f>Portfolio!G112</f>
        <v>0.009520119276</v>
      </c>
      <c r="L113" s="80"/>
    </row>
    <row r="114" ht="15.75" customHeight="1">
      <c r="B114" s="19">
        <f>Portfolio!B113</f>
        <v>0.0208291031</v>
      </c>
      <c r="C114" s="19">
        <f>Portfolio!C113</f>
        <v>0.003312124366</v>
      </c>
      <c r="D114" s="19">
        <f>Portfolio!D113</f>
        <v>0.00836071845</v>
      </c>
      <c r="E114" s="19">
        <f>Portfolio!E113</f>
        <v>0.006804789636</v>
      </c>
      <c r="F114" s="19">
        <f>Portfolio!F113</f>
        <v>0.004442294362</v>
      </c>
      <c r="G114" s="19">
        <f>Portfolio!G113</f>
        <v>0.005380911908</v>
      </c>
      <c r="L114" s="80"/>
    </row>
    <row r="115" ht="15.75" customHeight="1">
      <c r="B115" s="19">
        <f>Portfolio!B114</f>
        <v>-0.05823062164</v>
      </c>
      <c r="C115" s="19">
        <f>Portfolio!C114</f>
        <v>-0.0177567433</v>
      </c>
      <c r="D115" s="19">
        <f>Portfolio!D114</f>
        <v>-0.03968075691</v>
      </c>
      <c r="E115" s="19">
        <f>Portfolio!E114</f>
        <v>-0.02465404983</v>
      </c>
      <c r="F115" s="19">
        <f>Portfolio!F114</f>
        <v>0.001428761464</v>
      </c>
      <c r="G115" s="19">
        <f>Portfolio!G114</f>
        <v>-0.02081726464</v>
      </c>
      <c r="L115" s="80"/>
    </row>
    <row r="116" ht="15.75" customHeight="1">
      <c r="B116" s="19">
        <f>Portfolio!B115</f>
        <v>0.1339124539</v>
      </c>
      <c r="C116" s="19">
        <f>Portfolio!C115</f>
        <v>0.07718219495</v>
      </c>
      <c r="D116" s="19">
        <f>Portfolio!D115</f>
        <v>0.05828940948</v>
      </c>
      <c r="E116" s="19">
        <f>Portfolio!E115</f>
        <v>0.05141966871</v>
      </c>
      <c r="F116" s="19">
        <f>Portfolio!F115</f>
        <v>0.02049103011</v>
      </c>
      <c r="G116" s="19">
        <f>Portfolio!G115</f>
        <v>0.05349730775</v>
      </c>
      <c r="L116" s="80"/>
    </row>
    <row r="117" ht="15.75" customHeight="1">
      <c r="B117" s="19">
        <f>Portfolio!B116</f>
        <v>0.03597983837</v>
      </c>
      <c r="C117" s="19">
        <f>Portfolio!C116</f>
        <v>0.06423063627</v>
      </c>
      <c r="D117" s="19">
        <f>Portfolio!D116</f>
        <v>-0.002776663451</v>
      </c>
      <c r="E117" s="19">
        <f>Portfolio!E116</f>
        <v>0.03769580696</v>
      </c>
      <c r="F117" s="19">
        <f>Portfolio!F116</f>
        <v>0</v>
      </c>
      <c r="G117" s="19">
        <f>Portfolio!G116</f>
        <v>0.009631965395</v>
      </c>
      <c r="L117" s="80"/>
    </row>
    <row r="118" ht="15.75" customHeight="1">
      <c r="B118" s="19">
        <f>Portfolio!B117</f>
        <v>-0.001961909764</v>
      </c>
      <c r="C118" s="19">
        <f>Portfolio!C117</f>
        <v>-0.01615387693</v>
      </c>
      <c r="D118" s="19">
        <f>Portfolio!D117</f>
        <v>0.009032261645</v>
      </c>
      <c r="E118" s="19">
        <f>Portfolio!E117</f>
        <v>-0.002025141819</v>
      </c>
      <c r="F118" s="19">
        <f>Portfolio!F117</f>
        <v>-0.003222363559</v>
      </c>
      <c r="G118" s="19">
        <f>Portfolio!G117</f>
        <v>-0.008543113534</v>
      </c>
      <c r="L118" s="80"/>
    </row>
    <row r="119" ht="15.75" customHeight="1">
      <c r="B119" s="19">
        <f>Portfolio!B118</f>
        <v>0.02251244608</v>
      </c>
      <c r="C119" s="19">
        <f>Portfolio!C118</f>
        <v>0.02198098942</v>
      </c>
      <c r="D119" s="19">
        <f>Portfolio!D118</f>
        <v>0.01501769356</v>
      </c>
      <c r="E119" s="19">
        <f>Portfolio!E118</f>
        <v>0.03835158262</v>
      </c>
      <c r="F119" s="19">
        <f>Portfolio!F118</f>
        <v>0.006992057377</v>
      </c>
      <c r="G119" s="19">
        <f>Portfolio!G118</f>
        <v>0.00849287514</v>
      </c>
      <c r="L119" s="80"/>
    </row>
    <row r="120" ht="15.75" customHeight="1">
      <c r="B120" s="19">
        <f>Portfolio!B119</f>
        <v>-0.0464228599</v>
      </c>
      <c r="C120" s="19">
        <f>Portfolio!C119</f>
        <v>-0.013966406</v>
      </c>
      <c r="D120" s="19">
        <f>Portfolio!D119</f>
        <v>0.0007140361552</v>
      </c>
      <c r="E120" s="19">
        <f>Portfolio!E119</f>
        <v>-0.01431609012</v>
      </c>
      <c r="F120" s="19">
        <f>Portfolio!F119</f>
        <v>0.005697173751</v>
      </c>
      <c r="G120" s="19">
        <f>Portfolio!G119</f>
        <v>-0.007657991407</v>
      </c>
      <c r="L120" s="80"/>
    </row>
    <row r="121" ht="15.75" customHeight="1">
      <c r="B121" s="19">
        <f>Portfolio!B120</f>
        <v>-0.01475318446</v>
      </c>
      <c r="C121" s="19">
        <f>Portfolio!C120</f>
        <v>0.001234607665</v>
      </c>
      <c r="D121" s="19">
        <f>Portfolio!D120</f>
        <v>0.004036792184</v>
      </c>
      <c r="E121" s="19">
        <f>Portfolio!E120</f>
        <v>0.004794875919</v>
      </c>
      <c r="F121" s="19">
        <f>Portfolio!F120</f>
        <v>-0.004165446149</v>
      </c>
      <c r="G121" s="19">
        <f>Portfolio!G120</f>
        <v>-0.003064551771</v>
      </c>
      <c r="L121" s="80"/>
    </row>
    <row r="122" ht="15.75" customHeight="1">
      <c r="B122" s="19">
        <f>Portfolio!B121</f>
        <v>-0.01724296726</v>
      </c>
      <c r="C122" s="19">
        <f>Portfolio!C121</f>
        <v>0.000569285529</v>
      </c>
      <c r="D122" s="19">
        <f>Portfolio!D121</f>
        <v>-0.0009009317871</v>
      </c>
      <c r="E122" s="19">
        <f>Portfolio!E121</f>
        <v>-0.007909730616</v>
      </c>
      <c r="F122" s="19">
        <f>Portfolio!F121</f>
        <v>-0.001671118583</v>
      </c>
      <c r="G122" s="19">
        <f>Portfolio!G121</f>
        <v>0.004530127896</v>
      </c>
      <c r="L122" s="80"/>
    </row>
    <row r="123" ht="15.75" customHeight="1">
      <c r="B123" s="19">
        <f>Portfolio!B122</f>
        <v>-0.005988418716</v>
      </c>
      <c r="C123" s="19">
        <f>Portfolio!C122</f>
        <v>-0.01519738688</v>
      </c>
      <c r="D123" s="19">
        <f>Portfolio!D122</f>
        <v>-0.0214814354</v>
      </c>
      <c r="E123" s="19">
        <f>Portfolio!E122</f>
        <v>-0.01947358216</v>
      </c>
      <c r="F123" s="19">
        <f>Portfolio!F122</f>
        <v>0</v>
      </c>
      <c r="G123" s="19">
        <f>Portfolio!G122</f>
        <v>-0.003642722424</v>
      </c>
      <c r="L123" s="80"/>
    </row>
    <row r="124" ht="15.75" customHeight="1">
      <c r="B124" s="19">
        <f>Portfolio!B123</f>
        <v>0.04599762794</v>
      </c>
      <c r="C124" s="19">
        <f>Portfolio!C123</f>
        <v>0.02040107905</v>
      </c>
      <c r="D124" s="19">
        <f>Portfolio!D123</f>
        <v>0.01924933989</v>
      </c>
      <c r="E124" s="19">
        <f>Portfolio!E123</f>
        <v>-0.004347260742</v>
      </c>
      <c r="F124" s="19">
        <f>Portfolio!F123</f>
        <v>0.005143585293</v>
      </c>
      <c r="G124" s="19">
        <f>Portfolio!G123</f>
        <v>0.01336725984</v>
      </c>
      <c r="L124" s="80"/>
    </row>
    <row r="125" ht="15.75" customHeight="1">
      <c r="B125" s="19">
        <f>Portfolio!B124</f>
        <v>0.02955030812</v>
      </c>
      <c r="C125" s="19">
        <f>Portfolio!C124</f>
        <v>0.006396419047</v>
      </c>
      <c r="D125" s="19">
        <f>Portfolio!D124</f>
        <v>0.00663412378</v>
      </c>
      <c r="E125" s="19">
        <f>Portfolio!E124</f>
        <v>0.00318982432</v>
      </c>
      <c r="F125" s="19">
        <f>Portfolio!F124</f>
        <v>0.006082338311</v>
      </c>
      <c r="G125" s="19">
        <f>Portfolio!G124</f>
        <v>0.006281850795</v>
      </c>
      <c r="L125" s="80"/>
    </row>
    <row r="126" ht="15.75" customHeight="1">
      <c r="B126" s="19">
        <f>Portfolio!B125</f>
        <v>-0.01518834289</v>
      </c>
      <c r="C126" s="19">
        <f>Portfolio!C125</f>
        <v>-0.006490808704</v>
      </c>
      <c r="D126" s="19">
        <f>Portfolio!D125</f>
        <v>0.009682332894</v>
      </c>
      <c r="E126" s="19">
        <f>Portfolio!E125</f>
        <v>-0.006972776653</v>
      </c>
      <c r="F126" s="19">
        <f>Portfolio!F125</f>
        <v>0</v>
      </c>
      <c r="G126" s="19">
        <f>Portfolio!G125</f>
        <v>-0.0002237365651</v>
      </c>
      <c r="L126" s="80"/>
    </row>
    <row r="127" ht="15.75" customHeight="1">
      <c r="B127" s="19">
        <f>Portfolio!B126</f>
        <v>-0.02760553517</v>
      </c>
      <c r="C127" s="19">
        <f>Portfolio!C126</f>
        <v>-0.009482339298</v>
      </c>
      <c r="D127" s="19">
        <f>Portfolio!D126</f>
        <v>-0.01190461334</v>
      </c>
      <c r="E127" s="19">
        <f>Portfolio!E126</f>
        <v>-0.003212150614</v>
      </c>
      <c r="F127" s="19">
        <f>Portfolio!F126</f>
        <v>-0.001241081323</v>
      </c>
      <c r="G127" s="19">
        <f>Portfolio!G126</f>
        <v>-0.01608569228</v>
      </c>
      <c r="L127" s="80"/>
    </row>
    <row r="128" ht="15.75" customHeight="1">
      <c r="B128" s="19">
        <f>Portfolio!B127</f>
        <v>-0.01194957956</v>
      </c>
      <c r="C128" s="19">
        <f>Portfolio!C127</f>
        <v>0.01221549214</v>
      </c>
      <c r="D128" s="19">
        <f>Portfolio!D127</f>
        <v>-0.01046829619</v>
      </c>
      <c r="E128" s="19">
        <f>Portfolio!E127</f>
        <v>0.02227134778</v>
      </c>
      <c r="F128" s="19">
        <f>Portfolio!F127</f>
        <v>-0.003732692572</v>
      </c>
      <c r="G128" s="19">
        <f>Portfolio!G127</f>
        <v>-0.001719021044</v>
      </c>
      <c r="L128" s="80"/>
    </row>
    <row r="129" ht="15.75" customHeight="1">
      <c r="B129" s="19">
        <f>Portfolio!B128</f>
        <v>0.07890583173</v>
      </c>
      <c r="C129" s="19">
        <f>Portfolio!C128</f>
        <v>0.03186341585</v>
      </c>
      <c r="D129" s="19">
        <f>Portfolio!D128</f>
        <v>0.037276071</v>
      </c>
      <c r="E129" s="19">
        <f>Portfolio!E128</f>
        <v>0.03953970932</v>
      </c>
      <c r="F129" s="19">
        <f>Portfolio!F128</f>
        <v>0.00772637679</v>
      </c>
      <c r="G129" s="19">
        <f>Portfolio!G128</f>
        <v>0.03101463402</v>
      </c>
      <c r="L129" s="80"/>
    </row>
    <row r="130" ht="15.75" customHeight="1">
      <c r="B130" s="19">
        <f>Portfolio!B129</f>
        <v>0.01244957055</v>
      </c>
      <c r="C130" s="19">
        <f>Portfolio!C129</f>
        <v>0.01286248694</v>
      </c>
      <c r="D130" s="19">
        <f>Portfolio!D129</f>
        <v>0</v>
      </c>
      <c r="E130" s="19">
        <f>Portfolio!E129</f>
        <v>0.002471510319</v>
      </c>
      <c r="F130" s="19">
        <f>Portfolio!F129</f>
        <v>0.006028998846</v>
      </c>
      <c r="G130" s="19">
        <f>Portfolio!G129</f>
        <v>-0.0007361127139</v>
      </c>
      <c r="L130" s="80"/>
    </row>
    <row r="131" ht="15.75" customHeight="1">
      <c r="B131" s="19">
        <f>Portfolio!B130</f>
        <v>-0.01523072571</v>
      </c>
      <c r="C131" s="19">
        <f>Portfolio!C130</f>
        <v>0.009762255755</v>
      </c>
      <c r="D131" s="19">
        <f>Portfolio!D130</f>
        <v>0.003036877105</v>
      </c>
      <c r="E131" s="19">
        <f>Portfolio!E130</f>
        <v>0.007378118008</v>
      </c>
      <c r="F131" s="19">
        <f>Portfolio!F130</f>
        <v>0.004090026235</v>
      </c>
      <c r="G131" s="19">
        <f>Portfolio!G130</f>
        <v>-0.001154382461</v>
      </c>
      <c r="L131" s="80"/>
    </row>
    <row r="132" ht="15.75" customHeight="1">
      <c r="B132" s="19">
        <f>Portfolio!B131</f>
        <v>-0.01588750489</v>
      </c>
      <c r="C132" s="19">
        <f>Portfolio!C131</f>
        <v>-0.02326309937</v>
      </c>
      <c r="D132" s="19">
        <f>Portfolio!D131</f>
        <v>-0.0184546946</v>
      </c>
      <c r="E132" s="19">
        <f>Portfolio!E131</f>
        <v>-0.008201248811</v>
      </c>
      <c r="F132" s="19">
        <f>Portfolio!F131</f>
        <v>-0.007922483836</v>
      </c>
      <c r="G132" s="19">
        <f>Portfolio!G131</f>
        <v>-0.01815302917</v>
      </c>
      <c r="L132" s="80"/>
    </row>
    <row r="133" ht="15.75" customHeight="1">
      <c r="B133" s="19">
        <f>Portfolio!B132</f>
        <v>-0.03822909904</v>
      </c>
      <c r="C133" s="19">
        <f>Portfolio!C132</f>
        <v>-0.01553699815</v>
      </c>
      <c r="D133" s="19">
        <f>Portfolio!D132</f>
        <v>-0.02176257263</v>
      </c>
      <c r="E133" s="19">
        <f>Portfolio!E132</f>
        <v>-0.007439075496</v>
      </c>
      <c r="F133" s="19">
        <f>Portfolio!F132</f>
        <v>0.003285955814</v>
      </c>
      <c r="G133" s="19">
        <f>Portfolio!G132</f>
        <v>-0.01451970033</v>
      </c>
      <c r="L133" s="80"/>
    </row>
    <row r="134" ht="15.75" customHeight="1">
      <c r="B134" s="19">
        <f>Portfolio!B133</f>
        <v>0.008284857761</v>
      </c>
      <c r="C134" s="19">
        <f>Portfolio!C133</f>
        <v>0.003699273582</v>
      </c>
      <c r="D134" s="19">
        <f>Portfolio!D133</f>
        <v>-0.006092772332</v>
      </c>
      <c r="E134" s="19">
        <f>Portfolio!E133</f>
        <v>-0.006102681993</v>
      </c>
      <c r="F134" s="19">
        <f>Portfolio!F133</f>
        <v>0.008709894059</v>
      </c>
      <c r="G134" s="19">
        <f>Portfolio!G133</f>
        <v>-0.001702647224</v>
      </c>
      <c r="L134" s="80"/>
    </row>
    <row r="135" ht="15.75" customHeight="1">
      <c r="B135" s="19">
        <f>Portfolio!B134</f>
        <v>0.06304472528</v>
      </c>
      <c r="C135" s="19">
        <f>Portfolio!C134</f>
        <v>0.02758606315</v>
      </c>
      <c r="D135" s="19">
        <f>Portfolio!D134</f>
        <v>0.006188444051</v>
      </c>
      <c r="E135" s="19">
        <f>Portfolio!E134</f>
        <v>0.0217430063</v>
      </c>
      <c r="F135" s="19">
        <f>Portfolio!F134</f>
        <v>-0.002849679674</v>
      </c>
      <c r="G135" s="19">
        <f>Portfolio!G134</f>
        <v>0.00780339917</v>
      </c>
      <c r="L135" s="80"/>
    </row>
    <row r="136" ht="15.75" customHeight="1">
      <c r="B136" s="19">
        <f>Portfolio!B135</f>
        <v>-0.009833307298</v>
      </c>
      <c r="C136" s="19">
        <f>Portfolio!C135</f>
        <v>-0.01757453521</v>
      </c>
      <c r="D136" s="19">
        <f>Portfolio!D135</f>
        <v>-0.001914835421</v>
      </c>
      <c r="E136" s="19">
        <f>Portfolio!E135</f>
        <v>-0.001634932289</v>
      </c>
      <c r="F136" s="19">
        <f>Portfolio!F135</f>
        <v>-0.005860214386</v>
      </c>
      <c r="G136" s="19">
        <f>Portfolio!G135</f>
        <v>-0.007498239208</v>
      </c>
      <c r="L136" s="80"/>
    </row>
    <row r="137" ht="15.75" customHeight="1">
      <c r="B137" s="19">
        <f>Portfolio!B136</f>
        <v>0.03092678136</v>
      </c>
      <c r="C137" s="19">
        <f>Portfolio!C136</f>
        <v>0.02393000571</v>
      </c>
      <c r="D137" s="19">
        <f>Portfolio!D136</f>
        <v>0.02783141244</v>
      </c>
      <c r="E137" s="19">
        <f>Portfolio!E136</f>
        <v>-0.00959037381</v>
      </c>
      <c r="F137" s="19">
        <f>Portfolio!F136</f>
        <v>0</v>
      </c>
      <c r="G137" s="19">
        <f>Portfolio!G136</f>
        <v>0.014314302</v>
      </c>
      <c r="L137" s="80"/>
    </row>
    <row r="138" ht="15.75" customHeight="1">
      <c r="B138" s="19">
        <f>Portfolio!B137</f>
        <v>0.03016486689</v>
      </c>
      <c r="C138" s="19">
        <f>Portfolio!C137</f>
        <v>0.006935809477</v>
      </c>
      <c r="D138" s="19">
        <f>Portfolio!D137</f>
        <v>-0.0072493035</v>
      </c>
      <c r="E138" s="19">
        <f>Portfolio!E137</f>
        <v>0.00877195878</v>
      </c>
      <c r="F138" s="19">
        <f>Portfolio!F137</f>
        <v>0.006811087123</v>
      </c>
      <c r="G138" s="19">
        <f>Portfolio!G137</f>
        <v>0.007541335623</v>
      </c>
      <c r="L138" s="80"/>
    </row>
    <row r="139" ht="15.75" customHeight="1">
      <c r="B139" s="19">
        <f>Portfolio!B138</f>
        <v>-0.02226912331</v>
      </c>
      <c r="C139" s="19">
        <f>Portfolio!C138</f>
        <v>-0.01248345263</v>
      </c>
      <c r="D139" s="19">
        <f>Portfolio!D138</f>
        <v>0.001313509899</v>
      </c>
      <c r="E139" s="19">
        <f>Portfolio!E138</f>
        <v>0</v>
      </c>
      <c r="F139" s="19">
        <f>Portfolio!F138</f>
        <v>0.002440570703</v>
      </c>
      <c r="G139" s="19">
        <f>Portfolio!G138</f>
        <v>-0.006414055497</v>
      </c>
      <c r="L139" s="80"/>
    </row>
    <row r="140" ht="15.75" customHeight="1">
      <c r="B140" s="19">
        <f>Portfolio!B139</f>
        <v>-0.04170881682</v>
      </c>
      <c r="C140" s="19">
        <f>Portfolio!C139</f>
        <v>-0.02673367985</v>
      </c>
      <c r="D140" s="19">
        <f>Portfolio!D139</f>
        <v>-0.02568810555</v>
      </c>
      <c r="E140" s="19">
        <f>Portfolio!E139</f>
        <v>-0.0318894895</v>
      </c>
      <c r="F140" s="19">
        <f>Portfolio!F139</f>
        <v>0.0005415787012</v>
      </c>
      <c r="G140" s="19">
        <f>Portfolio!G139</f>
        <v>-0.02476582227</v>
      </c>
      <c r="L140" s="80"/>
    </row>
    <row r="141" ht="15.75" customHeight="1">
      <c r="B141" s="19">
        <f>Portfolio!B140</f>
        <v>-0.02273162267</v>
      </c>
      <c r="C141" s="19">
        <f>Portfolio!C140</f>
        <v>-0.02387509666</v>
      </c>
      <c r="D141" s="19">
        <f>Portfolio!D140</f>
        <v>-0.004918066772</v>
      </c>
      <c r="E141" s="19">
        <f>Portfolio!E140</f>
        <v>-0.001409925492</v>
      </c>
      <c r="F141" s="19">
        <f>Portfolio!F140</f>
        <v>-0.002574982805</v>
      </c>
      <c r="G141" s="19">
        <f>Portfolio!G140</f>
        <v>-0.01645791074</v>
      </c>
      <c r="L141" s="80"/>
    </row>
    <row r="142" ht="15.75" customHeight="1">
      <c r="B142" s="19">
        <f>Portfolio!B141</f>
        <v>-0.01931523263</v>
      </c>
      <c r="C142" s="19">
        <f>Portfolio!C141</f>
        <v>-0.02775291995</v>
      </c>
      <c r="D142" s="19">
        <f>Portfolio!D141</f>
        <v>-0.0100556674</v>
      </c>
      <c r="E142" s="19">
        <f>Portfolio!E141</f>
        <v>-0.003674859259</v>
      </c>
      <c r="F142" s="19">
        <f>Portfolio!F141</f>
        <v>-0.005988884022</v>
      </c>
      <c r="G142" s="19">
        <f>Portfolio!G141</f>
        <v>-0.008515818979</v>
      </c>
      <c r="L142" s="80"/>
    </row>
    <row r="143" ht="15.75" customHeight="1">
      <c r="B143" s="19">
        <f>Portfolio!B142</f>
        <v>-0.01045179127</v>
      </c>
      <c r="C143" s="19">
        <f>Portfolio!C142</f>
        <v>0.00155140144</v>
      </c>
      <c r="D143" s="19">
        <f>Portfolio!D142</f>
        <v>0.002632962609</v>
      </c>
      <c r="E143" s="19">
        <f>Portfolio!E142</f>
        <v>-0.005965164769</v>
      </c>
      <c r="F143" s="19">
        <f>Portfolio!F142</f>
        <v>-0.006574506764</v>
      </c>
      <c r="G143" s="19">
        <f>Portfolio!G142</f>
        <v>0.001367466294</v>
      </c>
      <c r="L143" s="80"/>
    </row>
    <row r="144" ht="15.75" customHeight="1">
      <c r="B144" s="19">
        <f>Portfolio!B143</f>
        <v>0.02553375684</v>
      </c>
      <c r="C144" s="19">
        <f>Portfolio!C143</f>
        <v>0.1149260921</v>
      </c>
      <c r="D144" s="19">
        <f>Portfolio!D143</f>
        <v>0.007035946261</v>
      </c>
      <c r="E144" s="19">
        <f>Portfolio!E143</f>
        <v>0.005681862119</v>
      </c>
      <c r="F144" s="19">
        <f>Portfolio!F143</f>
        <v>0.002333471667</v>
      </c>
      <c r="G144" s="19">
        <f>Portfolio!G143</f>
        <v>0.01484175515</v>
      </c>
      <c r="L144" s="80"/>
    </row>
    <row r="145" ht="15.75" customHeight="1">
      <c r="B145" s="19">
        <f>Portfolio!B144</f>
        <v>-0.07302235658</v>
      </c>
      <c r="C145" s="19">
        <f>Portfolio!C144</f>
        <v>0.008000386842</v>
      </c>
      <c r="D145" s="19">
        <f>Portfolio!D144</f>
        <v>-0.008497878205</v>
      </c>
      <c r="E145" s="19">
        <f>Portfolio!E144</f>
        <v>-0.01282985579</v>
      </c>
      <c r="F145" s="19">
        <f>Portfolio!F144</f>
        <v>-0.0001371358042</v>
      </c>
      <c r="G145" s="19">
        <f>Portfolio!G144</f>
        <v>-0.01436887598</v>
      </c>
      <c r="L145" s="80"/>
    </row>
    <row r="146" ht="15.75" customHeight="1">
      <c r="B146" s="19">
        <f>Portfolio!B145</f>
        <v>-0.008708524593</v>
      </c>
      <c r="C146" s="19">
        <f>Portfolio!C145</f>
        <v>-0.003949172389</v>
      </c>
      <c r="D146" s="19">
        <f>Portfolio!D145</f>
        <v>0.003747985599</v>
      </c>
      <c r="E146" s="19">
        <f>Portfolio!E145</f>
        <v>-0.006044024992</v>
      </c>
      <c r="F146" s="19">
        <f>Portfolio!F145</f>
        <v>-0.005499821408</v>
      </c>
      <c r="G146" s="19">
        <f>Portfolio!G145</f>
        <v>0.005735785629</v>
      </c>
      <c r="L146" s="80"/>
    </row>
    <row r="147" ht="15.75" customHeight="1">
      <c r="B147" s="19">
        <f>Portfolio!B146</f>
        <v>-0.07402697299</v>
      </c>
      <c r="C147" s="19">
        <f>Portfolio!C146</f>
        <v>0.01120578007</v>
      </c>
      <c r="D147" s="19">
        <f>Portfolio!D146</f>
        <v>0.002232316784</v>
      </c>
      <c r="E147" s="19">
        <f>Portfolio!E146</f>
        <v>0.01972346315</v>
      </c>
      <c r="F147" s="19">
        <f>Portfolio!F146</f>
        <v>-0.007750876174</v>
      </c>
      <c r="G147" s="19">
        <f>Portfolio!G146</f>
        <v>-0.003951307633</v>
      </c>
      <c r="L147" s="80"/>
    </row>
    <row r="148" ht="15.75" customHeight="1">
      <c r="B148" s="19">
        <f>Portfolio!B147</f>
        <v>-0.006037635813</v>
      </c>
      <c r="C148" s="19">
        <f>Portfolio!C147</f>
        <v>-0.02219059825</v>
      </c>
      <c r="D148" s="19">
        <f>Portfolio!D147</f>
        <v>-0.00632169002</v>
      </c>
      <c r="E148" s="19">
        <f>Portfolio!E147</f>
        <v>-0.01770471692</v>
      </c>
      <c r="F148" s="19">
        <f>Portfolio!F147</f>
        <v>-0.001390406192</v>
      </c>
      <c r="G148" s="19">
        <f>Portfolio!G147</f>
        <v>-0.01250574305</v>
      </c>
      <c r="L148" s="80"/>
    </row>
    <row r="149" ht="15.75" customHeight="1">
      <c r="B149" s="19">
        <f>Portfolio!B148</f>
        <v>0.03960151536</v>
      </c>
      <c r="C149" s="19">
        <f>Portfolio!C148</f>
        <v>0.02040267897</v>
      </c>
      <c r="D149" s="19">
        <f>Portfolio!D148</f>
        <v>0.01486526818</v>
      </c>
      <c r="E149" s="19">
        <f>Portfolio!E148</f>
        <v>0.0241936377</v>
      </c>
      <c r="F149" s="19">
        <f>Portfolio!F148</f>
        <v>0.003749688391</v>
      </c>
      <c r="G149" s="19">
        <f>Portfolio!G148</f>
        <v>0.01784022568</v>
      </c>
      <c r="L149" s="80"/>
    </row>
    <row r="150" ht="15.75" customHeight="1">
      <c r="B150" s="19">
        <f>Portfolio!B149</f>
        <v>0.0007529863158</v>
      </c>
      <c r="C150" s="19">
        <f>Portfolio!C149</f>
        <v>-0.002901486931</v>
      </c>
      <c r="D150" s="19">
        <f>Portfolio!D149</f>
        <v>-0.001442946742</v>
      </c>
      <c r="E150" s="19">
        <f>Portfolio!E149</f>
        <v>-0.01017532775</v>
      </c>
      <c r="F150" s="19">
        <f>Portfolio!F149</f>
        <v>-0.004167293299</v>
      </c>
      <c r="G150" s="19">
        <f>Portfolio!G149</f>
        <v>-0.002637548388</v>
      </c>
      <c r="L150" s="80"/>
    </row>
    <row r="151" ht="15.75" customHeight="1">
      <c r="B151" s="19">
        <f>Portfolio!B150</f>
        <v>-0.02067206989</v>
      </c>
      <c r="C151" s="19">
        <f>Portfolio!C150</f>
        <v>0.01476102459</v>
      </c>
      <c r="D151" s="19">
        <f>Portfolio!D150</f>
        <v>-0.001782469485</v>
      </c>
      <c r="E151" s="19">
        <f>Portfolio!E150</f>
        <v>0.01773947612</v>
      </c>
      <c r="F151" s="19">
        <f>Portfolio!F150</f>
        <v>0.005275661381</v>
      </c>
      <c r="G151" s="19">
        <f>Portfolio!G150</f>
        <v>-0.004218770751</v>
      </c>
      <c r="L151" s="80"/>
    </row>
    <row r="152" ht="15.75" customHeight="1">
      <c r="B152" s="19">
        <f>Portfolio!B151</f>
        <v>0.02986742114</v>
      </c>
      <c r="C152" s="19">
        <f>Portfolio!C151</f>
        <v>0.02050412732</v>
      </c>
      <c r="D152" s="19">
        <f>Portfolio!D151</f>
        <v>0.02485843239</v>
      </c>
      <c r="E152" s="19">
        <f>Portfolio!E151</f>
        <v>0.03105063258</v>
      </c>
      <c r="F152" s="19">
        <f>Portfolio!F151</f>
        <v>0.005660988617</v>
      </c>
      <c r="G152" s="19">
        <f>Portfolio!G151</f>
        <v>0.007690542324</v>
      </c>
      <c r="L152" s="80"/>
    </row>
    <row r="153" ht="15.75" customHeight="1">
      <c r="B153" s="19">
        <f>Portfolio!B152</f>
        <v>-0.03336637517</v>
      </c>
      <c r="C153" s="19">
        <f>Portfolio!C152</f>
        <v>-0.004879437338</v>
      </c>
      <c r="D153" s="19">
        <f>Portfolio!D152</f>
        <v>-0.00708017681</v>
      </c>
      <c r="E153" s="19">
        <f>Portfolio!E152</f>
        <v>0.008352493774</v>
      </c>
      <c r="F153" s="19">
        <f>Portfolio!F152</f>
        <v>-0.001101997632</v>
      </c>
      <c r="G153" s="19">
        <f>Portfolio!G152</f>
        <v>-0.01147902877</v>
      </c>
      <c r="L153" s="80"/>
    </row>
    <row r="154" ht="15.75" customHeight="1">
      <c r="B154" s="19">
        <f>Portfolio!B153</f>
        <v>0.04079677275</v>
      </c>
      <c r="C154" s="19">
        <f>Portfolio!C153</f>
        <v>0.03190150981</v>
      </c>
      <c r="D154" s="19">
        <f>Portfolio!D153</f>
        <v>0.03096828635</v>
      </c>
      <c r="E154" s="19">
        <f>Portfolio!E153</f>
        <v>0.01412036268</v>
      </c>
      <c r="F154" s="19">
        <f>Portfolio!F153</f>
        <v>0.01096645664</v>
      </c>
      <c r="G154" s="19">
        <f>Portfolio!G153</f>
        <v>0.02267311596</v>
      </c>
      <c r="L154" s="80"/>
    </row>
    <row r="155" ht="15.75" customHeight="1">
      <c r="B155" s="19">
        <f>Portfolio!B154</f>
        <v>0.05045845544</v>
      </c>
      <c r="C155" s="19">
        <f>Portfolio!C154</f>
        <v>0.002566358004</v>
      </c>
      <c r="D155" s="19">
        <f>Portfolio!D154</f>
        <v>0.003895987457</v>
      </c>
      <c r="E155" s="19">
        <f>Portfolio!E154</f>
        <v>0.008429976383</v>
      </c>
      <c r="F155" s="19">
        <f>Portfolio!F154</f>
        <v>0.002723010514</v>
      </c>
      <c r="G155" s="19">
        <f>Portfolio!G154</f>
        <v>-0.0005670593444</v>
      </c>
      <c r="L155" s="80"/>
    </row>
    <row r="156" ht="15.75" customHeight="1">
      <c r="B156" s="19">
        <f>Portfolio!B155</f>
        <v>0.01782079089</v>
      </c>
      <c r="C156" s="19">
        <f>Portfolio!C155</f>
        <v>0.007898226257</v>
      </c>
      <c r="D156" s="19">
        <f>Portfolio!D155</f>
        <v>0.01132623716</v>
      </c>
      <c r="E156" s="19">
        <f>Portfolio!E155</f>
        <v>0.006015423109</v>
      </c>
      <c r="F156" s="19">
        <f>Portfolio!F155</f>
        <v>-0.003950703185</v>
      </c>
      <c r="G156" s="19">
        <f>Portfolio!G155</f>
        <v>0.006988369476</v>
      </c>
      <c r="L156" s="80"/>
    </row>
    <row r="157" ht="15.75" customHeight="1">
      <c r="B157" s="19">
        <f>Portfolio!B156</f>
        <v>0.005766227359</v>
      </c>
      <c r="C157" s="19">
        <f>Portfolio!C156</f>
        <v>0.01655019269</v>
      </c>
      <c r="D157" s="19">
        <f>Portfolio!D156</f>
        <v>0.00455791757</v>
      </c>
      <c r="E157" s="19">
        <f>Portfolio!E156</f>
        <v>0.003384150135</v>
      </c>
      <c r="F157" s="19">
        <f>Portfolio!F156</f>
        <v>0.005309385413</v>
      </c>
      <c r="G157" s="19">
        <f>Portfolio!G156</f>
        <v>0.01256854645</v>
      </c>
      <c r="L157" s="80"/>
    </row>
    <row r="158" ht="15.75" customHeight="1">
      <c r="B158" s="19">
        <f>Portfolio!B157</f>
        <v>0.03137564247</v>
      </c>
      <c r="C158" s="19">
        <f>Portfolio!C157</f>
        <v>-0.0003909080283</v>
      </c>
      <c r="D158" s="19">
        <f>Portfolio!D157</f>
        <v>0.006820402445</v>
      </c>
      <c r="E158" s="19">
        <f>Portfolio!E157</f>
        <v>0.004666847983</v>
      </c>
      <c r="F158" s="19">
        <f>Portfolio!F157</f>
        <v>0.007709499042</v>
      </c>
      <c r="G158" s="19">
        <f>Portfolio!G157</f>
        <v>0.003634170253</v>
      </c>
      <c r="L158" s="80"/>
    </row>
    <row r="159" ht="15.75" customHeight="1">
      <c r="B159" s="19">
        <f>Portfolio!B158</f>
        <v>0.02322764666</v>
      </c>
      <c r="C159" s="19">
        <f>Portfolio!C158</f>
        <v>0.007478472038</v>
      </c>
      <c r="D159" s="19">
        <f>Portfolio!D158</f>
        <v>-0.00250737576</v>
      </c>
      <c r="E159" s="19">
        <f>Portfolio!E158</f>
        <v>0.01641901965</v>
      </c>
      <c r="F159" s="19">
        <f>Portfolio!F158</f>
        <v>-0.003374049987</v>
      </c>
      <c r="G159" s="19">
        <f>Portfolio!G158</f>
        <v>0.003872000959</v>
      </c>
      <c r="L159" s="80"/>
    </row>
    <row r="160" ht="15.75" customHeight="1">
      <c r="B160" s="19">
        <f>Portfolio!B159</f>
        <v>0.04642317197</v>
      </c>
      <c r="C160" s="19">
        <f>Portfolio!C159</f>
        <v>-0.005525575257</v>
      </c>
      <c r="D160" s="19">
        <f>Portfolio!D159</f>
        <v>-0.0002690131401</v>
      </c>
      <c r="E160" s="19">
        <f>Portfolio!E159</f>
        <v>-0.002802906735</v>
      </c>
      <c r="F160" s="19">
        <f>Portfolio!F159</f>
        <v>-0.001352786966</v>
      </c>
      <c r="G160" s="19">
        <f>Portfolio!G159</f>
        <v>-0.00183357709</v>
      </c>
      <c r="L160" s="80"/>
    </row>
    <row r="161" ht="15.75" customHeight="1">
      <c r="B161" s="19">
        <f>Portfolio!B160</f>
        <v>-0.01853013438</v>
      </c>
      <c r="C161" s="19">
        <f>Portfolio!C160</f>
        <v>-0.01343461308</v>
      </c>
      <c r="D161" s="19">
        <f>Portfolio!D160</f>
        <v>-0.016001756</v>
      </c>
      <c r="E161" s="19">
        <f>Portfolio!E160</f>
        <v>-0.009228391445</v>
      </c>
      <c r="F161" s="19">
        <f>Portfolio!F160</f>
        <v>0.0091632493</v>
      </c>
      <c r="G161" s="19">
        <f>Portfolio!G160</f>
        <v>-0.01591397436</v>
      </c>
      <c r="L161" s="80"/>
    </row>
    <row r="162" ht="15.75" customHeight="1">
      <c r="B162" s="19">
        <f>Portfolio!B161</f>
        <v>-0.03585417163</v>
      </c>
      <c r="C162" s="19">
        <f>Portfolio!C161</f>
        <v>-0.01514215262</v>
      </c>
      <c r="D162" s="19">
        <f>Portfolio!D161</f>
        <v>0.004319450989</v>
      </c>
      <c r="E162" s="19">
        <f>Portfolio!E161</f>
        <v>0.009993651015</v>
      </c>
      <c r="F162" s="19">
        <f>Portfolio!F161</f>
        <v>-0.002014112731</v>
      </c>
      <c r="G162" s="19">
        <f>Portfolio!G161</f>
        <v>-0.007306442927</v>
      </c>
      <c r="L162" s="80"/>
    </row>
    <row r="163" ht="15.75" customHeight="1">
      <c r="B163" s="19">
        <f>Portfolio!B162</f>
        <v>0.06209372203</v>
      </c>
      <c r="C163" s="19">
        <f>Portfolio!C162</f>
        <v>0.01664385611</v>
      </c>
      <c r="D163" s="19">
        <f>Portfolio!D162</f>
        <v>0.01753954832</v>
      </c>
      <c r="E163" s="19">
        <f>Portfolio!E162</f>
        <v>0.01969260785</v>
      </c>
      <c r="F163" s="19">
        <f>Portfolio!F162</f>
        <v>-0.004445376696</v>
      </c>
      <c r="G163" s="19">
        <f>Portfolio!G162</f>
        <v>0.01845764381</v>
      </c>
      <c r="L163" s="80"/>
    </row>
    <row r="164" ht="15.75" customHeight="1">
      <c r="B164" s="19">
        <f>Portfolio!B163</f>
        <v>0.07315852659</v>
      </c>
      <c r="C164" s="19">
        <f>Portfolio!C163</f>
        <v>0.01310277289</v>
      </c>
      <c r="D164" s="19">
        <f>Portfolio!D163</f>
        <v>-0.0005797453957</v>
      </c>
      <c r="E164" s="19">
        <f>Portfolio!E163</f>
        <v>0.01143435291</v>
      </c>
      <c r="F164" s="19">
        <f>Portfolio!F163</f>
        <v>-0.002433104758</v>
      </c>
      <c r="G164" s="19">
        <f>Portfolio!G163</f>
        <v>0.01192717292</v>
      </c>
      <c r="L164" s="80"/>
    </row>
    <row r="165" ht="15.75" customHeight="1">
      <c r="B165" s="19">
        <f>Portfolio!B164</f>
        <v>0.003744354181</v>
      </c>
      <c r="C165" s="19">
        <f>Portfolio!C164</f>
        <v>-0.01144564885</v>
      </c>
      <c r="D165" s="19">
        <f>Portfolio!D164</f>
        <v>-0.001294414023</v>
      </c>
      <c r="E165" s="19">
        <f>Portfolio!E164</f>
        <v>-0.001731602207</v>
      </c>
      <c r="F165" s="19">
        <f>Portfolio!F164</f>
        <v>0.004456181839</v>
      </c>
      <c r="G165" s="19">
        <f>Portfolio!G164</f>
        <v>-0.001073868442</v>
      </c>
      <c r="L165" s="80"/>
    </row>
    <row r="166" ht="15.75" customHeight="1">
      <c r="B166" s="19">
        <f>Portfolio!B165</f>
        <v>0.003006128599</v>
      </c>
      <c r="C166" s="19">
        <f>Portfolio!C165</f>
        <v>-0.00007886457659</v>
      </c>
      <c r="D166" s="19">
        <f>Portfolio!D165</f>
        <v>0.004500976942</v>
      </c>
      <c r="E166" s="19">
        <f>Portfolio!E165</f>
        <v>-0.001238672291</v>
      </c>
      <c r="F166" s="19">
        <f>Portfolio!F165</f>
        <v>0.001211836149</v>
      </c>
      <c r="G166" s="19">
        <f>Portfolio!G165</f>
        <v>0.0003747273709</v>
      </c>
      <c r="L166" s="80"/>
    </row>
    <row r="167" ht="15.75" customHeight="1">
      <c r="B167" s="19">
        <f>Portfolio!B166</f>
        <v>0.02448688737</v>
      </c>
      <c r="C167" s="19">
        <f>Portfolio!C166</f>
        <v>0.005582864926</v>
      </c>
      <c r="D167" s="19">
        <f>Portfolio!D166</f>
        <v>-0.0008451191516</v>
      </c>
      <c r="E167" s="19">
        <f>Portfolio!E166</f>
        <v>0.01182862486</v>
      </c>
      <c r="F167" s="19">
        <f>Portfolio!F166</f>
        <v>-0.001885776472</v>
      </c>
      <c r="G167" s="19">
        <f>Portfolio!G166</f>
        <v>0.01093041305</v>
      </c>
      <c r="L167" s="80"/>
    </row>
    <row r="168" ht="15.75" customHeight="1">
      <c r="B168" s="19">
        <f>Portfolio!B167</f>
        <v>0.02803474874</v>
      </c>
      <c r="C168" s="19">
        <f>Portfolio!C167</f>
        <v>0</v>
      </c>
      <c r="D168" s="19">
        <f>Portfolio!D167</f>
        <v>0.02950995617</v>
      </c>
      <c r="E168" s="19">
        <f>Portfolio!E167</f>
        <v>-0.002207235721</v>
      </c>
      <c r="F168" s="19">
        <f>Portfolio!F167</f>
        <v>-0.001079212343</v>
      </c>
      <c r="G168" s="19">
        <f>Portfolio!G167</f>
        <v>0.002295061674</v>
      </c>
      <c r="L168" s="80"/>
    </row>
    <row r="169" ht="15.75" customHeight="1">
      <c r="B169" s="19">
        <f>Portfolio!B168</f>
        <v>-0.0608885865</v>
      </c>
      <c r="C169" s="19">
        <f>Portfolio!C168</f>
        <v>-0.009137487687</v>
      </c>
      <c r="D169" s="19">
        <f>Portfolio!D168</f>
        <v>-0.01016205366</v>
      </c>
      <c r="E169" s="19">
        <f>Portfolio!E168</f>
        <v>-0.0190859929</v>
      </c>
      <c r="F169" s="19">
        <f>Portfolio!F168</f>
        <v>-0.002838401716</v>
      </c>
      <c r="G169" s="19">
        <f>Portfolio!G168</f>
        <v>-0.01262620385</v>
      </c>
      <c r="L169" s="80"/>
    </row>
    <row r="170" ht="15.75" customHeight="1">
      <c r="B170" s="19">
        <f>Portfolio!B169</f>
        <v>0.01938095288</v>
      </c>
      <c r="C170" s="19">
        <f>Portfolio!C169</f>
        <v>0.007568021782</v>
      </c>
      <c r="D170" s="19">
        <f>Portfolio!D169</f>
        <v>0.004833350589</v>
      </c>
      <c r="E170" s="19">
        <f>Portfolio!E169</f>
        <v>-0.006527715873</v>
      </c>
      <c r="F170" s="19">
        <f>Portfolio!F169</f>
        <v>0.004591554381</v>
      </c>
      <c r="G170" s="19">
        <f>Portfolio!G169</f>
        <v>0.01459630397</v>
      </c>
      <c r="L170" s="80"/>
    </row>
    <row r="171" ht="15.75" customHeight="1">
      <c r="B171" s="19">
        <f>Portfolio!B170</f>
        <v>0.06949435022</v>
      </c>
      <c r="C171" s="19">
        <f>Portfolio!C170</f>
        <v>0.01689872385</v>
      </c>
      <c r="D171" s="19">
        <f>Portfolio!D170</f>
        <v>0.002992724137</v>
      </c>
      <c r="E171" s="19">
        <f>Portfolio!E170</f>
        <v>0.01871545534</v>
      </c>
      <c r="F171" s="19">
        <f>Portfolio!F170</f>
        <v>0.00403383637</v>
      </c>
      <c r="G171" s="19">
        <f>Portfolio!G170</f>
        <v>0.0105716945</v>
      </c>
      <c r="L171" s="80"/>
    </row>
    <row r="172" ht="15.75" customHeight="1">
      <c r="B172" s="19">
        <f>Portfolio!B171</f>
        <v>0.03592247445</v>
      </c>
      <c r="C172" s="19">
        <f>Portfolio!C171</f>
        <v>-0.003403484129</v>
      </c>
      <c r="D172" s="19">
        <f>Portfolio!D171</f>
        <v>-0.005820265847</v>
      </c>
      <c r="E172" s="19">
        <f>Portfolio!E171</f>
        <v>0.001482139618</v>
      </c>
      <c r="F172" s="19">
        <f>Portfolio!F171</f>
        <v>0.00067077608</v>
      </c>
      <c r="G172" s="19">
        <f>Portfolio!G171</f>
        <v>0.0144520534</v>
      </c>
      <c r="L172" s="80"/>
    </row>
    <row r="173" ht="15.75" customHeight="1">
      <c r="B173" s="19">
        <f>Portfolio!B172</f>
        <v>-0.0284538622</v>
      </c>
      <c r="C173" s="19">
        <f>Portfolio!C172</f>
        <v>-0.01129865143</v>
      </c>
      <c r="D173" s="19">
        <f>Portfolio!D172</f>
        <v>0.002479963838</v>
      </c>
      <c r="E173" s="19">
        <f>Portfolio!E172</f>
        <v>-0.0134196101</v>
      </c>
      <c r="F173" s="19">
        <f>Portfolio!F172</f>
        <v>-0.008890090639</v>
      </c>
      <c r="G173" s="19">
        <f>Portfolio!G172</f>
        <v>-0.01068598441</v>
      </c>
      <c r="L173" s="80"/>
    </row>
    <row r="174" ht="15.75" customHeight="1">
      <c r="B174" s="19">
        <f>Portfolio!B173</f>
        <v>-0.0005214676942</v>
      </c>
      <c r="C174" s="19">
        <f>Portfolio!C173</f>
        <v>-0.01484197112</v>
      </c>
      <c r="D174" s="19">
        <f>Portfolio!D173</f>
        <v>-0.003002822238</v>
      </c>
      <c r="E174" s="19">
        <f>Portfolio!E173</f>
        <v>-0.02098426132</v>
      </c>
      <c r="F174" s="19">
        <f>Portfolio!F173</f>
        <v>-0.006243329141</v>
      </c>
      <c r="G174" s="19">
        <f>Portfolio!G173</f>
        <v>-0.006130109983</v>
      </c>
      <c r="L174" s="80"/>
    </row>
    <row r="175" ht="15.75" customHeight="1">
      <c r="B175" s="19">
        <f>Portfolio!B174</f>
        <v>0.05012374164</v>
      </c>
      <c r="C175" s="19">
        <f>Portfolio!C174</f>
        <v>-0.003186499884</v>
      </c>
      <c r="D175" s="19">
        <f>Portfolio!D174</f>
        <v>0.008160497423</v>
      </c>
      <c r="E175" s="19">
        <f>Portfolio!E174</f>
        <v>0.008649278147</v>
      </c>
      <c r="F175" s="19">
        <f>Portfolio!F174</f>
        <v>-0.001362384453</v>
      </c>
      <c r="G175" s="19">
        <f>Portfolio!G174</f>
        <v>0.01299384375</v>
      </c>
      <c r="L175" s="80"/>
    </row>
    <row r="176" ht="15.75" customHeight="1">
      <c r="B176" s="19">
        <f>Portfolio!B175</f>
        <v>0.001442187824</v>
      </c>
      <c r="C176" s="19">
        <f>Portfolio!C175</f>
        <v>-0.01949786181</v>
      </c>
      <c r="D176" s="19">
        <f>Portfolio!D175</f>
        <v>-0.004853580295</v>
      </c>
      <c r="E176" s="19">
        <f>Portfolio!E175</f>
        <v>-0.002536115961</v>
      </c>
      <c r="F176" s="19">
        <f>Portfolio!F175</f>
        <v>0.001770823852</v>
      </c>
      <c r="G176" s="19">
        <f>Portfolio!G175</f>
        <v>-0.01099499603</v>
      </c>
      <c r="L176" s="80"/>
    </row>
    <row r="177" ht="15.75" customHeight="1">
      <c r="B177" s="19">
        <f>Portfolio!B176</f>
        <v>0.005926971712</v>
      </c>
      <c r="C177" s="19">
        <f>Portfolio!C176</f>
        <v>-0.005957045549</v>
      </c>
      <c r="D177" s="19">
        <f>Portfolio!D176</f>
        <v>-0.003699236052</v>
      </c>
      <c r="E177" s="19">
        <f>Portfolio!E176</f>
        <v>0.008344921356</v>
      </c>
      <c r="F177" s="19">
        <f>Portfolio!F176</f>
        <v>-0.004091141583</v>
      </c>
      <c r="G177" s="19">
        <f>Portfolio!G176</f>
        <v>-0.008706974183</v>
      </c>
      <c r="L177" s="80"/>
    </row>
    <row r="178" ht="15.75" customHeight="1">
      <c r="B178" s="19">
        <f>Portfolio!B177</f>
        <v>-0.04918197348</v>
      </c>
      <c r="C178" s="19">
        <f>Portfolio!C177</f>
        <v>0.0004091731114</v>
      </c>
      <c r="D178" s="19">
        <f>Portfolio!D177</f>
        <v>-0.009418573561</v>
      </c>
      <c r="E178" s="19">
        <f>Portfolio!E177</f>
        <v>-0.01804137383</v>
      </c>
      <c r="F178" s="19">
        <f>Portfolio!F177</f>
        <v>-0.00424508674</v>
      </c>
      <c r="G178" s="19">
        <f>Portfolio!G177</f>
        <v>0.002330949479</v>
      </c>
      <c r="L178" s="80"/>
    </row>
    <row r="179" ht="15.75" customHeight="1">
      <c r="B179" s="19">
        <f>Portfolio!B178</f>
        <v>0.02429688198</v>
      </c>
      <c r="C179" s="19">
        <f>Portfolio!C178</f>
        <v>0.02360849353</v>
      </c>
      <c r="D179" s="19">
        <f>Portfolio!D178</f>
        <v>0.007367196945</v>
      </c>
      <c r="E179" s="19">
        <f>Portfolio!E178</f>
        <v>0.008171649149</v>
      </c>
      <c r="F179" s="19">
        <f>Portfolio!F178</f>
        <v>0.002740812952</v>
      </c>
      <c r="G179" s="19">
        <f>Portfolio!G178</f>
        <v>0.01167062358</v>
      </c>
      <c r="L179" s="80"/>
    </row>
    <row r="180" ht="15.75" customHeight="1">
      <c r="B180" s="19">
        <f>Portfolio!B179</f>
        <v>0.0528731988</v>
      </c>
      <c r="C180" s="19">
        <f>Portfolio!C179</f>
        <v>0.008354892477</v>
      </c>
      <c r="D180" s="19">
        <f>Portfolio!D179</f>
        <v>0.002225736819</v>
      </c>
      <c r="E180" s="19">
        <f>Portfolio!E179</f>
        <v>-0.003311708584</v>
      </c>
      <c r="F180" s="19">
        <f>Portfolio!F179</f>
        <v>-0.003427243056</v>
      </c>
      <c r="G180" s="19">
        <f>Portfolio!G179</f>
        <v>-0.000460275971</v>
      </c>
      <c r="L180" s="80"/>
    </row>
    <row r="181" ht="15.75" customHeight="1">
      <c r="B181" s="19">
        <f>Portfolio!B180</f>
        <v>-0.009052244924</v>
      </c>
      <c r="C181" s="19">
        <f>Portfolio!C180</f>
        <v>0.01009158675</v>
      </c>
      <c r="D181" s="19">
        <f>Portfolio!D180</f>
        <v>-0.002051018602</v>
      </c>
      <c r="E181" s="19">
        <f>Portfolio!E180</f>
        <v>-0.01258196082</v>
      </c>
      <c r="F181" s="19">
        <f>Portfolio!F180</f>
        <v>-0.002199560903</v>
      </c>
      <c r="G181" s="19">
        <f>Portfolio!G180</f>
        <v>0.003242111567</v>
      </c>
      <c r="L181" s="80"/>
    </row>
    <row r="182" ht="15.75" customHeight="1">
      <c r="B182" s="19">
        <f>Portfolio!B181</f>
        <v>-0.03404695985</v>
      </c>
      <c r="C182" s="19">
        <f>Portfolio!C181</f>
        <v>-0.02461814153</v>
      </c>
      <c r="D182" s="19">
        <f>Portfolio!D181</f>
        <v>-0.01359007612</v>
      </c>
      <c r="E182" s="19">
        <f>Portfolio!E181</f>
        <v>-0.003883551807</v>
      </c>
      <c r="F182" s="19">
        <f>Portfolio!F181</f>
        <v>-0.003861105156</v>
      </c>
      <c r="G182" s="19">
        <f>Portfolio!G181</f>
        <v>-0.01386447896</v>
      </c>
      <c r="L182" s="80"/>
    </row>
    <row r="183" ht="15.75" customHeight="1">
      <c r="B183" s="19">
        <f>Portfolio!B182</f>
        <v>-0.02830333603</v>
      </c>
      <c r="C183" s="19">
        <f>Portfolio!C182</f>
        <v>0.003691513805</v>
      </c>
      <c r="D183" s="19">
        <f>Portfolio!D182</f>
        <v>-0.01010268723</v>
      </c>
      <c r="E183" s="19">
        <f>Portfolio!E182</f>
        <v>-0.01647744942</v>
      </c>
      <c r="F183" s="19">
        <f>Portfolio!F182</f>
        <v>0.002208170953</v>
      </c>
      <c r="G183" s="19">
        <f>Portfolio!G182</f>
        <v>-0.002501384409</v>
      </c>
      <c r="L183" s="80"/>
    </row>
    <row r="184" ht="15.75" customHeight="1">
      <c r="B184" s="19">
        <f>Portfolio!B183</f>
        <v>-0.03487260509</v>
      </c>
      <c r="C184" s="19">
        <f>Portfolio!C183</f>
        <v>-0.03041625132</v>
      </c>
      <c r="D184" s="19">
        <f>Portfolio!D183</f>
        <v>-0.01323808358</v>
      </c>
      <c r="E184" s="19">
        <f>Portfolio!E183</f>
        <v>-0.01755831315</v>
      </c>
      <c r="F184" s="19">
        <f>Portfolio!F183</f>
        <v>-0.008722754901</v>
      </c>
      <c r="G184" s="19">
        <f>Portfolio!G183</f>
        <v>-0.02026488134</v>
      </c>
      <c r="L184" s="80"/>
    </row>
    <row r="185" ht="15.75" customHeight="1">
      <c r="B185" s="19">
        <f>Portfolio!B184</f>
        <v>0.004781530082</v>
      </c>
      <c r="C185" s="19">
        <f>Portfolio!C184</f>
        <v>-0.00995855533</v>
      </c>
      <c r="D185" s="19">
        <f>Portfolio!D184</f>
        <v>-0.002723272386</v>
      </c>
      <c r="E185" s="19">
        <f>Portfolio!E184</f>
        <v>-0.005112294334</v>
      </c>
      <c r="F185" s="19">
        <f>Portfolio!F184</f>
        <v>0.002222476197</v>
      </c>
      <c r="G185" s="19">
        <f>Portfolio!G184</f>
        <v>-0.001379053154</v>
      </c>
      <c r="L185" s="80"/>
    </row>
    <row r="186" ht="15.75" customHeight="1">
      <c r="B186" s="19">
        <f>Portfolio!B185</f>
        <v>0.1312159363</v>
      </c>
      <c r="C186" s="19">
        <f>Portfolio!C185</f>
        <v>0.0005002668307</v>
      </c>
      <c r="D186" s="19">
        <f>Portfolio!D185</f>
        <v>0.005032316989</v>
      </c>
      <c r="E186" s="19">
        <f>Portfolio!E185</f>
        <v>0.005917203845</v>
      </c>
      <c r="F186" s="19">
        <f>Portfolio!F185</f>
        <v>0.003601139576</v>
      </c>
      <c r="G186" s="19">
        <f>Portfolio!G185</f>
        <v>0.00530530515</v>
      </c>
      <c r="L186" s="80"/>
    </row>
    <row r="187" ht="15.75" customHeight="1">
      <c r="B187" s="19">
        <f>Portfolio!B186</f>
        <v>-0.01610257583</v>
      </c>
      <c r="C187" s="19">
        <f>Portfolio!C186</f>
        <v>-0.016134787</v>
      </c>
      <c r="D187" s="19">
        <f>Portfolio!D186</f>
        <v>-0.007170775808</v>
      </c>
      <c r="E187" s="19">
        <f>Portfolio!E186</f>
        <v>-0.02388175882</v>
      </c>
      <c r="F187" s="19">
        <f>Portfolio!F186</f>
        <v>-0.005545584633</v>
      </c>
      <c r="G187" s="19">
        <f>Portfolio!G186</f>
        <v>-0.01073983763</v>
      </c>
      <c r="L187" s="80"/>
    </row>
    <row r="188" ht="15.75" customHeight="1">
      <c r="B188" s="19">
        <f>Portfolio!B187</f>
        <v>0.009190626251</v>
      </c>
      <c r="C188" s="19">
        <f>Portfolio!C187</f>
        <v>0.004142526108</v>
      </c>
      <c r="D188" s="19">
        <f>Portfolio!D187</f>
        <v>0.003637207845</v>
      </c>
      <c r="E188" s="19">
        <f>Portfolio!E187</f>
        <v>0</v>
      </c>
      <c r="F188" s="19">
        <f>Portfolio!F187</f>
        <v>0.001666940204</v>
      </c>
      <c r="G188" s="19">
        <f>Portfolio!G187</f>
        <v>0.003400051059</v>
      </c>
      <c r="L188" s="80"/>
    </row>
    <row r="189" ht="15.75" customHeight="1">
      <c r="B189" s="19">
        <f>Portfolio!B188</f>
        <v>-0.01220123879</v>
      </c>
      <c r="C189" s="19">
        <f>Portfolio!C188</f>
        <v>0.002191152065</v>
      </c>
      <c r="D189" s="19">
        <f>Portfolio!D188</f>
        <v>-0.001862427541</v>
      </c>
      <c r="E189" s="19">
        <f>Portfolio!E188</f>
        <v>0.003016593539</v>
      </c>
      <c r="F189" s="19">
        <f>Portfolio!F188</f>
        <v>0.0002775048531</v>
      </c>
      <c r="G189" s="19">
        <f>Portfolio!G188</f>
        <v>-0.003702824068</v>
      </c>
      <c r="L189" s="80"/>
    </row>
    <row r="190" ht="15.75" customHeight="1">
      <c r="B190" s="19">
        <f>Portfolio!B189</f>
        <v>-0.02256491612</v>
      </c>
      <c r="C190" s="19">
        <f>Portfolio!C189</f>
        <v>-0.001769381574</v>
      </c>
      <c r="D190" s="19">
        <f>Portfolio!D189</f>
        <v>-0.007209709483</v>
      </c>
      <c r="E190" s="19">
        <f>Portfolio!E189</f>
        <v>0.0197918891</v>
      </c>
      <c r="F190" s="19">
        <f>Portfolio!F189</f>
        <v>-0.008220136675</v>
      </c>
      <c r="G190" s="19">
        <f>Portfolio!G189</f>
        <v>-0.003843291709</v>
      </c>
      <c r="L190" s="80"/>
    </row>
    <row r="191" ht="15.75" customHeight="1">
      <c r="B191" s="19">
        <f>Portfolio!B190</f>
        <v>0.02677723695</v>
      </c>
      <c r="C191" s="19">
        <f>Portfolio!C190</f>
        <v>0.008397765032</v>
      </c>
      <c r="D191" s="19">
        <f>Portfolio!D190</f>
        <v>0.003200574273</v>
      </c>
      <c r="E191" s="19">
        <f>Portfolio!E190</f>
        <v>0.004286103534</v>
      </c>
      <c r="F191" s="19">
        <f>Portfolio!F190</f>
        <v>-0.002100707932</v>
      </c>
      <c r="G191" s="19">
        <f>Portfolio!G190</f>
        <v>0.007747204344</v>
      </c>
      <c r="L191" s="80"/>
    </row>
    <row r="192" ht="15.75" customHeight="1">
      <c r="B192" s="19">
        <f>Portfolio!B191</f>
        <v>0.02440590201</v>
      </c>
      <c r="C192" s="19">
        <f>Portfolio!C191</f>
        <v>0.0113089512</v>
      </c>
      <c r="D192" s="19">
        <f>Portfolio!D191</f>
        <v>0.02127310074</v>
      </c>
      <c r="E192" s="19">
        <f>Portfolio!E191</f>
        <v>0.009312239951</v>
      </c>
      <c r="F192" s="19">
        <f>Portfolio!F191</f>
        <v>0.00768099585</v>
      </c>
      <c r="G192" s="19">
        <f>Portfolio!G191</f>
        <v>0.01591057005</v>
      </c>
      <c r="L192" s="80"/>
    </row>
    <row r="193" ht="15.75" customHeight="1">
      <c r="B193" s="19">
        <f>Portfolio!B192</f>
        <v>-0.01416430852</v>
      </c>
      <c r="C193" s="19">
        <f>Portfolio!C192</f>
        <v>-0.006387181102</v>
      </c>
      <c r="D193" s="19">
        <f>Portfolio!D192</f>
        <v>0.01322933248</v>
      </c>
      <c r="E193" s="19">
        <f>Portfolio!E192</f>
        <v>-0.004512230735</v>
      </c>
      <c r="F193" s="19">
        <f>Portfolio!F192</f>
        <v>-0.00236782623</v>
      </c>
      <c r="G193" s="19">
        <f>Portfolio!G192</f>
        <v>0.0006925011999</v>
      </c>
      <c r="L193" s="80"/>
    </row>
    <row r="194" ht="15.75" customHeight="1">
      <c r="B194" s="19">
        <f>Portfolio!B193</f>
        <v>-0.01135739979</v>
      </c>
      <c r="C194" s="19">
        <f>Portfolio!C193</f>
        <v>-0.004838197747</v>
      </c>
      <c r="D194" s="19">
        <f>Portfolio!D193</f>
        <v>-0.01591428509</v>
      </c>
      <c r="E194" s="19">
        <f>Portfolio!E193</f>
        <v>-0.01609039766</v>
      </c>
      <c r="F194" s="19">
        <f>Portfolio!F193</f>
        <v>-0.001116255205</v>
      </c>
      <c r="G194" s="19">
        <f>Portfolio!G193</f>
        <v>-0.01544743096</v>
      </c>
      <c r="L194" s="80"/>
    </row>
    <row r="195" ht="15.75" customHeight="1">
      <c r="B195" s="19">
        <f>Portfolio!B194</f>
        <v>0.03762896464</v>
      </c>
      <c r="C195" s="19">
        <f>Portfolio!C194</f>
        <v>0.00225521084</v>
      </c>
      <c r="D195" s="19">
        <f>Portfolio!D194</f>
        <v>-0.004400923216</v>
      </c>
      <c r="E195" s="19">
        <f>Portfolio!E194</f>
        <v>0.0008106472323</v>
      </c>
      <c r="F195" s="19">
        <f>Portfolio!F194</f>
        <v>-0.000837946994</v>
      </c>
      <c r="G195" s="19">
        <f>Portfolio!G194</f>
        <v>0.001630788501</v>
      </c>
      <c r="L195" s="80"/>
    </row>
    <row r="196" ht="15.75" customHeight="1">
      <c r="B196" s="19">
        <f>Portfolio!B195</f>
        <v>-0.0312938866</v>
      </c>
      <c r="C196" s="19">
        <f>Portfolio!C195</f>
        <v>-0.01674205568</v>
      </c>
      <c r="D196" s="19">
        <f>Portfolio!D195</f>
        <v>-0.009859903555</v>
      </c>
      <c r="E196" s="19">
        <f>Portfolio!E195</f>
        <v>-0.02405804965</v>
      </c>
      <c r="F196" s="19">
        <f>Portfolio!F195</f>
        <v>0.00334772252</v>
      </c>
      <c r="G196" s="19">
        <f>Portfolio!G195</f>
        <v>-0.01862217284</v>
      </c>
      <c r="L196" s="80"/>
    </row>
    <row r="197" ht="15.75" customHeight="1">
      <c r="B197" s="19">
        <f>Portfolio!B196</f>
        <v>-0.0203020143</v>
      </c>
      <c r="C197" s="19">
        <f>Portfolio!C196</f>
        <v>-0.003229141133</v>
      </c>
      <c r="D197" s="19">
        <f>Portfolio!D196</f>
        <v>-0.01774663589</v>
      </c>
      <c r="E197" s="19">
        <f>Portfolio!E196</f>
        <v>-0.004993075699</v>
      </c>
      <c r="F197" s="19">
        <f>Portfolio!F196</f>
        <v>0.01190490284</v>
      </c>
      <c r="G197" s="19">
        <f>Portfolio!G196</f>
        <v>-0.01453456326</v>
      </c>
      <c r="L197" s="80"/>
    </row>
    <row r="198" ht="15.75" customHeight="1">
      <c r="B198" s="19">
        <f>Portfolio!B197</f>
        <v>0.00004358712001</v>
      </c>
      <c r="C198" s="19">
        <f>Portfolio!C197</f>
        <v>-0.005376560873</v>
      </c>
      <c r="D198" s="19">
        <f>Portfolio!D197</f>
        <v>-0.007756468139</v>
      </c>
      <c r="E198" s="19">
        <f>Portfolio!E197</f>
        <v>0.00720429827</v>
      </c>
      <c r="F198" s="19">
        <f>Portfolio!F197</f>
        <v>0.00794963079</v>
      </c>
      <c r="G198" s="19">
        <f>Portfolio!G197</f>
        <v>-0.001426268625</v>
      </c>
      <c r="L198" s="80"/>
    </row>
    <row r="199" ht="15.75" customHeight="1">
      <c r="B199" s="19">
        <f>Portfolio!B198</f>
        <v>0.04666053306</v>
      </c>
      <c r="C199" s="19">
        <f>Portfolio!C198</f>
        <v>0.01814684743</v>
      </c>
      <c r="D199" s="19">
        <f>Portfolio!D198</f>
        <v>0.01934815719</v>
      </c>
      <c r="E199" s="19">
        <f>Portfolio!E198</f>
        <v>0.005231982123</v>
      </c>
      <c r="F199" s="19">
        <f>Portfolio!F198</f>
        <v>-0.006299651029</v>
      </c>
      <c r="G199" s="19">
        <f>Portfolio!G198</f>
        <v>0.01639493165</v>
      </c>
      <c r="L199" s="80"/>
    </row>
    <row r="200" ht="15.75" customHeight="1">
      <c r="B200" s="19">
        <f>Portfolio!B199</f>
        <v>0.00683357316</v>
      </c>
      <c r="C200" s="19">
        <f>Portfolio!C199</f>
        <v>-0.006999244385</v>
      </c>
      <c r="D200" s="19">
        <f>Portfolio!D199</f>
        <v>-0.01052814821</v>
      </c>
      <c r="E200" s="19">
        <f>Portfolio!E199</f>
        <v>-0.02025315448</v>
      </c>
      <c r="F200" s="19">
        <f>Portfolio!F199</f>
        <v>0.0102508926</v>
      </c>
      <c r="G200" s="19">
        <f>Portfolio!G199</f>
        <v>-0.00627397858</v>
      </c>
      <c r="L200" s="80"/>
    </row>
    <row r="201" ht="15.75" customHeight="1">
      <c r="B201" s="19">
        <f>Portfolio!B200</f>
        <v>0.05277603478</v>
      </c>
      <c r="C201" s="19">
        <f>Portfolio!C200</f>
        <v>0.02076955992</v>
      </c>
      <c r="D201" s="19">
        <f>Portfolio!D200</f>
        <v>0.004979043157</v>
      </c>
      <c r="E201" s="19">
        <f>Portfolio!E200</f>
        <v>0.01915392379</v>
      </c>
      <c r="F201" s="19">
        <f>Portfolio!F200</f>
        <v>-0.004770662532</v>
      </c>
      <c r="G201" s="19">
        <f>Portfolio!G200</f>
        <v>0.01739303612</v>
      </c>
      <c r="L201" s="80"/>
    </row>
    <row r="202" ht="15.75" customHeight="1">
      <c r="B202" s="19">
        <f>Portfolio!B201</f>
        <v>0.007178261953</v>
      </c>
      <c r="C202" s="19">
        <f>Portfolio!C201</f>
        <v>-0.002157344007</v>
      </c>
      <c r="D202" s="19">
        <f>Portfolio!D201</f>
        <v>-0.0002759543783</v>
      </c>
      <c r="E202" s="19">
        <f>Portfolio!E201</f>
        <v>-0.003304850203</v>
      </c>
      <c r="F202" s="19">
        <f>Portfolio!F201</f>
        <v>0.007215319427</v>
      </c>
      <c r="G202" s="19">
        <f>Portfolio!G201</f>
        <v>-0.01557084046</v>
      </c>
      <c r="L202" s="80"/>
    </row>
    <row r="203" ht="15.75" customHeight="1">
      <c r="B203" s="19">
        <f>Portfolio!B202</f>
        <v>0.006779686985</v>
      </c>
      <c r="C203" s="19">
        <f>Portfolio!C202</f>
        <v>0.006705584242</v>
      </c>
      <c r="D203" s="19">
        <f>Portfolio!D202</f>
        <v>0.003489901197</v>
      </c>
      <c r="E203" s="19">
        <f>Portfolio!E202</f>
        <v>-0.005255135794</v>
      </c>
      <c r="F203" s="19">
        <f>Portfolio!F202</f>
        <v>-0.004350183498</v>
      </c>
      <c r="G203" s="19">
        <f>Portfolio!G202</f>
        <v>0.009569695467</v>
      </c>
      <c r="L203" s="80"/>
    </row>
    <row r="204" ht="15.75" customHeight="1">
      <c r="B204" s="19">
        <f>Portfolio!B203</f>
        <v>0.01147823522</v>
      </c>
      <c r="C204" s="19">
        <f>Portfolio!C203</f>
        <v>0.03573982778</v>
      </c>
      <c r="D204" s="19">
        <f>Portfolio!D203</f>
        <v>0.0172692457</v>
      </c>
      <c r="E204" s="19">
        <f>Portfolio!E203</f>
        <v>0.01568335858</v>
      </c>
      <c r="F204" s="19">
        <f>Portfolio!F203</f>
        <v>-0.002728582885</v>
      </c>
      <c r="G204" s="19">
        <f>Portfolio!G203</f>
        <v>0.01304506997</v>
      </c>
      <c r="L204" s="80"/>
    </row>
    <row r="205" ht="15.75" customHeight="1">
      <c r="B205" s="19">
        <f>Portfolio!B204</f>
        <v>0.01021522577</v>
      </c>
      <c r="C205" s="19">
        <f>Portfolio!C204</f>
        <v>-0.04986550529</v>
      </c>
      <c r="D205" s="19">
        <f>Portfolio!D204</f>
        <v>-0.008642801569</v>
      </c>
      <c r="E205" s="19">
        <f>Portfolio!E204</f>
        <v>-0.002186445255</v>
      </c>
      <c r="F205" s="19">
        <f>Portfolio!F204</f>
        <v>0.008840601912</v>
      </c>
      <c r="G205" s="19">
        <f>Portfolio!G204</f>
        <v>-0.01719346315</v>
      </c>
      <c r="L205" s="80"/>
    </row>
    <row r="206" ht="15.75" customHeight="1">
      <c r="B206" s="19">
        <f>Portfolio!B205</f>
        <v>0.0269496212</v>
      </c>
      <c r="C206" s="19">
        <f>Portfolio!C205</f>
        <v>0.01222621787</v>
      </c>
      <c r="D206" s="19">
        <f>Portfolio!D205</f>
        <v>0.01152218004</v>
      </c>
      <c r="E206" s="19">
        <f>Portfolio!E205</f>
        <v>0.01789635665</v>
      </c>
      <c r="F206" s="19">
        <f>Portfolio!F205</f>
        <v>0.002299304533</v>
      </c>
      <c r="G206" s="19">
        <f>Portfolio!G205</f>
        <v>0.00269974696</v>
      </c>
      <c r="L206" s="80"/>
    </row>
    <row r="207" ht="15.75" customHeight="1">
      <c r="B207" s="19">
        <f>Portfolio!B206</f>
        <v>-0.01526801903</v>
      </c>
      <c r="C207" s="19">
        <f>Portfolio!C206</f>
        <v>-0.00215162281</v>
      </c>
      <c r="D207" s="19">
        <f>Portfolio!D206</f>
        <v>-0.006987847286</v>
      </c>
      <c r="E207" s="19">
        <f>Portfolio!E206</f>
        <v>-0.007824160021</v>
      </c>
      <c r="F207" s="19">
        <f>Portfolio!F206</f>
        <v>0.002024442355</v>
      </c>
      <c r="G207" s="19">
        <f>Portfolio!G206</f>
        <v>0.006540577384</v>
      </c>
      <c r="L207" s="80"/>
    </row>
    <row r="208" ht="15.75" customHeight="1">
      <c r="B208" s="19">
        <f>Portfolio!B207</f>
        <v>-0.009304178796</v>
      </c>
      <c r="C208" s="19">
        <f>Portfolio!C207</f>
        <v>-0.02431782615</v>
      </c>
      <c r="D208" s="19">
        <f>Portfolio!D207</f>
        <v>0.003477501599</v>
      </c>
      <c r="E208" s="19">
        <f>Portfolio!E207</f>
        <v>-0.003527259165</v>
      </c>
      <c r="F208" s="19">
        <f>Portfolio!F207</f>
        <v>-0.01043576591</v>
      </c>
      <c r="G208" s="19">
        <f>Portfolio!G207</f>
        <v>0.001868096093</v>
      </c>
      <c r="L208" s="80"/>
    </row>
    <row r="209" ht="15.75" customHeight="1">
      <c r="B209" s="19">
        <f>Portfolio!B208</f>
        <v>-0.004571104051</v>
      </c>
      <c r="C209" s="19">
        <f>Portfolio!C208</f>
        <v>0.0005092074087</v>
      </c>
      <c r="D209" s="19">
        <f>Portfolio!D208</f>
        <v>-0.006694718993</v>
      </c>
      <c r="E209" s="19">
        <f>Portfolio!E208</f>
        <v>0.0102758342</v>
      </c>
      <c r="F209" s="19">
        <f>Portfolio!F208</f>
        <v>-0.001772755641</v>
      </c>
      <c r="G209" s="19">
        <f>Portfolio!G208</f>
        <v>-0.002247179939</v>
      </c>
      <c r="L209" s="80"/>
    </row>
    <row r="210" ht="15.75" customHeight="1">
      <c r="B210" s="19">
        <f>Portfolio!B209</f>
        <v>0.02150133391</v>
      </c>
      <c r="C210" s="19">
        <f>Portfolio!C209</f>
        <v>0.02198439765</v>
      </c>
      <c r="D210" s="19">
        <f>Portfolio!D209</f>
        <v>0.01338974073</v>
      </c>
      <c r="E210" s="19">
        <f>Portfolio!E209</f>
        <v>0.009638655999</v>
      </c>
      <c r="F210" s="19">
        <f>Portfolio!F209</f>
        <v>0.001091270095</v>
      </c>
      <c r="G210" s="19">
        <f>Portfolio!G209</f>
        <v>0.01443026461</v>
      </c>
      <c r="L210" s="80"/>
    </row>
    <row r="211" ht="15.75" customHeight="1">
      <c r="B211" s="19">
        <f>Portfolio!B210</f>
        <v>0.01467825248</v>
      </c>
      <c r="C211" s="19">
        <f>Portfolio!C210</f>
        <v>-0.003242032903</v>
      </c>
      <c r="D211" s="19">
        <f>Portfolio!D210</f>
        <v>-0.004218477698</v>
      </c>
      <c r="E211" s="19">
        <f>Portfolio!E210</f>
        <v>0.009018629006</v>
      </c>
      <c r="F211" s="19">
        <f>Portfolio!F210</f>
        <v>0.001362384453</v>
      </c>
      <c r="G211" s="19">
        <f>Portfolio!G210</f>
        <v>0.005838178057</v>
      </c>
      <c r="L211" s="80"/>
    </row>
    <row r="212" ht="15.75" customHeight="1">
      <c r="B212" s="19">
        <f>Portfolio!B211</f>
        <v>0.01428596512</v>
      </c>
      <c r="C212" s="19">
        <f>Portfolio!C211</f>
        <v>0.02092851398</v>
      </c>
      <c r="D212" s="19">
        <f>Portfolio!D211</f>
        <v>0.01384509608</v>
      </c>
      <c r="E212" s="19">
        <f>Portfolio!E211</f>
        <v>0.001319409137</v>
      </c>
      <c r="F212" s="19">
        <f>Portfolio!F211</f>
        <v>0.005160318385</v>
      </c>
      <c r="G212" s="19">
        <f>Portfolio!G211</f>
        <v>0.013996226</v>
      </c>
      <c r="L212" s="80"/>
    </row>
    <row r="213" ht="15.75" customHeight="1">
      <c r="B213" s="19">
        <f>Portfolio!B212</f>
        <v>0.006745406285</v>
      </c>
      <c r="C213" s="19">
        <f>Portfolio!C212</f>
        <v>-0.007940781048</v>
      </c>
      <c r="D213" s="19">
        <f>Portfolio!D212</f>
        <v>0.01557921289</v>
      </c>
      <c r="E213" s="19">
        <f>Portfolio!E212</f>
        <v>-0.0005274597854</v>
      </c>
      <c r="F213" s="19">
        <f>Portfolio!F212</f>
        <v>0.001759212838</v>
      </c>
      <c r="G213" s="19">
        <f>Portfolio!G212</f>
        <v>0.003803298216</v>
      </c>
      <c r="L213" s="80"/>
    </row>
    <row r="214" ht="15.75" customHeight="1">
      <c r="B214" s="19">
        <f>Portfolio!B213</f>
        <v>-0.01847825886</v>
      </c>
      <c r="C214" s="19">
        <f>Portfolio!C213</f>
        <v>0.01646600619</v>
      </c>
      <c r="D214" s="19">
        <f>Portfolio!D213</f>
        <v>-0.005868698087</v>
      </c>
      <c r="E214" s="19">
        <f>Portfolio!E213</f>
        <v>-0.00635264163</v>
      </c>
      <c r="F214" s="19">
        <f>Portfolio!F213</f>
        <v>0.004048082683</v>
      </c>
      <c r="G214" s="19">
        <f>Portfolio!G213</f>
        <v>-0.005563565583</v>
      </c>
      <c r="L214" s="80"/>
    </row>
    <row r="215" ht="15.75" customHeight="1">
      <c r="B215" s="19">
        <f>Portfolio!B214</f>
        <v>-0.02105573806</v>
      </c>
      <c r="C215" s="19">
        <f>Portfolio!C214</f>
        <v>-0.02281467739</v>
      </c>
      <c r="D215" s="19">
        <f>Portfolio!D214</f>
        <v>0.002237650925</v>
      </c>
      <c r="E215" s="19">
        <f>Portfolio!E214</f>
        <v>-0.007730306491</v>
      </c>
      <c r="F215" s="19">
        <f>Portfolio!F214</f>
        <v>0.002689579333</v>
      </c>
      <c r="G215" s="19">
        <f>Portfolio!G214</f>
        <v>-0.002621700143</v>
      </c>
      <c r="L215" s="80"/>
    </row>
    <row r="216" ht="15.75" customHeight="1">
      <c r="B216" s="19">
        <f>Portfolio!B215</f>
        <v>0.005786569877</v>
      </c>
      <c r="C216" s="19">
        <f>Portfolio!C215</f>
        <v>-0.005640368234</v>
      </c>
      <c r="D216" s="19">
        <f>Portfolio!D215</f>
        <v>-0.009600183761</v>
      </c>
      <c r="E216" s="19">
        <f>Portfolio!E215</f>
        <v>0.004272369764</v>
      </c>
      <c r="F216" s="19">
        <f>Portfolio!F215</f>
        <v>-0.0002685963732</v>
      </c>
      <c r="G216" s="19">
        <f>Portfolio!G215</f>
        <v>0.00389328467</v>
      </c>
      <c r="L216" s="80"/>
    </row>
    <row r="217" ht="15.75" customHeight="1">
      <c r="B217" s="19">
        <f>Portfolio!B216</f>
        <v>0.0198483664</v>
      </c>
      <c r="C217" s="19">
        <f>Portfolio!C216</f>
        <v>0.01395969446</v>
      </c>
      <c r="D217" s="19">
        <f>Portfolio!D216</f>
        <v>0.001945042839</v>
      </c>
      <c r="E217" s="19">
        <f>Portfolio!E216</f>
        <v>0.001863410703</v>
      </c>
      <c r="F217" s="19">
        <f>Portfolio!F216</f>
        <v>-0.006739478084</v>
      </c>
      <c r="G217" s="19">
        <f>Portfolio!G216</f>
        <v>0.001025850131</v>
      </c>
      <c r="L217" s="80"/>
    </row>
    <row r="218" ht="15.75" customHeight="1">
      <c r="B218" s="19">
        <f>Portfolio!B217</f>
        <v>-0.01497802136</v>
      </c>
      <c r="C218" s="19">
        <f>Portfolio!C217</f>
        <v>0.01133733411</v>
      </c>
      <c r="D218" s="19">
        <f>Portfolio!D217</f>
        <v>0.008881539408</v>
      </c>
      <c r="E218" s="19">
        <f>Portfolio!E217</f>
        <v>0.003451536772</v>
      </c>
      <c r="F218" s="19">
        <f>Portfolio!F217</f>
        <v>0.0004056385613</v>
      </c>
      <c r="G218" s="19">
        <f>Portfolio!G217</f>
        <v>0.0002685511394</v>
      </c>
      <c r="L218" s="80"/>
    </row>
    <row r="219" ht="15.75" customHeight="1">
      <c r="B219" s="19">
        <f>Portfolio!B218</f>
        <v>-0.02512054359</v>
      </c>
      <c r="C219" s="19">
        <f>Portfolio!C218</f>
        <v>0.002915461976</v>
      </c>
      <c r="D219" s="19">
        <f>Portfolio!D218</f>
        <v>-0.002805415451</v>
      </c>
      <c r="E219" s="19">
        <f>Portfolio!E218</f>
        <v>-0.01576100498</v>
      </c>
      <c r="F219" s="19">
        <f>Portfolio!F218</f>
        <v>0.001080962108</v>
      </c>
      <c r="G219" s="19">
        <f>Portfolio!G218</f>
        <v>-0.004084315502</v>
      </c>
      <c r="L219" s="80"/>
    </row>
    <row r="220" ht="15.75" customHeight="1">
      <c r="B220" s="19">
        <f>Portfolio!B219</f>
        <v>-0.001208531397</v>
      </c>
      <c r="C220" s="19">
        <f>Portfolio!C219</f>
        <v>0.02215289885</v>
      </c>
      <c r="D220" s="19">
        <f>Portfolio!D219</f>
        <v>0.02119516477</v>
      </c>
      <c r="E220" s="19">
        <f>Portfolio!E219</f>
        <v>0.0170853066</v>
      </c>
      <c r="F220" s="19">
        <f>Portfolio!F219</f>
        <v>-0.0005403349942</v>
      </c>
      <c r="G220" s="19">
        <f>Portfolio!G219</f>
        <v>0.01319527635</v>
      </c>
      <c r="L220" s="80"/>
    </row>
    <row r="221" ht="15.75" customHeight="1">
      <c r="B221" s="19">
        <f>Portfolio!B220</f>
        <v>0.01108589563</v>
      </c>
      <c r="C221" s="19">
        <f>Portfolio!C220</f>
        <v>-0.003803816344</v>
      </c>
      <c r="D221" s="19">
        <f>Portfolio!D220</f>
        <v>0.005699494689</v>
      </c>
      <c r="E221" s="19">
        <f>Portfolio!E220</f>
        <v>-0.00717232483</v>
      </c>
      <c r="F221" s="19">
        <f>Portfolio!F220</f>
        <v>-0.004468854286</v>
      </c>
      <c r="G221" s="19">
        <f>Portfolio!G220</f>
        <v>-0.002445753304</v>
      </c>
      <c r="L221" s="80"/>
    </row>
    <row r="222" ht="15.75" customHeight="1">
      <c r="B222" s="19">
        <f>Portfolio!B221</f>
        <v>0.00907745113</v>
      </c>
      <c r="C222" s="19">
        <f>Portfolio!C221</f>
        <v>0.001903744534</v>
      </c>
      <c r="D222" s="19">
        <f>Portfolio!D221</f>
        <v>-0.00231019568</v>
      </c>
      <c r="E222" s="19">
        <f>Portfolio!E221</f>
        <v>0.00717232483</v>
      </c>
      <c r="F222" s="19">
        <f>Portfolio!F221</f>
        <v>-0.005443685227</v>
      </c>
      <c r="G222" s="19">
        <f>Portfolio!G221</f>
        <v>0.003581831062</v>
      </c>
      <c r="L222" s="80"/>
    </row>
    <row r="223" ht="15.75" customHeight="1">
      <c r="B223" s="19">
        <f>Portfolio!B222</f>
        <v>0.02432951764</v>
      </c>
      <c r="C223" s="19">
        <f>Portfolio!C222</f>
        <v>0.0001584548333</v>
      </c>
      <c r="D223" s="19">
        <f>Portfolio!D222</f>
        <v>0.0005138734355</v>
      </c>
      <c r="E223" s="19">
        <f>Portfolio!E222</f>
        <v>-0.002119714625</v>
      </c>
      <c r="F223" s="19">
        <f>Portfolio!F222</f>
        <v>0.001499966212</v>
      </c>
      <c r="G223" s="19">
        <f>Portfolio!G222</f>
        <v>0.0006520292504</v>
      </c>
      <c r="L223" s="80"/>
    </row>
    <row r="224" ht="15.75" customHeight="1">
      <c r="B224" s="19">
        <f>Portfolio!B223</f>
        <v>0.009496761715</v>
      </c>
      <c r="C224" s="19">
        <f>Portfolio!C223</f>
        <v>-0.004287770635</v>
      </c>
      <c r="D224" s="19">
        <f>Portfolio!D223</f>
        <v>-0.004418991558</v>
      </c>
      <c r="E224" s="19">
        <f>Portfolio!E223</f>
        <v>-0.009594982866</v>
      </c>
      <c r="F224" s="19">
        <f>Portfolio!F223</f>
        <v>-0.001363485349</v>
      </c>
      <c r="G224" s="19">
        <f>Portfolio!G223</f>
        <v>-0.0001689527365</v>
      </c>
      <c r="L224" s="80"/>
    </row>
    <row r="225" ht="15.75" customHeight="1">
      <c r="B225" s="19">
        <f>Portfolio!B224</f>
        <v>-0.03005582428</v>
      </c>
      <c r="C225" s="19">
        <f>Portfolio!C224</f>
        <v>-0.009755403005</v>
      </c>
      <c r="D225" s="19">
        <f>Portfolio!D224</f>
        <v>0.008690676714</v>
      </c>
      <c r="E225" s="19">
        <f>Portfolio!E224</f>
        <v>-0.008066701338</v>
      </c>
      <c r="F225" s="19">
        <f>Portfolio!F224</f>
        <v>0.004356712074</v>
      </c>
      <c r="G225" s="19">
        <f>Portfolio!G224</f>
        <v>-0.005472060204</v>
      </c>
      <c r="L225" s="80"/>
    </row>
    <row r="226" ht="15.75" customHeight="1">
      <c r="B226" s="19">
        <f>Portfolio!B225</f>
        <v>0.0005532449358</v>
      </c>
      <c r="C226" s="19">
        <f>Portfolio!C225</f>
        <v>0.008640761156</v>
      </c>
      <c r="D226" s="19">
        <f>Portfolio!D225</f>
        <v>-0.002347181231</v>
      </c>
      <c r="E226" s="19">
        <f>Portfolio!E225</f>
        <v>-0.01031219436</v>
      </c>
      <c r="F226" s="19">
        <f>Portfolio!F225</f>
        <v>-0.001767598481</v>
      </c>
      <c r="G226" s="19">
        <f>Portfolio!G225</f>
        <v>0.0007766406404</v>
      </c>
      <c r="L226" s="80"/>
    </row>
    <row r="227" ht="15.75" customHeight="1">
      <c r="B227" s="19">
        <f>Portfolio!B226</f>
        <v>-0.002843335601</v>
      </c>
      <c r="C227" s="19">
        <f>Portfolio!C226</f>
        <v>0.01235069956</v>
      </c>
      <c r="D227" s="19">
        <f>Portfolio!D226</f>
        <v>-0.005526922257</v>
      </c>
      <c r="E227" s="19">
        <f>Portfolio!E226</f>
        <v>-0.009868528689</v>
      </c>
      <c r="F227" s="19">
        <f>Portfolio!F226</f>
        <v>0.003938803055</v>
      </c>
      <c r="G227" s="19">
        <f>Portfolio!G226</f>
        <v>0.001042622189</v>
      </c>
      <c r="L227" s="80"/>
    </row>
    <row r="228" ht="15.75" customHeight="1">
      <c r="B228" s="19">
        <f>Portfolio!B227</f>
        <v>-0.03006817266</v>
      </c>
      <c r="C228" s="19">
        <f>Portfolio!C227</f>
        <v>-0.01930540195</v>
      </c>
      <c r="D228" s="19">
        <f>Portfolio!D227</f>
        <v>-0.01371276624</v>
      </c>
      <c r="E228" s="19">
        <f>Portfolio!E227</f>
        <v>-0.02765147546</v>
      </c>
      <c r="F228" s="19">
        <f>Portfolio!F227</f>
        <v>0.006485673454</v>
      </c>
      <c r="G228" s="19">
        <f>Portfolio!G227</f>
        <v>-0.01600116724</v>
      </c>
      <c r="L228" s="80"/>
    </row>
    <row r="229" ht="15.75" customHeight="1">
      <c r="B229" s="19">
        <f>Portfolio!B228</f>
        <v>0.02688281132</v>
      </c>
      <c r="C229" s="19">
        <f>Portfolio!C228</f>
        <v>-0.006599685926</v>
      </c>
      <c r="D229" s="19">
        <f>Portfolio!D228</f>
        <v>-0.006291810993</v>
      </c>
      <c r="E229" s="19">
        <f>Portfolio!E228</f>
        <v>0.008460287111</v>
      </c>
      <c r="F229" s="19">
        <f>Portfolio!F228</f>
        <v>-0.003507855776</v>
      </c>
      <c r="G229" s="19">
        <f>Portfolio!G228</f>
        <v>-0.004244619322</v>
      </c>
      <c r="L229" s="80"/>
    </row>
    <row r="230" ht="15.75" customHeight="1">
      <c r="B230" s="19">
        <f>Portfolio!B229</f>
        <v>0.009966536155</v>
      </c>
      <c r="C230" s="19">
        <f>Portfolio!C229</f>
        <v>0.01490771419</v>
      </c>
      <c r="D230" s="19">
        <f>Portfolio!D229</f>
        <v>0.003762367815</v>
      </c>
      <c r="E230" s="19">
        <f>Portfolio!E229</f>
        <v>0.0156034653</v>
      </c>
      <c r="F230" s="19">
        <f>Portfolio!F229</f>
        <v>-0.00433428836</v>
      </c>
      <c r="G230" s="19">
        <f>Portfolio!G229</f>
        <v>0.01971247666</v>
      </c>
      <c r="L230" s="80"/>
    </row>
    <row r="231" ht="15.75" customHeight="1">
      <c r="B231" s="19">
        <f>Portfolio!B230</f>
        <v>0.01902733165</v>
      </c>
      <c r="C231" s="19">
        <f>Portfolio!C230</f>
        <v>0.008081844228</v>
      </c>
      <c r="D231" s="19">
        <f>Portfolio!D230</f>
        <v>0.01611331728</v>
      </c>
      <c r="E231" s="19">
        <f>Portfolio!E230</f>
        <v>0.006338838918</v>
      </c>
      <c r="F231" s="19">
        <f>Portfolio!F230</f>
        <v>0.005549983789</v>
      </c>
      <c r="G231" s="19">
        <f>Portfolio!G230</f>
        <v>0.008498950191</v>
      </c>
      <c r="L231" s="80"/>
    </row>
    <row r="232" ht="15.75" customHeight="1">
      <c r="B232" s="19">
        <f>Portfolio!B231</f>
        <v>0.04098780931</v>
      </c>
      <c r="C232" s="19">
        <f>Portfolio!C231</f>
        <v>0.009425116933</v>
      </c>
      <c r="D232" s="19">
        <f>Portfolio!D231</f>
        <v>-0.0009457528186</v>
      </c>
      <c r="E232" s="19">
        <f>Portfolio!E231</f>
        <v>-0.002751115865</v>
      </c>
      <c r="F232" s="19">
        <f>Portfolio!F231</f>
        <v>-0.01277021829</v>
      </c>
      <c r="G232" s="19">
        <f>Portfolio!G231</f>
        <v>-0.00101025458</v>
      </c>
      <c r="L232" s="80"/>
    </row>
    <row r="233" ht="15.75" customHeight="1">
      <c r="B233" s="19">
        <f>Portfolio!B232</f>
        <v>-0.0245110305</v>
      </c>
      <c r="C233" s="19">
        <f>Portfolio!C232</f>
        <v>-0.00517279937</v>
      </c>
      <c r="D233" s="19">
        <f>Portfolio!D232</f>
        <v>-0.0240713231</v>
      </c>
      <c r="E233" s="19">
        <f>Portfolio!E232</f>
        <v>-0.01359050179</v>
      </c>
      <c r="F233" s="19">
        <f>Portfolio!F232</f>
        <v>0.009796023915</v>
      </c>
      <c r="G233" s="19">
        <f>Portfolio!G232</f>
        <v>-0.0113028709</v>
      </c>
      <c r="L233" s="80"/>
    </row>
    <row r="234" ht="15.75" customHeight="1">
      <c r="B234" s="19">
        <f>Portfolio!B233</f>
        <v>-0.01456862529</v>
      </c>
      <c r="C234" s="19">
        <f>Portfolio!C233</f>
        <v>-0.004094525405</v>
      </c>
      <c r="D234" s="19">
        <f>Portfolio!D233</f>
        <v>-0.00441540817</v>
      </c>
      <c r="E234" s="19">
        <f>Portfolio!E233</f>
        <v>-0.0002793464618</v>
      </c>
      <c r="F234" s="19">
        <f>Portfolio!F233</f>
        <v>0.00418830582</v>
      </c>
      <c r="G234" s="19">
        <f>Portfolio!G233</f>
        <v>-0.00688766871</v>
      </c>
      <c r="L234" s="80"/>
    </row>
    <row r="235" ht="15.75" customHeight="1">
      <c r="B235" s="19">
        <f>Portfolio!B234</f>
        <v>-0.008669926677</v>
      </c>
      <c r="C235" s="19">
        <f>Portfolio!C234</f>
        <v>-0.02452101653</v>
      </c>
      <c r="D235" s="19">
        <f>Portfolio!D234</f>
        <v>-0.001682935861</v>
      </c>
      <c r="E235" s="19">
        <f>Portfolio!E234</f>
        <v>0.007790885153</v>
      </c>
      <c r="F235" s="19">
        <f>Portfolio!F234</f>
        <v>-0.001349136758</v>
      </c>
      <c r="G235" s="19">
        <f>Portfolio!G234</f>
        <v>-0.007108150254</v>
      </c>
      <c r="L235" s="80"/>
    </row>
    <row r="236" ht="15.75" customHeight="1">
      <c r="B236" s="19">
        <f>Portfolio!B235</f>
        <v>0.03976197958</v>
      </c>
      <c r="C236" s="19">
        <f>Portfolio!C235</f>
        <v>0.02333677447</v>
      </c>
      <c r="D236" s="19">
        <f>Portfolio!D235</f>
        <v>0.02702509537</v>
      </c>
      <c r="E236" s="19">
        <f>Portfolio!E235</f>
        <v>0.009379268758</v>
      </c>
      <c r="F236" s="19">
        <f>Portfolio!F235</f>
        <v>-0.003651819768</v>
      </c>
      <c r="G236" s="19">
        <f>Portfolio!G235</f>
        <v>0.01834330416</v>
      </c>
      <c r="L236" s="80"/>
    </row>
    <row r="237" ht="15.75" customHeight="1">
      <c r="B237" s="19">
        <f>Portfolio!B236</f>
        <v>0.01628927794</v>
      </c>
      <c r="C237" s="19">
        <f>Portfolio!C236</f>
        <v>0.002288248191</v>
      </c>
      <c r="D237" s="19">
        <f>Portfolio!D236</f>
        <v>0.001939601069</v>
      </c>
      <c r="E237" s="19">
        <f>Portfolio!E236</f>
        <v>0.001646145822</v>
      </c>
      <c r="F237" s="19">
        <f>Portfolio!F236</f>
        <v>-0.004753910481</v>
      </c>
      <c r="G237" s="19">
        <f>Portfolio!G236</f>
        <v>0.0002665107802</v>
      </c>
      <c r="L237" s="80"/>
    </row>
    <row r="238" ht="15.75" customHeight="1">
      <c r="B238" s="19">
        <f>Portfolio!B237</f>
        <v>-0.02009706595</v>
      </c>
      <c r="C238" s="19">
        <f>Portfolio!C237</f>
        <v>-0.01412833276</v>
      </c>
      <c r="D238" s="19">
        <f>Portfolio!D237</f>
        <v>0.004425447167</v>
      </c>
      <c r="E238" s="19">
        <f>Portfolio!E237</f>
        <v>-0.01352298754</v>
      </c>
      <c r="F238" s="19">
        <f>Portfolio!F237</f>
        <v>-0.001089688161</v>
      </c>
      <c r="G238" s="19">
        <f>Portfolio!G237</f>
        <v>-0.004394963883</v>
      </c>
      <c r="L238" s="80"/>
    </row>
    <row r="239" ht="15.75" customHeight="1">
      <c r="B239" s="19">
        <f>Portfolio!B238</f>
        <v>0.01093026413</v>
      </c>
      <c r="C239" s="19">
        <f>Portfolio!C238</f>
        <v>-0.01279126084</v>
      </c>
      <c r="D239" s="19">
        <f>Portfolio!D238</f>
        <v>-0.008567813393</v>
      </c>
      <c r="E239" s="19">
        <f>Portfolio!E238</f>
        <v>0.005541632282</v>
      </c>
      <c r="F239" s="19">
        <f>Portfolio!F238</f>
        <v>0.006114523987</v>
      </c>
      <c r="G239" s="19">
        <f>Portfolio!G238</f>
        <v>0.004661478742</v>
      </c>
      <c r="L239" s="80"/>
    </row>
    <row r="240" ht="15.75" customHeight="1">
      <c r="B240" s="19">
        <f>Portfolio!B239</f>
        <v>-0.01068526246</v>
      </c>
      <c r="C240" s="19">
        <f>Portfolio!C239</f>
        <v>-0.01049943299</v>
      </c>
      <c r="D240" s="19">
        <f>Portfolio!D239</f>
        <v>-0.001124898451</v>
      </c>
      <c r="E240" s="19">
        <f>Portfolio!E239</f>
        <v>0.00496142156</v>
      </c>
      <c r="F240" s="19">
        <f>Portfolio!F239</f>
        <v>0.003245850878</v>
      </c>
      <c r="G240" s="19">
        <f>Portfolio!G239</f>
        <v>-0.001745499705</v>
      </c>
      <c r="L240" s="80"/>
    </row>
    <row r="241" ht="15.75" customHeight="1">
      <c r="B241" s="19">
        <f>Portfolio!B240</f>
        <v>-0.008362974457</v>
      </c>
      <c r="C241" s="19">
        <f>Portfolio!C240</f>
        <v>-0.01658250265</v>
      </c>
      <c r="D241" s="19">
        <f>Portfolio!D240</f>
        <v>0.001600424226</v>
      </c>
      <c r="E241" s="19">
        <f>Portfolio!E240</f>
        <v>-0.01161511952</v>
      </c>
      <c r="F241" s="19">
        <f>Portfolio!F240</f>
        <v>-0.005279914934</v>
      </c>
      <c r="G241" s="19">
        <f>Portfolio!G240</f>
        <v>-0.001311147178</v>
      </c>
      <c r="L241" s="80"/>
    </row>
    <row r="242" ht="15.75" customHeight="1">
      <c r="B242" s="19">
        <f>Portfolio!B241</f>
        <v>0.02139960905</v>
      </c>
      <c r="C242" s="19">
        <f>Portfolio!C241</f>
        <v>-0.003166116613</v>
      </c>
      <c r="D242" s="19">
        <f>Portfolio!D241</f>
        <v>0.00616125946</v>
      </c>
      <c r="E242" s="19">
        <f>Portfolio!E241</f>
        <v>0.02037509913</v>
      </c>
      <c r="F242" s="19">
        <f>Portfolio!F241</f>
        <v>-0.002582332372</v>
      </c>
      <c r="G242" s="19">
        <f>Portfolio!G241</f>
        <v>0.003444131442</v>
      </c>
      <c r="L242" s="80"/>
    </row>
    <row r="243" ht="15.75" customHeight="1">
      <c r="B243" s="19">
        <f>Portfolio!B242</f>
        <v>0.008940010656</v>
      </c>
      <c r="C243" s="19">
        <f>Portfolio!C242</f>
        <v>-0.02835447818</v>
      </c>
      <c r="D243" s="19">
        <f>Portfolio!D242</f>
        <v>-0.01010195521</v>
      </c>
      <c r="E243" s="19">
        <f>Portfolio!E242</f>
        <v>-0.006837166162</v>
      </c>
      <c r="F243" s="19">
        <f>Portfolio!F242</f>
        <v>-0.002452651354</v>
      </c>
      <c r="G243" s="19">
        <f>Portfolio!G242</f>
        <v>-0.006705099985</v>
      </c>
      <c r="L243" s="80"/>
    </row>
    <row r="244" ht="15.75" customHeight="1">
      <c r="B244" s="19">
        <f>Portfolio!B243</f>
        <v>0.03249934598</v>
      </c>
      <c r="C244" s="19">
        <f>Portfolio!C243</f>
        <v>0.004283395456</v>
      </c>
      <c r="D244" s="19">
        <f>Portfolio!D243</f>
        <v>0.009414446039</v>
      </c>
      <c r="E244" s="19">
        <f>Portfolio!E243</f>
        <v>0.007382125319</v>
      </c>
      <c r="F244" s="19">
        <f>Portfolio!F243</f>
        <v>-0.001775176258</v>
      </c>
      <c r="G244" s="19">
        <f>Portfolio!G243</f>
        <v>0.0120658801</v>
      </c>
      <c r="L244" s="80"/>
    </row>
    <row r="245" ht="15.75" customHeight="1">
      <c r="B245" s="19">
        <f>Portfolio!B244</f>
        <v>0.04850925171</v>
      </c>
      <c r="C245" s="19">
        <f>Portfolio!C244</f>
        <v>0.01602747857</v>
      </c>
      <c r="D245" s="19">
        <f>Portfolio!D244</f>
        <v>0.004075124138</v>
      </c>
      <c r="E245" s="19">
        <f>Portfolio!E244</f>
        <v>-0.007931150884</v>
      </c>
      <c r="F245" s="19">
        <f>Portfolio!F244</f>
        <v>-0.004108400711</v>
      </c>
      <c r="G245" s="19">
        <f>Portfolio!G244</f>
        <v>0.009587111502</v>
      </c>
      <c r="L245" s="80"/>
    </row>
    <row r="246" ht="15.75" customHeight="1">
      <c r="B246" s="19">
        <f>Portfolio!B245</f>
        <v>-0.01315510664</v>
      </c>
      <c r="C246" s="19">
        <f>Portfolio!C245</f>
        <v>-0.03518747569</v>
      </c>
      <c r="D246" s="19">
        <f>Portfolio!D245</f>
        <v>-0.001242243836</v>
      </c>
      <c r="E246" s="19">
        <f>Portfolio!E245</f>
        <v>0.0008234665049</v>
      </c>
      <c r="F246" s="19">
        <f>Portfolio!F245</f>
        <v>-0.002748455745</v>
      </c>
      <c r="G246" s="19">
        <f>Portfolio!G245</f>
        <v>-0.001456146335</v>
      </c>
      <c r="L246" s="80"/>
    </row>
    <row r="247" ht="15.75" customHeight="1">
      <c r="B247" s="19">
        <f>Portfolio!B246</f>
        <v>-0.002818723727</v>
      </c>
      <c r="C247" s="19">
        <f>Portfolio!C246</f>
        <v>-0.0407276165</v>
      </c>
      <c r="D247" s="19">
        <f>Portfolio!D246</f>
        <v>-0.008738939418</v>
      </c>
      <c r="E247" s="19">
        <f>Portfolio!E246</f>
        <v>0.005199026624</v>
      </c>
      <c r="F247" s="19">
        <f>Portfolio!F246</f>
        <v>-0.0002751995613</v>
      </c>
      <c r="G247" s="19">
        <f>Portfolio!G246</f>
        <v>0.0004060472207</v>
      </c>
      <c r="L247" s="80"/>
    </row>
    <row r="248" ht="15.75" customHeight="1">
      <c r="B248" s="19">
        <f>Portfolio!B247</f>
        <v>-0.01577688512</v>
      </c>
      <c r="C248" s="19">
        <f>Portfolio!C247</f>
        <v>-0.01278790724</v>
      </c>
      <c r="D248" s="19">
        <f>Portfolio!D247</f>
        <v>-0.02939709333</v>
      </c>
      <c r="E248" s="19">
        <f>Portfolio!E247</f>
        <v>-0.01125300761</v>
      </c>
      <c r="F248" s="19">
        <f>Portfolio!F247</f>
        <v>0.0006879257285</v>
      </c>
      <c r="G248" s="19">
        <f>Portfolio!G247</f>
        <v>-0.01128629061</v>
      </c>
      <c r="L248" s="80"/>
    </row>
    <row r="249" ht="15.75" customHeight="1">
      <c r="B249" s="19">
        <f>Portfolio!B248</f>
        <v>-0.00489988886</v>
      </c>
      <c r="C249" s="19">
        <f>Portfolio!C248</f>
        <v>-0.004514661927</v>
      </c>
      <c r="D249" s="19">
        <f>Portfolio!D248</f>
        <v>-0.01042912566</v>
      </c>
      <c r="E249" s="19">
        <f>Portfolio!E248</f>
        <v>-0.007480323112</v>
      </c>
      <c r="F249" s="19">
        <f>Portfolio!F248</f>
        <v>-0.002754781413</v>
      </c>
      <c r="G249" s="19">
        <f>Portfolio!G248</f>
        <v>-0.007271172948</v>
      </c>
      <c r="L249" s="80"/>
    </row>
    <row r="250" ht="15.75" customHeight="1">
      <c r="B250" s="19">
        <f>Portfolio!B249</f>
        <v>0.2180878477</v>
      </c>
      <c r="C250" s="19">
        <f>Portfolio!C249</f>
        <v>-0.007508011215</v>
      </c>
      <c r="D250" s="19">
        <f>Portfolio!D249</f>
        <v>0.005071505102</v>
      </c>
      <c r="E250" s="19">
        <f>Portfolio!E249</f>
        <v>0.007480323112</v>
      </c>
      <c r="F250" s="19">
        <f>Portfolio!F249</f>
        <v>-0.003731048264</v>
      </c>
      <c r="G250" s="19">
        <f>Portfolio!G249</f>
        <v>0.008622617531</v>
      </c>
      <c r="L250" s="80"/>
    </row>
    <row r="251" ht="15.75" customHeight="1">
      <c r="B251" s="19">
        <f>Portfolio!B250</f>
        <v>0.02511637438</v>
      </c>
      <c r="C251" s="19">
        <f>Portfolio!C250</f>
        <v>0.0002790734406</v>
      </c>
      <c r="D251" s="19">
        <f>Portfolio!D250</f>
        <v>0.007270443944</v>
      </c>
      <c r="E251" s="19">
        <f>Portfolio!E250</f>
        <v>0.02399899711</v>
      </c>
      <c r="F251" s="19">
        <f>Portfolio!F250</f>
        <v>0.001245202487</v>
      </c>
      <c r="G251" s="19">
        <f>Portfolio!G250</f>
        <v>0.01286752657</v>
      </c>
      <c r="L251" s="80"/>
    </row>
    <row r="252" ht="15.75" customHeight="1">
      <c r="B252" s="19">
        <f>Portfolio!B251</f>
        <v>0.02947452534</v>
      </c>
      <c r="C252" s="19">
        <f>Portfolio!C251</f>
        <v>-0.009251152318</v>
      </c>
      <c r="D252" s="19">
        <f>Portfolio!D251</f>
        <v>-0.01509038395</v>
      </c>
      <c r="E252" s="19">
        <f>Portfolio!E251</f>
        <v>-0.01438480438</v>
      </c>
      <c r="F252" s="19">
        <f>Portfolio!F251</f>
        <v>0.006615280328</v>
      </c>
      <c r="G252" s="19">
        <f>Portfolio!G251</f>
        <v>0.0003808712339</v>
      </c>
      <c r="L252" s="80"/>
    </row>
    <row r="253" ht="15.75" customHeight="1">
      <c r="B253" s="19">
        <f>Portfolio!B252</f>
        <v>-0.05844241484</v>
      </c>
      <c r="C253" s="19">
        <f>Portfolio!C252</f>
        <v>-0.01189923386</v>
      </c>
      <c r="D253" s="19">
        <f>Portfolio!D252</f>
        <v>-0.0027560051</v>
      </c>
      <c r="E253" s="19">
        <f>Portfolio!E252</f>
        <v>-0.009062316337</v>
      </c>
      <c r="F253" s="19">
        <f>Portfolio!F252</f>
        <v>0.003291253566</v>
      </c>
      <c r="G253" s="19">
        <f>Portfolio!G252</f>
        <v>-0.005560643429</v>
      </c>
      <c r="L253" s="80"/>
    </row>
    <row r="254" ht="15.75" customHeight="1">
      <c r="B254" s="19"/>
      <c r="C254" s="19"/>
      <c r="D254" s="19"/>
      <c r="E254" s="19"/>
      <c r="F254" s="19"/>
      <c r="G254" s="19"/>
      <c r="L254" s="80"/>
    </row>
    <row r="255" ht="15.75" customHeight="1">
      <c r="B255" s="19"/>
      <c r="C255" s="19"/>
      <c r="D255" s="19"/>
      <c r="E255" s="19"/>
      <c r="F255" s="19"/>
      <c r="G255" s="19"/>
      <c r="L255" s="80"/>
    </row>
    <row r="256" ht="15.75" customHeight="1">
      <c r="B256" s="19"/>
      <c r="C256" s="19"/>
      <c r="D256" s="19"/>
      <c r="E256" s="19"/>
      <c r="F256" s="19"/>
      <c r="G256" s="19"/>
      <c r="L256" s="80"/>
    </row>
    <row r="257" ht="15.75" customHeight="1">
      <c r="L257" s="80"/>
    </row>
    <row r="258" ht="15.75" customHeight="1">
      <c r="L258" s="80"/>
    </row>
    <row r="259" ht="15.75" customHeight="1">
      <c r="L259" s="80"/>
    </row>
    <row r="260" ht="15.75" customHeight="1">
      <c r="L260" s="80"/>
    </row>
    <row r="261" ht="15.75" customHeight="1">
      <c r="L261" s="80"/>
    </row>
    <row r="262" ht="15.75" customHeight="1">
      <c r="L262" s="80"/>
    </row>
    <row r="263" ht="15.75" customHeight="1">
      <c r="L263" s="80"/>
    </row>
    <row r="264" ht="15.75" customHeight="1">
      <c r="L264" s="80"/>
    </row>
    <row r="265" ht="15.75" customHeight="1">
      <c r="L265" s="80"/>
    </row>
    <row r="266" ht="15.75" customHeight="1">
      <c r="L266" s="80"/>
    </row>
    <row r="267" ht="15.75" customHeight="1">
      <c r="L267" s="80"/>
    </row>
    <row r="268" ht="15.75" customHeight="1">
      <c r="L268" s="80"/>
    </row>
    <row r="269" ht="15.75" customHeight="1">
      <c r="L269" s="80"/>
    </row>
    <row r="270" ht="15.75" customHeight="1">
      <c r="L270" s="80"/>
    </row>
    <row r="271" ht="15.75" customHeight="1">
      <c r="L271" s="80"/>
    </row>
    <row r="272" ht="15.75" customHeight="1">
      <c r="L272" s="80"/>
    </row>
    <row r="273" ht="15.75" customHeight="1">
      <c r="L273" s="80"/>
    </row>
    <row r="274" ht="15.75" customHeight="1">
      <c r="L274" s="80"/>
    </row>
    <row r="275" ht="15.75" customHeight="1">
      <c r="L275" s="80"/>
    </row>
    <row r="276" ht="15.75" customHeight="1">
      <c r="L276" s="80"/>
    </row>
    <row r="277" ht="15.75" customHeight="1">
      <c r="L277" s="80"/>
    </row>
    <row r="278" ht="15.75" customHeight="1">
      <c r="L278" s="80"/>
    </row>
    <row r="279" ht="15.75" customHeight="1">
      <c r="L279" s="80"/>
    </row>
    <row r="280" ht="15.75" customHeight="1">
      <c r="L280" s="80"/>
    </row>
    <row r="281" ht="15.75" customHeight="1">
      <c r="L281" s="80"/>
    </row>
    <row r="282" ht="15.75" customHeight="1">
      <c r="L282" s="80"/>
    </row>
    <row r="283" ht="15.75" customHeight="1">
      <c r="L283" s="80"/>
    </row>
    <row r="284" ht="15.75" customHeight="1">
      <c r="L284" s="80"/>
    </row>
    <row r="285" ht="15.75" customHeight="1">
      <c r="L285" s="80"/>
    </row>
    <row r="286" ht="15.75" customHeight="1">
      <c r="L286" s="80"/>
    </row>
    <row r="287" ht="15.75" customHeight="1">
      <c r="L287" s="80"/>
    </row>
    <row r="288" ht="15.75" customHeight="1">
      <c r="L288" s="80"/>
    </row>
    <row r="289" ht="15.75" customHeight="1">
      <c r="L289" s="80"/>
    </row>
    <row r="290" ht="15.75" customHeight="1">
      <c r="L290" s="80"/>
    </row>
    <row r="291" ht="15.75" customHeight="1">
      <c r="L291" s="80"/>
    </row>
    <row r="292" ht="15.75" customHeight="1">
      <c r="L292" s="80"/>
    </row>
    <row r="293" ht="15.75" customHeight="1">
      <c r="L293" s="80"/>
    </row>
    <row r="294" ht="15.75" customHeight="1">
      <c r="L294" s="80"/>
    </row>
    <row r="295" ht="15.75" customHeight="1">
      <c r="L295" s="80"/>
    </row>
    <row r="296" ht="15.75" customHeight="1">
      <c r="L296" s="80"/>
    </row>
    <row r="297" ht="15.75" customHeight="1">
      <c r="L297" s="80"/>
    </row>
    <row r="298" ht="15.75" customHeight="1">
      <c r="L298" s="80"/>
    </row>
    <row r="299" ht="15.75" customHeight="1">
      <c r="L299" s="80"/>
    </row>
    <row r="300" ht="15.75" customHeight="1">
      <c r="L300" s="80"/>
    </row>
    <row r="301" ht="15.75" customHeight="1">
      <c r="L301" s="80"/>
    </row>
    <row r="302" ht="15.75" customHeight="1">
      <c r="L302" s="80"/>
    </row>
    <row r="303" ht="15.75" customHeight="1">
      <c r="L303" s="80"/>
    </row>
    <row r="304" ht="15.75" customHeight="1">
      <c r="L304" s="80"/>
    </row>
    <row r="305" ht="15.75" customHeight="1">
      <c r="L305" s="80"/>
    </row>
    <row r="306" ht="15.75" customHeight="1">
      <c r="L306" s="80"/>
    </row>
    <row r="307" ht="15.75" customHeight="1">
      <c r="L307" s="80"/>
    </row>
    <row r="308" ht="15.75" customHeight="1">
      <c r="L308" s="80"/>
    </row>
    <row r="309" ht="15.75" customHeight="1">
      <c r="L309" s="80"/>
    </row>
    <row r="310" ht="15.75" customHeight="1">
      <c r="L310" s="80"/>
    </row>
    <row r="311" ht="15.75" customHeight="1">
      <c r="L311" s="80"/>
    </row>
    <row r="312" ht="15.75" customHeight="1">
      <c r="L312" s="80"/>
    </row>
    <row r="313" ht="15.75" customHeight="1">
      <c r="L313" s="80"/>
    </row>
    <row r="314" ht="15.75" customHeight="1">
      <c r="L314" s="80"/>
    </row>
    <row r="315" ht="15.75" customHeight="1">
      <c r="L315" s="80"/>
    </row>
    <row r="316" ht="15.75" customHeight="1">
      <c r="L316" s="80"/>
    </row>
    <row r="317" ht="15.75" customHeight="1">
      <c r="L317" s="80"/>
    </row>
    <row r="318" ht="15.75" customHeight="1">
      <c r="L318" s="80"/>
    </row>
    <row r="319" ht="15.75" customHeight="1">
      <c r="L319" s="80"/>
    </row>
    <row r="320" ht="15.75" customHeight="1">
      <c r="L320" s="80"/>
    </row>
    <row r="321" ht="15.75" customHeight="1">
      <c r="L321" s="80"/>
    </row>
    <row r="322" ht="15.75" customHeight="1">
      <c r="L322" s="80"/>
    </row>
    <row r="323" ht="15.75" customHeight="1">
      <c r="L323" s="80"/>
    </row>
    <row r="324" ht="15.75" customHeight="1">
      <c r="L324" s="80"/>
    </row>
    <row r="325" ht="15.75" customHeight="1">
      <c r="L325" s="80"/>
    </row>
    <row r="326" ht="15.75" customHeight="1">
      <c r="L326" s="80"/>
    </row>
    <row r="327" ht="15.75" customHeight="1">
      <c r="L327" s="80"/>
    </row>
    <row r="328" ht="15.75" customHeight="1">
      <c r="L328" s="80"/>
    </row>
    <row r="329" ht="15.75" customHeight="1">
      <c r="L329" s="80"/>
    </row>
    <row r="330" ht="15.75" customHeight="1">
      <c r="L330" s="80"/>
    </row>
    <row r="331" ht="15.75" customHeight="1">
      <c r="L331" s="80"/>
    </row>
    <row r="332" ht="15.75" customHeight="1">
      <c r="L332" s="80"/>
    </row>
    <row r="333" ht="15.75" customHeight="1">
      <c r="L333" s="80"/>
    </row>
    <row r="334" ht="15.75" customHeight="1">
      <c r="L334" s="80"/>
    </row>
    <row r="335" ht="15.75" customHeight="1">
      <c r="L335" s="80"/>
    </row>
    <row r="336" ht="15.75" customHeight="1">
      <c r="L336" s="80"/>
    </row>
    <row r="337" ht="15.75" customHeight="1">
      <c r="L337" s="80"/>
    </row>
    <row r="338" ht="15.75" customHeight="1">
      <c r="L338" s="80"/>
    </row>
    <row r="339" ht="15.75" customHeight="1">
      <c r="L339" s="80"/>
    </row>
    <row r="340" ht="15.75" customHeight="1">
      <c r="L340" s="80"/>
    </row>
    <row r="341" ht="15.75" customHeight="1">
      <c r="L341" s="80"/>
    </row>
    <row r="342" ht="15.75" customHeight="1">
      <c r="L342" s="80"/>
    </row>
    <row r="343" ht="15.75" customHeight="1">
      <c r="L343" s="80"/>
    </row>
    <row r="344" ht="15.75" customHeight="1">
      <c r="L344" s="80"/>
    </row>
    <row r="345" ht="15.75" customHeight="1">
      <c r="L345" s="80"/>
    </row>
    <row r="346" ht="15.75" customHeight="1">
      <c r="L346" s="80"/>
    </row>
    <row r="347" ht="15.75" customHeight="1">
      <c r="L347" s="80"/>
    </row>
    <row r="348" ht="15.75" customHeight="1">
      <c r="L348" s="80"/>
    </row>
    <row r="349" ht="15.75" customHeight="1">
      <c r="L349" s="80"/>
    </row>
    <row r="350" ht="15.75" customHeight="1">
      <c r="L350" s="80"/>
    </row>
    <row r="351" ht="15.75" customHeight="1">
      <c r="L351" s="80"/>
    </row>
    <row r="352" ht="15.75" customHeight="1">
      <c r="L352" s="80"/>
    </row>
    <row r="353" ht="15.75" customHeight="1">
      <c r="L353" s="80"/>
    </row>
    <row r="354" ht="15.75" customHeight="1">
      <c r="L354" s="80"/>
    </row>
    <row r="355" ht="15.75" customHeight="1">
      <c r="L355" s="80"/>
    </row>
    <row r="356" ht="15.75" customHeight="1">
      <c r="L356" s="80"/>
    </row>
    <row r="357" ht="15.75" customHeight="1">
      <c r="L357" s="80"/>
    </row>
    <row r="358" ht="15.75" customHeight="1">
      <c r="L358" s="80"/>
    </row>
    <row r="359" ht="15.75" customHeight="1">
      <c r="L359" s="80"/>
    </row>
    <row r="360" ht="15.75" customHeight="1">
      <c r="L360" s="80"/>
    </row>
    <row r="361" ht="15.75" customHeight="1">
      <c r="L361" s="80"/>
    </row>
    <row r="362" ht="15.75" customHeight="1">
      <c r="L362" s="80"/>
    </row>
    <row r="363" ht="15.75" customHeight="1">
      <c r="L363" s="80"/>
    </row>
    <row r="364" ht="15.75" customHeight="1">
      <c r="L364" s="80"/>
    </row>
    <row r="365" ht="15.75" customHeight="1">
      <c r="L365" s="80"/>
    </row>
    <row r="366" ht="15.75" customHeight="1">
      <c r="L366" s="80"/>
    </row>
    <row r="367" ht="15.75" customHeight="1">
      <c r="L367" s="80"/>
    </row>
    <row r="368" ht="15.75" customHeight="1">
      <c r="L368" s="80"/>
    </row>
    <row r="369" ht="15.75" customHeight="1">
      <c r="L369" s="80"/>
    </row>
    <row r="370" ht="15.75" customHeight="1">
      <c r="L370" s="80"/>
    </row>
    <row r="371" ht="15.75" customHeight="1">
      <c r="L371" s="80"/>
    </row>
    <row r="372" ht="15.75" customHeight="1">
      <c r="L372" s="80"/>
    </row>
    <row r="373" ht="15.75" customHeight="1">
      <c r="L373" s="80"/>
    </row>
    <row r="374" ht="15.75" customHeight="1">
      <c r="L374" s="80"/>
    </row>
    <row r="375" ht="15.75" customHeight="1">
      <c r="L375" s="80"/>
    </row>
    <row r="376" ht="15.75" customHeight="1">
      <c r="L376" s="80"/>
    </row>
    <row r="377" ht="15.75" customHeight="1">
      <c r="L377" s="80"/>
    </row>
    <row r="378" ht="15.75" customHeight="1">
      <c r="L378" s="80"/>
    </row>
    <row r="379" ht="15.75" customHeight="1">
      <c r="L379" s="80"/>
    </row>
    <row r="380" ht="15.75" customHeight="1">
      <c r="L380" s="80"/>
    </row>
    <row r="381" ht="15.75" customHeight="1">
      <c r="L381" s="80"/>
    </row>
    <row r="382" ht="15.75" customHeight="1">
      <c r="L382" s="80"/>
    </row>
    <row r="383" ht="15.75" customHeight="1">
      <c r="L383" s="80"/>
    </row>
    <row r="384" ht="15.75" customHeight="1">
      <c r="L384" s="80"/>
    </row>
    <row r="385" ht="15.75" customHeight="1">
      <c r="L385" s="80"/>
    </row>
    <row r="386" ht="15.75" customHeight="1">
      <c r="L386" s="80"/>
    </row>
    <row r="387" ht="15.75" customHeight="1">
      <c r="L387" s="80"/>
    </row>
    <row r="388" ht="15.75" customHeight="1">
      <c r="L388" s="80"/>
    </row>
    <row r="389" ht="15.75" customHeight="1">
      <c r="L389" s="80"/>
    </row>
    <row r="390" ht="15.75" customHeight="1">
      <c r="L390" s="80"/>
    </row>
    <row r="391" ht="15.75" customHeight="1">
      <c r="L391" s="80"/>
    </row>
    <row r="392" ht="15.75" customHeight="1">
      <c r="L392" s="80"/>
    </row>
    <row r="393" ht="15.75" customHeight="1">
      <c r="L393" s="80"/>
    </row>
    <row r="394" ht="15.75" customHeight="1">
      <c r="L394" s="80"/>
    </row>
    <row r="395" ht="15.75" customHeight="1">
      <c r="L395" s="80"/>
    </row>
    <row r="396" ht="15.75" customHeight="1">
      <c r="L396" s="80"/>
    </row>
    <row r="397" ht="15.75" customHeight="1">
      <c r="L397" s="80"/>
    </row>
    <row r="398" ht="15.75" customHeight="1">
      <c r="L398" s="80"/>
    </row>
    <row r="399" ht="15.75" customHeight="1">
      <c r="L399" s="80"/>
    </row>
    <row r="400" ht="15.75" customHeight="1">
      <c r="L400" s="80"/>
    </row>
    <row r="401" ht="15.75" customHeight="1">
      <c r="L401" s="80"/>
    </row>
    <row r="402" ht="15.75" customHeight="1">
      <c r="L402" s="80"/>
    </row>
    <row r="403" ht="15.75" customHeight="1">
      <c r="L403" s="80"/>
    </row>
    <row r="404" ht="15.75" customHeight="1">
      <c r="L404" s="80"/>
    </row>
    <row r="405" ht="15.75" customHeight="1">
      <c r="L405" s="80"/>
    </row>
    <row r="406" ht="15.75" customHeight="1">
      <c r="L406" s="80"/>
    </row>
    <row r="407" ht="15.75" customHeight="1">
      <c r="L407" s="80"/>
    </row>
    <row r="408" ht="15.75" customHeight="1">
      <c r="L408" s="80"/>
    </row>
    <row r="409" ht="15.75" customHeight="1">
      <c r="L409" s="80"/>
    </row>
    <row r="410" ht="15.75" customHeight="1">
      <c r="L410" s="80"/>
    </row>
    <row r="411" ht="15.75" customHeight="1">
      <c r="L411" s="80"/>
    </row>
    <row r="412" ht="15.75" customHeight="1">
      <c r="L412" s="80"/>
    </row>
    <row r="413" ht="15.75" customHeight="1">
      <c r="L413" s="80"/>
    </row>
    <row r="414" ht="15.75" customHeight="1">
      <c r="L414" s="80"/>
    </row>
    <row r="415" ht="15.75" customHeight="1">
      <c r="L415" s="80"/>
    </row>
    <row r="416" ht="15.75" customHeight="1">
      <c r="L416" s="80"/>
    </row>
    <row r="417" ht="15.75" customHeight="1">
      <c r="L417" s="80"/>
    </row>
    <row r="418" ht="15.75" customHeight="1">
      <c r="L418" s="80"/>
    </row>
    <row r="419" ht="15.75" customHeight="1">
      <c r="L419" s="80"/>
    </row>
    <row r="420" ht="15.75" customHeight="1">
      <c r="L420" s="80"/>
    </row>
    <row r="421" ht="15.75" customHeight="1">
      <c r="L421" s="80"/>
    </row>
    <row r="422" ht="15.75" customHeight="1">
      <c r="L422" s="80"/>
    </row>
    <row r="423" ht="15.75" customHeight="1">
      <c r="L423" s="80"/>
    </row>
    <row r="424" ht="15.75" customHeight="1">
      <c r="L424" s="80"/>
    </row>
    <row r="425" ht="15.75" customHeight="1">
      <c r="L425" s="80"/>
    </row>
    <row r="426" ht="15.75" customHeight="1">
      <c r="L426" s="80"/>
    </row>
    <row r="427" ht="15.75" customHeight="1">
      <c r="L427" s="80"/>
    </row>
    <row r="428" ht="15.75" customHeight="1">
      <c r="L428" s="80"/>
    </row>
    <row r="429" ht="15.75" customHeight="1">
      <c r="L429" s="80"/>
    </row>
    <row r="430" ht="15.75" customHeight="1">
      <c r="L430" s="80"/>
    </row>
    <row r="431" ht="15.75" customHeight="1">
      <c r="L431" s="80"/>
    </row>
    <row r="432" ht="15.75" customHeight="1">
      <c r="L432" s="80"/>
    </row>
    <row r="433" ht="15.75" customHeight="1">
      <c r="L433" s="80"/>
    </row>
    <row r="434" ht="15.75" customHeight="1">
      <c r="L434" s="80"/>
    </row>
    <row r="435" ht="15.75" customHeight="1">
      <c r="L435" s="80"/>
    </row>
    <row r="436" ht="15.75" customHeight="1">
      <c r="L436" s="80"/>
    </row>
    <row r="437" ht="15.75" customHeight="1">
      <c r="L437" s="80"/>
    </row>
    <row r="438" ht="15.75" customHeight="1">
      <c r="L438" s="80"/>
    </row>
    <row r="439" ht="15.75" customHeight="1">
      <c r="L439" s="80"/>
    </row>
    <row r="440" ht="15.75" customHeight="1">
      <c r="L440" s="80"/>
    </row>
    <row r="441" ht="15.75" customHeight="1">
      <c r="L441" s="80"/>
    </row>
    <row r="442" ht="15.75" customHeight="1">
      <c r="L442" s="80"/>
    </row>
    <row r="443" ht="15.75" customHeight="1">
      <c r="L443" s="80"/>
    </row>
    <row r="444" ht="15.75" customHeight="1">
      <c r="L444" s="80"/>
    </row>
    <row r="445" ht="15.75" customHeight="1">
      <c r="L445" s="80"/>
    </row>
    <row r="446" ht="15.75" customHeight="1">
      <c r="L446" s="80"/>
    </row>
    <row r="447" ht="15.75" customHeight="1">
      <c r="L447" s="80"/>
    </row>
    <row r="448" ht="15.75" customHeight="1">
      <c r="L448" s="80"/>
    </row>
    <row r="449" ht="15.75" customHeight="1">
      <c r="L449" s="80"/>
    </row>
    <row r="450" ht="15.75" customHeight="1">
      <c r="L450" s="80"/>
    </row>
    <row r="451" ht="15.75" customHeight="1">
      <c r="L451" s="80"/>
    </row>
    <row r="452" ht="15.75" customHeight="1">
      <c r="L452" s="80"/>
    </row>
    <row r="453" ht="15.75" customHeight="1">
      <c r="L453" s="80"/>
    </row>
    <row r="454" ht="15.75" customHeight="1">
      <c r="L454" s="80"/>
    </row>
    <row r="455" ht="15.75" customHeight="1">
      <c r="L455" s="80"/>
    </row>
    <row r="456" ht="15.75" customHeight="1">
      <c r="L456" s="80"/>
    </row>
    <row r="457" ht="15.75" customHeight="1">
      <c r="L457" s="80"/>
    </row>
    <row r="458" ht="15.75" customHeight="1">
      <c r="L458" s="80"/>
    </row>
    <row r="459" ht="15.75" customHeight="1">
      <c r="L459" s="80"/>
    </row>
    <row r="460" ht="15.75" customHeight="1">
      <c r="L460" s="80"/>
    </row>
    <row r="461" ht="15.75" customHeight="1">
      <c r="L461" s="80"/>
    </row>
    <row r="462" ht="15.75" customHeight="1">
      <c r="L462" s="80"/>
    </row>
    <row r="463" ht="15.75" customHeight="1">
      <c r="L463" s="80"/>
    </row>
    <row r="464" ht="15.75" customHeight="1">
      <c r="L464" s="80"/>
    </row>
    <row r="465" ht="15.75" customHeight="1">
      <c r="L465" s="80"/>
    </row>
    <row r="466" ht="15.75" customHeight="1">
      <c r="L466" s="80"/>
    </row>
    <row r="467" ht="15.75" customHeight="1">
      <c r="L467" s="80"/>
    </row>
    <row r="468" ht="15.75" customHeight="1">
      <c r="L468" s="80"/>
    </row>
    <row r="469" ht="15.75" customHeight="1">
      <c r="L469" s="80"/>
    </row>
    <row r="470" ht="15.75" customHeight="1">
      <c r="L470" s="80"/>
    </row>
    <row r="471" ht="15.75" customHeight="1">
      <c r="L471" s="80"/>
    </row>
    <row r="472" ht="15.75" customHeight="1">
      <c r="L472" s="80"/>
    </row>
    <row r="473" ht="15.75" customHeight="1">
      <c r="L473" s="80"/>
    </row>
    <row r="474" ht="15.75" customHeight="1">
      <c r="L474" s="80"/>
    </row>
    <row r="475" ht="15.75" customHeight="1">
      <c r="L475" s="80"/>
    </row>
    <row r="476" ht="15.75" customHeight="1">
      <c r="L476" s="80"/>
    </row>
    <row r="477" ht="15.75" customHeight="1">
      <c r="L477" s="80"/>
    </row>
    <row r="478" ht="15.75" customHeight="1">
      <c r="L478" s="80"/>
    </row>
    <row r="479" ht="15.75" customHeight="1">
      <c r="L479" s="80"/>
    </row>
    <row r="480" ht="15.75" customHeight="1">
      <c r="L480" s="80"/>
    </row>
    <row r="481" ht="15.75" customHeight="1">
      <c r="L481" s="80"/>
    </row>
    <row r="482" ht="15.75" customHeight="1">
      <c r="L482" s="80"/>
    </row>
    <row r="483" ht="15.75" customHeight="1">
      <c r="L483" s="80"/>
    </row>
    <row r="484" ht="15.75" customHeight="1">
      <c r="L484" s="80"/>
    </row>
    <row r="485" ht="15.75" customHeight="1">
      <c r="L485" s="80"/>
    </row>
    <row r="486" ht="15.75" customHeight="1">
      <c r="L486" s="80"/>
    </row>
    <row r="487" ht="15.75" customHeight="1">
      <c r="L487" s="80"/>
    </row>
    <row r="488" ht="15.75" customHeight="1">
      <c r="L488" s="80"/>
    </row>
    <row r="489" ht="15.75" customHeight="1">
      <c r="L489" s="80"/>
    </row>
    <row r="490" ht="15.75" customHeight="1">
      <c r="L490" s="80"/>
    </row>
    <row r="491" ht="15.75" customHeight="1">
      <c r="L491" s="80"/>
    </row>
    <row r="492" ht="15.75" customHeight="1">
      <c r="L492" s="80"/>
    </row>
    <row r="493" ht="15.75" customHeight="1">
      <c r="L493" s="80"/>
    </row>
    <row r="494" ht="15.75" customHeight="1">
      <c r="L494" s="80"/>
    </row>
    <row r="495" ht="15.75" customHeight="1">
      <c r="L495" s="80"/>
    </row>
    <row r="496" ht="15.75" customHeight="1">
      <c r="L496" s="80"/>
    </row>
    <row r="497" ht="15.75" customHeight="1">
      <c r="L497" s="80"/>
    </row>
    <row r="498" ht="15.75" customHeight="1">
      <c r="L498" s="80"/>
    </row>
    <row r="499" ht="15.75" customHeight="1">
      <c r="L499" s="80"/>
    </row>
    <row r="500" ht="15.75" customHeight="1">
      <c r="L500" s="80"/>
    </row>
    <row r="501" ht="15.75" customHeight="1">
      <c r="L501" s="80"/>
    </row>
    <row r="502" ht="15.75" customHeight="1">
      <c r="L502" s="80"/>
    </row>
    <row r="503" ht="15.75" customHeight="1">
      <c r="L503" s="80"/>
    </row>
    <row r="504" ht="15.75" customHeight="1">
      <c r="L504" s="80"/>
    </row>
    <row r="505" ht="15.75" customHeight="1">
      <c r="L505" s="80"/>
    </row>
    <row r="506" ht="15.75" customHeight="1">
      <c r="L506" s="80"/>
    </row>
    <row r="507" ht="15.75" customHeight="1">
      <c r="L507" s="80"/>
    </row>
    <row r="508" ht="15.75" customHeight="1">
      <c r="L508" s="80"/>
    </row>
    <row r="509" ht="15.75" customHeight="1">
      <c r="L509" s="80"/>
    </row>
    <row r="510" ht="15.75" customHeight="1">
      <c r="L510" s="80"/>
    </row>
    <row r="511" ht="15.75" customHeight="1">
      <c r="L511" s="80"/>
    </row>
    <row r="512" ht="15.75" customHeight="1">
      <c r="L512" s="80"/>
    </row>
    <row r="513" ht="15.75" customHeight="1">
      <c r="L513" s="80"/>
    </row>
    <row r="514" ht="15.75" customHeight="1">
      <c r="L514" s="80"/>
    </row>
    <row r="515" ht="15.75" customHeight="1">
      <c r="L515" s="80"/>
    </row>
    <row r="516" ht="15.75" customHeight="1">
      <c r="L516" s="80"/>
    </row>
    <row r="517" ht="15.75" customHeight="1">
      <c r="L517" s="80"/>
    </row>
    <row r="518" ht="15.75" customHeight="1">
      <c r="L518" s="80"/>
    </row>
    <row r="519" ht="15.75" customHeight="1">
      <c r="L519" s="80"/>
    </row>
    <row r="520" ht="15.75" customHeight="1">
      <c r="L520" s="80"/>
    </row>
    <row r="521" ht="15.75" customHeight="1">
      <c r="L521" s="80"/>
    </row>
    <row r="522" ht="15.75" customHeight="1">
      <c r="L522" s="80"/>
    </row>
    <row r="523" ht="15.75" customHeight="1">
      <c r="L523" s="80"/>
    </row>
    <row r="524" ht="15.75" customHeight="1">
      <c r="L524" s="80"/>
    </row>
    <row r="525" ht="15.75" customHeight="1">
      <c r="L525" s="80"/>
    </row>
    <row r="526" ht="15.75" customHeight="1">
      <c r="L526" s="80"/>
    </row>
    <row r="527" ht="15.75" customHeight="1">
      <c r="L527" s="80"/>
    </row>
    <row r="528" ht="15.75" customHeight="1">
      <c r="L528" s="80"/>
    </row>
    <row r="529" ht="15.75" customHeight="1">
      <c r="L529" s="80"/>
    </row>
    <row r="530" ht="15.75" customHeight="1">
      <c r="L530" s="80"/>
    </row>
    <row r="531" ht="15.75" customHeight="1">
      <c r="L531" s="80"/>
    </row>
    <row r="532" ht="15.75" customHeight="1">
      <c r="L532" s="80"/>
    </row>
    <row r="533" ht="15.75" customHeight="1">
      <c r="L533" s="80"/>
    </row>
    <row r="534" ht="15.75" customHeight="1">
      <c r="L534" s="80"/>
    </row>
    <row r="535" ht="15.75" customHeight="1">
      <c r="L535" s="80"/>
    </row>
    <row r="536" ht="15.75" customHeight="1">
      <c r="L536" s="80"/>
    </row>
    <row r="537" ht="15.75" customHeight="1">
      <c r="L537" s="80"/>
    </row>
    <row r="538" ht="15.75" customHeight="1">
      <c r="L538" s="80"/>
    </row>
    <row r="539" ht="15.75" customHeight="1">
      <c r="L539" s="80"/>
    </row>
    <row r="540" ht="15.75" customHeight="1">
      <c r="L540" s="80"/>
    </row>
    <row r="541" ht="15.75" customHeight="1">
      <c r="L541" s="80"/>
    </row>
    <row r="542" ht="15.75" customHeight="1">
      <c r="L542" s="80"/>
    </row>
    <row r="543" ht="15.75" customHeight="1">
      <c r="L543" s="80"/>
    </row>
    <row r="544" ht="15.75" customHeight="1">
      <c r="L544" s="80"/>
    </row>
    <row r="545" ht="15.75" customHeight="1">
      <c r="L545" s="80"/>
    </row>
    <row r="546" ht="15.75" customHeight="1">
      <c r="L546" s="80"/>
    </row>
    <row r="547" ht="15.75" customHeight="1">
      <c r="L547" s="80"/>
    </row>
    <row r="548" ht="15.75" customHeight="1">
      <c r="L548" s="80"/>
    </row>
    <row r="549" ht="15.75" customHeight="1">
      <c r="L549" s="80"/>
    </row>
    <row r="550" ht="15.75" customHeight="1">
      <c r="L550" s="80"/>
    </row>
    <row r="551" ht="15.75" customHeight="1">
      <c r="L551" s="80"/>
    </row>
    <row r="552" ht="15.75" customHeight="1">
      <c r="L552" s="80"/>
    </row>
    <row r="553" ht="15.75" customHeight="1">
      <c r="L553" s="80"/>
    </row>
    <row r="554" ht="15.75" customHeight="1">
      <c r="L554" s="80"/>
    </row>
    <row r="555" ht="15.75" customHeight="1">
      <c r="L555" s="80"/>
    </row>
    <row r="556" ht="15.75" customHeight="1">
      <c r="L556" s="80"/>
    </row>
    <row r="557" ht="15.75" customHeight="1">
      <c r="L557" s="80"/>
    </row>
    <row r="558" ht="15.75" customHeight="1">
      <c r="L558" s="80"/>
    </row>
    <row r="559" ht="15.75" customHeight="1">
      <c r="L559" s="80"/>
    </row>
    <row r="560" ht="15.75" customHeight="1">
      <c r="L560" s="80"/>
    </row>
    <row r="561" ht="15.75" customHeight="1">
      <c r="L561" s="80"/>
    </row>
    <row r="562" ht="15.75" customHeight="1">
      <c r="L562" s="80"/>
    </row>
    <row r="563" ht="15.75" customHeight="1">
      <c r="L563" s="80"/>
    </row>
    <row r="564" ht="15.75" customHeight="1">
      <c r="L564" s="80"/>
    </row>
    <row r="565" ht="15.75" customHeight="1">
      <c r="L565" s="80"/>
    </row>
    <row r="566" ht="15.75" customHeight="1">
      <c r="L566" s="80"/>
    </row>
    <row r="567" ht="15.75" customHeight="1">
      <c r="L567" s="80"/>
    </row>
    <row r="568" ht="15.75" customHeight="1">
      <c r="L568" s="80"/>
    </row>
    <row r="569" ht="15.75" customHeight="1">
      <c r="L569" s="80"/>
    </row>
    <row r="570" ht="15.75" customHeight="1">
      <c r="L570" s="80"/>
    </row>
    <row r="571" ht="15.75" customHeight="1">
      <c r="L571" s="80"/>
    </row>
    <row r="572" ht="15.75" customHeight="1">
      <c r="L572" s="80"/>
    </row>
    <row r="573" ht="15.75" customHeight="1">
      <c r="L573" s="80"/>
    </row>
    <row r="574" ht="15.75" customHeight="1">
      <c r="L574" s="80"/>
    </row>
    <row r="575" ht="15.75" customHeight="1">
      <c r="L575" s="80"/>
    </row>
    <row r="576" ht="15.75" customHeight="1">
      <c r="L576" s="80"/>
    </row>
    <row r="577" ht="15.75" customHeight="1">
      <c r="L577" s="80"/>
    </row>
    <row r="578" ht="15.75" customHeight="1">
      <c r="L578" s="80"/>
    </row>
    <row r="579" ht="15.75" customHeight="1">
      <c r="L579" s="80"/>
    </row>
    <row r="580" ht="15.75" customHeight="1">
      <c r="L580" s="80"/>
    </row>
    <row r="581" ht="15.75" customHeight="1">
      <c r="L581" s="80"/>
    </row>
    <row r="582" ht="15.75" customHeight="1">
      <c r="L582" s="80"/>
    </row>
    <row r="583" ht="15.75" customHeight="1">
      <c r="L583" s="80"/>
    </row>
    <row r="584" ht="15.75" customHeight="1">
      <c r="L584" s="80"/>
    </row>
    <row r="585" ht="15.75" customHeight="1">
      <c r="L585" s="80"/>
    </row>
    <row r="586" ht="15.75" customHeight="1">
      <c r="L586" s="80"/>
    </row>
    <row r="587" ht="15.75" customHeight="1">
      <c r="L587" s="80"/>
    </row>
    <row r="588" ht="15.75" customHeight="1">
      <c r="L588" s="80"/>
    </row>
    <row r="589" ht="15.75" customHeight="1">
      <c r="L589" s="80"/>
    </row>
    <row r="590" ht="15.75" customHeight="1">
      <c r="L590" s="80"/>
    </row>
    <row r="591" ht="15.75" customHeight="1">
      <c r="L591" s="80"/>
    </row>
    <row r="592" ht="15.75" customHeight="1">
      <c r="L592" s="80"/>
    </row>
    <row r="593" ht="15.75" customHeight="1">
      <c r="L593" s="80"/>
    </row>
    <row r="594" ht="15.75" customHeight="1">
      <c r="L594" s="80"/>
    </row>
    <row r="595" ht="15.75" customHeight="1">
      <c r="L595" s="80"/>
    </row>
    <row r="596" ht="15.75" customHeight="1">
      <c r="L596" s="80"/>
    </row>
    <row r="597" ht="15.75" customHeight="1">
      <c r="L597" s="80"/>
    </row>
    <row r="598" ht="15.75" customHeight="1">
      <c r="L598" s="80"/>
    </row>
    <row r="599" ht="15.75" customHeight="1">
      <c r="L599" s="80"/>
    </row>
    <row r="600" ht="15.75" customHeight="1">
      <c r="L600" s="80"/>
    </row>
    <row r="601" ht="15.75" customHeight="1">
      <c r="L601" s="80"/>
    </row>
    <row r="602" ht="15.75" customHeight="1">
      <c r="L602" s="80"/>
    </row>
    <row r="603" ht="15.75" customHeight="1">
      <c r="L603" s="80"/>
    </row>
    <row r="604" ht="15.75" customHeight="1">
      <c r="L604" s="80"/>
    </row>
    <row r="605" ht="15.75" customHeight="1">
      <c r="L605" s="80"/>
    </row>
    <row r="606" ht="15.75" customHeight="1">
      <c r="L606" s="80"/>
    </row>
    <row r="607" ht="15.75" customHeight="1">
      <c r="L607" s="80"/>
    </row>
    <row r="608" ht="15.75" customHeight="1">
      <c r="L608" s="80"/>
    </row>
    <row r="609" ht="15.75" customHeight="1">
      <c r="L609" s="80"/>
    </row>
    <row r="610" ht="15.75" customHeight="1">
      <c r="L610" s="80"/>
    </row>
    <row r="611" ht="15.75" customHeight="1">
      <c r="L611" s="80"/>
    </row>
    <row r="612" ht="15.75" customHeight="1">
      <c r="L612" s="80"/>
    </row>
    <row r="613" ht="15.75" customHeight="1">
      <c r="L613" s="80"/>
    </row>
    <row r="614" ht="15.75" customHeight="1">
      <c r="L614" s="80"/>
    </row>
    <row r="615" ht="15.75" customHeight="1">
      <c r="L615" s="80"/>
    </row>
    <row r="616" ht="15.75" customHeight="1">
      <c r="L616" s="80"/>
    </row>
    <row r="617" ht="15.75" customHeight="1">
      <c r="L617" s="80"/>
    </row>
    <row r="618" ht="15.75" customHeight="1">
      <c r="L618" s="80"/>
    </row>
    <row r="619" ht="15.75" customHeight="1">
      <c r="L619" s="80"/>
    </row>
    <row r="620" ht="15.75" customHeight="1">
      <c r="L620" s="80"/>
    </row>
    <row r="621" ht="15.75" customHeight="1">
      <c r="L621" s="80"/>
    </row>
    <row r="622" ht="15.75" customHeight="1">
      <c r="L622" s="80"/>
    </row>
    <row r="623" ht="15.75" customHeight="1">
      <c r="L623" s="80"/>
    </row>
    <row r="624" ht="15.75" customHeight="1">
      <c r="L624" s="80"/>
    </row>
    <row r="625" ht="15.75" customHeight="1">
      <c r="L625" s="80"/>
    </row>
    <row r="626" ht="15.75" customHeight="1">
      <c r="L626" s="80"/>
    </row>
    <row r="627" ht="15.75" customHeight="1">
      <c r="L627" s="80"/>
    </row>
    <row r="628" ht="15.75" customHeight="1">
      <c r="L628" s="80"/>
    </row>
    <row r="629" ht="15.75" customHeight="1">
      <c r="L629" s="80"/>
    </row>
    <row r="630" ht="15.75" customHeight="1">
      <c r="L630" s="80"/>
    </row>
    <row r="631" ht="15.75" customHeight="1">
      <c r="L631" s="80"/>
    </row>
    <row r="632" ht="15.75" customHeight="1">
      <c r="L632" s="80"/>
    </row>
    <row r="633" ht="15.75" customHeight="1">
      <c r="L633" s="80"/>
    </row>
    <row r="634" ht="15.75" customHeight="1">
      <c r="L634" s="80"/>
    </row>
    <row r="635" ht="15.75" customHeight="1">
      <c r="L635" s="80"/>
    </row>
    <row r="636" ht="15.75" customHeight="1">
      <c r="L636" s="80"/>
    </row>
    <row r="637" ht="15.75" customHeight="1">
      <c r="L637" s="80"/>
    </row>
    <row r="638" ht="15.75" customHeight="1">
      <c r="L638" s="80"/>
    </row>
    <row r="639" ht="15.75" customHeight="1">
      <c r="L639" s="80"/>
    </row>
    <row r="640" ht="15.75" customHeight="1">
      <c r="L640" s="80"/>
    </row>
    <row r="641" ht="15.75" customHeight="1">
      <c r="L641" s="80"/>
    </row>
    <row r="642" ht="15.75" customHeight="1">
      <c r="L642" s="80"/>
    </row>
    <row r="643" ht="15.75" customHeight="1">
      <c r="L643" s="80"/>
    </row>
    <row r="644" ht="15.75" customHeight="1">
      <c r="L644" s="80"/>
    </row>
    <row r="645" ht="15.75" customHeight="1">
      <c r="L645" s="80"/>
    </row>
    <row r="646" ht="15.75" customHeight="1">
      <c r="L646" s="80"/>
    </row>
    <row r="647" ht="15.75" customHeight="1">
      <c r="L647" s="80"/>
    </row>
    <row r="648" ht="15.75" customHeight="1">
      <c r="L648" s="80"/>
    </row>
    <row r="649" ht="15.75" customHeight="1">
      <c r="L649" s="80"/>
    </row>
    <row r="650" ht="15.75" customHeight="1">
      <c r="L650" s="80"/>
    </row>
    <row r="651" ht="15.75" customHeight="1">
      <c r="L651" s="80"/>
    </row>
    <row r="652" ht="15.75" customHeight="1">
      <c r="L652" s="80"/>
    </row>
    <row r="653" ht="15.75" customHeight="1">
      <c r="L653" s="80"/>
    </row>
    <row r="654" ht="15.75" customHeight="1">
      <c r="L654" s="80"/>
    </row>
    <row r="655" ht="15.75" customHeight="1">
      <c r="L655" s="80"/>
    </row>
    <row r="656" ht="15.75" customHeight="1">
      <c r="L656" s="80"/>
    </row>
    <row r="657" ht="15.75" customHeight="1">
      <c r="L657" s="80"/>
    </row>
    <row r="658" ht="15.75" customHeight="1">
      <c r="L658" s="80"/>
    </row>
    <row r="659" ht="15.75" customHeight="1">
      <c r="L659" s="80"/>
    </row>
    <row r="660" ht="15.75" customHeight="1">
      <c r="L660" s="80"/>
    </row>
    <row r="661" ht="15.75" customHeight="1">
      <c r="L661" s="80"/>
    </row>
    <row r="662" ht="15.75" customHeight="1">
      <c r="L662" s="80"/>
    </row>
    <row r="663" ht="15.75" customHeight="1">
      <c r="L663" s="80"/>
    </row>
    <row r="664" ht="15.75" customHeight="1">
      <c r="L664" s="80"/>
    </row>
    <row r="665" ht="15.75" customHeight="1">
      <c r="L665" s="80"/>
    </row>
    <row r="666" ht="15.75" customHeight="1">
      <c r="L666" s="80"/>
    </row>
    <row r="667" ht="15.75" customHeight="1">
      <c r="L667" s="80"/>
    </row>
    <row r="668" ht="15.75" customHeight="1">
      <c r="L668" s="80"/>
    </row>
    <row r="669" ht="15.75" customHeight="1">
      <c r="L669" s="80"/>
    </row>
    <row r="670" ht="15.75" customHeight="1">
      <c r="L670" s="80"/>
    </row>
    <row r="671" ht="15.75" customHeight="1">
      <c r="L671" s="80"/>
    </row>
    <row r="672" ht="15.75" customHeight="1">
      <c r="L672" s="80"/>
    </row>
    <row r="673" ht="15.75" customHeight="1">
      <c r="L673" s="80"/>
    </row>
    <row r="674" ht="15.75" customHeight="1">
      <c r="L674" s="80"/>
    </row>
    <row r="675" ht="15.75" customHeight="1">
      <c r="L675" s="80"/>
    </row>
    <row r="676" ht="15.75" customHeight="1">
      <c r="L676" s="80"/>
    </row>
    <row r="677" ht="15.75" customHeight="1">
      <c r="L677" s="80"/>
    </row>
    <row r="678" ht="15.75" customHeight="1">
      <c r="L678" s="80"/>
    </row>
    <row r="679" ht="15.75" customHeight="1">
      <c r="L679" s="80"/>
    </row>
    <row r="680" ht="15.75" customHeight="1">
      <c r="L680" s="80"/>
    </row>
    <row r="681" ht="15.75" customHeight="1">
      <c r="L681" s="80"/>
    </row>
    <row r="682" ht="15.75" customHeight="1">
      <c r="L682" s="80"/>
    </row>
    <row r="683" ht="15.75" customHeight="1">
      <c r="L683" s="80"/>
    </row>
    <row r="684" ht="15.75" customHeight="1">
      <c r="L684" s="80"/>
    </row>
    <row r="685" ht="15.75" customHeight="1">
      <c r="L685" s="80"/>
    </row>
    <row r="686" ht="15.75" customHeight="1">
      <c r="L686" s="80"/>
    </row>
    <row r="687" ht="15.75" customHeight="1">
      <c r="L687" s="80"/>
    </row>
    <row r="688" ht="15.75" customHeight="1">
      <c r="L688" s="80"/>
    </row>
    <row r="689" ht="15.75" customHeight="1">
      <c r="L689" s="80"/>
    </row>
    <row r="690" ht="15.75" customHeight="1">
      <c r="L690" s="80"/>
    </row>
    <row r="691" ht="15.75" customHeight="1">
      <c r="L691" s="80"/>
    </row>
    <row r="692" ht="15.75" customHeight="1">
      <c r="L692" s="80"/>
    </row>
    <row r="693" ht="15.75" customHeight="1">
      <c r="L693" s="80"/>
    </row>
    <row r="694" ht="15.75" customHeight="1">
      <c r="L694" s="80"/>
    </row>
    <row r="695" ht="15.75" customHeight="1">
      <c r="L695" s="80"/>
    </row>
    <row r="696" ht="15.75" customHeight="1">
      <c r="L696" s="80"/>
    </row>
    <row r="697" ht="15.75" customHeight="1">
      <c r="L697" s="80"/>
    </row>
    <row r="698" ht="15.75" customHeight="1">
      <c r="L698" s="80"/>
    </row>
    <row r="699" ht="15.75" customHeight="1">
      <c r="L699" s="80"/>
    </row>
    <row r="700" ht="15.75" customHeight="1">
      <c r="L700" s="80"/>
    </row>
    <row r="701" ht="15.75" customHeight="1">
      <c r="L701" s="80"/>
    </row>
    <row r="702" ht="15.75" customHeight="1">
      <c r="L702" s="80"/>
    </row>
    <row r="703" ht="15.75" customHeight="1">
      <c r="L703" s="80"/>
    </row>
    <row r="704" ht="15.75" customHeight="1">
      <c r="L704" s="80"/>
    </row>
    <row r="705" ht="15.75" customHeight="1">
      <c r="L705" s="80"/>
    </row>
    <row r="706" ht="15.75" customHeight="1">
      <c r="L706" s="80"/>
    </row>
    <row r="707" ht="15.75" customHeight="1">
      <c r="L707" s="80"/>
    </row>
    <row r="708" ht="15.75" customHeight="1">
      <c r="L708" s="80"/>
    </row>
    <row r="709" ht="15.75" customHeight="1">
      <c r="L709" s="80"/>
    </row>
    <row r="710" ht="15.75" customHeight="1">
      <c r="L710" s="80"/>
    </row>
    <row r="711" ht="15.75" customHeight="1">
      <c r="L711" s="80"/>
    </row>
    <row r="712" ht="15.75" customHeight="1">
      <c r="L712" s="80"/>
    </row>
    <row r="713" ht="15.75" customHeight="1">
      <c r="L713" s="80"/>
    </row>
    <row r="714" ht="15.75" customHeight="1">
      <c r="L714" s="80"/>
    </row>
    <row r="715" ht="15.75" customHeight="1">
      <c r="L715" s="80"/>
    </row>
    <row r="716" ht="15.75" customHeight="1">
      <c r="L716" s="80"/>
    </row>
    <row r="717" ht="15.75" customHeight="1">
      <c r="L717" s="80"/>
    </row>
    <row r="718" ht="15.75" customHeight="1">
      <c r="L718" s="80"/>
    </row>
    <row r="719" ht="15.75" customHeight="1">
      <c r="L719" s="80"/>
    </row>
    <row r="720" ht="15.75" customHeight="1">
      <c r="L720" s="80"/>
    </row>
    <row r="721" ht="15.75" customHeight="1">
      <c r="L721" s="80"/>
    </row>
    <row r="722" ht="15.75" customHeight="1">
      <c r="L722" s="80"/>
    </row>
    <row r="723" ht="15.75" customHeight="1">
      <c r="L723" s="80"/>
    </row>
    <row r="724" ht="15.75" customHeight="1">
      <c r="L724" s="80"/>
    </row>
    <row r="725" ht="15.75" customHeight="1">
      <c r="L725" s="80"/>
    </row>
    <row r="726" ht="15.75" customHeight="1">
      <c r="L726" s="80"/>
    </row>
    <row r="727" ht="15.75" customHeight="1">
      <c r="L727" s="80"/>
    </row>
    <row r="728" ht="15.75" customHeight="1">
      <c r="L728" s="80"/>
    </row>
    <row r="729" ht="15.75" customHeight="1">
      <c r="L729" s="80"/>
    </row>
    <row r="730" ht="15.75" customHeight="1">
      <c r="L730" s="80"/>
    </row>
    <row r="731" ht="15.75" customHeight="1">
      <c r="L731" s="80"/>
    </row>
    <row r="732" ht="15.75" customHeight="1">
      <c r="L732" s="80"/>
    </row>
    <row r="733" ht="15.75" customHeight="1">
      <c r="L733" s="80"/>
    </row>
    <row r="734" ht="15.75" customHeight="1">
      <c r="L734" s="80"/>
    </row>
    <row r="735" ht="15.75" customHeight="1">
      <c r="L735" s="80"/>
    </row>
    <row r="736" ht="15.75" customHeight="1">
      <c r="L736" s="80"/>
    </row>
    <row r="737" ht="15.75" customHeight="1">
      <c r="L737" s="80"/>
    </row>
    <row r="738" ht="15.75" customHeight="1">
      <c r="L738" s="80"/>
    </row>
    <row r="739" ht="15.75" customHeight="1">
      <c r="L739" s="80"/>
    </row>
    <row r="740" ht="15.75" customHeight="1">
      <c r="L740" s="80"/>
    </row>
    <row r="741" ht="15.75" customHeight="1">
      <c r="L741" s="80"/>
    </row>
    <row r="742" ht="15.75" customHeight="1">
      <c r="L742" s="80"/>
    </row>
    <row r="743" ht="15.75" customHeight="1">
      <c r="L743" s="80"/>
    </row>
    <row r="744" ht="15.75" customHeight="1">
      <c r="L744" s="80"/>
    </row>
    <row r="745" ht="15.75" customHeight="1">
      <c r="L745" s="80"/>
    </row>
    <row r="746" ht="15.75" customHeight="1">
      <c r="L746" s="80"/>
    </row>
    <row r="747" ht="15.75" customHeight="1">
      <c r="L747" s="80"/>
    </row>
    <row r="748" ht="15.75" customHeight="1">
      <c r="L748" s="80"/>
    </row>
    <row r="749" ht="15.75" customHeight="1">
      <c r="L749" s="80"/>
    </row>
    <row r="750" ht="15.75" customHeight="1">
      <c r="L750" s="80"/>
    </row>
    <row r="751" ht="15.75" customHeight="1">
      <c r="L751" s="80"/>
    </row>
    <row r="752" ht="15.75" customHeight="1">
      <c r="L752" s="80"/>
    </row>
    <row r="753" ht="15.75" customHeight="1">
      <c r="L753" s="80"/>
    </row>
    <row r="754" ht="15.75" customHeight="1">
      <c r="L754" s="80"/>
    </row>
    <row r="755" ht="15.75" customHeight="1">
      <c r="L755" s="80"/>
    </row>
    <row r="756" ht="15.75" customHeight="1">
      <c r="L756" s="80"/>
    </row>
    <row r="757" ht="15.75" customHeight="1">
      <c r="L757" s="80"/>
    </row>
    <row r="758" ht="15.75" customHeight="1">
      <c r="L758" s="80"/>
    </row>
    <row r="759" ht="15.75" customHeight="1">
      <c r="L759" s="80"/>
    </row>
    <row r="760" ht="15.75" customHeight="1">
      <c r="L760" s="80"/>
    </row>
    <row r="761" ht="15.75" customHeight="1">
      <c r="L761" s="80"/>
    </row>
    <row r="762" ht="15.75" customHeight="1">
      <c r="L762" s="80"/>
    </row>
    <row r="763" ht="15.75" customHeight="1">
      <c r="L763" s="80"/>
    </row>
    <row r="764" ht="15.75" customHeight="1">
      <c r="L764" s="80"/>
    </row>
    <row r="765" ht="15.75" customHeight="1">
      <c r="L765" s="80"/>
    </row>
    <row r="766" ht="15.75" customHeight="1">
      <c r="L766" s="80"/>
    </row>
    <row r="767" ht="15.75" customHeight="1">
      <c r="L767" s="80"/>
    </row>
    <row r="768" ht="15.75" customHeight="1">
      <c r="L768" s="80"/>
    </row>
    <row r="769" ht="15.75" customHeight="1">
      <c r="L769" s="80"/>
    </row>
    <row r="770" ht="15.75" customHeight="1">
      <c r="L770" s="80"/>
    </row>
    <row r="771" ht="15.75" customHeight="1">
      <c r="L771" s="80"/>
    </row>
    <row r="772" ht="15.75" customHeight="1">
      <c r="L772" s="80"/>
    </row>
    <row r="773" ht="15.75" customHeight="1">
      <c r="L773" s="80"/>
    </row>
    <row r="774" ht="15.75" customHeight="1">
      <c r="L774" s="80"/>
    </row>
    <row r="775" ht="15.75" customHeight="1">
      <c r="L775" s="80"/>
    </row>
    <row r="776" ht="15.75" customHeight="1">
      <c r="L776" s="80"/>
    </row>
    <row r="777" ht="15.75" customHeight="1">
      <c r="L777" s="80"/>
    </row>
    <row r="778" ht="15.75" customHeight="1">
      <c r="L778" s="80"/>
    </row>
    <row r="779" ht="15.75" customHeight="1">
      <c r="L779" s="80"/>
    </row>
    <row r="780" ht="15.75" customHeight="1">
      <c r="L780" s="80"/>
    </row>
    <row r="781" ht="15.75" customHeight="1">
      <c r="L781" s="80"/>
    </row>
    <row r="782" ht="15.75" customHeight="1">
      <c r="L782" s="80"/>
    </row>
    <row r="783" ht="15.75" customHeight="1">
      <c r="L783" s="80"/>
    </row>
    <row r="784" ht="15.75" customHeight="1">
      <c r="L784" s="80"/>
    </row>
    <row r="785" ht="15.75" customHeight="1">
      <c r="L785" s="80"/>
    </row>
    <row r="786" ht="15.75" customHeight="1">
      <c r="L786" s="80"/>
    </row>
    <row r="787" ht="15.75" customHeight="1">
      <c r="L787" s="80"/>
    </row>
    <row r="788" ht="15.75" customHeight="1">
      <c r="L788" s="80"/>
    </row>
    <row r="789" ht="15.75" customHeight="1">
      <c r="L789" s="80"/>
    </row>
    <row r="790" ht="15.75" customHeight="1">
      <c r="L790" s="80"/>
    </row>
    <row r="791" ht="15.75" customHeight="1">
      <c r="L791" s="80"/>
    </row>
    <row r="792" ht="15.75" customHeight="1">
      <c r="L792" s="80"/>
    </row>
    <row r="793" ht="15.75" customHeight="1">
      <c r="L793" s="80"/>
    </row>
    <row r="794" ht="15.75" customHeight="1">
      <c r="L794" s="80"/>
    </row>
    <row r="795" ht="15.75" customHeight="1">
      <c r="L795" s="80"/>
    </row>
    <row r="796" ht="15.75" customHeight="1">
      <c r="L796" s="80"/>
    </row>
    <row r="797" ht="15.75" customHeight="1">
      <c r="L797" s="80"/>
    </row>
    <row r="798" ht="15.75" customHeight="1">
      <c r="L798" s="80"/>
    </row>
    <row r="799" ht="15.75" customHeight="1">
      <c r="L799" s="80"/>
    </row>
    <row r="800" ht="15.75" customHeight="1">
      <c r="L800" s="80"/>
    </row>
    <row r="801" ht="15.75" customHeight="1">
      <c r="L801" s="80"/>
    </row>
    <row r="802" ht="15.75" customHeight="1">
      <c r="L802" s="80"/>
    </row>
    <row r="803" ht="15.75" customHeight="1">
      <c r="L803" s="80"/>
    </row>
    <row r="804" ht="15.75" customHeight="1">
      <c r="L804" s="80"/>
    </row>
    <row r="805" ht="15.75" customHeight="1">
      <c r="L805" s="80"/>
    </row>
    <row r="806" ht="15.75" customHeight="1">
      <c r="L806" s="80"/>
    </row>
    <row r="807" ht="15.75" customHeight="1">
      <c r="L807" s="80"/>
    </row>
    <row r="808" ht="15.75" customHeight="1">
      <c r="L808" s="80"/>
    </row>
    <row r="809" ht="15.75" customHeight="1">
      <c r="L809" s="80"/>
    </row>
    <row r="810" ht="15.75" customHeight="1">
      <c r="L810" s="80"/>
    </row>
    <row r="811" ht="15.75" customHeight="1">
      <c r="L811" s="80"/>
    </row>
    <row r="812" ht="15.75" customHeight="1">
      <c r="L812" s="80"/>
    </row>
    <row r="813" ht="15.75" customHeight="1">
      <c r="L813" s="80"/>
    </row>
    <row r="814" ht="15.75" customHeight="1">
      <c r="L814" s="80"/>
    </row>
    <row r="815" ht="15.75" customHeight="1">
      <c r="L815" s="80"/>
    </row>
    <row r="816" ht="15.75" customHeight="1">
      <c r="L816" s="80"/>
    </row>
    <row r="817" ht="15.75" customHeight="1">
      <c r="L817" s="80"/>
    </row>
    <row r="818" ht="15.75" customHeight="1">
      <c r="L818" s="80"/>
    </row>
    <row r="819" ht="15.75" customHeight="1">
      <c r="L819" s="80"/>
    </row>
    <row r="820" ht="15.75" customHeight="1">
      <c r="L820" s="80"/>
    </row>
    <row r="821" ht="15.75" customHeight="1">
      <c r="L821" s="80"/>
    </row>
    <row r="822" ht="15.75" customHeight="1">
      <c r="L822" s="80"/>
    </row>
    <row r="823" ht="15.75" customHeight="1">
      <c r="L823" s="80"/>
    </row>
    <row r="824" ht="15.75" customHeight="1">
      <c r="L824" s="80"/>
    </row>
    <row r="825" ht="15.75" customHeight="1">
      <c r="L825" s="80"/>
    </row>
    <row r="826" ht="15.75" customHeight="1">
      <c r="L826" s="80"/>
    </row>
    <row r="827" ht="15.75" customHeight="1">
      <c r="L827" s="80"/>
    </row>
    <row r="828" ht="15.75" customHeight="1">
      <c r="L828" s="80"/>
    </row>
    <row r="829" ht="15.75" customHeight="1">
      <c r="L829" s="80"/>
    </row>
    <row r="830" ht="15.75" customHeight="1">
      <c r="L830" s="80"/>
    </row>
    <row r="831" ht="15.75" customHeight="1">
      <c r="L831" s="80"/>
    </row>
    <row r="832" ht="15.75" customHeight="1">
      <c r="L832" s="80"/>
    </row>
    <row r="833" ht="15.75" customHeight="1">
      <c r="L833" s="80"/>
    </row>
    <row r="834" ht="15.75" customHeight="1">
      <c r="L834" s="80"/>
    </row>
    <row r="835" ht="15.75" customHeight="1">
      <c r="L835" s="80"/>
    </row>
    <row r="836" ht="15.75" customHeight="1">
      <c r="L836" s="80"/>
    </row>
    <row r="837" ht="15.75" customHeight="1">
      <c r="L837" s="80"/>
    </row>
    <row r="838" ht="15.75" customHeight="1">
      <c r="L838" s="80"/>
    </row>
    <row r="839" ht="15.75" customHeight="1">
      <c r="L839" s="80"/>
    </row>
    <row r="840" ht="15.75" customHeight="1">
      <c r="L840" s="80"/>
    </row>
    <row r="841" ht="15.75" customHeight="1">
      <c r="L841" s="80"/>
    </row>
    <row r="842" ht="15.75" customHeight="1">
      <c r="L842" s="80"/>
    </row>
    <row r="843" ht="15.75" customHeight="1">
      <c r="L843" s="80"/>
    </row>
    <row r="844" ht="15.75" customHeight="1">
      <c r="L844" s="80"/>
    </row>
    <row r="845" ht="15.75" customHeight="1">
      <c r="L845" s="80"/>
    </row>
    <row r="846" ht="15.75" customHeight="1">
      <c r="L846" s="80"/>
    </row>
    <row r="847" ht="15.75" customHeight="1">
      <c r="L847" s="80"/>
    </row>
    <row r="848" ht="15.75" customHeight="1">
      <c r="L848" s="80"/>
    </row>
    <row r="849" ht="15.75" customHeight="1">
      <c r="L849" s="80"/>
    </row>
    <row r="850" ht="15.75" customHeight="1">
      <c r="L850" s="80"/>
    </row>
    <row r="851" ht="15.75" customHeight="1">
      <c r="L851" s="80"/>
    </row>
    <row r="852" ht="15.75" customHeight="1">
      <c r="L852" s="80"/>
    </row>
    <row r="853" ht="15.75" customHeight="1">
      <c r="L853" s="80"/>
    </row>
    <row r="854" ht="15.75" customHeight="1">
      <c r="L854" s="80"/>
    </row>
    <row r="855" ht="15.75" customHeight="1">
      <c r="L855" s="80"/>
    </row>
    <row r="856" ht="15.75" customHeight="1">
      <c r="L856" s="80"/>
    </row>
    <row r="857" ht="15.75" customHeight="1">
      <c r="L857" s="80"/>
    </row>
    <row r="858" ht="15.75" customHeight="1">
      <c r="L858" s="80"/>
    </row>
    <row r="859" ht="15.75" customHeight="1">
      <c r="L859" s="80"/>
    </row>
    <row r="860" ht="15.75" customHeight="1">
      <c r="L860" s="80"/>
    </row>
    <row r="861" ht="15.75" customHeight="1">
      <c r="L861" s="80"/>
    </row>
    <row r="862" ht="15.75" customHeight="1">
      <c r="L862" s="80"/>
    </row>
    <row r="863" ht="15.75" customHeight="1">
      <c r="L863" s="80"/>
    </row>
    <row r="864" ht="15.75" customHeight="1">
      <c r="L864" s="80"/>
    </row>
    <row r="865" ht="15.75" customHeight="1">
      <c r="L865" s="80"/>
    </row>
    <row r="866" ht="15.75" customHeight="1">
      <c r="L866" s="80"/>
    </row>
    <row r="867" ht="15.75" customHeight="1">
      <c r="L867" s="80"/>
    </row>
    <row r="868" ht="15.75" customHeight="1">
      <c r="L868" s="80"/>
    </row>
    <row r="869" ht="15.75" customHeight="1">
      <c r="L869" s="80"/>
    </row>
    <row r="870" ht="15.75" customHeight="1">
      <c r="L870" s="80"/>
    </row>
    <row r="871" ht="15.75" customHeight="1">
      <c r="L871" s="80"/>
    </row>
    <row r="872" ht="15.75" customHeight="1">
      <c r="L872" s="80"/>
    </row>
    <row r="873" ht="15.75" customHeight="1">
      <c r="L873" s="80"/>
    </row>
    <row r="874" ht="15.75" customHeight="1">
      <c r="L874" s="80"/>
    </row>
    <row r="875" ht="15.75" customHeight="1">
      <c r="L875" s="80"/>
    </row>
    <row r="876" ht="15.75" customHeight="1">
      <c r="L876" s="80"/>
    </row>
    <row r="877" ht="15.75" customHeight="1">
      <c r="L877" s="80"/>
    </row>
    <row r="878" ht="15.75" customHeight="1">
      <c r="L878" s="80"/>
    </row>
    <row r="879" ht="15.75" customHeight="1">
      <c r="L879" s="80"/>
    </row>
    <row r="880" ht="15.75" customHeight="1">
      <c r="L880" s="80"/>
    </row>
    <row r="881" ht="15.75" customHeight="1">
      <c r="L881" s="80"/>
    </row>
    <row r="882" ht="15.75" customHeight="1">
      <c r="L882" s="80"/>
    </row>
    <row r="883" ht="15.75" customHeight="1">
      <c r="L883" s="80"/>
    </row>
    <row r="884" ht="15.75" customHeight="1">
      <c r="L884" s="80"/>
    </row>
    <row r="885" ht="15.75" customHeight="1">
      <c r="L885" s="80"/>
    </row>
    <row r="886" ht="15.75" customHeight="1">
      <c r="L886" s="80"/>
    </row>
    <row r="887" ht="15.75" customHeight="1">
      <c r="L887" s="80"/>
    </row>
    <row r="888" ht="15.75" customHeight="1">
      <c r="L888" s="80"/>
    </row>
    <row r="889" ht="15.75" customHeight="1">
      <c r="L889" s="80"/>
    </row>
    <row r="890" ht="15.75" customHeight="1">
      <c r="L890" s="80"/>
    </row>
    <row r="891" ht="15.75" customHeight="1">
      <c r="L891" s="80"/>
    </row>
    <row r="892" ht="15.75" customHeight="1">
      <c r="L892" s="80"/>
    </row>
    <row r="893" ht="15.75" customHeight="1">
      <c r="L893" s="80"/>
    </row>
    <row r="894" ht="15.75" customHeight="1">
      <c r="L894" s="80"/>
    </row>
    <row r="895" ht="15.75" customHeight="1">
      <c r="L895" s="80"/>
    </row>
    <row r="896" ht="15.75" customHeight="1">
      <c r="L896" s="80"/>
    </row>
    <row r="897" ht="15.75" customHeight="1">
      <c r="L897" s="80"/>
    </row>
    <row r="898" ht="15.75" customHeight="1">
      <c r="L898" s="80"/>
    </row>
    <row r="899" ht="15.75" customHeight="1">
      <c r="L899" s="80"/>
    </row>
    <row r="900" ht="15.75" customHeight="1">
      <c r="L900" s="80"/>
    </row>
    <row r="901" ht="15.75" customHeight="1">
      <c r="L901" s="80"/>
    </row>
    <row r="902" ht="15.75" customHeight="1">
      <c r="L902" s="80"/>
    </row>
    <row r="903" ht="15.75" customHeight="1">
      <c r="L903" s="80"/>
    </row>
    <row r="904" ht="15.75" customHeight="1">
      <c r="L904" s="80"/>
    </row>
    <row r="905" ht="15.75" customHeight="1">
      <c r="L905" s="80"/>
    </row>
    <row r="906" ht="15.75" customHeight="1">
      <c r="L906" s="80"/>
    </row>
    <row r="907" ht="15.75" customHeight="1">
      <c r="L907" s="80"/>
    </row>
    <row r="908" ht="15.75" customHeight="1">
      <c r="L908" s="80"/>
    </row>
    <row r="909" ht="15.75" customHeight="1">
      <c r="L909" s="80"/>
    </row>
    <row r="910" ht="15.75" customHeight="1">
      <c r="L910" s="80"/>
    </row>
    <row r="911" ht="15.75" customHeight="1">
      <c r="L911" s="80"/>
    </row>
    <row r="912" ht="15.75" customHeight="1">
      <c r="L912" s="80"/>
    </row>
    <row r="913" ht="15.75" customHeight="1">
      <c r="L913" s="80"/>
    </row>
    <row r="914" ht="15.75" customHeight="1">
      <c r="L914" s="80"/>
    </row>
    <row r="915" ht="15.75" customHeight="1">
      <c r="L915" s="80"/>
    </row>
    <row r="916" ht="15.75" customHeight="1">
      <c r="L916" s="80"/>
    </row>
    <row r="917" ht="15.75" customHeight="1">
      <c r="L917" s="80"/>
    </row>
    <row r="918" ht="15.75" customHeight="1">
      <c r="L918" s="80"/>
    </row>
    <row r="919" ht="15.75" customHeight="1">
      <c r="L919" s="80"/>
    </row>
    <row r="920" ht="15.75" customHeight="1">
      <c r="L920" s="80"/>
    </row>
    <row r="921" ht="15.75" customHeight="1">
      <c r="L921" s="80"/>
    </row>
    <row r="922" ht="15.75" customHeight="1">
      <c r="L922" s="80"/>
    </row>
    <row r="923" ht="15.75" customHeight="1">
      <c r="L923" s="80"/>
    </row>
    <row r="924" ht="15.75" customHeight="1">
      <c r="L924" s="80"/>
    </row>
    <row r="925" ht="15.75" customHeight="1">
      <c r="L925" s="80"/>
    </row>
    <row r="926" ht="15.75" customHeight="1">
      <c r="L926" s="80"/>
    </row>
    <row r="927" ht="15.75" customHeight="1">
      <c r="L927" s="80"/>
    </row>
    <row r="928" ht="15.75" customHeight="1">
      <c r="L928" s="80"/>
    </row>
    <row r="929" ht="15.75" customHeight="1">
      <c r="L929" s="80"/>
    </row>
    <row r="930" ht="15.75" customHeight="1">
      <c r="L930" s="80"/>
    </row>
    <row r="931" ht="15.75" customHeight="1">
      <c r="L931" s="80"/>
    </row>
    <row r="932" ht="15.75" customHeight="1">
      <c r="L932" s="80"/>
    </row>
    <row r="933" ht="15.75" customHeight="1">
      <c r="L933" s="80"/>
    </row>
    <row r="934" ht="15.75" customHeight="1">
      <c r="L934" s="80"/>
    </row>
    <row r="935" ht="15.75" customHeight="1">
      <c r="L935" s="80"/>
    </row>
    <row r="936" ht="15.75" customHeight="1">
      <c r="L936" s="80"/>
    </row>
    <row r="937" ht="15.75" customHeight="1">
      <c r="L937" s="80"/>
    </row>
    <row r="938" ht="15.75" customHeight="1">
      <c r="L938" s="80"/>
    </row>
    <row r="939" ht="15.75" customHeight="1">
      <c r="L939" s="80"/>
    </row>
    <row r="940" ht="15.75" customHeight="1">
      <c r="L940" s="80"/>
    </row>
    <row r="941" ht="15.75" customHeight="1">
      <c r="L941" s="80"/>
    </row>
    <row r="942" ht="15.75" customHeight="1">
      <c r="L942" s="80"/>
    </row>
    <row r="943" ht="15.75" customHeight="1">
      <c r="L943" s="80"/>
    </row>
    <row r="944" ht="15.75" customHeight="1">
      <c r="L944" s="80"/>
    </row>
    <row r="945" ht="15.75" customHeight="1">
      <c r="L945" s="80"/>
    </row>
    <row r="946" ht="15.75" customHeight="1">
      <c r="L946" s="80"/>
    </row>
    <row r="947" ht="15.75" customHeight="1">
      <c r="L947" s="80"/>
    </row>
    <row r="948" ht="15.75" customHeight="1">
      <c r="L948" s="80"/>
    </row>
    <row r="949" ht="15.75" customHeight="1">
      <c r="L949" s="80"/>
    </row>
    <row r="950" ht="15.75" customHeight="1">
      <c r="L950" s="80"/>
    </row>
    <row r="951" ht="15.75" customHeight="1">
      <c r="L951" s="80"/>
    </row>
    <row r="952" ht="15.75" customHeight="1">
      <c r="L952" s="80"/>
    </row>
    <row r="953" ht="15.75" customHeight="1">
      <c r="L953" s="80"/>
    </row>
    <row r="954" ht="15.75" customHeight="1">
      <c r="L954" s="80"/>
    </row>
    <row r="955" ht="15.75" customHeight="1">
      <c r="L955" s="80"/>
    </row>
    <row r="956" ht="15.75" customHeight="1">
      <c r="L956" s="80"/>
    </row>
    <row r="957" ht="15.75" customHeight="1">
      <c r="L957" s="80"/>
    </row>
    <row r="958" ht="15.75" customHeight="1">
      <c r="L958" s="80"/>
    </row>
    <row r="959" ht="15.75" customHeight="1">
      <c r="L959" s="80"/>
    </row>
    <row r="960" ht="15.75" customHeight="1">
      <c r="L960" s="80"/>
    </row>
    <row r="961" ht="15.75" customHeight="1">
      <c r="L961" s="80"/>
    </row>
    <row r="962" ht="15.75" customHeight="1">
      <c r="L962" s="80"/>
    </row>
    <row r="963" ht="15.75" customHeight="1">
      <c r="L963" s="80"/>
    </row>
    <row r="964" ht="15.75" customHeight="1">
      <c r="L964" s="80"/>
    </row>
    <row r="965" ht="15.75" customHeight="1">
      <c r="L965" s="80"/>
    </row>
    <row r="966" ht="15.75" customHeight="1">
      <c r="L966" s="80"/>
    </row>
    <row r="967" ht="15.75" customHeight="1">
      <c r="L967" s="80"/>
    </row>
    <row r="968" ht="15.75" customHeight="1">
      <c r="L968" s="80"/>
    </row>
    <row r="969" ht="15.75" customHeight="1">
      <c r="L969" s="80"/>
    </row>
    <row r="970" ht="15.75" customHeight="1">
      <c r="L970" s="80"/>
    </row>
    <row r="971" ht="15.75" customHeight="1">
      <c r="L971" s="80"/>
    </row>
    <row r="972" ht="15.75" customHeight="1">
      <c r="L972" s="80"/>
    </row>
    <row r="973" ht="15.75" customHeight="1">
      <c r="L973" s="80"/>
    </row>
    <row r="974" ht="15.75" customHeight="1">
      <c r="L974" s="80"/>
    </row>
    <row r="975" ht="15.75" customHeight="1">
      <c r="L975" s="80"/>
    </row>
    <row r="976" ht="15.75" customHeight="1">
      <c r="L976" s="80"/>
    </row>
    <row r="977" ht="15.75" customHeight="1">
      <c r="L977" s="80"/>
    </row>
    <row r="978" ht="15.75" customHeight="1">
      <c r="L978" s="80"/>
    </row>
    <row r="979" ht="15.75" customHeight="1">
      <c r="L979" s="80"/>
    </row>
    <row r="980" ht="15.75" customHeight="1">
      <c r="L980" s="80"/>
    </row>
    <row r="981" ht="15.75" customHeight="1">
      <c r="L981" s="80"/>
    </row>
    <row r="982" ht="15.75" customHeight="1">
      <c r="L982" s="80"/>
    </row>
    <row r="983" ht="15.75" customHeight="1">
      <c r="L983" s="80"/>
    </row>
    <row r="984" ht="15.75" customHeight="1">
      <c r="L984" s="80"/>
    </row>
    <row r="985" ht="15.75" customHeight="1">
      <c r="L985" s="80"/>
    </row>
    <row r="986" ht="15.75" customHeight="1">
      <c r="L986" s="80"/>
    </row>
    <row r="987" ht="15.75" customHeight="1">
      <c r="L987" s="80"/>
    </row>
    <row r="988" ht="15.75" customHeight="1">
      <c r="L988" s="80"/>
    </row>
    <row r="989" ht="15.75" customHeight="1">
      <c r="L989" s="80"/>
    </row>
    <row r="990" ht="15.75" customHeight="1">
      <c r="L990" s="80"/>
    </row>
    <row r="991" ht="15.75" customHeight="1">
      <c r="L991" s="80"/>
    </row>
    <row r="992" ht="15.75" customHeight="1">
      <c r="L992" s="80"/>
    </row>
    <row r="993" ht="15.75" customHeight="1">
      <c r="L993" s="80"/>
    </row>
    <row r="994" ht="15.75" customHeight="1">
      <c r="L994" s="80"/>
    </row>
    <row r="995" ht="15.75" customHeight="1">
      <c r="L995" s="80"/>
    </row>
    <row r="996" ht="15.75" customHeight="1">
      <c r="L996" s="80"/>
    </row>
    <row r="997" ht="15.75" customHeight="1">
      <c r="L997" s="80"/>
    </row>
    <row r="998" ht="15.75" customHeight="1">
      <c r="L998" s="80"/>
    </row>
    <row r="999" ht="15.75" customHeight="1">
      <c r="L999" s="80"/>
    </row>
    <row r="1000" ht="15.75" customHeight="1">
      <c r="L1000" s="80"/>
    </row>
  </sheetData>
  <hyperlinks>
    <hyperlink r:id="rId1" ref="O3"/>
  </hyperlinks>
  <printOptions/>
  <pageMargins bottom="0.75" footer="0.0" header="0.0" left="0.7" right="0.7" top="0.75"/>
  <pageSetup orientation="landscape"/>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0"/>
    <col customWidth="1" min="2" max="5" width="8.86"/>
    <col customWidth="1" min="6" max="6" width="13.29"/>
    <col customWidth="1" min="7" max="7" width="11.29"/>
    <col customWidth="1" min="8" max="26" width="8.86"/>
  </cols>
  <sheetData>
    <row r="1">
      <c r="A1" s="50" t="s">
        <v>114</v>
      </c>
      <c r="F1" s="50" t="s">
        <v>115</v>
      </c>
    </row>
    <row r="2">
      <c r="A2" s="25"/>
      <c r="F2" s="1" t="s">
        <v>116</v>
      </c>
    </row>
    <row r="3">
      <c r="F3" s="88" t="s">
        <v>109</v>
      </c>
      <c r="G3" s="88" t="s">
        <v>117</v>
      </c>
      <c r="H3" s="88" t="s">
        <v>118</v>
      </c>
    </row>
    <row r="4">
      <c r="B4" s="89"/>
      <c r="F4" s="90"/>
      <c r="G4" s="19"/>
      <c r="H4" s="19"/>
    </row>
    <row r="5">
      <c r="A5" s="29"/>
      <c r="B5" s="89"/>
      <c r="F5" s="90"/>
      <c r="G5" s="19"/>
      <c r="H5" s="19"/>
    </row>
    <row r="6">
      <c r="A6" s="29"/>
      <c r="B6" s="89"/>
      <c r="F6" s="90"/>
      <c r="G6" s="19"/>
      <c r="H6" s="19"/>
      <c r="L6" s="43"/>
    </row>
    <row r="7">
      <c r="B7" s="89"/>
      <c r="F7" s="90"/>
      <c r="G7" s="19"/>
      <c r="H7" s="19"/>
    </row>
    <row r="8">
      <c r="A8" s="29"/>
      <c r="B8" s="89"/>
      <c r="C8" s="91"/>
      <c r="F8" s="90"/>
      <c r="G8" s="19"/>
      <c r="H8" s="19"/>
    </row>
    <row r="9">
      <c r="B9" s="89"/>
      <c r="F9" s="90"/>
      <c r="G9" s="19"/>
      <c r="H9" s="19"/>
    </row>
    <row r="10">
      <c r="B10" s="89"/>
      <c r="F10" s="92"/>
    </row>
    <row r="11">
      <c r="F11" s="92"/>
      <c r="L11" s="43"/>
    </row>
    <row r="12">
      <c r="B12" s="70"/>
      <c r="L12" s="43"/>
    </row>
    <row r="13">
      <c r="A13" s="34" t="s">
        <v>119</v>
      </c>
      <c r="B13" s="75">
        <f>0.04+(1.05*0.015)+(0.55*0.0375)+(0.45*0.0325)</f>
        <v>0.091</v>
      </c>
      <c r="L13" s="43"/>
    </row>
    <row r="14">
      <c r="B14" s="70"/>
      <c r="F14" s="50" t="s">
        <v>120</v>
      </c>
      <c r="L14" s="43"/>
    </row>
    <row r="15">
      <c r="F15" s="29" t="s">
        <v>121</v>
      </c>
    </row>
    <row r="16">
      <c r="F16" s="29" t="s">
        <v>122</v>
      </c>
    </row>
    <row r="17">
      <c r="F17" s="29" t="s">
        <v>123</v>
      </c>
    </row>
    <row r="18">
      <c r="F18" s="93" t="s">
        <v>124</v>
      </c>
      <c r="G18" s="19" t="s">
        <v>125</v>
      </c>
      <c r="H18" s="43">
        <f>100*(1+0.15)</f>
        <v>115</v>
      </c>
      <c r="I18" s="43"/>
    </row>
    <row r="19">
      <c r="G19" s="19" t="s">
        <v>126</v>
      </c>
      <c r="H19" s="94">
        <f>100*(1+0.2)</f>
        <v>120</v>
      </c>
      <c r="I19" s="43"/>
    </row>
    <row r="20">
      <c r="G20" s="95" t="s">
        <v>127</v>
      </c>
      <c r="H20" s="96">
        <v>5.0</v>
      </c>
      <c r="I20" s="4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