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" sheetId="1" r:id="rId4"/>
    <sheet state="visible" name="Planta" sheetId="2" r:id="rId5"/>
    <sheet state="visible" name="Produccion" sheetId="3" r:id="rId6"/>
    <sheet state="visible" name="Prediccion" sheetId="4" r:id="rId7"/>
    <sheet state="visible" name="Produccion Auto" sheetId="5" r:id="rId8"/>
    <sheet state="visible" name="Ingresos" sheetId="6" r:id="rId9"/>
  </sheets>
  <definedNames/>
  <calcPr/>
</workbook>
</file>

<file path=xl/sharedStrings.xml><?xml version="1.0" encoding="utf-8"?>
<sst xmlns="http://schemas.openxmlformats.org/spreadsheetml/2006/main" count="95" uniqueCount="48">
  <si>
    <t>Fuente</t>
  </si>
  <si>
    <r>
      <rPr>
        <color rgb="FF1155CC"/>
        <u/>
      </rPr>
      <t>Estadísticas de los Tributos Administrados por la DIAN</t>
    </r>
  </si>
  <si>
    <t>Actividad económica</t>
  </si>
  <si>
    <t>Fabricación de juegos, juguetes y rompecabezas</t>
  </si>
  <si>
    <t>Año</t>
  </si>
  <si>
    <t>Número de responsables</t>
  </si>
  <si>
    <t>Total ingresos brutos</t>
  </si>
  <si>
    <t>Bimestre 1</t>
  </si>
  <si>
    <t>Bimestre 2</t>
  </si>
  <si>
    <t>Bimestre 3</t>
  </si>
  <si>
    <t>Bimestre 4</t>
  </si>
  <si>
    <t>Bimestre 5</t>
  </si>
  <si>
    <t>Bimestre 6</t>
  </si>
  <si>
    <t>Total anticipos IVA Régimen Simple</t>
  </si>
  <si>
    <t>Bimestre</t>
  </si>
  <si>
    <t>Acaparación 
Mercado</t>
  </si>
  <si>
    <t>Acaparación
promedio 
por competidor</t>
  </si>
  <si>
    <t>Carro</t>
  </si>
  <si>
    <t>Submarino</t>
  </si>
  <si>
    <t>Avión</t>
  </si>
  <si>
    <t>Carros</t>
  </si>
  <si>
    <t>Submarinos</t>
  </si>
  <si>
    <t>Aviones</t>
  </si>
  <si>
    <t>Costo unidad</t>
  </si>
  <si>
    <t>% utilidad</t>
  </si>
  <si>
    <t>Precios</t>
  </si>
  <si>
    <t>% producción</t>
  </si>
  <si>
    <t>Mes</t>
  </si>
  <si>
    <t>Datos por mes carros</t>
  </si>
  <si>
    <t>Predicción 5 años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</si>
  <si>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</si>
  <si>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</si>
  <si>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</si>
  <si>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</si>
  <si>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</si>
  <si>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</si>
  <si>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</si>
  <si>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</si>
  <si>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</si>
  <si>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</si>
  <si>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</si>
  <si>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</si>
  <si>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por mes submarinos</t>
  </si>
  <si>
    <t>Datos por mes aviones</t>
  </si>
  <si>
    <t>TOTAL</t>
  </si>
  <si>
    <t>Inflación Promedio 
2025-2029</t>
  </si>
  <si>
    <t>Ingresos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</si>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</sst>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_);[Red]\(0\)"/>
    <numFmt numFmtId="165" formatCode="mmm yyyy"/>
    <numFmt numFmtId="166" formatCode="0.000%"/>
    <numFmt numFmtId="167" formatCode="[$ $]#,##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sz val="10.0"/>
      <color rgb="FF3F3F3F"/>
      <name val="Arial"/>
    </font>
    <font>
      <b/>
      <sz val="10.0"/>
      <color theme="1"/>
      <name val="Arial"/>
    </font>
    <font>
      <b/>
      <color theme="1"/>
      <name val="Arial"/>
    </font>
    <font>
      <b/>
      <i/>
      <color rgb="FFFFFFFF"/>
      <name val="Arial"/>
      <scheme val="minor"/>
    </font>
    <font/>
    <font>
      <b/>
      <i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1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2" fontId="5" numFmtId="3" xfId="0" applyAlignment="1" applyBorder="1" applyFill="1" applyFont="1" applyNumberFormat="1">
      <alignment horizontal="center" readingOrder="0" shrinkToFit="0" vertical="center" wrapText="1"/>
    </xf>
    <xf borderId="1" fillId="2" fontId="5" numFmtId="3" xfId="0" applyAlignment="1" applyBorder="1" applyFont="1" applyNumberFormat="1">
      <alignment horizontal="center" shrinkToFit="0" vertical="center" wrapText="1"/>
    </xf>
    <xf borderId="1" fillId="2" fontId="5" numFmtId="164" xfId="0" applyAlignment="1" applyBorder="1" applyFont="1" applyNumberFormat="1">
      <alignment horizontal="center" shrinkToFit="0" vertical="center" wrapText="1"/>
    </xf>
    <xf borderId="1" fillId="2" fontId="6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3" fontId="3" numFmtId="0" xfId="0" applyBorder="1" applyFill="1" applyFont="1"/>
    <xf borderId="1" fillId="4" fontId="3" numFmtId="0" xfId="0" applyBorder="1" applyFill="1" applyFont="1"/>
    <xf borderId="1" fillId="0" fontId="3" numFmtId="165" xfId="0" applyAlignment="1" applyBorder="1" applyFont="1" applyNumberForma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6" fontId="3" numFmtId="10" xfId="0" applyAlignment="1" applyBorder="1" applyFill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7" fontId="3" numFmtId="166" xfId="0" applyAlignment="1" applyBorder="1" applyFill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readingOrder="0" shrinkToFit="0" vertical="center" wrapText="1"/>
    </xf>
    <xf borderId="1" fillId="8" fontId="3" numFmtId="0" xfId="0" applyAlignment="1" applyBorder="1" applyFill="1" applyFont="1">
      <alignment horizontal="center" readingOrder="0" vertical="center"/>
    </xf>
    <xf borderId="1" fillId="7" fontId="3" numFmtId="10" xfId="0" applyAlignment="1" applyBorder="1" applyFont="1" applyNumberFormat="1">
      <alignment horizontal="center" readingOrder="0" vertical="center"/>
    </xf>
    <xf borderId="2" fillId="9" fontId="7" numFmtId="0" xfId="0" applyAlignment="1" applyBorder="1" applyFill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1" fillId="5" fontId="1" numFmtId="0" xfId="0" applyAlignment="1" applyBorder="1" applyFont="1">
      <alignment horizontal="center" readingOrder="0" vertical="center"/>
    </xf>
    <xf borderId="1" fillId="2" fontId="5" numFmtId="167" xfId="0" applyAlignment="1" applyBorder="1" applyFont="1" applyNumberForma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vertical="center"/>
    </xf>
    <xf borderId="1" fillId="3" fontId="9" numFmtId="167" xfId="0" applyAlignment="1" applyBorder="1" applyFont="1" applyNumberFormat="1">
      <alignment horizontal="center" readingOrder="0" vertical="center"/>
    </xf>
    <xf borderId="1" fillId="0" fontId="3" numFmtId="167" xfId="0" applyAlignment="1" applyBorder="1" applyFont="1" applyNumberFormat="1">
      <alignment horizontal="center" vertical="center"/>
    </xf>
    <xf borderId="1" fillId="0" fontId="3" numFmtId="10" xfId="0" applyAlignment="1" applyBorder="1" applyFont="1" applyNumberFormat="1">
      <alignment horizontal="center" readingOrder="0" vertical="center"/>
    </xf>
    <xf borderId="2" fillId="10" fontId="9" numFmtId="167" xfId="0" applyAlignment="1" applyBorder="1" applyFill="1" applyFont="1" applyNumberFormat="1">
      <alignment horizontal="center" readingOrder="0" vertical="center"/>
    </xf>
    <xf borderId="1" fillId="0" fontId="1" numFmtId="3" xfId="0" applyAlignment="1" applyBorder="1" applyFont="1" applyNumberFormat="1">
      <alignment horizontal="center" readingOrder="0" vertical="center"/>
    </xf>
    <xf borderId="2" fillId="0" fontId="3" numFmtId="167" xfId="0" applyAlignment="1" applyBorder="1" applyFont="1" applyNumberFormat="1">
      <alignment horizontal="center" vertical="center"/>
    </xf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responsables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Mercado!$B$5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Mercado!$A$6:$A$10</c:f>
            </c:strRef>
          </c:cat>
          <c:val>
            <c:numRef>
              <c:f>Mercado!$B$6:$B$10</c:f>
              <c:numCache/>
            </c:numRef>
          </c:val>
          <c:smooth val="0"/>
        </c:ser>
        <c:axId val="2068718562"/>
        <c:axId val="98908616"/>
      </c:lineChart>
      <c:catAx>
        <c:axId val="206871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08616"/>
      </c:catAx>
      <c:valAx>
        <c:axId val="98908616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responsables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71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ingresos brutos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Mercado!$C$5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Mercado!$A$6:$A$10</c:f>
            </c:strRef>
          </c:cat>
          <c:val>
            <c:numRef>
              <c:f>Mercado!$C$6:$C$10</c:f>
              <c:numCache/>
            </c:numRef>
          </c:val>
          <c:smooth val="0"/>
        </c:ser>
        <c:axId val="114265604"/>
        <c:axId val="604044720"/>
      </c:lineChart>
      <c:catAx>
        <c:axId val="114265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044720"/>
      </c:catAx>
      <c:valAx>
        <c:axId val="604044720"/>
        <c:scaling>
          <c:orientation val="minMax"/>
          <c:min val="7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responsables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65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ingresos brutos frente a Bimestre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Mercado!$B$36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Mercado!$A$37:$A$66</c:f>
            </c:strRef>
          </c:cat>
          <c:val>
            <c:numRef>
              <c:f>Mercado!$B$37:$B$66</c:f>
              <c:numCache/>
            </c:numRef>
          </c:val>
          <c:smooth val="0"/>
        </c:ser>
        <c:axId val="1012770545"/>
        <c:axId val="70467947"/>
      </c:lineChart>
      <c:catAx>
        <c:axId val="1012770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Bimestre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67947"/>
      </c:catAx>
      <c:valAx>
        <c:axId val="70467947"/>
        <c:scaling>
          <c:orientation val="minMax"/>
          <c:max val="6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ingresos brutos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770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ingresos brutos frente a juguetes Bimestre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Mercado!$L$36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Mercado!$K$37:$K$66</c:f>
            </c:strRef>
          </c:cat>
          <c:val>
            <c:numRef>
              <c:f>Mercado!$L$37:$L$66</c:f>
              <c:numCache/>
            </c:numRef>
          </c:val>
          <c:smooth val="0"/>
        </c:ser>
        <c:axId val="818700091"/>
        <c:axId val="1076891519"/>
      </c:lineChart>
      <c:catAx>
        <c:axId val="818700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Bimestre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91519"/>
      </c:catAx>
      <c:valAx>
        <c:axId val="1076891519"/>
        <c:scaling>
          <c:orientation val="minMax"/>
          <c:max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ingresos brutos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700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ingresos brutos planta frente a Bimestre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Planta!$B$3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Planta!$A$4:$A$33</c:f>
            </c:strRef>
          </c:cat>
          <c:val>
            <c:numRef>
              <c:f>Planta!$B$4:$B$33</c:f>
              <c:numCache/>
            </c:numRef>
          </c:val>
          <c:smooth val="0"/>
        </c:ser>
        <c:axId val="203412849"/>
        <c:axId val="2015197129"/>
      </c:lineChart>
      <c:catAx>
        <c:axId val="203412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Bimestre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197129"/>
      </c:catAx>
      <c:valAx>
        <c:axId val="201519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ingresos brutos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12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Carros, Submarinos y Aviones Bimestre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Planta!$P$3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Planta!$O$4:$O$33</c:f>
            </c:strRef>
          </c:cat>
          <c:val>
            <c:numRef>
              <c:f>Planta!$P$4:$P$33</c:f>
              <c:numCache/>
            </c:numRef>
          </c:val>
          <c:smooth val="0"/>
        </c:ser>
        <c:ser>
          <c:idx val="1"/>
          <c:order val="1"/>
          <c:tx>
            <c:strRef>
              <c:f>Planta!$Q$3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Planta!$O$4:$O$33</c:f>
            </c:strRef>
          </c:cat>
          <c:val>
            <c:numRef>
              <c:f>Planta!$Q$4:$Q$33</c:f>
              <c:numCache/>
            </c:numRef>
          </c:val>
          <c:smooth val="0"/>
        </c:ser>
        <c:ser>
          <c:idx val="2"/>
          <c:order val="2"/>
          <c:tx>
            <c:strRef>
              <c:f>Planta!$R$3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Planta!$O$4:$O$33</c:f>
            </c:strRef>
          </c:cat>
          <c:val>
            <c:numRef>
              <c:f>Planta!$R$4:$R$33</c:f>
              <c:numCache/>
            </c:numRef>
          </c:val>
          <c:smooth val="0"/>
        </c:ser>
        <c:axId val="549459978"/>
        <c:axId val="693678733"/>
      </c:lineChart>
      <c:catAx>
        <c:axId val="54945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Bimestre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678733"/>
      </c:catAx>
      <c:valAx>
        <c:axId val="693678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459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Carros, Submarinos y Aviones 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Produccion!$C$2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Produccion!$B$3:$B$62</c:f>
            </c:strRef>
          </c:cat>
          <c:val>
            <c:numRef>
              <c:f>Produccion!$C$3:$C$62</c:f>
              <c:numCache/>
            </c:numRef>
          </c:val>
          <c:smooth val="0"/>
        </c:ser>
        <c:ser>
          <c:idx val="1"/>
          <c:order val="1"/>
          <c:tx>
            <c:strRef>
              <c:f>Produccion!$D$2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Produccion!$B$3:$B$62</c:f>
            </c:strRef>
          </c:cat>
          <c:val>
            <c:numRef>
              <c:f>Produccion!$D$3:$D$62</c:f>
              <c:numCache/>
            </c:numRef>
          </c:val>
          <c:smooth val="0"/>
        </c:ser>
        <c:ser>
          <c:idx val="2"/>
          <c:order val="2"/>
          <c:tx>
            <c:strRef>
              <c:f>Produccion!$E$2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Produccion!$B$3:$B$62</c:f>
            </c:strRef>
          </c:cat>
          <c:val>
            <c:numRef>
              <c:f>Produccion!$E$3:$E$62</c:f>
              <c:numCache/>
            </c:numRef>
          </c:val>
          <c:smooth val="0"/>
        </c:ser>
        <c:axId val="195713268"/>
        <c:axId val="1850320975"/>
      </c:lineChart>
      <c:catAx>
        <c:axId val="19571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320975"/>
      </c:catAx>
      <c:valAx>
        <c:axId val="1850320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1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Carros, Submarinos y Aviones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'Produccion Auto'!$B$1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'Produccion Auto'!$A$2:$A$133</c:f>
            </c:strRef>
          </c:cat>
          <c:val>
            <c:numRef>
              <c:f>'Produccion Auto'!$B$2:$B$133</c:f>
              <c:numCache/>
            </c:numRef>
          </c:val>
          <c:smooth val="0"/>
        </c:ser>
        <c:ser>
          <c:idx val="1"/>
          <c:order val="1"/>
          <c:tx>
            <c:strRef>
              <c:f>'Produccion Auto'!$C$1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'Produccion Auto'!$A$2:$A$133</c:f>
            </c:strRef>
          </c:cat>
          <c:val>
            <c:numRef>
              <c:f>'Produccion Auto'!$C$2:$C$133</c:f>
              <c:numCache/>
            </c:numRef>
          </c:val>
          <c:smooth val="0"/>
        </c:ser>
        <c:ser>
          <c:idx val="2"/>
          <c:order val="2"/>
          <c:tx>
            <c:strRef>
              <c:f>'Produccion Auto'!$D$1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'Produccion Auto'!$A$2:$A$133</c:f>
            </c:strRef>
          </c:cat>
          <c:val>
            <c:numRef>
              <c:f>'Produccion Auto'!$D$2:$D$133</c:f>
              <c:numCache/>
            </c:numRef>
          </c:val>
          <c:smooth val="0"/>
        </c:ser>
        <c:axId val="1887938201"/>
        <c:axId val="1995504758"/>
      </c:lineChart>
      <c:catAx>
        <c:axId val="1887938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504758"/>
      </c:catAx>
      <c:valAx>
        <c:axId val="1995504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938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12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</xdr:colOff>
      <xdr:row>12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809625</xdr:colOff>
      <xdr:row>34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666750</xdr:colOff>
      <xdr:row>34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2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819150</xdr:colOff>
      <xdr:row>2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0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1</xdr:row>
      <xdr:rowOff>47625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an.gov.co/dian/cifras/Paginas/TributosDIAN.asp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" t="s">
        <v>0</v>
      </c>
      <c r="B1" s="2" t="s">
        <v>1</v>
      </c>
      <c r="C1" s="3"/>
      <c r="D1" s="3"/>
      <c r="E1" s="3"/>
    </row>
    <row r="3">
      <c r="A3" s="4" t="s">
        <v>2</v>
      </c>
      <c r="B3" s="5" t="s">
        <v>3</v>
      </c>
    </row>
    <row r="5">
      <c r="A5" s="6" t="s">
        <v>4</v>
      </c>
      <c r="B5" s="7" t="s">
        <v>5</v>
      </c>
      <c r="C5" s="8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</row>
    <row r="6">
      <c r="A6" s="10">
        <v>2019.0</v>
      </c>
      <c r="B6" s="10">
        <v>116.0</v>
      </c>
      <c r="C6" s="10">
        <v>76837.0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f t="shared" ref="J6:J10" si="1">sum(D6:I6)</f>
        <v>0</v>
      </c>
    </row>
    <row r="7">
      <c r="A7" s="10">
        <v>2020.0</v>
      </c>
      <c r="B7" s="10">
        <v>106.0</v>
      </c>
      <c r="C7" s="10">
        <v>92721.0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f t="shared" si="1"/>
        <v>0</v>
      </c>
    </row>
    <row r="8">
      <c r="A8" s="10">
        <v>2021.0</v>
      </c>
      <c r="B8" s="10">
        <v>128.0</v>
      </c>
      <c r="C8" s="10">
        <v>109008.0</v>
      </c>
      <c r="D8" s="10">
        <v>2.0</v>
      </c>
      <c r="E8" s="10">
        <v>1.0</v>
      </c>
      <c r="F8" s="10">
        <v>0.0</v>
      </c>
      <c r="G8" s="10">
        <v>3.0</v>
      </c>
      <c r="H8" s="10">
        <v>19.0</v>
      </c>
      <c r="I8" s="10">
        <v>0.0</v>
      </c>
      <c r="J8" s="10">
        <f t="shared" si="1"/>
        <v>25</v>
      </c>
    </row>
    <row r="9">
      <c r="A9" s="10">
        <v>2022.0</v>
      </c>
      <c r="B9" s="10">
        <v>139.0</v>
      </c>
      <c r="C9" s="10">
        <v>117640.0</v>
      </c>
      <c r="D9" s="10">
        <v>1.0</v>
      </c>
      <c r="E9" s="10">
        <v>5.0</v>
      </c>
      <c r="F9" s="10">
        <v>8.0</v>
      </c>
      <c r="G9" s="10">
        <v>2.0</v>
      </c>
      <c r="H9" s="10">
        <v>7.0</v>
      </c>
      <c r="I9" s="10">
        <v>23.0</v>
      </c>
      <c r="J9" s="10">
        <f t="shared" si="1"/>
        <v>46</v>
      </c>
    </row>
    <row r="10">
      <c r="A10" s="10">
        <v>2023.0</v>
      </c>
      <c r="B10" s="10">
        <v>143.0</v>
      </c>
      <c r="C10" s="10">
        <v>129767.0</v>
      </c>
      <c r="D10" s="10">
        <v>7.0</v>
      </c>
      <c r="E10" s="10">
        <v>16.0</v>
      </c>
      <c r="F10" s="10">
        <v>11.0</v>
      </c>
      <c r="G10" s="10">
        <v>11.0</v>
      </c>
      <c r="H10" s="10">
        <v>14.0</v>
      </c>
      <c r="I10" s="10">
        <v>52.0</v>
      </c>
      <c r="J10" s="10">
        <f t="shared" si="1"/>
        <v>111</v>
      </c>
    </row>
    <row r="11">
      <c r="D11" s="11">
        <f t="shared" ref="D11:J11" si="2">SUM(D9:D10)</f>
        <v>8</v>
      </c>
      <c r="E11" s="11">
        <f t="shared" si="2"/>
        <v>21</v>
      </c>
      <c r="F11" s="11">
        <f t="shared" si="2"/>
        <v>19</v>
      </c>
      <c r="G11" s="11">
        <f t="shared" si="2"/>
        <v>13</v>
      </c>
      <c r="H11" s="11">
        <f t="shared" si="2"/>
        <v>21</v>
      </c>
      <c r="I11" s="11">
        <f t="shared" si="2"/>
        <v>75</v>
      </c>
      <c r="J11" s="11">
        <f t="shared" si="2"/>
        <v>157</v>
      </c>
    </row>
    <row r="12">
      <c r="D12" s="12">
        <f t="shared" ref="D12:I12" si="3">100*D11/$J$11</f>
        <v>5.095541401</v>
      </c>
      <c r="E12" s="12">
        <f t="shared" si="3"/>
        <v>13.37579618</v>
      </c>
      <c r="F12" s="12">
        <f t="shared" si="3"/>
        <v>12.10191083</v>
      </c>
      <c r="G12" s="12">
        <f t="shared" si="3"/>
        <v>8.280254777</v>
      </c>
      <c r="H12" s="12">
        <f t="shared" si="3"/>
        <v>13.37579618</v>
      </c>
      <c r="I12" s="12">
        <f t="shared" si="3"/>
        <v>47.77070064</v>
      </c>
    </row>
    <row r="36">
      <c r="A36" s="6" t="s">
        <v>14</v>
      </c>
      <c r="B36" s="8" t="s">
        <v>6</v>
      </c>
      <c r="K36" s="6" t="s">
        <v>14</v>
      </c>
      <c r="L36" s="8" t="s">
        <v>6</v>
      </c>
    </row>
    <row r="37">
      <c r="A37" s="13">
        <v>43466.0</v>
      </c>
      <c r="B37" s="10">
        <f>$C$6*$D$12/100</f>
        <v>3915.261146</v>
      </c>
      <c r="K37" s="13">
        <v>43466.0</v>
      </c>
      <c r="L37" s="10">
        <f t="shared" ref="L37:L66" si="4">B37/3</f>
        <v>1305.087049</v>
      </c>
    </row>
    <row r="38">
      <c r="A38" s="13">
        <v>43525.0</v>
      </c>
      <c r="B38" s="10">
        <f>$C$6*$E$12/100</f>
        <v>10277.56051</v>
      </c>
      <c r="K38" s="13">
        <v>43525.0</v>
      </c>
      <c r="L38" s="10">
        <f t="shared" si="4"/>
        <v>3425.853503</v>
      </c>
    </row>
    <row r="39">
      <c r="A39" s="13">
        <v>43586.0</v>
      </c>
      <c r="B39" s="10">
        <f>$C$6*$F$12/100</f>
        <v>9298.745223</v>
      </c>
      <c r="K39" s="13">
        <v>43586.0</v>
      </c>
      <c r="L39" s="10">
        <f t="shared" si="4"/>
        <v>3099.581741</v>
      </c>
    </row>
    <row r="40">
      <c r="A40" s="13">
        <v>43647.0</v>
      </c>
      <c r="B40" s="10">
        <f>$C$6*$G$12/100</f>
        <v>6362.299363</v>
      </c>
      <c r="K40" s="13">
        <v>43647.0</v>
      </c>
      <c r="L40" s="10">
        <f t="shared" si="4"/>
        <v>2120.766454</v>
      </c>
    </row>
    <row r="41">
      <c r="A41" s="13">
        <v>43709.0</v>
      </c>
      <c r="B41" s="10">
        <f>$C$6*$H$12/100</f>
        <v>10277.56051</v>
      </c>
      <c r="K41" s="13">
        <v>43709.0</v>
      </c>
      <c r="L41" s="10">
        <f t="shared" si="4"/>
        <v>3425.853503</v>
      </c>
    </row>
    <row r="42">
      <c r="A42" s="13">
        <v>43770.0</v>
      </c>
      <c r="B42" s="10">
        <f>$C$6*$I$12/100</f>
        <v>36705.57325</v>
      </c>
      <c r="K42" s="13">
        <v>43770.0</v>
      </c>
      <c r="L42" s="10">
        <f t="shared" si="4"/>
        <v>12235.19108</v>
      </c>
    </row>
    <row r="43">
      <c r="A43" s="13">
        <v>43831.0</v>
      </c>
      <c r="B43" s="10">
        <f>$C$7*$D$12/100</f>
        <v>4724.636943</v>
      </c>
      <c r="K43" s="13">
        <v>43831.0</v>
      </c>
      <c r="L43" s="10">
        <f t="shared" si="4"/>
        <v>1574.878981</v>
      </c>
    </row>
    <row r="44">
      <c r="A44" s="13">
        <v>43891.0</v>
      </c>
      <c r="B44" s="10">
        <f>$C$7*$E$12/100</f>
        <v>12402.17197</v>
      </c>
      <c r="K44" s="13">
        <v>43891.0</v>
      </c>
      <c r="L44" s="10">
        <f t="shared" si="4"/>
        <v>4134.057325</v>
      </c>
    </row>
    <row r="45">
      <c r="A45" s="13">
        <v>43952.0</v>
      </c>
      <c r="B45" s="10">
        <f>$C$7*$F$12/100</f>
        <v>11221.01274</v>
      </c>
      <c r="K45" s="13">
        <v>43952.0</v>
      </c>
      <c r="L45" s="10">
        <f t="shared" si="4"/>
        <v>3740.33758</v>
      </c>
    </row>
    <row r="46">
      <c r="A46" s="13">
        <v>44013.0</v>
      </c>
      <c r="B46" s="10">
        <f>$C$7*$G$12/100</f>
        <v>7677.535032</v>
      </c>
      <c r="K46" s="13">
        <v>44013.0</v>
      </c>
      <c r="L46" s="10">
        <f t="shared" si="4"/>
        <v>2559.178344</v>
      </c>
    </row>
    <row r="47">
      <c r="A47" s="13">
        <v>44075.0</v>
      </c>
      <c r="B47" s="10">
        <f>$C$7*$H$12/100</f>
        <v>12402.17197</v>
      </c>
      <c r="K47" s="13">
        <v>44075.0</v>
      </c>
      <c r="L47" s="10">
        <f t="shared" si="4"/>
        <v>4134.057325</v>
      </c>
    </row>
    <row r="48">
      <c r="A48" s="13">
        <v>44136.0</v>
      </c>
      <c r="B48" s="10">
        <f>$C$7*$I$12/100</f>
        <v>44293.47134</v>
      </c>
      <c r="K48" s="13">
        <v>44136.0</v>
      </c>
      <c r="L48" s="10">
        <f t="shared" si="4"/>
        <v>14764.49045</v>
      </c>
    </row>
    <row r="49">
      <c r="A49" s="13">
        <v>44197.0</v>
      </c>
      <c r="B49" s="10">
        <f>$C$8*$D$12/100</f>
        <v>5554.547771</v>
      </c>
      <c r="K49" s="13">
        <v>44197.0</v>
      </c>
      <c r="L49" s="10">
        <f t="shared" si="4"/>
        <v>1851.515924</v>
      </c>
    </row>
    <row r="50">
      <c r="A50" s="13">
        <v>44256.0</v>
      </c>
      <c r="B50" s="10">
        <f>$C$8*$E$12/100</f>
        <v>14580.6879</v>
      </c>
      <c r="K50" s="13">
        <v>44256.0</v>
      </c>
      <c r="L50" s="10">
        <f t="shared" si="4"/>
        <v>4860.229299</v>
      </c>
    </row>
    <row r="51">
      <c r="A51" s="13">
        <v>44317.0</v>
      </c>
      <c r="B51" s="10">
        <f>$C$8*$F$12/100</f>
        <v>13192.05096</v>
      </c>
      <c r="K51" s="13">
        <v>44317.0</v>
      </c>
      <c r="L51" s="10">
        <f t="shared" si="4"/>
        <v>4397.350318</v>
      </c>
    </row>
    <row r="52">
      <c r="A52" s="13">
        <v>44378.0</v>
      </c>
      <c r="B52" s="10">
        <f>$C$8*$G$12/100</f>
        <v>9026.140127</v>
      </c>
      <c r="K52" s="13">
        <v>44378.0</v>
      </c>
      <c r="L52" s="10">
        <f t="shared" si="4"/>
        <v>3008.713376</v>
      </c>
    </row>
    <row r="53">
      <c r="A53" s="13">
        <v>44440.0</v>
      </c>
      <c r="B53" s="10">
        <f>$C$8*$H$12/100</f>
        <v>14580.6879</v>
      </c>
      <c r="K53" s="13">
        <v>44440.0</v>
      </c>
      <c r="L53" s="10">
        <f t="shared" si="4"/>
        <v>4860.229299</v>
      </c>
    </row>
    <row r="54">
      <c r="A54" s="13">
        <v>44501.0</v>
      </c>
      <c r="B54" s="10">
        <f>$C$8*$I$12/100</f>
        <v>52073.88535</v>
      </c>
      <c r="K54" s="13">
        <v>44501.0</v>
      </c>
      <c r="L54" s="10">
        <f t="shared" si="4"/>
        <v>17357.96178</v>
      </c>
    </row>
    <row r="55">
      <c r="A55" s="13">
        <v>44562.0</v>
      </c>
      <c r="B55" s="10">
        <f>$C$9*$D$12/100</f>
        <v>5994.394904</v>
      </c>
      <c r="K55" s="13">
        <v>44562.0</v>
      </c>
      <c r="L55" s="10">
        <f t="shared" si="4"/>
        <v>1998.131635</v>
      </c>
    </row>
    <row r="56">
      <c r="A56" s="13">
        <v>44621.0</v>
      </c>
      <c r="B56" s="10">
        <f>$C$9*$E$12/100</f>
        <v>15735.28662</v>
      </c>
      <c r="K56" s="13">
        <v>44621.0</v>
      </c>
      <c r="L56" s="10">
        <f t="shared" si="4"/>
        <v>5245.095541</v>
      </c>
    </row>
    <row r="57">
      <c r="A57" s="13">
        <v>44682.0</v>
      </c>
      <c r="B57" s="10">
        <f>$C$9*$F$12/100</f>
        <v>14236.6879</v>
      </c>
      <c r="K57" s="13">
        <v>44682.0</v>
      </c>
      <c r="L57" s="10">
        <f t="shared" si="4"/>
        <v>4745.562633</v>
      </c>
    </row>
    <row r="58">
      <c r="A58" s="13">
        <v>44743.0</v>
      </c>
      <c r="B58" s="10">
        <f>$C$9*$G$12/100</f>
        <v>9740.89172</v>
      </c>
      <c r="K58" s="13">
        <v>44743.0</v>
      </c>
      <c r="L58" s="10">
        <f t="shared" si="4"/>
        <v>3246.963907</v>
      </c>
    </row>
    <row r="59">
      <c r="A59" s="13">
        <v>44805.0</v>
      </c>
      <c r="B59" s="10">
        <f>$C$9*$H$12/100</f>
        <v>15735.28662</v>
      </c>
      <c r="K59" s="13">
        <v>44805.0</v>
      </c>
      <c r="L59" s="10">
        <f t="shared" si="4"/>
        <v>5245.095541</v>
      </c>
    </row>
    <row r="60">
      <c r="A60" s="13">
        <v>44866.0</v>
      </c>
      <c r="B60" s="10">
        <f>$C$9*$I$12/100</f>
        <v>56197.45223</v>
      </c>
      <c r="K60" s="13">
        <v>44866.0</v>
      </c>
      <c r="L60" s="10">
        <f t="shared" si="4"/>
        <v>18732.48408</v>
      </c>
    </row>
    <row r="61">
      <c r="A61" s="13">
        <v>44927.0</v>
      </c>
      <c r="B61" s="10">
        <f>$C$10*$D$12/100</f>
        <v>6612.33121</v>
      </c>
      <c r="K61" s="13">
        <v>44927.0</v>
      </c>
      <c r="L61" s="10">
        <f t="shared" si="4"/>
        <v>2204.110403</v>
      </c>
    </row>
    <row r="62">
      <c r="A62" s="13">
        <v>44986.0</v>
      </c>
      <c r="B62" s="10">
        <f>$C$10*$E$12/100</f>
        <v>17357.36943</v>
      </c>
      <c r="K62" s="13">
        <v>44986.0</v>
      </c>
      <c r="L62" s="10">
        <f t="shared" si="4"/>
        <v>5785.789809</v>
      </c>
    </row>
    <row r="63">
      <c r="A63" s="13">
        <v>45047.0</v>
      </c>
      <c r="B63" s="10">
        <f>$C$10*$F$12/100</f>
        <v>15704.28662</v>
      </c>
      <c r="K63" s="13">
        <v>45047.0</v>
      </c>
      <c r="L63" s="10">
        <f t="shared" si="4"/>
        <v>5234.762208</v>
      </c>
    </row>
    <row r="64">
      <c r="A64" s="13">
        <v>45108.0</v>
      </c>
      <c r="B64" s="10">
        <f>$C$10*$G$12/100</f>
        <v>10745.03822</v>
      </c>
      <c r="K64" s="13">
        <v>45108.0</v>
      </c>
      <c r="L64" s="10">
        <f t="shared" si="4"/>
        <v>3581.679406</v>
      </c>
    </row>
    <row r="65">
      <c r="A65" s="13">
        <v>45170.0</v>
      </c>
      <c r="B65" s="10">
        <f>$C$10*$H$12/100</f>
        <v>17357.36943</v>
      </c>
      <c r="K65" s="13">
        <v>45170.0</v>
      </c>
      <c r="L65" s="10">
        <f t="shared" si="4"/>
        <v>5785.789809</v>
      </c>
    </row>
    <row r="66">
      <c r="A66" s="13">
        <v>45231.0</v>
      </c>
      <c r="B66" s="10">
        <f>$C$10*$I$12/100</f>
        <v>61990.6051</v>
      </c>
      <c r="K66" s="13">
        <v>45231.0</v>
      </c>
      <c r="L66" s="10">
        <f t="shared" si="4"/>
        <v>20663.53503</v>
      </c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14" t="s">
        <v>15</v>
      </c>
      <c r="B1" s="15">
        <v>0.025</v>
      </c>
      <c r="C1" s="16"/>
      <c r="D1" s="14" t="s">
        <v>16</v>
      </c>
      <c r="E1" s="17">
        <f>1/143</f>
        <v>0.006993006993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8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6" t="s">
        <v>14</v>
      </c>
      <c r="B3" s="8" t="s">
        <v>6</v>
      </c>
      <c r="C3" s="16"/>
      <c r="D3" s="16"/>
      <c r="E3" s="16"/>
      <c r="F3" s="16"/>
      <c r="G3" s="16"/>
      <c r="H3" s="16"/>
      <c r="I3" s="16"/>
      <c r="J3" s="19"/>
      <c r="K3" s="14" t="s">
        <v>17</v>
      </c>
      <c r="L3" s="14" t="s">
        <v>18</v>
      </c>
      <c r="M3" s="14" t="s">
        <v>19</v>
      </c>
      <c r="N3" s="16"/>
      <c r="O3" s="6" t="s">
        <v>14</v>
      </c>
      <c r="P3" s="20" t="s">
        <v>20</v>
      </c>
      <c r="Q3" s="20" t="s">
        <v>21</v>
      </c>
      <c r="R3" s="20" t="s">
        <v>22</v>
      </c>
      <c r="S3" s="16"/>
      <c r="T3" s="16"/>
      <c r="U3" s="16"/>
      <c r="V3" s="16"/>
      <c r="W3" s="16"/>
      <c r="X3" s="16"/>
      <c r="Y3" s="16"/>
      <c r="Z3" s="16"/>
    </row>
    <row r="4">
      <c r="A4" s="13">
        <v>43466.0</v>
      </c>
      <c r="B4" s="10">
        <f>Mercado!L37*$B$1</f>
        <v>32.62717622</v>
      </c>
      <c r="C4" s="16"/>
      <c r="D4" s="16"/>
      <c r="E4" s="16"/>
      <c r="F4" s="16"/>
      <c r="G4" s="16"/>
      <c r="H4" s="16"/>
      <c r="I4" s="16"/>
      <c r="J4" s="21" t="s">
        <v>23</v>
      </c>
      <c r="K4" s="10">
        <v>25000.0</v>
      </c>
      <c r="L4" s="10">
        <v>12100.0</v>
      </c>
      <c r="M4" s="10">
        <v>21500.0</v>
      </c>
      <c r="N4" s="16"/>
      <c r="O4" s="13">
        <v>43466.0</v>
      </c>
      <c r="P4" s="10">
        <f t="shared" ref="P4:P33" si="1">ROUND(1000000*B4*$K$7/$K$6,0)</f>
        <v>522</v>
      </c>
      <c r="Q4" s="19">
        <f t="shared" ref="Q4:Q33" si="2">ROUND(1000000*B4*$L$7/$L$6,0)</f>
        <v>360</v>
      </c>
      <c r="R4" s="19">
        <f t="shared" ref="R4:R33" si="3">ROUND(1000000*B4*$M$7/$M$6,0)</f>
        <v>202</v>
      </c>
      <c r="S4" s="16"/>
      <c r="T4" s="16"/>
      <c r="U4" s="16"/>
      <c r="V4" s="16"/>
      <c r="W4" s="16"/>
      <c r="X4" s="16"/>
      <c r="Y4" s="16"/>
      <c r="Z4" s="16"/>
    </row>
    <row r="5">
      <c r="A5" s="13">
        <v>43525.0</v>
      </c>
      <c r="B5" s="10">
        <f>Mercado!L38*$B$1</f>
        <v>85.64633758</v>
      </c>
      <c r="C5" s="16"/>
      <c r="D5" s="16"/>
      <c r="E5" s="16"/>
      <c r="F5" s="16"/>
      <c r="G5" s="16"/>
      <c r="H5" s="16"/>
      <c r="I5" s="16"/>
      <c r="J5" s="21" t="s">
        <v>24</v>
      </c>
      <c r="K5" s="15">
        <v>0.5</v>
      </c>
      <c r="L5" s="15">
        <v>0.5</v>
      </c>
      <c r="M5" s="15">
        <v>0.5</v>
      </c>
      <c r="N5" s="16"/>
      <c r="O5" s="13">
        <v>43525.0</v>
      </c>
      <c r="P5" s="10">
        <f t="shared" si="1"/>
        <v>1370</v>
      </c>
      <c r="Q5" s="19">
        <f t="shared" si="2"/>
        <v>944</v>
      </c>
      <c r="R5" s="19">
        <f t="shared" si="3"/>
        <v>531</v>
      </c>
      <c r="S5" s="16"/>
      <c r="T5" s="16"/>
      <c r="U5" s="16"/>
      <c r="V5" s="16"/>
      <c r="W5" s="16"/>
      <c r="X5" s="16"/>
      <c r="Y5" s="16"/>
      <c r="Z5" s="16"/>
    </row>
    <row r="6">
      <c r="A6" s="13">
        <v>43586.0</v>
      </c>
      <c r="B6" s="10">
        <f>Mercado!L39*$B$1</f>
        <v>77.48954352</v>
      </c>
      <c r="C6" s="16"/>
      <c r="D6" s="16"/>
      <c r="E6" s="16"/>
      <c r="F6" s="16"/>
      <c r="G6" s="16"/>
      <c r="H6" s="16"/>
      <c r="I6" s="16"/>
      <c r="J6" s="21" t="s">
        <v>25</v>
      </c>
      <c r="K6" s="19">
        <f t="shared" ref="K6:M6" si="4">K4*(1+K5)</f>
        <v>37500</v>
      </c>
      <c r="L6" s="19">
        <f t="shared" si="4"/>
        <v>18150</v>
      </c>
      <c r="M6" s="19">
        <f t="shared" si="4"/>
        <v>32250</v>
      </c>
      <c r="N6" s="16"/>
      <c r="O6" s="13">
        <v>43586.0</v>
      </c>
      <c r="P6" s="10">
        <f t="shared" si="1"/>
        <v>1240</v>
      </c>
      <c r="Q6" s="19">
        <f t="shared" si="2"/>
        <v>854</v>
      </c>
      <c r="R6" s="19">
        <f t="shared" si="3"/>
        <v>481</v>
      </c>
      <c r="S6" s="16"/>
      <c r="T6" s="16"/>
      <c r="U6" s="16"/>
      <c r="V6" s="16"/>
      <c r="W6" s="16"/>
      <c r="X6" s="16"/>
      <c r="Y6" s="16"/>
      <c r="Z6" s="16"/>
    </row>
    <row r="7">
      <c r="A7" s="13">
        <v>43647.0</v>
      </c>
      <c r="B7" s="10">
        <f>Mercado!L40*$B$1</f>
        <v>53.01916136</v>
      </c>
      <c r="C7" s="16"/>
      <c r="D7" s="16"/>
      <c r="E7" s="16"/>
      <c r="F7" s="16"/>
      <c r="G7" s="16"/>
      <c r="H7" s="16"/>
      <c r="I7" s="16"/>
      <c r="J7" s="21" t="s">
        <v>26</v>
      </c>
      <c r="K7" s="22">
        <v>0.6</v>
      </c>
      <c r="L7" s="22">
        <v>0.2</v>
      </c>
      <c r="M7" s="22">
        <v>0.2</v>
      </c>
      <c r="N7" s="16"/>
      <c r="O7" s="13">
        <v>43647.0</v>
      </c>
      <c r="P7" s="10">
        <f t="shared" si="1"/>
        <v>848</v>
      </c>
      <c r="Q7" s="19">
        <f t="shared" si="2"/>
        <v>584</v>
      </c>
      <c r="R7" s="19">
        <f t="shared" si="3"/>
        <v>329</v>
      </c>
      <c r="S7" s="16"/>
      <c r="T7" s="16"/>
      <c r="U7" s="16"/>
      <c r="V7" s="16"/>
      <c r="W7" s="16"/>
      <c r="X7" s="16"/>
      <c r="Y7" s="16"/>
      <c r="Z7" s="16"/>
    </row>
    <row r="8">
      <c r="A8" s="13">
        <v>43709.0</v>
      </c>
      <c r="B8" s="10">
        <f>Mercado!L41*$B$1</f>
        <v>85.64633758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3">
        <v>43709.0</v>
      </c>
      <c r="P8" s="10">
        <f t="shared" si="1"/>
        <v>1370</v>
      </c>
      <c r="Q8" s="19">
        <f t="shared" si="2"/>
        <v>944</v>
      </c>
      <c r="R8" s="19">
        <f t="shared" si="3"/>
        <v>531</v>
      </c>
      <c r="S8" s="16"/>
      <c r="T8" s="16"/>
      <c r="U8" s="16"/>
      <c r="V8" s="16"/>
      <c r="W8" s="16"/>
      <c r="X8" s="16"/>
      <c r="Y8" s="16"/>
      <c r="Z8" s="16"/>
    </row>
    <row r="9">
      <c r="A9" s="13">
        <v>43770.0</v>
      </c>
      <c r="B9" s="10">
        <f>Mercado!L42*$B$1</f>
        <v>305.8797771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3">
        <v>43770.0</v>
      </c>
      <c r="P9" s="10">
        <f t="shared" si="1"/>
        <v>4894</v>
      </c>
      <c r="Q9" s="19">
        <f t="shared" si="2"/>
        <v>3371</v>
      </c>
      <c r="R9" s="19">
        <f t="shared" si="3"/>
        <v>1897</v>
      </c>
      <c r="S9" s="16"/>
      <c r="T9" s="16"/>
      <c r="U9" s="16"/>
      <c r="V9" s="16"/>
      <c r="W9" s="16"/>
      <c r="X9" s="16"/>
      <c r="Y9" s="16"/>
      <c r="Z9" s="16"/>
    </row>
    <row r="10">
      <c r="A10" s="13">
        <v>43831.0</v>
      </c>
      <c r="B10" s="10">
        <f>Mercado!L43*$B$1</f>
        <v>39.37197452</v>
      </c>
      <c r="C10" s="16"/>
      <c r="D10" s="16"/>
      <c r="E10" s="16"/>
      <c r="F10" s="16"/>
      <c r="G10" s="16"/>
      <c r="H10" s="16"/>
      <c r="I10" s="16"/>
      <c r="N10" s="16"/>
      <c r="O10" s="13">
        <v>43831.0</v>
      </c>
      <c r="P10" s="10">
        <f t="shared" si="1"/>
        <v>630</v>
      </c>
      <c r="Q10" s="19">
        <f t="shared" si="2"/>
        <v>434</v>
      </c>
      <c r="R10" s="19">
        <f t="shared" si="3"/>
        <v>244</v>
      </c>
      <c r="S10" s="16"/>
      <c r="T10" s="16"/>
      <c r="U10" s="16"/>
      <c r="V10" s="16"/>
      <c r="W10" s="16"/>
      <c r="X10" s="16"/>
      <c r="Y10" s="16"/>
      <c r="Z10" s="16"/>
    </row>
    <row r="11">
      <c r="A11" s="13">
        <v>43891.0</v>
      </c>
      <c r="B11" s="10">
        <f>Mercado!L44*$B$1</f>
        <v>103.3514331</v>
      </c>
      <c r="C11" s="16"/>
      <c r="D11" s="16"/>
      <c r="E11" s="16"/>
      <c r="F11" s="16"/>
      <c r="G11" s="16"/>
      <c r="H11" s="16"/>
      <c r="I11" s="16"/>
      <c r="N11" s="16"/>
      <c r="O11" s="13">
        <v>43891.0</v>
      </c>
      <c r="P11" s="10">
        <f t="shared" si="1"/>
        <v>1654</v>
      </c>
      <c r="Q11" s="19">
        <f t="shared" si="2"/>
        <v>1139</v>
      </c>
      <c r="R11" s="19">
        <f t="shared" si="3"/>
        <v>641</v>
      </c>
      <c r="S11" s="16"/>
      <c r="T11" s="16"/>
      <c r="U11" s="16"/>
      <c r="V11" s="16"/>
      <c r="W11" s="16"/>
      <c r="X11" s="16"/>
      <c r="Y11" s="16"/>
      <c r="Z11" s="16"/>
    </row>
    <row r="12">
      <c r="A12" s="13">
        <v>43952.0</v>
      </c>
      <c r="B12" s="10">
        <f>Mercado!L45*$B$1</f>
        <v>93.50843949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3">
        <v>43952.0</v>
      </c>
      <c r="P12" s="10">
        <f t="shared" si="1"/>
        <v>1496</v>
      </c>
      <c r="Q12" s="19">
        <f t="shared" si="2"/>
        <v>1030</v>
      </c>
      <c r="R12" s="19">
        <f t="shared" si="3"/>
        <v>580</v>
      </c>
      <c r="S12" s="16"/>
      <c r="T12" s="16"/>
      <c r="U12" s="16"/>
      <c r="V12" s="16"/>
      <c r="W12" s="16"/>
      <c r="X12" s="16"/>
      <c r="Y12" s="16"/>
      <c r="Z12" s="16"/>
    </row>
    <row r="13">
      <c r="A13" s="13">
        <v>44013.0</v>
      </c>
      <c r="B13" s="10">
        <f>Mercado!L46*$B$1</f>
        <v>63.9794586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3">
        <v>44013.0</v>
      </c>
      <c r="P13" s="10">
        <f t="shared" si="1"/>
        <v>1024</v>
      </c>
      <c r="Q13" s="19">
        <f t="shared" si="2"/>
        <v>705</v>
      </c>
      <c r="R13" s="19">
        <f t="shared" si="3"/>
        <v>397</v>
      </c>
      <c r="S13" s="16"/>
      <c r="T13" s="16"/>
      <c r="U13" s="16"/>
      <c r="V13" s="16"/>
      <c r="W13" s="16"/>
      <c r="X13" s="16"/>
      <c r="Y13" s="16"/>
      <c r="Z13" s="16"/>
    </row>
    <row r="14">
      <c r="A14" s="13">
        <v>44075.0</v>
      </c>
      <c r="B14" s="10">
        <f>Mercado!L47*$B$1</f>
        <v>103.3514331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3">
        <v>44075.0</v>
      </c>
      <c r="P14" s="10">
        <f t="shared" si="1"/>
        <v>1654</v>
      </c>
      <c r="Q14" s="19">
        <f t="shared" si="2"/>
        <v>1139</v>
      </c>
      <c r="R14" s="19">
        <f t="shared" si="3"/>
        <v>641</v>
      </c>
      <c r="S14" s="16"/>
      <c r="T14" s="16"/>
      <c r="U14" s="16"/>
      <c r="V14" s="16"/>
      <c r="W14" s="16"/>
      <c r="X14" s="16"/>
      <c r="Y14" s="16"/>
      <c r="Z14" s="16"/>
    </row>
    <row r="15">
      <c r="A15" s="13">
        <v>44136.0</v>
      </c>
      <c r="B15" s="10">
        <f>Mercado!L48*$B$1</f>
        <v>369.1122611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3">
        <v>44136.0</v>
      </c>
      <c r="P15" s="10">
        <f t="shared" si="1"/>
        <v>5906</v>
      </c>
      <c r="Q15" s="19">
        <f t="shared" si="2"/>
        <v>4067</v>
      </c>
      <c r="R15" s="19">
        <f t="shared" si="3"/>
        <v>2289</v>
      </c>
      <c r="S15" s="16"/>
      <c r="T15" s="16"/>
      <c r="U15" s="16"/>
      <c r="V15" s="16"/>
      <c r="W15" s="16"/>
      <c r="X15" s="16"/>
      <c r="Y15" s="16"/>
      <c r="Z15" s="16"/>
    </row>
    <row r="16">
      <c r="A16" s="13">
        <v>44197.0</v>
      </c>
      <c r="B16" s="10">
        <f>Mercado!L49*$B$1</f>
        <v>46.28789809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3">
        <v>44197.0</v>
      </c>
      <c r="P16" s="10">
        <f t="shared" si="1"/>
        <v>741</v>
      </c>
      <c r="Q16" s="19">
        <f t="shared" si="2"/>
        <v>510</v>
      </c>
      <c r="R16" s="19">
        <f t="shared" si="3"/>
        <v>287</v>
      </c>
      <c r="S16" s="16"/>
      <c r="T16" s="16"/>
      <c r="U16" s="16"/>
      <c r="V16" s="16"/>
      <c r="W16" s="16"/>
      <c r="X16" s="16"/>
      <c r="Y16" s="16"/>
      <c r="Z16" s="16"/>
    </row>
    <row r="17">
      <c r="A17" s="13">
        <v>44256.0</v>
      </c>
      <c r="B17" s="10">
        <f>Mercado!L50*$B$1</f>
        <v>121.5057325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3">
        <v>44256.0</v>
      </c>
      <c r="P17" s="10">
        <f t="shared" si="1"/>
        <v>1944</v>
      </c>
      <c r="Q17" s="19">
        <f t="shared" si="2"/>
        <v>1339</v>
      </c>
      <c r="R17" s="19">
        <f t="shared" si="3"/>
        <v>754</v>
      </c>
      <c r="S17" s="16"/>
      <c r="T17" s="16"/>
      <c r="U17" s="16"/>
      <c r="V17" s="16"/>
      <c r="W17" s="16"/>
      <c r="X17" s="16"/>
      <c r="Y17" s="16"/>
      <c r="Z17" s="16"/>
    </row>
    <row r="18">
      <c r="A18" s="13">
        <v>44317.0</v>
      </c>
      <c r="B18" s="10">
        <f>Mercado!L51*$B$1</f>
        <v>109.933758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3">
        <v>44317.0</v>
      </c>
      <c r="P18" s="10">
        <f t="shared" si="1"/>
        <v>1759</v>
      </c>
      <c r="Q18" s="19">
        <f t="shared" si="2"/>
        <v>1211</v>
      </c>
      <c r="R18" s="19">
        <f t="shared" si="3"/>
        <v>682</v>
      </c>
      <c r="S18" s="16"/>
      <c r="T18" s="16"/>
      <c r="U18" s="16"/>
      <c r="V18" s="16"/>
      <c r="W18" s="16"/>
      <c r="X18" s="16"/>
      <c r="Y18" s="16"/>
      <c r="Z18" s="16"/>
    </row>
    <row r="19">
      <c r="A19" s="13">
        <v>44378.0</v>
      </c>
      <c r="B19" s="10">
        <f>Mercado!L52*$B$1</f>
        <v>75.21783439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3">
        <v>44378.0</v>
      </c>
      <c r="P19" s="10">
        <f t="shared" si="1"/>
        <v>1203</v>
      </c>
      <c r="Q19" s="19">
        <f t="shared" si="2"/>
        <v>829</v>
      </c>
      <c r="R19" s="19">
        <f t="shared" si="3"/>
        <v>466</v>
      </c>
      <c r="S19" s="16"/>
      <c r="T19" s="16"/>
      <c r="U19" s="16"/>
      <c r="V19" s="16"/>
      <c r="W19" s="16"/>
      <c r="X19" s="16"/>
      <c r="Y19" s="16"/>
      <c r="Z19" s="16"/>
    </row>
    <row r="20">
      <c r="A20" s="13">
        <v>44440.0</v>
      </c>
      <c r="B20" s="10">
        <f>Mercado!L53*$B$1</f>
        <v>121.5057325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3">
        <v>44440.0</v>
      </c>
      <c r="P20" s="10">
        <f t="shared" si="1"/>
        <v>1944</v>
      </c>
      <c r="Q20" s="19">
        <f t="shared" si="2"/>
        <v>1339</v>
      </c>
      <c r="R20" s="19">
        <f t="shared" si="3"/>
        <v>754</v>
      </c>
      <c r="S20" s="16"/>
      <c r="T20" s="16"/>
      <c r="U20" s="16"/>
      <c r="V20" s="16"/>
      <c r="W20" s="16"/>
      <c r="X20" s="16"/>
      <c r="Y20" s="16"/>
      <c r="Z20" s="16"/>
    </row>
    <row r="21">
      <c r="A21" s="13">
        <v>44501.0</v>
      </c>
      <c r="B21" s="10">
        <f>Mercado!L54*$B$1</f>
        <v>433.9490446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3">
        <v>44501.0</v>
      </c>
      <c r="P21" s="10">
        <f t="shared" si="1"/>
        <v>6943</v>
      </c>
      <c r="Q21" s="19">
        <f t="shared" si="2"/>
        <v>4782</v>
      </c>
      <c r="R21" s="19">
        <f t="shared" si="3"/>
        <v>2691</v>
      </c>
      <c r="S21" s="16"/>
      <c r="T21" s="16"/>
      <c r="U21" s="16"/>
      <c r="V21" s="16"/>
      <c r="W21" s="16"/>
      <c r="X21" s="16"/>
      <c r="Y21" s="16"/>
      <c r="Z21" s="16"/>
    </row>
    <row r="22">
      <c r="A22" s="13">
        <v>44562.0</v>
      </c>
      <c r="B22" s="10">
        <f>Mercado!L55*$B$1</f>
        <v>49.95329087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3">
        <v>44562.0</v>
      </c>
      <c r="P22" s="10">
        <f t="shared" si="1"/>
        <v>799</v>
      </c>
      <c r="Q22" s="19">
        <f t="shared" si="2"/>
        <v>550</v>
      </c>
      <c r="R22" s="19">
        <f t="shared" si="3"/>
        <v>310</v>
      </c>
      <c r="S22" s="16"/>
      <c r="T22" s="16"/>
      <c r="U22" s="16"/>
      <c r="V22" s="16"/>
      <c r="W22" s="16"/>
      <c r="X22" s="16"/>
      <c r="Y22" s="16"/>
      <c r="Z22" s="16"/>
    </row>
    <row r="23">
      <c r="A23" s="13">
        <v>44621.0</v>
      </c>
      <c r="B23" s="10">
        <f>Mercado!L56*$B$1</f>
        <v>131.1273885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3">
        <v>44621.0</v>
      </c>
      <c r="P23" s="10">
        <f t="shared" si="1"/>
        <v>2098</v>
      </c>
      <c r="Q23" s="19">
        <f t="shared" si="2"/>
        <v>1445</v>
      </c>
      <c r="R23" s="19">
        <f t="shared" si="3"/>
        <v>813</v>
      </c>
      <c r="S23" s="16"/>
      <c r="T23" s="16"/>
      <c r="U23" s="16"/>
      <c r="V23" s="16"/>
      <c r="W23" s="16"/>
      <c r="X23" s="16"/>
      <c r="Y23" s="16"/>
      <c r="Z23" s="16"/>
    </row>
    <row r="24">
      <c r="A24" s="13">
        <v>44682.0</v>
      </c>
      <c r="B24" s="10">
        <f>Mercado!L57*$B$1</f>
        <v>118.6390658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3">
        <v>44682.0</v>
      </c>
      <c r="P24" s="10">
        <f t="shared" si="1"/>
        <v>1898</v>
      </c>
      <c r="Q24" s="19">
        <f t="shared" si="2"/>
        <v>1307</v>
      </c>
      <c r="R24" s="19">
        <f t="shared" si="3"/>
        <v>736</v>
      </c>
      <c r="S24" s="16"/>
      <c r="T24" s="16"/>
      <c r="U24" s="16"/>
      <c r="V24" s="16"/>
      <c r="W24" s="16"/>
      <c r="X24" s="16"/>
      <c r="Y24" s="16"/>
      <c r="Z24" s="16"/>
    </row>
    <row r="25">
      <c r="A25" s="13">
        <v>44743.0</v>
      </c>
      <c r="B25" s="10">
        <f>Mercado!L58*$B$1</f>
        <v>81.17409766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3">
        <v>44743.0</v>
      </c>
      <c r="P25" s="10">
        <f t="shared" si="1"/>
        <v>1299</v>
      </c>
      <c r="Q25" s="19">
        <f t="shared" si="2"/>
        <v>894</v>
      </c>
      <c r="R25" s="19">
        <f t="shared" si="3"/>
        <v>503</v>
      </c>
      <c r="S25" s="16"/>
      <c r="T25" s="16"/>
      <c r="U25" s="16"/>
      <c r="V25" s="16"/>
      <c r="W25" s="16"/>
      <c r="X25" s="16"/>
      <c r="Y25" s="16"/>
      <c r="Z25" s="16"/>
    </row>
    <row r="26">
      <c r="A26" s="13">
        <v>44805.0</v>
      </c>
      <c r="B26" s="10">
        <f>Mercado!L59*$B$1</f>
        <v>131.1273885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>
        <v>44805.0</v>
      </c>
      <c r="P26" s="10">
        <f t="shared" si="1"/>
        <v>2098</v>
      </c>
      <c r="Q26" s="19">
        <f t="shared" si="2"/>
        <v>1445</v>
      </c>
      <c r="R26" s="19">
        <f t="shared" si="3"/>
        <v>813</v>
      </c>
      <c r="S26" s="16"/>
      <c r="T26" s="16"/>
      <c r="U26" s="16"/>
      <c r="V26" s="16"/>
      <c r="W26" s="16"/>
      <c r="X26" s="16"/>
      <c r="Y26" s="16"/>
      <c r="Z26" s="16"/>
    </row>
    <row r="27">
      <c r="A27" s="13">
        <v>44866.0</v>
      </c>
      <c r="B27" s="10">
        <f>Mercado!L60*$B$1</f>
        <v>468.3121019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3">
        <v>44866.0</v>
      </c>
      <c r="P27" s="10">
        <f t="shared" si="1"/>
        <v>7493</v>
      </c>
      <c r="Q27" s="19">
        <f t="shared" si="2"/>
        <v>5160</v>
      </c>
      <c r="R27" s="19">
        <f t="shared" si="3"/>
        <v>2904</v>
      </c>
      <c r="S27" s="16"/>
      <c r="T27" s="16"/>
      <c r="U27" s="16"/>
      <c r="V27" s="16"/>
      <c r="W27" s="16"/>
      <c r="X27" s="16"/>
      <c r="Y27" s="16"/>
      <c r="Z27" s="16"/>
    </row>
    <row r="28">
      <c r="A28" s="13">
        <v>44927.0</v>
      </c>
      <c r="B28" s="10">
        <f>Mercado!L61*$B$1</f>
        <v>55.10276008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3">
        <v>44927.0</v>
      </c>
      <c r="P28" s="10">
        <f t="shared" si="1"/>
        <v>882</v>
      </c>
      <c r="Q28" s="19">
        <f t="shared" si="2"/>
        <v>607</v>
      </c>
      <c r="R28" s="19">
        <f t="shared" si="3"/>
        <v>342</v>
      </c>
      <c r="S28" s="16"/>
      <c r="T28" s="16"/>
      <c r="U28" s="16"/>
      <c r="V28" s="16"/>
      <c r="W28" s="16"/>
      <c r="X28" s="16"/>
      <c r="Y28" s="16"/>
      <c r="Z28" s="16"/>
    </row>
    <row r="29">
      <c r="A29" s="13">
        <v>44986.0</v>
      </c>
      <c r="B29" s="10">
        <f>Mercado!L62*$B$1</f>
        <v>144.6447452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3">
        <v>44986.0</v>
      </c>
      <c r="P29" s="10">
        <f t="shared" si="1"/>
        <v>2314</v>
      </c>
      <c r="Q29" s="19">
        <f t="shared" si="2"/>
        <v>1594</v>
      </c>
      <c r="R29" s="19">
        <f t="shared" si="3"/>
        <v>897</v>
      </c>
      <c r="S29" s="16"/>
      <c r="T29" s="16"/>
      <c r="U29" s="16"/>
      <c r="V29" s="16"/>
      <c r="W29" s="16"/>
      <c r="X29" s="16"/>
      <c r="Y29" s="16"/>
      <c r="Z29" s="16"/>
    </row>
    <row r="30">
      <c r="A30" s="13">
        <v>45047.0</v>
      </c>
      <c r="B30" s="10">
        <f>Mercado!L63*$B$1</f>
        <v>130.8690552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3">
        <v>45047.0</v>
      </c>
      <c r="P30" s="10">
        <f t="shared" si="1"/>
        <v>2094</v>
      </c>
      <c r="Q30" s="19">
        <f t="shared" si="2"/>
        <v>1442</v>
      </c>
      <c r="R30" s="19">
        <f t="shared" si="3"/>
        <v>812</v>
      </c>
      <c r="S30" s="16"/>
      <c r="T30" s="16"/>
      <c r="U30" s="16"/>
      <c r="V30" s="16"/>
      <c r="W30" s="16"/>
      <c r="X30" s="16"/>
      <c r="Y30" s="16"/>
      <c r="Z30" s="16"/>
    </row>
    <row r="31">
      <c r="A31" s="13">
        <v>45108.0</v>
      </c>
      <c r="B31" s="10">
        <f>Mercado!L64*$B$1</f>
        <v>89.54198514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3">
        <v>45108.0</v>
      </c>
      <c r="P31" s="10">
        <f t="shared" si="1"/>
        <v>1433</v>
      </c>
      <c r="Q31" s="19">
        <f t="shared" si="2"/>
        <v>987</v>
      </c>
      <c r="R31" s="19">
        <f t="shared" si="3"/>
        <v>555</v>
      </c>
      <c r="S31" s="16"/>
      <c r="T31" s="16"/>
      <c r="U31" s="16"/>
      <c r="V31" s="16"/>
      <c r="W31" s="16"/>
      <c r="X31" s="16"/>
      <c r="Y31" s="16"/>
      <c r="Z31" s="16"/>
    </row>
    <row r="32">
      <c r="A32" s="13">
        <v>45170.0</v>
      </c>
      <c r="B32" s="10">
        <f>Mercado!L65*$B$1</f>
        <v>144.6447452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>
        <v>45170.0</v>
      </c>
      <c r="P32" s="10">
        <f t="shared" si="1"/>
        <v>2314</v>
      </c>
      <c r="Q32" s="19">
        <f t="shared" si="2"/>
        <v>1594</v>
      </c>
      <c r="R32" s="19">
        <f t="shared" si="3"/>
        <v>897</v>
      </c>
      <c r="S32" s="16"/>
      <c r="T32" s="16"/>
      <c r="U32" s="16"/>
      <c r="V32" s="16"/>
      <c r="W32" s="16"/>
      <c r="X32" s="16"/>
      <c r="Y32" s="16"/>
      <c r="Z32" s="16"/>
    </row>
    <row r="33">
      <c r="A33" s="13">
        <v>45231.0</v>
      </c>
      <c r="B33" s="10">
        <f>Mercado!L66*$B$1</f>
        <v>516.5883758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3">
        <v>45231.0</v>
      </c>
      <c r="P33" s="10">
        <f t="shared" si="1"/>
        <v>8265</v>
      </c>
      <c r="Q33" s="19">
        <f t="shared" si="2"/>
        <v>5692</v>
      </c>
      <c r="R33" s="19">
        <f t="shared" si="3"/>
        <v>3204</v>
      </c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" t="s">
        <v>27</v>
      </c>
      <c r="C2" s="20" t="s">
        <v>20</v>
      </c>
      <c r="D2" s="20" t="s">
        <v>21</v>
      </c>
      <c r="E2" s="20" t="s">
        <v>22</v>
      </c>
    </row>
    <row r="3">
      <c r="B3" s="13">
        <v>43466.0</v>
      </c>
      <c r="C3" s="10">
        <f>Planta!P4/2</f>
        <v>261</v>
      </c>
      <c r="D3" s="10">
        <f>Planta!Q4/2</f>
        <v>180</v>
      </c>
      <c r="E3" s="10">
        <f>Planta!R4/2</f>
        <v>101</v>
      </c>
    </row>
    <row r="4">
      <c r="B4" s="13">
        <v>43497.0</v>
      </c>
      <c r="C4" s="10">
        <f t="shared" ref="C4:E4" si="1">C3</f>
        <v>261</v>
      </c>
      <c r="D4" s="10">
        <f t="shared" si="1"/>
        <v>180</v>
      </c>
      <c r="E4" s="10">
        <f t="shared" si="1"/>
        <v>101</v>
      </c>
    </row>
    <row r="5">
      <c r="B5" s="13">
        <v>43525.0</v>
      </c>
      <c r="C5" s="10">
        <f>Planta!P5/2</f>
        <v>685</v>
      </c>
      <c r="D5" s="10">
        <f>Planta!Q5/2</f>
        <v>472</v>
      </c>
      <c r="E5" s="10">
        <f>Planta!R5/2</f>
        <v>265.5</v>
      </c>
    </row>
    <row r="6">
      <c r="B6" s="13">
        <v>43556.0</v>
      </c>
      <c r="C6" s="10">
        <f t="shared" ref="C6:E6" si="2">C5</f>
        <v>685</v>
      </c>
      <c r="D6" s="10">
        <f t="shared" si="2"/>
        <v>472</v>
      </c>
      <c r="E6" s="10">
        <f t="shared" si="2"/>
        <v>265.5</v>
      </c>
    </row>
    <row r="7">
      <c r="B7" s="13">
        <v>43586.0</v>
      </c>
      <c r="C7" s="10">
        <f>Planta!P6/2</f>
        <v>620</v>
      </c>
      <c r="D7" s="10">
        <f>Planta!Q6/2</f>
        <v>427</v>
      </c>
      <c r="E7" s="10">
        <f>Planta!R6/2</f>
        <v>240.5</v>
      </c>
    </row>
    <row r="8">
      <c r="B8" s="13">
        <v>43617.0</v>
      </c>
      <c r="C8" s="10">
        <f t="shared" ref="C8:E8" si="3">C7</f>
        <v>620</v>
      </c>
      <c r="D8" s="10">
        <f t="shared" si="3"/>
        <v>427</v>
      </c>
      <c r="E8" s="10">
        <f t="shared" si="3"/>
        <v>240.5</v>
      </c>
    </row>
    <row r="9">
      <c r="B9" s="13">
        <v>43647.0</v>
      </c>
      <c r="C9" s="10">
        <f>Planta!P7/2</f>
        <v>424</v>
      </c>
      <c r="D9" s="10">
        <f>Planta!Q7/2</f>
        <v>292</v>
      </c>
      <c r="E9" s="10">
        <f>Planta!R7/2</f>
        <v>164.5</v>
      </c>
    </row>
    <row r="10">
      <c r="B10" s="13">
        <v>43678.0</v>
      </c>
      <c r="C10" s="10">
        <f t="shared" ref="C10:E10" si="4">C9</f>
        <v>424</v>
      </c>
      <c r="D10" s="10">
        <f t="shared" si="4"/>
        <v>292</v>
      </c>
      <c r="E10" s="10">
        <f t="shared" si="4"/>
        <v>164.5</v>
      </c>
    </row>
    <row r="11">
      <c r="B11" s="13">
        <v>43709.0</v>
      </c>
      <c r="C11" s="10">
        <f>Planta!P8/2</f>
        <v>685</v>
      </c>
      <c r="D11" s="10">
        <f>Planta!Q8/2</f>
        <v>472</v>
      </c>
      <c r="E11" s="10">
        <f>Planta!R8/2</f>
        <v>265.5</v>
      </c>
    </row>
    <row r="12">
      <c r="B12" s="13">
        <v>43739.0</v>
      </c>
      <c r="C12" s="10">
        <f t="shared" ref="C12:E12" si="5">C11</f>
        <v>685</v>
      </c>
      <c r="D12" s="10">
        <f t="shared" si="5"/>
        <v>472</v>
      </c>
      <c r="E12" s="10">
        <f t="shared" si="5"/>
        <v>265.5</v>
      </c>
    </row>
    <row r="13">
      <c r="B13" s="13">
        <v>43770.0</v>
      </c>
      <c r="C13" s="10">
        <f>Planta!P9/2</f>
        <v>2447</v>
      </c>
      <c r="D13" s="10">
        <f>Planta!Q9/2</f>
        <v>1685.5</v>
      </c>
      <c r="E13" s="10">
        <f>Planta!R9/2</f>
        <v>948.5</v>
      </c>
    </row>
    <row r="14">
      <c r="B14" s="13">
        <v>43800.0</v>
      </c>
      <c r="C14" s="10">
        <f t="shared" ref="C14:E14" si="6">C13</f>
        <v>2447</v>
      </c>
      <c r="D14" s="10">
        <f t="shared" si="6"/>
        <v>1685.5</v>
      </c>
      <c r="E14" s="10">
        <f t="shared" si="6"/>
        <v>948.5</v>
      </c>
    </row>
    <row r="15">
      <c r="B15" s="13">
        <v>43831.0</v>
      </c>
      <c r="C15" s="10">
        <f>Planta!P10/2</f>
        <v>315</v>
      </c>
      <c r="D15" s="10">
        <f>Planta!Q10/2</f>
        <v>217</v>
      </c>
      <c r="E15" s="10">
        <f>Planta!R10/2</f>
        <v>122</v>
      </c>
    </row>
    <row r="16">
      <c r="B16" s="13">
        <v>43862.0</v>
      </c>
      <c r="C16" s="10">
        <f t="shared" ref="C16:E16" si="7">C15</f>
        <v>315</v>
      </c>
      <c r="D16" s="10">
        <f t="shared" si="7"/>
        <v>217</v>
      </c>
      <c r="E16" s="10">
        <f t="shared" si="7"/>
        <v>122</v>
      </c>
    </row>
    <row r="17">
      <c r="B17" s="13">
        <v>43891.0</v>
      </c>
      <c r="C17" s="10">
        <f>Planta!P11/2</f>
        <v>827</v>
      </c>
      <c r="D17" s="10">
        <f>Planta!Q11/2</f>
        <v>569.5</v>
      </c>
      <c r="E17" s="10">
        <f>Planta!R11/2</f>
        <v>320.5</v>
      </c>
    </row>
    <row r="18">
      <c r="B18" s="13">
        <v>43922.0</v>
      </c>
      <c r="C18" s="10">
        <f t="shared" ref="C18:E18" si="8">C17</f>
        <v>827</v>
      </c>
      <c r="D18" s="10">
        <f t="shared" si="8"/>
        <v>569.5</v>
      </c>
      <c r="E18" s="10">
        <f t="shared" si="8"/>
        <v>320.5</v>
      </c>
    </row>
    <row r="19">
      <c r="B19" s="13">
        <v>43952.0</v>
      </c>
      <c r="C19" s="10">
        <f>Planta!P12/2</f>
        <v>748</v>
      </c>
      <c r="D19" s="10">
        <f>Planta!Q12/2</f>
        <v>515</v>
      </c>
      <c r="E19" s="10">
        <f>Planta!R12/2</f>
        <v>290</v>
      </c>
    </row>
    <row r="20">
      <c r="B20" s="13">
        <v>43983.0</v>
      </c>
      <c r="C20" s="10">
        <f t="shared" ref="C20:E20" si="9">C19</f>
        <v>748</v>
      </c>
      <c r="D20" s="10">
        <f t="shared" si="9"/>
        <v>515</v>
      </c>
      <c r="E20" s="10">
        <f t="shared" si="9"/>
        <v>290</v>
      </c>
    </row>
    <row r="21">
      <c r="B21" s="13">
        <v>44013.0</v>
      </c>
      <c r="C21" s="10">
        <f>Planta!P13/2</f>
        <v>512</v>
      </c>
      <c r="D21" s="10">
        <f>Planta!Q13/2</f>
        <v>352.5</v>
      </c>
      <c r="E21" s="10">
        <f>Planta!R13/2</f>
        <v>198.5</v>
      </c>
    </row>
    <row r="22">
      <c r="B22" s="13">
        <v>44044.0</v>
      </c>
      <c r="C22" s="10">
        <f t="shared" ref="C22:E22" si="10">C21</f>
        <v>512</v>
      </c>
      <c r="D22" s="10">
        <f t="shared" si="10"/>
        <v>352.5</v>
      </c>
      <c r="E22" s="10">
        <f t="shared" si="10"/>
        <v>198.5</v>
      </c>
    </row>
    <row r="23">
      <c r="B23" s="13">
        <v>44075.0</v>
      </c>
      <c r="C23" s="10">
        <f>Planta!P14/2</f>
        <v>827</v>
      </c>
      <c r="D23" s="10">
        <f>Planta!Q14/2</f>
        <v>569.5</v>
      </c>
      <c r="E23" s="10">
        <f>Planta!R14/2</f>
        <v>320.5</v>
      </c>
    </row>
    <row r="24">
      <c r="B24" s="13">
        <v>44105.0</v>
      </c>
      <c r="C24" s="10">
        <f t="shared" ref="C24:E24" si="11">C23</f>
        <v>827</v>
      </c>
      <c r="D24" s="10">
        <f t="shared" si="11"/>
        <v>569.5</v>
      </c>
      <c r="E24" s="10">
        <f t="shared" si="11"/>
        <v>320.5</v>
      </c>
    </row>
    <row r="25">
      <c r="B25" s="13">
        <v>44136.0</v>
      </c>
      <c r="C25" s="10">
        <f>Planta!P15/2</f>
        <v>2953</v>
      </c>
      <c r="D25" s="10">
        <f>Planta!Q15/2</f>
        <v>2033.5</v>
      </c>
      <c r="E25" s="10">
        <f>Planta!R15/2</f>
        <v>1144.5</v>
      </c>
    </row>
    <row r="26">
      <c r="B26" s="13">
        <v>44166.0</v>
      </c>
      <c r="C26" s="10">
        <f t="shared" ref="C26:E26" si="12">C25</f>
        <v>2953</v>
      </c>
      <c r="D26" s="10">
        <f t="shared" si="12"/>
        <v>2033.5</v>
      </c>
      <c r="E26" s="10">
        <f t="shared" si="12"/>
        <v>1144.5</v>
      </c>
    </row>
    <row r="27">
      <c r="B27" s="13">
        <v>44197.0</v>
      </c>
      <c r="C27" s="10">
        <f>Planta!P16/2</f>
        <v>370.5</v>
      </c>
      <c r="D27" s="10">
        <f>Planta!Q16/2</f>
        <v>255</v>
      </c>
      <c r="E27" s="10">
        <f>Planta!R16/2</f>
        <v>143.5</v>
      </c>
    </row>
    <row r="28">
      <c r="B28" s="13">
        <v>44228.0</v>
      </c>
      <c r="C28" s="10">
        <f t="shared" ref="C28:E28" si="13">C27</f>
        <v>370.5</v>
      </c>
      <c r="D28" s="10">
        <f t="shared" si="13"/>
        <v>255</v>
      </c>
      <c r="E28" s="10">
        <f t="shared" si="13"/>
        <v>143.5</v>
      </c>
    </row>
    <row r="29">
      <c r="B29" s="13">
        <v>44256.0</v>
      </c>
      <c r="C29" s="10">
        <f>Planta!P17/2</f>
        <v>972</v>
      </c>
      <c r="D29" s="10">
        <f>Planta!Q17/2</f>
        <v>669.5</v>
      </c>
      <c r="E29" s="10">
        <f>Planta!R17/2</f>
        <v>377</v>
      </c>
    </row>
    <row r="30">
      <c r="B30" s="13">
        <v>44287.0</v>
      </c>
      <c r="C30" s="10">
        <f t="shared" ref="C30:E30" si="14">C29</f>
        <v>972</v>
      </c>
      <c r="D30" s="10">
        <f t="shared" si="14"/>
        <v>669.5</v>
      </c>
      <c r="E30" s="10">
        <f t="shared" si="14"/>
        <v>377</v>
      </c>
    </row>
    <row r="31">
      <c r="B31" s="13">
        <v>44317.0</v>
      </c>
      <c r="C31" s="10">
        <f>Planta!P18/2</f>
        <v>879.5</v>
      </c>
      <c r="D31" s="10">
        <f>Planta!Q18/2</f>
        <v>605.5</v>
      </c>
      <c r="E31" s="10">
        <f>Planta!R18/2</f>
        <v>341</v>
      </c>
    </row>
    <row r="32">
      <c r="B32" s="13">
        <v>44348.0</v>
      </c>
      <c r="C32" s="10">
        <f t="shared" ref="C32:E32" si="15">C31</f>
        <v>879.5</v>
      </c>
      <c r="D32" s="10">
        <f t="shared" si="15"/>
        <v>605.5</v>
      </c>
      <c r="E32" s="10">
        <f t="shared" si="15"/>
        <v>341</v>
      </c>
    </row>
    <row r="33">
      <c r="B33" s="13">
        <v>44378.0</v>
      </c>
      <c r="C33" s="10">
        <f>Planta!P19/2</f>
        <v>601.5</v>
      </c>
      <c r="D33" s="10">
        <f>Planta!Q19/2</f>
        <v>414.5</v>
      </c>
      <c r="E33" s="10">
        <f>Planta!R19/2</f>
        <v>233</v>
      </c>
    </row>
    <row r="34">
      <c r="B34" s="13">
        <v>44409.0</v>
      </c>
      <c r="C34" s="10">
        <f t="shared" ref="C34:E34" si="16">C33</f>
        <v>601.5</v>
      </c>
      <c r="D34" s="10">
        <f t="shared" si="16"/>
        <v>414.5</v>
      </c>
      <c r="E34" s="10">
        <f t="shared" si="16"/>
        <v>233</v>
      </c>
    </row>
    <row r="35">
      <c r="B35" s="13">
        <v>44440.0</v>
      </c>
      <c r="C35" s="10">
        <f>Planta!P20/2</f>
        <v>972</v>
      </c>
      <c r="D35" s="10">
        <f>Planta!Q20/2</f>
        <v>669.5</v>
      </c>
      <c r="E35" s="10">
        <f>Planta!R20/2</f>
        <v>377</v>
      </c>
    </row>
    <row r="36">
      <c r="B36" s="13">
        <v>44470.0</v>
      </c>
      <c r="C36" s="10">
        <f t="shared" ref="C36:E36" si="17">C35</f>
        <v>972</v>
      </c>
      <c r="D36" s="10">
        <f t="shared" si="17"/>
        <v>669.5</v>
      </c>
      <c r="E36" s="10">
        <f t="shared" si="17"/>
        <v>377</v>
      </c>
    </row>
    <row r="37">
      <c r="B37" s="13">
        <v>44501.0</v>
      </c>
      <c r="C37" s="10">
        <f>Planta!P21/2</f>
        <v>3471.5</v>
      </c>
      <c r="D37" s="10">
        <f>Planta!Q21/2</f>
        <v>2391</v>
      </c>
      <c r="E37" s="10">
        <f>Planta!R21/2</f>
        <v>1345.5</v>
      </c>
    </row>
    <row r="38">
      <c r="B38" s="13">
        <v>44531.0</v>
      </c>
      <c r="C38" s="10">
        <f t="shared" ref="C38:E38" si="18">C37</f>
        <v>3471.5</v>
      </c>
      <c r="D38" s="10">
        <f t="shared" si="18"/>
        <v>2391</v>
      </c>
      <c r="E38" s="10">
        <f t="shared" si="18"/>
        <v>1345.5</v>
      </c>
    </row>
    <row r="39">
      <c r="B39" s="13">
        <v>44562.0</v>
      </c>
      <c r="C39" s="10">
        <f>Planta!P22/2</f>
        <v>399.5</v>
      </c>
      <c r="D39" s="10">
        <f>Planta!Q22/2</f>
        <v>275</v>
      </c>
      <c r="E39" s="10">
        <f>Planta!R22/2</f>
        <v>155</v>
      </c>
    </row>
    <row r="40">
      <c r="B40" s="13">
        <v>44593.0</v>
      </c>
      <c r="C40" s="10">
        <f t="shared" ref="C40:E40" si="19">C39</f>
        <v>399.5</v>
      </c>
      <c r="D40" s="10">
        <f t="shared" si="19"/>
        <v>275</v>
      </c>
      <c r="E40" s="10">
        <f t="shared" si="19"/>
        <v>155</v>
      </c>
    </row>
    <row r="41">
      <c r="B41" s="13">
        <v>44621.0</v>
      </c>
      <c r="C41" s="10">
        <f>Planta!P23/2</f>
        <v>1049</v>
      </c>
      <c r="D41" s="10">
        <f>Planta!Q23/2</f>
        <v>722.5</v>
      </c>
      <c r="E41" s="10">
        <f>Planta!R23/2</f>
        <v>406.5</v>
      </c>
    </row>
    <row r="42">
      <c r="B42" s="13">
        <v>44652.0</v>
      </c>
      <c r="C42" s="10">
        <f t="shared" ref="C42:E42" si="20">C41</f>
        <v>1049</v>
      </c>
      <c r="D42" s="10">
        <f t="shared" si="20"/>
        <v>722.5</v>
      </c>
      <c r="E42" s="10">
        <f t="shared" si="20"/>
        <v>406.5</v>
      </c>
    </row>
    <row r="43">
      <c r="B43" s="13">
        <v>44682.0</v>
      </c>
      <c r="C43" s="10">
        <f>Planta!P24/2</f>
        <v>949</v>
      </c>
      <c r="D43" s="10">
        <f>Planta!Q24/2</f>
        <v>653.5</v>
      </c>
      <c r="E43" s="10">
        <f>Planta!R24/2</f>
        <v>368</v>
      </c>
    </row>
    <row r="44">
      <c r="B44" s="13">
        <v>44713.0</v>
      </c>
      <c r="C44" s="10">
        <f t="shared" ref="C44:E44" si="21">C43</f>
        <v>949</v>
      </c>
      <c r="D44" s="10">
        <f t="shared" si="21"/>
        <v>653.5</v>
      </c>
      <c r="E44" s="10">
        <f t="shared" si="21"/>
        <v>368</v>
      </c>
    </row>
    <row r="45">
      <c r="B45" s="13">
        <v>44743.0</v>
      </c>
      <c r="C45" s="10">
        <f>Planta!P25/2</f>
        <v>649.5</v>
      </c>
      <c r="D45" s="10">
        <f>Planta!Q25/2</f>
        <v>447</v>
      </c>
      <c r="E45" s="10">
        <f>Planta!R25/2</f>
        <v>251.5</v>
      </c>
    </row>
    <row r="46">
      <c r="B46" s="13">
        <v>44774.0</v>
      </c>
      <c r="C46" s="10">
        <f t="shared" ref="C46:E46" si="22">C45</f>
        <v>649.5</v>
      </c>
      <c r="D46" s="10">
        <f t="shared" si="22"/>
        <v>447</v>
      </c>
      <c r="E46" s="10">
        <f t="shared" si="22"/>
        <v>251.5</v>
      </c>
    </row>
    <row r="47">
      <c r="B47" s="13">
        <v>44805.0</v>
      </c>
      <c r="C47" s="10">
        <f>Planta!P26/2</f>
        <v>1049</v>
      </c>
      <c r="D47" s="10">
        <f>Planta!Q26/2</f>
        <v>722.5</v>
      </c>
      <c r="E47" s="10">
        <f>Planta!R26/2</f>
        <v>406.5</v>
      </c>
    </row>
    <row r="48">
      <c r="B48" s="13">
        <v>44835.0</v>
      </c>
      <c r="C48" s="10">
        <f t="shared" ref="C48:E48" si="23">C47</f>
        <v>1049</v>
      </c>
      <c r="D48" s="10">
        <f t="shared" si="23"/>
        <v>722.5</v>
      </c>
      <c r="E48" s="10">
        <f t="shared" si="23"/>
        <v>406.5</v>
      </c>
    </row>
    <row r="49">
      <c r="B49" s="13">
        <v>44866.0</v>
      </c>
      <c r="C49" s="10">
        <f>Planta!P27/2</f>
        <v>3746.5</v>
      </c>
      <c r="D49" s="10">
        <f>Planta!Q27/2</f>
        <v>2580</v>
      </c>
      <c r="E49" s="10">
        <f>Planta!R27/2</f>
        <v>1452</v>
      </c>
    </row>
    <row r="50">
      <c r="B50" s="13">
        <v>44896.0</v>
      </c>
      <c r="C50" s="10">
        <f t="shared" ref="C50:E50" si="24">C49</f>
        <v>3746.5</v>
      </c>
      <c r="D50" s="10">
        <f t="shared" si="24"/>
        <v>2580</v>
      </c>
      <c r="E50" s="10">
        <f t="shared" si="24"/>
        <v>1452</v>
      </c>
    </row>
    <row r="51">
      <c r="B51" s="13">
        <v>44927.0</v>
      </c>
      <c r="C51" s="10">
        <f>Planta!P28/2</f>
        <v>441</v>
      </c>
      <c r="D51" s="10">
        <f>Planta!Q28/2</f>
        <v>303.5</v>
      </c>
      <c r="E51" s="10">
        <f>Planta!R28/2</f>
        <v>171</v>
      </c>
    </row>
    <row r="52">
      <c r="B52" s="13">
        <v>44958.0</v>
      </c>
      <c r="C52" s="10">
        <f t="shared" ref="C52:E52" si="25">C51</f>
        <v>441</v>
      </c>
      <c r="D52" s="10">
        <f t="shared" si="25"/>
        <v>303.5</v>
      </c>
      <c r="E52" s="10">
        <f t="shared" si="25"/>
        <v>171</v>
      </c>
    </row>
    <row r="53">
      <c r="B53" s="13">
        <v>44986.0</v>
      </c>
      <c r="C53" s="10">
        <f>Planta!P29/2</f>
        <v>1157</v>
      </c>
      <c r="D53" s="10">
        <f>Planta!Q29/2</f>
        <v>797</v>
      </c>
      <c r="E53" s="10">
        <f>Planta!R29/2</f>
        <v>448.5</v>
      </c>
    </row>
    <row r="54">
      <c r="B54" s="13">
        <v>45017.0</v>
      </c>
      <c r="C54" s="10">
        <f t="shared" ref="C54:E54" si="26">C53</f>
        <v>1157</v>
      </c>
      <c r="D54" s="10">
        <f t="shared" si="26"/>
        <v>797</v>
      </c>
      <c r="E54" s="10">
        <f t="shared" si="26"/>
        <v>448.5</v>
      </c>
    </row>
    <row r="55">
      <c r="B55" s="13">
        <v>45047.0</v>
      </c>
      <c r="C55" s="10">
        <f>Planta!P30/2</f>
        <v>1047</v>
      </c>
      <c r="D55" s="10">
        <f>Planta!Q30/2</f>
        <v>721</v>
      </c>
      <c r="E55" s="10">
        <f>Planta!R30/2</f>
        <v>406</v>
      </c>
    </row>
    <row r="56">
      <c r="B56" s="13">
        <v>45078.0</v>
      </c>
      <c r="C56" s="10">
        <f t="shared" ref="C56:E56" si="27">C55</f>
        <v>1047</v>
      </c>
      <c r="D56" s="10">
        <f t="shared" si="27"/>
        <v>721</v>
      </c>
      <c r="E56" s="10">
        <f t="shared" si="27"/>
        <v>406</v>
      </c>
    </row>
    <row r="57">
      <c r="B57" s="13">
        <v>45108.0</v>
      </c>
      <c r="C57" s="10">
        <f>Planta!P31/2</f>
        <v>716.5</v>
      </c>
      <c r="D57" s="10">
        <f>Planta!Q31/2</f>
        <v>493.5</v>
      </c>
      <c r="E57" s="10">
        <f>Planta!R31/2</f>
        <v>277.5</v>
      </c>
    </row>
    <row r="58">
      <c r="B58" s="13">
        <v>45139.0</v>
      </c>
      <c r="C58" s="10">
        <f t="shared" ref="C58:E58" si="28">C57</f>
        <v>716.5</v>
      </c>
      <c r="D58" s="10">
        <f t="shared" si="28"/>
        <v>493.5</v>
      </c>
      <c r="E58" s="10">
        <f t="shared" si="28"/>
        <v>277.5</v>
      </c>
    </row>
    <row r="59">
      <c r="B59" s="13">
        <v>45170.0</v>
      </c>
      <c r="C59" s="10">
        <f>Planta!P32/2</f>
        <v>1157</v>
      </c>
      <c r="D59" s="10">
        <f>Planta!Q32/2</f>
        <v>797</v>
      </c>
      <c r="E59" s="10">
        <f>Planta!R32/2</f>
        <v>448.5</v>
      </c>
    </row>
    <row r="60">
      <c r="B60" s="13">
        <v>45200.0</v>
      </c>
      <c r="C60" s="10">
        <f t="shared" ref="C60:E60" si="29">C59</f>
        <v>1157</v>
      </c>
      <c r="D60" s="10">
        <f t="shared" si="29"/>
        <v>797</v>
      </c>
      <c r="E60" s="10">
        <f t="shared" si="29"/>
        <v>448.5</v>
      </c>
    </row>
    <row r="61">
      <c r="B61" s="13">
        <v>45231.0</v>
      </c>
      <c r="C61" s="10">
        <f>Planta!P33/2</f>
        <v>4132.5</v>
      </c>
      <c r="D61" s="10">
        <f>Planta!Q33/2</f>
        <v>2846</v>
      </c>
      <c r="E61" s="10">
        <f>Planta!R33/2</f>
        <v>1602</v>
      </c>
    </row>
    <row r="62">
      <c r="B62" s="13">
        <v>45261.0</v>
      </c>
      <c r="C62" s="10">
        <f t="shared" ref="C62:E62" si="30">C61</f>
        <v>4132.5</v>
      </c>
      <c r="D62" s="10">
        <f t="shared" si="30"/>
        <v>2846</v>
      </c>
      <c r="E62" s="10">
        <f t="shared" si="30"/>
        <v>1602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6" width="9.88"/>
  </cols>
  <sheetData>
    <row r="1">
      <c r="A1" s="23" t="s">
        <v>28</v>
      </c>
      <c r="B1" s="24"/>
      <c r="C1" s="24"/>
      <c r="D1" s="24"/>
      <c r="E1" s="24"/>
      <c r="F1" s="25"/>
      <c r="G1" s="23" t="s">
        <v>29</v>
      </c>
      <c r="H1" s="24"/>
      <c r="I1" s="24"/>
      <c r="J1" s="24"/>
      <c r="K1" s="24"/>
      <c r="L1" s="2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6" t="s">
        <v>4</v>
      </c>
      <c r="B2" s="26">
        <v>2019.0</v>
      </c>
      <c r="C2" s="26">
        <v>2020.0</v>
      </c>
      <c r="D2" s="26">
        <v>2021.0</v>
      </c>
      <c r="E2" s="26">
        <v>2022.0</v>
      </c>
      <c r="F2" s="26">
        <v>2023.0</v>
      </c>
      <c r="G2" s="26">
        <v>2024.0</v>
      </c>
      <c r="H2" s="26">
        <v>2025.0</v>
      </c>
      <c r="I2" s="26">
        <v>2026.0</v>
      </c>
      <c r="J2" s="26">
        <v>2027.0</v>
      </c>
      <c r="K2" s="26">
        <v>2028.0</v>
      </c>
      <c r="L2" s="26">
        <v>2029.0</v>
      </c>
      <c r="M2" s="18"/>
      <c r="N2" s="18"/>
      <c r="O2" s="18"/>
      <c r="P2" s="18"/>
      <c r="Q2" s="18"/>
      <c r="R2" s="18"/>
      <c r="S2" s="16"/>
      <c r="T2" s="16"/>
      <c r="U2" s="16"/>
      <c r="V2" s="16"/>
      <c r="W2" s="16"/>
      <c r="X2" s="16"/>
      <c r="Y2" s="16"/>
      <c r="Z2" s="16"/>
    </row>
    <row r="3">
      <c r="A3" s="26" t="s">
        <v>30</v>
      </c>
      <c r="B3" s="19">
        <f>Produccion!C3</f>
        <v>261</v>
      </c>
      <c r="C3" s="19">
        <f>Produccion!C15</f>
        <v>315</v>
      </c>
      <c r="D3" s="19">
        <f>Produccion!C27</f>
        <v>370.5</v>
      </c>
      <c r="E3" s="19">
        <f>Produccion!C39</f>
        <v>399.5</v>
      </c>
      <c r="F3" s="19">
        <f>Produccion!C51</f>
        <v>441</v>
      </c>
      <c r="G3" s="19">
        <f t="shared" ref="G3:G14" si="1">TREND(B3:F3,$B$2:$F$2,$G$2:$L$2)</f>
        <v>490.75</v>
      </c>
      <c r="H3" s="19">
        <v>535.1999999999825</v>
      </c>
      <c r="I3" s="19">
        <v>579.6499999999796</v>
      </c>
      <c r="J3" s="19">
        <v>624.0999999999767</v>
      </c>
      <c r="K3" s="19">
        <v>668.5499999999593</v>
      </c>
      <c r="L3" s="19">
        <v>712.9999999999563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6" t="s">
        <v>31</v>
      </c>
      <c r="B4" s="19">
        <f>Produccion!C4</f>
        <v>261</v>
      </c>
      <c r="C4" s="19">
        <f>Produccion!C16</f>
        <v>315</v>
      </c>
      <c r="D4" s="19">
        <f>Produccion!C28</f>
        <v>370.5</v>
      </c>
      <c r="E4" s="19">
        <f>Produccion!C40</f>
        <v>399.5</v>
      </c>
      <c r="F4" s="19">
        <f>Produccion!C52</f>
        <v>441</v>
      </c>
      <c r="G4" s="19">
        <f t="shared" si="1"/>
        <v>490.75</v>
      </c>
      <c r="H4" s="19">
        <v>535.1999999999825</v>
      </c>
      <c r="I4" s="19">
        <v>579.6499999999796</v>
      </c>
      <c r="J4" s="19">
        <v>624.0999999999767</v>
      </c>
      <c r="K4" s="19">
        <v>668.5499999999593</v>
      </c>
      <c r="L4" s="19">
        <v>712.9999999999563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6" t="s">
        <v>32</v>
      </c>
      <c r="B5" s="19">
        <f>Produccion!C5</f>
        <v>685</v>
      </c>
      <c r="C5" s="19">
        <f>Produccion!C17</f>
        <v>827</v>
      </c>
      <c r="D5" s="19">
        <f>Produccion!C29</f>
        <v>972</v>
      </c>
      <c r="E5" s="19">
        <f>Produccion!C41</f>
        <v>1049</v>
      </c>
      <c r="F5" s="19">
        <f>Produccion!C53</f>
        <v>1157</v>
      </c>
      <c r="G5" s="19">
        <f t="shared" si="1"/>
        <v>1287.8</v>
      </c>
      <c r="H5" s="19">
        <v>1404.399999999965</v>
      </c>
      <c r="I5" s="19">
        <v>1520.9999999999418</v>
      </c>
      <c r="J5" s="19">
        <v>1637.5999999999476</v>
      </c>
      <c r="K5" s="19">
        <v>1754.1999999999243</v>
      </c>
      <c r="L5" s="19">
        <v>1870.799999999901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6" t="s">
        <v>33</v>
      </c>
      <c r="B6" s="19">
        <f>Produccion!C6</f>
        <v>685</v>
      </c>
      <c r="C6" s="19">
        <f>Produccion!C18</f>
        <v>827</v>
      </c>
      <c r="D6" s="19">
        <f>Produccion!C30</f>
        <v>972</v>
      </c>
      <c r="E6" s="19">
        <f>Produccion!C42</f>
        <v>1049</v>
      </c>
      <c r="F6" s="19">
        <f>Produccion!C54</f>
        <v>1157</v>
      </c>
      <c r="G6" s="19">
        <f t="shared" si="1"/>
        <v>1287.8</v>
      </c>
      <c r="H6" s="19">
        <v>1404.399999999965</v>
      </c>
      <c r="I6" s="19">
        <v>1520.9999999999418</v>
      </c>
      <c r="J6" s="19">
        <v>1637.5999999999476</v>
      </c>
      <c r="K6" s="19">
        <v>1754.1999999999243</v>
      </c>
      <c r="L6" s="19">
        <v>1870.799999999901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6" t="s">
        <v>34</v>
      </c>
      <c r="B7" s="19">
        <f>Produccion!C7</f>
        <v>620</v>
      </c>
      <c r="C7" s="19">
        <f>Produccion!C19</f>
        <v>748</v>
      </c>
      <c r="D7" s="19">
        <f>Produccion!C31</f>
        <v>879.5</v>
      </c>
      <c r="E7" s="19">
        <f>Produccion!C43</f>
        <v>949</v>
      </c>
      <c r="F7" s="19">
        <f>Produccion!C55</f>
        <v>1047</v>
      </c>
      <c r="G7" s="19">
        <f t="shared" si="1"/>
        <v>1165.2</v>
      </c>
      <c r="H7" s="19">
        <v>1270.6999999999825</v>
      </c>
      <c r="I7" s="19">
        <v>1376.1999999999825</v>
      </c>
      <c r="J7" s="19">
        <v>1481.6999999999534</v>
      </c>
      <c r="K7" s="19">
        <v>1587.1999999999243</v>
      </c>
      <c r="L7" s="19">
        <v>1692.6999999999243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6" t="s">
        <v>35</v>
      </c>
      <c r="B8" s="19">
        <f>Produccion!C8</f>
        <v>620</v>
      </c>
      <c r="C8" s="19">
        <f>Produccion!C20</f>
        <v>748</v>
      </c>
      <c r="D8" s="19">
        <f>Produccion!C32</f>
        <v>879.5</v>
      </c>
      <c r="E8" s="19">
        <f>Produccion!C44</f>
        <v>949</v>
      </c>
      <c r="F8" s="19">
        <f>Produccion!C56</f>
        <v>1047</v>
      </c>
      <c r="G8" s="19">
        <f t="shared" si="1"/>
        <v>1165.2</v>
      </c>
      <c r="H8" s="19">
        <v>1270.6999999999825</v>
      </c>
      <c r="I8" s="19">
        <v>1376.1999999999825</v>
      </c>
      <c r="J8" s="19">
        <v>1481.6999999999534</v>
      </c>
      <c r="K8" s="19">
        <v>1587.1999999999243</v>
      </c>
      <c r="L8" s="19">
        <v>1692.6999999999243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6" t="s">
        <v>36</v>
      </c>
      <c r="B9" s="19">
        <f>Produccion!C9</f>
        <v>424</v>
      </c>
      <c r="C9" s="19">
        <f>Produccion!C21</f>
        <v>512</v>
      </c>
      <c r="D9" s="19">
        <f>Produccion!C33</f>
        <v>601.5</v>
      </c>
      <c r="E9" s="19">
        <f>Produccion!C45</f>
        <v>649.5</v>
      </c>
      <c r="F9" s="19">
        <f>Produccion!C57</f>
        <v>716.5</v>
      </c>
      <c r="G9" s="19">
        <f t="shared" si="1"/>
        <v>797.45</v>
      </c>
      <c r="H9" s="19">
        <v>869.6999999999825</v>
      </c>
      <c r="I9" s="19">
        <v>941.9499999999534</v>
      </c>
      <c r="J9" s="19">
        <v>1014.1999999999534</v>
      </c>
      <c r="K9" s="19">
        <v>1086.4499999999243</v>
      </c>
      <c r="L9" s="19">
        <v>1158.6999999999243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6" t="s">
        <v>37</v>
      </c>
      <c r="B10" s="19">
        <f>Produccion!C10</f>
        <v>424</v>
      </c>
      <c r="C10" s="19">
        <f>Produccion!C22</f>
        <v>512</v>
      </c>
      <c r="D10" s="19">
        <f>Produccion!C34</f>
        <v>601.5</v>
      </c>
      <c r="E10" s="19">
        <f>Produccion!C46</f>
        <v>649.5</v>
      </c>
      <c r="F10" s="19">
        <f>Produccion!C58</f>
        <v>716.5</v>
      </c>
      <c r="G10" s="19">
        <f t="shared" si="1"/>
        <v>797.45</v>
      </c>
      <c r="H10" s="19">
        <v>869.6999999999825</v>
      </c>
      <c r="I10" s="19">
        <v>941.9499999999534</v>
      </c>
      <c r="J10" s="19">
        <v>1014.1999999999534</v>
      </c>
      <c r="K10" s="19">
        <v>1086.4499999999243</v>
      </c>
      <c r="L10" s="19">
        <v>1158.6999999999243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6" t="s">
        <v>38</v>
      </c>
      <c r="B11" s="19">
        <f>Produccion!C11</f>
        <v>685</v>
      </c>
      <c r="C11" s="19">
        <f>Produccion!C23</f>
        <v>827</v>
      </c>
      <c r="D11" s="19">
        <f>Produccion!C35</f>
        <v>972</v>
      </c>
      <c r="E11" s="19">
        <f>Produccion!C47</f>
        <v>1049</v>
      </c>
      <c r="F11" s="19">
        <f>Produccion!C59</f>
        <v>1157</v>
      </c>
      <c r="G11" s="19">
        <f t="shared" si="1"/>
        <v>1287.8</v>
      </c>
      <c r="H11" s="19">
        <v>1404.399999999965</v>
      </c>
      <c r="I11" s="19">
        <v>1520.9999999999418</v>
      </c>
      <c r="J11" s="19">
        <v>1637.5999999999476</v>
      </c>
      <c r="K11" s="19">
        <v>1754.1999999999243</v>
      </c>
      <c r="L11" s="19">
        <v>1870.799999999901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6" t="s">
        <v>39</v>
      </c>
      <c r="B12" s="19">
        <f>Produccion!C12</f>
        <v>685</v>
      </c>
      <c r="C12" s="19">
        <f>Produccion!C24</f>
        <v>827</v>
      </c>
      <c r="D12" s="19">
        <f>Produccion!C36</f>
        <v>972</v>
      </c>
      <c r="E12" s="19">
        <f>Produccion!C48</f>
        <v>1049</v>
      </c>
      <c r="F12" s="19">
        <f>Produccion!C60</f>
        <v>1157</v>
      </c>
      <c r="G12" s="19">
        <f t="shared" si="1"/>
        <v>1287.8</v>
      </c>
      <c r="H12" s="19">
        <v>1404.399999999965</v>
      </c>
      <c r="I12" s="19">
        <v>1520.9999999999418</v>
      </c>
      <c r="J12" s="19">
        <v>1637.5999999999476</v>
      </c>
      <c r="K12" s="19">
        <v>1754.1999999999243</v>
      </c>
      <c r="L12" s="19">
        <v>1870.799999999901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6" t="s">
        <v>40</v>
      </c>
      <c r="B13" s="19">
        <f>Produccion!C13</f>
        <v>2447</v>
      </c>
      <c r="C13" s="19">
        <f>Produccion!C25</f>
        <v>2953</v>
      </c>
      <c r="D13" s="19">
        <f>Produccion!C37</f>
        <v>3471.5</v>
      </c>
      <c r="E13" s="19">
        <f>Produccion!C49</f>
        <v>3746.5</v>
      </c>
      <c r="F13" s="19">
        <f>Produccion!C61</f>
        <v>4132.5</v>
      </c>
      <c r="G13" s="19">
        <f t="shared" si="1"/>
        <v>4599.45</v>
      </c>
      <c r="H13" s="19">
        <v>5015.899999999907</v>
      </c>
      <c r="I13" s="19">
        <v>5432.34999999986</v>
      </c>
      <c r="J13" s="19">
        <v>5848.799999999697</v>
      </c>
      <c r="K13" s="19">
        <v>6265.249999999651</v>
      </c>
      <c r="L13" s="19">
        <v>6681.699999999604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6" t="s">
        <v>41</v>
      </c>
      <c r="B14" s="19">
        <f>Produccion!C14</f>
        <v>2447</v>
      </c>
      <c r="C14" s="19">
        <f>Produccion!C26</f>
        <v>2953</v>
      </c>
      <c r="D14" s="19">
        <f>Produccion!C38</f>
        <v>3471.5</v>
      </c>
      <c r="E14" s="19">
        <f>Produccion!C50</f>
        <v>3746.5</v>
      </c>
      <c r="F14" s="19">
        <f>Produccion!C62</f>
        <v>4132.5</v>
      </c>
      <c r="G14" s="19">
        <f t="shared" si="1"/>
        <v>4599.45</v>
      </c>
      <c r="H14" s="19">
        <v>5015.899999999907</v>
      </c>
      <c r="I14" s="19">
        <v>5432.34999999986</v>
      </c>
      <c r="J14" s="19">
        <v>5848.799999999697</v>
      </c>
      <c r="K14" s="19">
        <v>6265.249999999651</v>
      </c>
      <c r="L14" s="19">
        <v>6681.699999999604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3" t="s">
        <v>42</v>
      </c>
      <c r="B16" s="24"/>
      <c r="C16" s="24"/>
      <c r="D16" s="24"/>
      <c r="E16" s="24"/>
      <c r="F16" s="25"/>
      <c r="G16" s="23" t="s">
        <v>29</v>
      </c>
      <c r="H16" s="24"/>
      <c r="I16" s="24"/>
      <c r="J16" s="24"/>
      <c r="K16" s="24"/>
      <c r="L16" s="2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6" t="s">
        <v>4</v>
      </c>
      <c r="B17" s="26">
        <v>2019.0</v>
      </c>
      <c r="C17" s="26">
        <v>2020.0</v>
      </c>
      <c r="D17" s="26">
        <v>2021.0</v>
      </c>
      <c r="E17" s="26">
        <v>2022.0</v>
      </c>
      <c r="F17" s="26">
        <v>2023.0</v>
      </c>
      <c r="G17" s="26">
        <v>2024.0</v>
      </c>
      <c r="H17" s="26">
        <v>2025.0</v>
      </c>
      <c r="I17" s="26">
        <v>2026.0</v>
      </c>
      <c r="J17" s="26">
        <v>2027.0</v>
      </c>
      <c r="K17" s="26">
        <v>2028.0</v>
      </c>
      <c r="L17" s="26">
        <v>2029.0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6" t="s">
        <v>30</v>
      </c>
      <c r="B18" s="19">
        <f>Produccion!D3</f>
        <v>180</v>
      </c>
      <c r="C18" s="19">
        <f>Produccion!D15</f>
        <v>217</v>
      </c>
      <c r="D18" s="19">
        <f>Produccion!D27</f>
        <v>255</v>
      </c>
      <c r="E18" s="19">
        <f>Produccion!D39</f>
        <v>275</v>
      </c>
      <c r="F18" s="19">
        <f>Produccion!D51</f>
        <v>303.5</v>
      </c>
      <c r="G18" s="19">
        <f t="shared" ref="G18:G29" si="2">TREND(B18:F18,$B$17:$F$17,$G$17:$L$17)</f>
        <v>337.6</v>
      </c>
      <c r="H18" s="19">
        <v>368.099999999984</v>
      </c>
      <c r="I18" s="19">
        <v>398.599999999984</v>
      </c>
      <c r="J18" s="19">
        <v>429.0999999999767</v>
      </c>
      <c r="K18" s="19">
        <v>459.59999999996944</v>
      </c>
      <c r="L18" s="19">
        <v>490.09999999996944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6" t="s">
        <v>31</v>
      </c>
      <c r="B19" s="19">
        <f>Produccion!D4</f>
        <v>180</v>
      </c>
      <c r="C19" s="19">
        <f>Produccion!D16</f>
        <v>217</v>
      </c>
      <c r="D19" s="19">
        <f>Produccion!D28</f>
        <v>255</v>
      </c>
      <c r="E19" s="19">
        <f>Produccion!D40</f>
        <v>275</v>
      </c>
      <c r="F19" s="19">
        <f>Produccion!D52</f>
        <v>303.5</v>
      </c>
      <c r="G19" s="19">
        <f t="shared" si="2"/>
        <v>337.6</v>
      </c>
      <c r="H19" s="19">
        <v>368.099999999984</v>
      </c>
      <c r="I19" s="19">
        <v>398.599999999984</v>
      </c>
      <c r="J19" s="19">
        <v>429.0999999999767</v>
      </c>
      <c r="K19" s="19">
        <v>459.59999999996944</v>
      </c>
      <c r="L19" s="19">
        <v>490.09999999996944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6" t="s">
        <v>32</v>
      </c>
      <c r="B20" s="19">
        <f>Produccion!D5</f>
        <v>472</v>
      </c>
      <c r="C20" s="19">
        <f>Produccion!D17</f>
        <v>569.5</v>
      </c>
      <c r="D20" s="19">
        <f>Produccion!D29</f>
        <v>669.5</v>
      </c>
      <c r="E20" s="19">
        <f>Produccion!D41</f>
        <v>722.5</v>
      </c>
      <c r="F20" s="19">
        <f>Produccion!D53</f>
        <v>797</v>
      </c>
      <c r="G20" s="19">
        <f t="shared" si="2"/>
        <v>887</v>
      </c>
      <c r="H20" s="19">
        <v>967.3000000000175</v>
      </c>
      <c r="I20" s="19">
        <v>1047.6000000000058</v>
      </c>
      <c r="J20" s="19">
        <v>1127.899999999965</v>
      </c>
      <c r="K20" s="19">
        <v>1208.1999999999534</v>
      </c>
      <c r="L20" s="19">
        <v>1288.4999999999418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6" t="s">
        <v>33</v>
      </c>
      <c r="B21" s="19">
        <f>Produccion!D6</f>
        <v>472</v>
      </c>
      <c r="C21" s="19">
        <f>Produccion!D18</f>
        <v>569.5</v>
      </c>
      <c r="D21" s="19">
        <f>Produccion!D30</f>
        <v>669.5</v>
      </c>
      <c r="E21" s="19">
        <f>Produccion!D42</f>
        <v>722.5</v>
      </c>
      <c r="F21" s="19">
        <f>Produccion!D54</f>
        <v>797</v>
      </c>
      <c r="G21" s="19">
        <f t="shared" si="2"/>
        <v>887</v>
      </c>
      <c r="H21" s="19">
        <v>967.3000000000175</v>
      </c>
      <c r="I21" s="19">
        <v>1047.6000000000058</v>
      </c>
      <c r="J21" s="19">
        <v>1127.899999999965</v>
      </c>
      <c r="K21" s="19">
        <v>1208.1999999999534</v>
      </c>
      <c r="L21" s="19">
        <v>1288.4999999999418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6" t="s">
        <v>34</v>
      </c>
      <c r="B22" s="19">
        <f>Produccion!D7</f>
        <v>427</v>
      </c>
      <c r="C22" s="19">
        <f>Produccion!D19</f>
        <v>515</v>
      </c>
      <c r="D22" s="19">
        <f>Produccion!D31</f>
        <v>605.5</v>
      </c>
      <c r="E22" s="19">
        <f>Produccion!D43</f>
        <v>653.5</v>
      </c>
      <c r="F22" s="19">
        <f>Produccion!D55</f>
        <v>721</v>
      </c>
      <c r="G22" s="19">
        <f t="shared" si="2"/>
        <v>802.35</v>
      </c>
      <c r="H22" s="19">
        <v>874.9999999999709</v>
      </c>
      <c r="I22" s="19">
        <v>947.6499999999651</v>
      </c>
      <c r="J22" s="19">
        <v>1020.2999999999593</v>
      </c>
      <c r="K22" s="19">
        <v>1092.9499999999534</v>
      </c>
      <c r="L22" s="19">
        <v>1165.5999999999185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6" t="s">
        <v>35</v>
      </c>
      <c r="B23" s="19">
        <f>Produccion!D8</f>
        <v>427</v>
      </c>
      <c r="C23" s="19">
        <f>Produccion!D20</f>
        <v>515</v>
      </c>
      <c r="D23" s="19">
        <f>Produccion!D32</f>
        <v>605.5</v>
      </c>
      <c r="E23" s="19">
        <f>Produccion!D44</f>
        <v>653.5</v>
      </c>
      <c r="F23" s="19">
        <f>Produccion!D56</f>
        <v>721</v>
      </c>
      <c r="G23" s="19">
        <f t="shared" si="2"/>
        <v>802.35</v>
      </c>
      <c r="H23" s="19">
        <v>874.9999999999709</v>
      </c>
      <c r="I23" s="19">
        <v>947.6499999999651</v>
      </c>
      <c r="J23" s="19">
        <v>1020.2999999999593</v>
      </c>
      <c r="K23" s="19">
        <v>1092.9499999999534</v>
      </c>
      <c r="L23" s="19">
        <v>1165.5999999999185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6" t="s">
        <v>36</v>
      </c>
      <c r="B24" s="19">
        <f>Produccion!D9</f>
        <v>292</v>
      </c>
      <c r="C24" s="19">
        <f>Produccion!D21</f>
        <v>352.5</v>
      </c>
      <c r="D24" s="19">
        <f>Produccion!D33</f>
        <v>414.5</v>
      </c>
      <c r="E24" s="19">
        <f>Produccion!D45</f>
        <v>447</v>
      </c>
      <c r="F24" s="19">
        <f>Produccion!D57</f>
        <v>493.5</v>
      </c>
      <c r="G24" s="19">
        <f t="shared" si="2"/>
        <v>549.15</v>
      </c>
      <c r="H24" s="19">
        <v>598.8999999999942</v>
      </c>
      <c r="I24" s="19">
        <v>648.6499999999942</v>
      </c>
      <c r="J24" s="19">
        <v>698.3999999999796</v>
      </c>
      <c r="K24" s="19">
        <v>748.1499999999796</v>
      </c>
      <c r="L24" s="19">
        <v>797.8999999999651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6" t="s">
        <v>37</v>
      </c>
      <c r="B25" s="19">
        <f>Produccion!D10</f>
        <v>292</v>
      </c>
      <c r="C25" s="19">
        <f>Produccion!D22</f>
        <v>352.5</v>
      </c>
      <c r="D25" s="19">
        <f>Produccion!D34</f>
        <v>414.5</v>
      </c>
      <c r="E25" s="19">
        <f>Produccion!D46</f>
        <v>447</v>
      </c>
      <c r="F25" s="19">
        <f>Produccion!D58</f>
        <v>493.5</v>
      </c>
      <c r="G25" s="19">
        <f t="shared" si="2"/>
        <v>549.15</v>
      </c>
      <c r="H25" s="19">
        <v>598.8999999999942</v>
      </c>
      <c r="I25" s="19">
        <v>648.6499999999942</v>
      </c>
      <c r="J25" s="19">
        <v>698.3999999999796</v>
      </c>
      <c r="K25" s="19">
        <v>748.1499999999796</v>
      </c>
      <c r="L25" s="19">
        <v>797.8999999999651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6" t="s">
        <v>38</v>
      </c>
      <c r="B26" s="19">
        <f>Produccion!D11</f>
        <v>472</v>
      </c>
      <c r="C26" s="19">
        <f>Produccion!D23</f>
        <v>569.5</v>
      </c>
      <c r="D26" s="19">
        <f>Produccion!D35</f>
        <v>669.5</v>
      </c>
      <c r="E26" s="19">
        <f>Produccion!D47</f>
        <v>722.5</v>
      </c>
      <c r="F26" s="19">
        <f>Produccion!D59</f>
        <v>797</v>
      </c>
      <c r="G26" s="19">
        <f t="shared" si="2"/>
        <v>887</v>
      </c>
      <c r="H26" s="19">
        <v>967.3000000000175</v>
      </c>
      <c r="I26" s="19">
        <v>1047.6000000000058</v>
      </c>
      <c r="J26" s="19">
        <v>1127.899999999965</v>
      </c>
      <c r="K26" s="19">
        <v>1208.1999999999534</v>
      </c>
      <c r="L26" s="19">
        <v>1288.4999999999418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6" t="s">
        <v>39</v>
      </c>
      <c r="B27" s="19">
        <f>Produccion!D12</f>
        <v>472</v>
      </c>
      <c r="C27" s="19">
        <f>Produccion!D24</f>
        <v>569.5</v>
      </c>
      <c r="D27" s="19">
        <f>Produccion!D36</f>
        <v>669.5</v>
      </c>
      <c r="E27" s="19">
        <f>Produccion!D48</f>
        <v>722.5</v>
      </c>
      <c r="F27" s="19">
        <f>Produccion!D60</f>
        <v>797</v>
      </c>
      <c r="G27" s="19">
        <f t="shared" si="2"/>
        <v>887</v>
      </c>
      <c r="H27" s="19">
        <v>967.3000000000175</v>
      </c>
      <c r="I27" s="19">
        <v>1047.6000000000058</v>
      </c>
      <c r="J27" s="19">
        <v>1127.899999999965</v>
      </c>
      <c r="K27" s="19">
        <v>1208.1999999999534</v>
      </c>
      <c r="L27" s="19">
        <v>1288.4999999999418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26" t="s">
        <v>40</v>
      </c>
      <c r="B28" s="19">
        <f>Produccion!D13</f>
        <v>1685.5</v>
      </c>
      <c r="C28" s="19">
        <f>Produccion!D25</f>
        <v>2033.5</v>
      </c>
      <c r="D28" s="19">
        <f>Produccion!D37</f>
        <v>2391</v>
      </c>
      <c r="E28" s="19">
        <f>Produccion!D49</f>
        <v>2580</v>
      </c>
      <c r="F28" s="19">
        <f>Produccion!D61</f>
        <v>2846</v>
      </c>
      <c r="G28" s="19">
        <f t="shared" si="2"/>
        <v>3167.45</v>
      </c>
      <c r="H28" s="19">
        <v>3454.1999999999534</v>
      </c>
      <c r="I28" s="19">
        <v>3740.949999999837</v>
      </c>
      <c r="J28" s="19">
        <v>4027.699999999837</v>
      </c>
      <c r="K28" s="19">
        <v>4314.449999999721</v>
      </c>
      <c r="L28" s="19">
        <v>4601.199999999721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6" t="s">
        <v>41</v>
      </c>
      <c r="B29" s="19">
        <f>Produccion!D14</f>
        <v>1685.5</v>
      </c>
      <c r="C29" s="19">
        <f>Produccion!D26</f>
        <v>2033.5</v>
      </c>
      <c r="D29" s="19">
        <f>Produccion!D38</f>
        <v>2391</v>
      </c>
      <c r="E29" s="19">
        <f>Produccion!D50</f>
        <v>2580</v>
      </c>
      <c r="F29" s="19">
        <f>Produccion!D62</f>
        <v>2846</v>
      </c>
      <c r="G29" s="19">
        <f t="shared" si="2"/>
        <v>3167.45</v>
      </c>
      <c r="H29" s="19">
        <v>3454.1999999999534</v>
      </c>
      <c r="I29" s="19">
        <v>3740.949999999837</v>
      </c>
      <c r="J29" s="19">
        <v>4027.699999999837</v>
      </c>
      <c r="K29" s="19">
        <v>4314.449999999721</v>
      </c>
      <c r="L29" s="19">
        <v>4601.199999999721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3" t="s">
        <v>43</v>
      </c>
      <c r="B31" s="24"/>
      <c r="C31" s="24"/>
      <c r="D31" s="24"/>
      <c r="E31" s="24"/>
      <c r="F31" s="25"/>
      <c r="G31" s="23" t="s">
        <v>29</v>
      </c>
      <c r="H31" s="24"/>
      <c r="I31" s="24"/>
      <c r="J31" s="24"/>
      <c r="K31" s="24"/>
      <c r="L31" s="2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6" t="s">
        <v>4</v>
      </c>
      <c r="B32" s="26">
        <v>2019.0</v>
      </c>
      <c r="C32" s="26">
        <v>2020.0</v>
      </c>
      <c r="D32" s="26">
        <v>2021.0</v>
      </c>
      <c r="E32" s="26">
        <v>2022.0</v>
      </c>
      <c r="F32" s="26">
        <v>2023.0</v>
      </c>
      <c r="G32" s="26">
        <v>2024.0</v>
      </c>
      <c r="H32" s="26">
        <v>2025.0</v>
      </c>
      <c r="I32" s="26">
        <v>2026.0</v>
      </c>
      <c r="J32" s="26">
        <v>2027.0</v>
      </c>
      <c r="K32" s="26">
        <v>2028.0</v>
      </c>
      <c r="L32" s="26">
        <v>2029.0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6" t="s">
        <v>30</v>
      </c>
      <c r="B33" s="19">
        <f>Produccion!E3</f>
        <v>101</v>
      </c>
      <c r="C33" s="19">
        <f>Produccion!E15</f>
        <v>122</v>
      </c>
      <c r="D33" s="19">
        <f>Produccion!E27</f>
        <v>143.5</v>
      </c>
      <c r="E33" s="19">
        <f>Produccion!E39</f>
        <v>155</v>
      </c>
      <c r="F33" s="19">
        <f>Produccion!E51</f>
        <v>171</v>
      </c>
      <c r="G33" s="19">
        <f t="shared" ref="G33:G44" si="3">TREND(B33:F33,$B$32:$F$32,$G$32:$L$32)</f>
        <v>190.4</v>
      </c>
      <c r="H33" s="19">
        <v>207.6999999999971</v>
      </c>
      <c r="I33" s="19">
        <v>224.99999999999272</v>
      </c>
      <c r="J33" s="19">
        <v>242.29999999998836</v>
      </c>
      <c r="K33" s="19">
        <v>259.599999999984</v>
      </c>
      <c r="L33" s="19">
        <v>276.8999999999796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26" t="s">
        <v>31</v>
      </c>
      <c r="B34" s="19">
        <f>Produccion!E4</f>
        <v>101</v>
      </c>
      <c r="C34" s="19">
        <f>Produccion!E16</f>
        <v>122</v>
      </c>
      <c r="D34" s="19">
        <f>Produccion!E28</f>
        <v>143.5</v>
      </c>
      <c r="E34" s="19">
        <f>Produccion!E40</f>
        <v>155</v>
      </c>
      <c r="F34" s="19">
        <f>Produccion!E52</f>
        <v>171</v>
      </c>
      <c r="G34" s="19">
        <f t="shared" si="3"/>
        <v>190.4</v>
      </c>
      <c r="H34" s="19">
        <v>207.6999999999971</v>
      </c>
      <c r="I34" s="19">
        <v>224.99999999999272</v>
      </c>
      <c r="J34" s="19">
        <v>242.29999999998836</v>
      </c>
      <c r="K34" s="19">
        <v>259.599999999984</v>
      </c>
      <c r="L34" s="19">
        <v>276.8999999999796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6" t="s">
        <v>32</v>
      </c>
      <c r="B35" s="19">
        <f>Produccion!E5</f>
        <v>265.5</v>
      </c>
      <c r="C35" s="19">
        <f>Produccion!E17</f>
        <v>320.5</v>
      </c>
      <c r="D35" s="19">
        <f>Produccion!E29</f>
        <v>377</v>
      </c>
      <c r="E35" s="19">
        <f>Produccion!E41</f>
        <v>406.5</v>
      </c>
      <c r="F35" s="19">
        <f>Produccion!E53</f>
        <v>448.5</v>
      </c>
      <c r="G35" s="19">
        <f t="shared" si="3"/>
        <v>499.2</v>
      </c>
      <c r="H35" s="19">
        <v>544.3999999999942</v>
      </c>
      <c r="I35" s="19">
        <v>589.5999999999767</v>
      </c>
      <c r="J35" s="19">
        <v>634.7999999999738</v>
      </c>
      <c r="K35" s="19">
        <v>679.9999999999709</v>
      </c>
      <c r="L35" s="19">
        <v>725.1999999999534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6" t="s">
        <v>33</v>
      </c>
      <c r="B36" s="19">
        <f>Produccion!E6</f>
        <v>265.5</v>
      </c>
      <c r="C36" s="19">
        <f>Produccion!E18</f>
        <v>320.5</v>
      </c>
      <c r="D36" s="19">
        <f>Produccion!E30</f>
        <v>377</v>
      </c>
      <c r="E36" s="19">
        <f>Produccion!E42</f>
        <v>406.5</v>
      </c>
      <c r="F36" s="19">
        <f>Produccion!E54</f>
        <v>448.5</v>
      </c>
      <c r="G36" s="19">
        <f t="shared" si="3"/>
        <v>499.2</v>
      </c>
      <c r="H36" s="19">
        <v>544.3999999999942</v>
      </c>
      <c r="I36" s="19">
        <v>589.5999999999767</v>
      </c>
      <c r="J36" s="19">
        <v>634.7999999999738</v>
      </c>
      <c r="K36" s="19">
        <v>679.9999999999709</v>
      </c>
      <c r="L36" s="19">
        <v>725.1999999999534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6" t="s">
        <v>34</v>
      </c>
      <c r="B37" s="19">
        <f>Produccion!E7</f>
        <v>240.5</v>
      </c>
      <c r="C37" s="19">
        <f>Produccion!E19</f>
        <v>290</v>
      </c>
      <c r="D37" s="19">
        <f>Produccion!E31</f>
        <v>341</v>
      </c>
      <c r="E37" s="19">
        <f>Produccion!E43</f>
        <v>368</v>
      </c>
      <c r="F37" s="19">
        <f>Produccion!E55</f>
        <v>406</v>
      </c>
      <c r="G37" s="19">
        <f t="shared" si="3"/>
        <v>451.8</v>
      </c>
      <c r="H37" s="19">
        <v>492.69999999998254</v>
      </c>
      <c r="I37" s="19">
        <v>533.5999999999767</v>
      </c>
      <c r="J37" s="19">
        <v>574.4999999999709</v>
      </c>
      <c r="K37" s="19">
        <v>615.3999999999651</v>
      </c>
      <c r="L37" s="19">
        <v>656.2999999999593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6" t="s">
        <v>35</v>
      </c>
      <c r="B38" s="19">
        <f>Produccion!E8</f>
        <v>240.5</v>
      </c>
      <c r="C38" s="19">
        <f>Produccion!E20</f>
        <v>290</v>
      </c>
      <c r="D38" s="19">
        <f>Produccion!E32</f>
        <v>341</v>
      </c>
      <c r="E38" s="19">
        <f>Produccion!E44</f>
        <v>368</v>
      </c>
      <c r="F38" s="19">
        <f>Produccion!E56</f>
        <v>406</v>
      </c>
      <c r="G38" s="19">
        <f t="shared" si="3"/>
        <v>451.8</v>
      </c>
      <c r="H38" s="19">
        <v>492.69999999998254</v>
      </c>
      <c r="I38" s="19">
        <v>533.5999999999767</v>
      </c>
      <c r="J38" s="19">
        <v>574.4999999999709</v>
      </c>
      <c r="K38" s="19">
        <v>615.3999999999651</v>
      </c>
      <c r="L38" s="19">
        <v>656.2999999999593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26" t="s">
        <v>36</v>
      </c>
      <c r="B39" s="19">
        <f>Produccion!E9</f>
        <v>164.5</v>
      </c>
      <c r="C39" s="19">
        <f>Produccion!E21</f>
        <v>198.5</v>
      </c>
      <c r="D39" s="19">
        <f>Produccion!E33</f>
        <v>233</v>
      </c>
      <c r="E39" s="19">
        <f>Produccion!E45</f>
        <v>251.5</v>
      </c>
      <c r="F39" s="19">
        <f>Produccion!E57</f>
        <v>277.5</v>
      </c>
      <c r="G39" s="19">
        <f t="shared" si="3"/>
        <v>308.7</v>
      </c>
      <c r="H39" s="19">
        <v>336.59999999999854</v>
      </c>
      <c r="I39" s="19">
        <v>364.4999999999927</v>
      </c>
      <c r="J39" s="19">
        <v>392.3999999999869</v>
      </c>
      <c r="K39" s="19">
        <v>420.2999999999811</v>
      </c>
      <c r="L39" s="19">
        <v>448.19999999997526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26" t="s">
        <v>37</v>
      </c>
      <c r="B40" s="19">
        <f>Produccion!E10</f>
        <v>164.5</v>
      </c>
      <c r="C40" s="19">
        <f>Produccion!E22</f>
        <v>198.5</v>
      </c>
      <c r="D40" s="19">
        <f>Produccion!E34</f>
        <v>233</v>
      </c>
      <c r="E40" s="19">
        <f>Produccion!E46</f>
        <v>251.5</v>
      </c>
      <c r="F40" s="19">
        <f>Produccion!E58</f>
        <v>277.5</v>
      </c>
      <c r="G40" s="19">
        <f t="shared" si="3"/>
        <v>308.7</v>
      </c>
      <c r="H40" s="19">
        <v>336.59999999999854</v>
      </c>
      <c r="I40" s="19">
        <v>364.4999999999927</v>
      </c>
      <c r="J40" s="19">
        <v>392.3999999999869</v>
      </c>
      <c r="K40" s="19">
        <v>420.2999999999811</v>
      </c>
      <c r="L40" s="19">
        <v>448.19999999997526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26" t="s">
        <v>38</v>
      </c>
      <c r="B41" s="19">
        <f>Produccion!E11</f>
        <v>265.5</v>
      </c>
      <c r="C41" s="19">
        <f>Produccion!E23</f>
        <v>320.5</v>
      </c>
      <c r="D41" s="19">
        <f>Produccion!E35</f>
        <v>377</v>
      </c>
      <c r="E41" s="19">
        <f>Produccion!E47</f>
        <v>406.5</v>
      </c>
      <c r="F41" s="19">
        <f>Produccion!E59</f>
        <v>448.5</v>
      </c>
      <c r="G41" s="19">
        <f t="shared" si="3"/>
        <v>499.2</v>
      </c>
      <c r="H41" s="19">
        <v>544.3999999999942</v>
      </c>
      <c r="I41" s="19">
        <v>589.5999999999767</v>
      </c>
      <c r="J41" s="19">
        <v>634.7999999999738</v>
      </c>
      <c r="K41" s="19">
        <v>679.9999999999709</v>
      </c>
      <c r="L41" s="19">
        <v>725.1999999999534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26" t="s">
        <v>39</v>
      </c>
      <c r="B42" s="19">
        <f>Produccion!E12</f>
        <v>265.5</v>
      </c>
      <c r="C42" s="19">
        <f>Produccion!E24</f>
        <v>320.5</v>
      </c>
      <c r="D42" s="19">
        <f>Produccion!E36</f>
        <v>377</v>
      </c>
      <c r="E42" s="19">
        <f>Produccion!E48</f>
        <v>406.5</v>
      </c>
      <c r="F42" s="19">
        <f>Produccion!E60</f>
        <v>448.5</v>
      </c>
      <c r="G42" s="19">
        <f t="shared" si="3"/>
        <v>499.2</v>
      </c>
      <c r="H42" s="19">
        <v>544.3999999999942</v>
      </c>
      <c r="I42" s="19">
        <v>589.5999999999767</v>
      </c>
      <c r="J42" s="19">
        <v>634.7999999999738</v>
      </c>
      <c r="K42" s="19">
        <v>679.9999999999709</v>
      </c>
      <c r="L42" s="19">
        <v>725.1999999999534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26" t="s">
        <v>40</v>
      </c>
      <c r="B43" s="19">
        <f>Produccion!E13</f>
        <v>948.5</v>
      </c>
      <c r="C43" s="19">
        <f>Produccion!E25</f>
        <v>1144.5</v>
      </c>
      <c r="D43" s="19">
        <f>Produccion!E37</f>
        <v>1345.5</v>
      </c>
      <c r="E43" s="19">
        <f>Produccion!E49</f>
        <v>1452</v>
      </c>
      <c r="F43" s="19">
        <f>Produccion!E61</f>
        <v>1602</v>
      </c>
      <c r="G43" s="19">
        <f t="shared" si="3"/>
        <v>1782.85</v>
      </c>
      <c r="H43" s="19">
        <v>1944.2999999999302</v>
      </c>
      <c r="I43" s="19">
        <v>2105.749999999942</v>
      </c>
      <c r="J43" s="19">
        <v>2267.199999999895</v>
      </c>
      <c r="K43" s="19">
        <v>2428.6499999998487</v>
      </c>
      <c r="L43" s="19">
        <v>2590.0999999998603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26" t="s">
        <v>41</v>
      </c>
      <c r="B44" s="19">
        <f>Produccion!E14</f>
        <v>948.5</v>
      </c>
      <c r="C44" s="19">
        <f>Produccion!E26</f>
        <v>1144.5</v>
      </c>
      <c r="D44" s="19">
        <f>Produccion!E38</f>
        <v>1345.5</v>
      </c>
      <c r="E44" s="19">
        <f>Produccion!E50</f>
        <v>1452</v>
      </c>
      <c r="F44" s="19">
        <f>Produccion!E62</f>
        <v>1602</v>
      </c>
      <c r="G44" s="19">
        <f t="shared" si="3"/>
        <v>1782.85</v>
      </c>
      <c r="H44" s="19">
        <v>1944.2999999999302</v>
      </c>
      <c r="I44" s="19">
        <v>2105.749999999942</v>
      </c>
      <c r="J44" s="19">
        <v>2267.199999999895</v>
      </c>
      <c r="K44" s="19">
        <v>2428.6499999998487</v>
      </c>
      <c r="L44" s="19">
        <v>2590.0999999998603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mergeCells count="6">
    <mergeCell ref="A1:F1"/>
    <mergeCell ref="G1:L1"/>
    <mergeCell ref="A16:F16"/>
    <mergeCell ref="G16:L16"/>
    <mergeCell ref="A31:F31"/>
    <mergeCell ref="G31:L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6" t="s">
        <v>27</v>
      </c>
      <c r="B1" s="20" t="s">
        <v>20</v>
      </c>
      <c r="C1" s="20" t="s">
        <v>21</v>
      </c>
      <c r="D1" s="20" t="s">
        <v>22</v>
      </c>
      <c r="E1" s="20" t="s">
        <v>44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9" t="str">
        <f>Prediccion!A3&amp;" "&amp;Prediccion!B$2</f>
        <v>enero 2019</v>
      </c>
      <c r="B2" s="19">
        <f>Prediccion!B3</f>
        <v>261</v>
      </c>
      <c r="C2" s="19">
        <f>Prediccion!B18</f>
        <v>180</v>
      </c>
      <c r="D2" s="19">
        <f>Prediccion!B33</f>
        <v>101</v>
      </c>
      <c r="E2" s="19">
        <f t="shared" ref="E2:E133" si="1">SUM(B2:D2)</f>
        <v>542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9" t="str">
        <f>Prediccion!A4&amp;" "&amp;Prediccion!B$2</f>
        <v>febrero 2019</v>
      </c>
      <c r="B3" s="19">
        <f>Prediccion!B4</f>
        <v>261</v>
      </c>
      <c r="C3" s="19">
        <f>Prediccion!B19</f>
        <v>180</v>
      </c>
      <c r="D3" s="19">
        <f>Prediccion!B34</f>
        <v>101</v>
      </c>
      <c r="E3" s="19">
        <f t="shared" si="1"/>
        <v>542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9" t="str">
        <f>Prediccion!A5&amp;" "&amp;Prediccion!B$2</f>
        <v>marzo 2019</v>
      </c>
      <c r="B4" s="19">
        <f>Prediccion!B5</f>
        <v>685</v>
      </c>
      <c r="C4" s="19">
        <f>Prediccion!B20</f>
        <v>472</v>
      </c>
      <c r="D4" s="19">
        <f>Prediccion!B35</f>
        <v>265.5</v>
      </c>
      <c r="E4" s="19">
        <f t="shared" si="1"/>
        <v>1422.5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9" t="str">
        <f>Prediccion!A6&amp;" "&amp;Prediccion!B$2</f>
        <v>abril 2019</v>
      </c>
      <c r="B5" s="19">
        <f>Prediccion!B6</f>
        <v>685</v>
      </c>
      <c r="C5" s="19">
        <f>Prediccion!B21</f>
        <v>472</v>
      </c>
      <c r="D5" s="19">
        <f>Prediccion!B36</f>
        <v>265.5</v>
      </c>
      <c r="E5" s="19">
        <f t="shared" si="1"/>
        <v>1422.5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9" t="str">
        <f>Prediccion!A7&amp;" "&amp;Prediccion!B$2</f>
        <v>mayo 2019</v>
      </c>
      <c r="B6" s="19">
        <f>Prediccion!B7</f>
        <v>620</v>
      </c>
      <c r="C6" s="19">
        <f>Prediccion!B22</f>
        <v>427</v>
      </c>
      <c r="D6" s="19">
        <f>Prediccion!B37</f>
        <v>240.5</v>
      </c>
      <c r="E6" s="19">
        <f t="shared" si="1"/>
        <v>1287.5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9" t="str">
        <f>Prediccion!A8&amp;" "&amp;Prediccion!B$2</f>
        <v>junio 2019</v>
      </c>
      <c r="B7" s="19">
        <f>Prediccion!B8</f>
        <v>620</v>
      </c>
      <c r="C7" s="19">
        <f>Prediccion!B23</f>
        <v>427</v>
      </c>
      <c r="D7" s="19">
        <f>Prediccion!B38</f>
        <v>240.5</v>
      </c>
      <c r="E7" s="19">
        <f t="shared" si="1"/>
        <v>1287.5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9" t="str">
        <f>Prediccion!A9&amp;" "&amp;Prediccion!B$2</f>
        <v>julio 2019</v>
      </c>
      <c r="B8" s="19">
        <f>Prediccion!B9</f>
        <v>424</v>
      </c>
      <c r="C8" s="19">
        <f>Prediccion!B24</f>
        <v>292</v>
      </c>
      <c r="D8" s="19">
        <f>Prediccion!B39</f>
        <v>164.5</v>
      </c>
      <c r="E8" s="19">
        <f t="shared" si="1"/>
        <v>880.5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9" t="str">
        <f>Prediccion!A10&amp;" "&amp;Prediccion!B$2</f>
        <v>agosto 2019</v>
      </c>
      <c r="B9" s="19">
        <f>Prediccion!B10</f>
        <v>424</v>
      </c>
      <c r="C9" s="19">
        <f>Prediccion!B25</f>
        <v>292</v>
      </c>
      <c r="D9" s="19">
        <f>Prediccion!B40</f>
        <v>164.5</v>
      </c>
      <c r="E9" s="19">
        <f t="shared" si="1"/>
        <v>880.5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9" t="str">
        <f>Prediccion!A11&amp;" "&amp;Prediccion!B$2</f>
        <v>septiembre 2019</v>
      </c>
      <c r="B10" s="19">
        <f>Prediccion!B11</f>
        <v>685</v>
      </c>
      <c r="C10" s="19">
        <f>Prediccion!B26</f>
        <v>472</v>
      </c>
      <c r="D10" s="19">
        <f>Prediccion!B41</f>
        <v>265.5</v>
      </c>
      <c r="E10" s="19">
        <f t="shared" si="1"/>
        <v>1422.5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9" t="str">
        <f>Prediccion!A12&amp;" "&amp;Prediccion!B$2</f>
        <v>octubre 2019</v>
      </c>
      <c r="B11" s="19">
        <f>Prediccion!B12</f>
        <v>685</v>
      </c>
      <c r="C11" s="19">
        <f>Prediccion!B27</f>
        <v>472</v>
      </c>
      <c r="D11" s="19">
        <f>Prediccion!B42</f>
        <v>265.5</v>
      </c>
      <c r="E11" s="19">
        <f t="shared" si="1"/>
        <v>1422.5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9" t="str">
        <f>Prediccion!A13&amp;" "&amp;Prediccion!B$2</f>
        <v>noviembre 2019</v>
      </c>
      <c r="B12" s="19">
        <f>Prediccion!B13</f>
        <v>2447</v>
      </c>
      <c r="C12" s="19">
        <f>Prediccion!B28</f>
        <v>1685.5</v>
      </c>
      <c r="D12" s="19">
        <f>Prediccion!B43</f>
        <v>948.5</v>
      </c>
      <c r="E12" s="19">
        <f t="shared" si="1"/>
        <v>5081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9" t="str">
        <f>Prediccion!A14&amp;" "&amp;Prediccion!B$2</f>
        <v>diciembre 2019</v>
      </c>
      <c r="B13" s="19">
        <f>Prediccion!B14</f>
        <v>2447</v>
      </c>
      <c r="C13" s="19">
        <f>Prediccion!B29</f>
        <v>1685.5</v>
      </c>
      <c r="D13" s="19">
        <f>Prediccion!B44</f>
        <v>948.5</v>
      </c>
      <c r="E13" s="19">
        <f t="shared" si="1"/>
        <v>5081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9" t="str">
        <f>Prediccion!A3&amp;" "&amp;Prediccion!C$2</f>
        <v>enero 2020</v>
      </c>
      <c r="B14" s="19">
        <f>Prediccion!C3</f>
        <v>315</v>
      </c>
      <c r="C14" s="19">
        <f>Prediccion!C18</f>
        <v>217</v>
      </c>
      <c r="D14" s="19">
        <f>Prediccion!C33</f>
        <v>122</v>
      </c>
      <c r="E14" s="19">
        <f t="shared" si="1"/>
        <v>654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9" t="str">
        <f>Prediccion!A4&amp;" "&amp;Prediccion!C$2</f>
        <v>febrero 2020</v>
      </c>
      <c r="B15" s="19">
        <f>Prediccion!C4</f>
        <v>315</v>
      </c>
      <c r="C15" s="19">
        <f>Prediccion!C19</f>
        <v>217</v>
      </c>
      <c r="D15" s="19">
        <f>Prediccion!C34</f>
        <v>122</v>
      </c>
      <c r="E15" s="19">
        <f t="shared" si="1"/>
        <v>654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9" t="str">
        <f>Prediccion!A5&amp;" "&amp;Prediccion!C$2</f>
        <v>marzo 2020</v>
      </c>
      <c r="B16" s="19">
        <f>Prediccion!C5</f>
        <v>827</v>
      </c>
      <c r="C16" s="19">
        <f>Prediccion!C20</f>
        <v>569.5</v>
      </c>
      <c r="D16" s="19">
        <f>Prediccion!C35</f>
        <v>320.5</v>
      </c>
      <c r="E16" s="19">
        <f t="shared" si="1"/>
        <v>1717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9" t="str">
        <f>Prediccion!A6&amp;" "&amp;Prediccion!C$2</f>
        <v>abril 2020</v>
      </c>
      <c r="B17" s="19">
        <f>Prediccion!C6</f>
        <v>827</v>
      </c>
      <c r="C17" s="19">
        <f>Prediccion!C21</f>
        <v>569.5</v>
      </c>
      <c r="D17" s="19">
        <f>Prediccion!C36</f>
        <v>320.5</v>
      </c>
      <c r="E17" s="19">
        <f t="shared" si="1"/>
        <v>1717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tr">
        <f>Prediccion!A7&amp;" "&amp;Prediccion!C$2</f>
        <v>mayo 2020</v>
      </c>
      <c r="B18" s="19">
        <f>Prediccion!C7</f>
        <v>748</v>
      </c>
      <c r="C18" s="19">
        <f>Prediccion!C22</f>
        <v>515</v>
      </c>
      <c r="D18" s="19">
        <f>Prediccion!C37</f>
        <v>290</v>
      </c>
      <c r="E18" s="19">
        <f t="shared" si="1"/>
        <v>1553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9" t="str">
        <f>Prediccion!A8&amp;" "&amp;Prediccion!C$2</f>
        <v>junio 2020</v>
      </c>
      <c r="B19" s="19">
        <f>Prediccion!C8</f>
        <v>748</v>
      </c>
      <c r="C19" s="19">
        <f>Prediccion!C23</f>
        <v>515</v>
      </c>
      <c r="D19" s="19">
        <f>Prediccion!C38</f>
        <v>290</v>
      </c>
      <c r="E19" s="19">
        <f t="shared" si="1"/>
        <v>1553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9" t="str">
        <f>Prediccion!A9&amp;" "&amp;Prediccion!C$2</f>
        <v>julio 2020</v>
      </c>
      <c r="B20" s="19">
        <f>Prediccion!C9</f>
        <v>512</v>
      </c>
      <c r="C20" s="19">
        <f>Prediccion!C24</f>
        <v>352.5</v>
      </c>
      <c r="D20" s="19">
        <f>Prediccion!C39</f>
        <v>198.5</v>
      </c>
      <c r="E20" s="19">
        <f t="shared" si="1"/>
        <v>1063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tr">
        <f>Prediccion!A10&amp;" "&amp;Prediccion!C$2</f>
        <v>agosto 2020</v>
      </c>
      <c r="B21" s="19">
        <f>Prediccion!C10</f>
        <v>512</v>
      </c>
      <c r="C21" s="19">
        <f>Prediccion!C25</f>
        <v>352.5</v>
      </c>
      <c r="D21" s="19">
        <f>Prediccion!C40</f>
        <v>198.5</v>
      </c>
      <c r="E21" s="19">
        <f t="shared" si="1"/>
        <v>1063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9" t="str">
        <f>Prediccion!A11&amp;" "&amp;Prediccion!C$2</f>
        <v>septiembre 2020</v>
      </c>
      <c r="B22" s="19">
        <f>Prediccion!C11</f>
        <v>827</v>
      </c>
      <c r="C22" s="19">
        <f>Prediccion!C26</f>
        <v>569.5</v>
      </c>
      <c r="D22" s="19">
        <f>Prediccion!C41</f>
        <v>320.5</v>
      </c>
      <c r="E22" s="19">
        <f t="shared" si="1"/>
        <v>1717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9" t="str">
        <f>Prediccion!A12&amp;" "&amp;Prediccion!C$2</f>
        <v>octubre 2020</v>
      </c>
      <c r="B23" s="19">
        <f>Prediccion!C12</f>
        <v>827</v>
      </c>
      <c r="C23" s="19">
        <f>Prediccion!C27</f>
        <v>569.5</v>
      </c>
      <c r="D23" s="19">
        <f>Prediccion!C42</f>
        <v>320.5</v>
      </c>
      <c r="E23" s="19">
        <f t="shared" si="1"/>
        <v>1717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9" t="str">
        <f>Prediccion!A13&amp;" "&amp;Prediccion!C$2</f>
        <v>noviembre 2020</v>
      </c>
      <c r="B24" s="19">
        <f>Prediccion!C13</f>
        <v>2953</v>
      </c>
      <c r="C24" s="19">
        <f>Prediccion!C28</f>
        <v>2033.5</v>
      </c>
      <c r="D24" s="19">
        <f>Prediccion!C43</f>
        <v>1144.5</v>
      </c>
      <c r="E24" s="19">
        <f t="shared" si="1"/>
        <v>6131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9" t="str">
        <f>Prediccion!A14&amp;" "&amp;Prediccion!C$2</f>
        <v>diciembre 2020</v>
      </c>
      <c r="B25" s="19">
        <f>Prediccion!C14</f>
        <v>2953</v>
      </c>
      <c r="C25" s="19">
        <f>Prediccion!C29</f>
        <v>2033.5</v>
      </c>
      <c r="D25" s="19">
        <f>Prediccion!C44</f>
        <v>1144.5</v>
      </c>
      <c r="E25" s="19">
        <f t="shared" si="1"/>
        <v>6131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9" t="str">
        <f>Prediccion!A3&amp;" "&amp;Prediccion!D$2</f>
        <v>enero 2021</v>
      </c>
      <c r="B26" s="19">
        <f>Prediccion!D3</f>
        <v>370.5</v>
      </c>
      <c r="C26" s="19">
        <f>Prediccion!D18</f>
        <v>255</v>
      </c>
      <c r="D26" s="19">
        <f>Prediccion!D33</f>
        <v>143.5</v>
      </c>
      <c r="E26" s="19">
        <f t="shared" si="1"/>
        <v>769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9" t="str">
        <f>Prediccion!A4&amp;" "&amp;Prediccion!D$2</f>
        <v>febrero 2021</v>
      </c>
      <c r="B27" s="19">
        <f>Prediccion!D4</f>
        <v>370.5</v>
      </c>
      <c r="C27" s="19">
        <f>Prediccion!D19</f>
        <v>255</v>
      </c>
      <c r="D27" s="19">
        <f>Prediccion!D34</f>
        <v>143.5</v>
      </c>
      <c r="E27" s="19">
        <f t="shared" si="1"/>
        <v>769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9" t="str">
        <f>Prediccion!A5&amp;" "&amp;Prediccion!D$2</f>
        <v>marzo 2021</v>
      </c>
      <c r="B28" s="19">
        <f>Prediccion!D5</f>
        <v>972</v>
      </c>
      <c r="C28" s="19">
        <f>Prediccion!D20</f>
        <v>669.5</v>
      </c>
      <c r="D28" s="19">
        <f>Prediccion!D35</f>
        <v>377</v>
      </c>
      <c r="E28" s="19">
        <f t="shared" si="1"/>
        <v>2018.5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tr">
        <f>Prediccion!A6&amp;" "&amp;Prediccion!D$2</f>
        <v>abril 2021</v>
      </c>
      <c r="B29" s="19">
        <f>Prediccion!D6</f>
        <v>972</v>
      </c>
      <c r="C29" s="19">
        <f>Prediccion!D21</f>
        <v>669.5</v>
      </c>
      <c r="D29" s="19">
        <f>Prediccion!D36</f>
        <v>377</v>
      </c>
      <c r="E29" s="19">
        <f t="shared" si="1"/>
        <v>2018.5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9" t="str">
        <f>Prediccion!A7&amp;" "&amp;Prediccion!D$2</f>
        <v>mayo 2021</v>
      </c>
      <c r="B30" s="19">
        <f>Prediccion!D7</f>
        <v>879.5</v>
      </c>
      <c r="C30" s="19">
        <f>Prediccion!D22</f>
        <v>605.5</v>
      </c>
      <c r="D30" s="19">
        <f>Prediccion!D37</f>
        <v>341</v>
      </c>
      <c r="E30" s="19">
        <f t="shared" si="1"/>
        <v>1826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9" t="str">
        <f>Prediccion!A8&amp;" "&amp;Prediccion!D$2</f>
        <v>junio 2021</v>
      </c>
      <c r="B31" s="19">
        <f>Prediccion!D8</f>
        <v>879.5</v>
      </c>
      <c r="C31" s="19">
        <f>Prediccion!D23</f>
        <v>605.5</v>
      </c>
      <c r="D31" s="19">
        <f>Prediccion!D38</f>
        <v>341</v>
      </c>
      <c r="E31" s="19">
        <f t="shared" si="1"/>
        <v>1826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9" t="str">
        <f>Prediccion!A9&amp;" "&amp;Prediccion!D$2</f>
        <v>julio 2021</v>
      </c>
      <c r="B32" s="19">
        <f>Prediccion!D9</f>
        <v>601.5</v>
      </c>
      <c r="C32" s="19">
        <f>Prediccion!D24</f>
        <v>414.5</v>
      </c>
      <c r="D32" s="19">
        <f>Prediccion!D39</f>
        <v>233</v>
      </c>
      <c r="E32" s="19">
        <f t="shared" si="1"/>
        <v>1249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9" t="str">
        <f>Prediccion!A10&amp;" "&amp;Prediccion!D$2</f>
        <v>agosto 2021</v>
      </c>
      <c r="B33" s="19">
        <f>Prediccion!D10</f>
        <v>601.5</v>
      </c>
      <c r="C33" s="19">
        <f>Prediccion!D25</f>
        <v>414.5</v>
      </c>
      <c r="D33" s="19">
        <f>Prediccion!D40</f>
        <v>233</v>
      </c>
      <c r="E33" s="19">
        <f t="shared" si="1"/>
        <v>1249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9" t="str">
        <f>Prediccion!A11&amp;" "&amp;Prediccion!D$2</f>
        <v>septiembre 2021</v>
      </c>
      <c r="B34" s="19">
        <f>Prediccion!D11</f>
        <v>972</v>
      </c>
      <c r="C34" s="19">
        <f>Prediccion!D26</f>
        <v>669.5</v>
      </c>
      <c r="D34" s="19">
        <f>Prediccion!D41</f>
        <v>377</v>
      </c>
      <c r="E34" s="19">
        <f t="shared" si="1"/>
        <v>2018.5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9" t="str">
        <f>Prediccion!A12&amp;" "&amp;Prediccion!D$2</f>
        <v>octubre 2021</v>
      </c>
      <c r="B35" s="19">
        <f>Prediccion!D12</f>
        <v>972</v>
      </c>
      <c r="C35" s="19">
        <f>Prediccion!D27</f>
        <v>669.5</v>
      </c>
      <c r="D35" s="19">
        <f>Prediccion!D42</f>
        <v>377</v>
      </c>
      <c r="E35" s="19">
        <f t="shared" si="1"/>
        <v>2018.5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9" t="str">
        <f>Prediccion!A13&amp;" "&amp;Prediccion!D$2</f>
        <v>noviembre 2021</v>
      </c>
      <c r="B36" s="19">
        <f>Prediccion!D13</f>
        <v>3471.5</v>
      </c>
      <c r="C36" s="19">
        <f>Prediccion!D28</f>
        <v>2391</v>
      </c>
      <c r="D36" s="19">
        <f>Prediccion!D43</f>
        <v>1345.5</v>
      </c>
      <c r="E36" s="19">
        <f t="shared" si="1"/>
        <v>7208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9" t="str">
        <f>Prediccion!A14&amp;" "&amp;Prediccion!D$2</f>
        <v>diciembre 2021</v>
      </c>
      <c r="B37" s="19">
        <f>Prediccion!D14</f>
        <v>3471.5</v>
      </c>
      <c r="C37" s="19">
        <f>Prediccion!D29</f>
        <v>2391</v>
      </c>
      <c r="D37" s="19">
        <f>Prediccion!D44</f>
        <v>1345.5</v>
      </c>
      <c r="E37" s="19">
        <f t="shared" si="1"/>
        <v>7208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9" t="str">
        <f>Prediccion!A3&amp;" "&amp;Prediccion!E$2</f>
        <v>enero 2022</v>
      </c>
      <c r="B38" s="19">
        <f>Prediccion!E3</f>
        <v>399.5</v>
      </c>
      <c r="C38" s="19">
        <f>Prediccion!E18</f>
        <v>275</v>
      </c>
      <c r="D38" s="19">
        <f>Prediccion!E33</f>
        <v>155</v>
      </c>
      <c r="E38" s="19">
        <f t="shared" si="1"/>
        <v>829.5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9" t="str">
        <f>Prediccion!A4&amp;" "&amp;Prediccion!E$2</f>
        <v>febrero 2022</v>
      </c>
      <c r="B39" s="19">
        <f>Prediccion!E4</f>
        <v>399.5</v>
      </c>
      <c r="C39" s="19">
        <f>Prediccion!E19</f>
        <v>275</v>
      </c>
      <c r="D39" s="19">
        <f>Prediccion!E34</f>
        <v>155</v>
      </c>
      <c r="E39" s="19">
        <f t="shared" si="1"/>
        <v>829.5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9" t="str">
        <f>Prediccion!A5&amp;" "&amp;Prediccion!E$2</f>
        <v>marzo 2022</v>
      </c>
      <c r="B40" s="19">
        <f>Prediccion!E5</f>
        <v>1049</v>
      </c>
      <c r="C40" s="19">
        <f>Prediccion!E20</f>
        <v>722.5</v>
      </c>
      <c r="D40" s="19">
        <f>Prediccion!E35</f>
        <v>406.5</v>
      </c>
      <c r="E40" s="19">
        <f t="shared" si="1"/>
        <v>2178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9" t="str">
        <f>Prediccion!A6&amp;" "&amp;Prediccion!E$2</f>
        <v>abril 2022</v>
      </c>
      <c r="B41" s="19">
        <f>Prediccion!E6</f>
        <v>1049</v>
      </c>
      <c r="C41" s="19">
        <f>Prediccion!E21</f>
        <v>722.5</v>
      </c>
      <c r="D41" s="19">
        <f>Prediccion!E36</f>
        <v>406.5</v>
      </c>
      <c r="E41" s="19">
        <f t="shared" si="1"/>
        <v>2178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9" t="str">
        <f>Prediccion!A7&amp;" "&amp;Prediccion!E$2</f>
        <v>mayo 2022</v>
      </c>
      <c r="B42" s="19">
        <f>Prediccion!E7</f>
        <v>949</v>
      </c>
      <c r="C42" s="19">
        <f>Prediccion!E22</f>
        <v>653.5</v>
      </c>
      <c r="D42" s="19">
        <f>Prediccion!E37</f>
        <v>368</v>
      </c>
      <c r="E42" s="19">
        <f t="shared" si="1"/>
        <v>1970.5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9" t="str">
        <f>Prediccion!A8&amp;" "&amp;Prediccion!E$2</f>
        <v>junio 2022</v>
      </c>
      <c r="B43" s="19">
        <f>Prediccion!E8</f>
        <v>949</v>
      </c>
      <c r="C43" s="19">
        <f>Prediccion!E23</f>
        <v>653.5</v>
      </c>
      <c r="D43" s="19">
        <f>Prediccion!E38</f>
        <v>368</v>
      </c>
      <c r="E43" s="19">
        <f t="shared" si="1"/>
        <v>1970.5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9" t="str">
        <f>Prediccion!A9&amp;" "&amp;Prediccion!E$2</f>
        <v>julio 2022</v>
      </c>
      <c r="B44" s="19">
        <f>Prediccion!E9</f>
        <v>649.5</v>
      </c>
      <c r="C44" s="19">
        <f>Prediccion!E24</f>
        <v>447</v>
      </c>
      <c r="D44" s="19">
        <f>Prediccion!E39</f>
        <v>251.5</v>
      </c>
      <c r="E44" s="19">
        <f t="shared" si="1"/>
        <v>1348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9" t="str">
        <f>Prediccion!A10&amp;" "&amp;Prediccion!E$2</f>
        <v>agosto 2022</v>
      </c>
      <c r="B45" s="19">
        <f>Prediccion!E10</f>
        <v>649.5</v>
      </c>
      <c r="C45" s="19">
        <f>Prediccion!E25</f>
        <v>447</v>
      </c>
      <c r="D45" s="19">
        <f>Prediccion!E40</f>
        <v>251.5</v>
      </c>
      <c r="E45" s="19">
        <f t="shared" si="1"/>
        <v>1348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9" t="str">
        <f>Prediccion!A11&amp;" "&amp;Prediccion!E$2</f>
        <v>septiembre 2022</v>
      </c>
      <c r="B46" s="19">
        <f>Prediccion!E11</f>
        <v>1049</v>
      </c>
      <c r="C46" s="19">
        <f>Prediccion!E26</f>
        <v>722.5</v>
      </c>
      <c r="D46" s="19">
        <f>Prediccion!E41</f>
        <v>406.5</v>
      </c>
      <c r="E46" s="19">
        <f t="shared" si="1"/>
        <v>2178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9" t="str">
        <f>Prediccion!A12&amp;" "&amp;Prediccion!E$2</f>
        <v>octubre 2022</v>
      </c>
      <c r="B47" s="19">
        <f>Prediccion!E12</f>
        <v>1049</v>
      </c>
      <c r="C47" s="19">
        <f>Prediccion!E27</f>
        <v>722.5</v>
      </c>
      <c r="D47" s="19">
        <f>Prediccion!E42</f>
        <v>406.5</v>
      </c>
      <c r="E47" s="19">
        <f t="shared" si="1"/>
        <v>2178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9" t="str">
        <f>Prediccion!A13&amp;" "&amp;Prediccion!E$2</f>
        <v>noviembre 2022</v>
      </c>
      <c r="B48" s="19">
        <f>Prediccion!E13</f>
        <v>3746.5</v>
      </c>
      <c r="C48" s="19">
        <f>Prediccion!E28</f>
        <v>2580</v>
      </c>
      <c r="D48" s="19">
        <f>Prediccion!E43</f>
        <v>1452</v>
      </c>
      <c r="E48" s="19">
        <f t="shared" si="1"/>
        <v>7778.5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9" t="str">
        <f>Prediccion!A14&amp;" "&amp;Prediccion!E$2</f>
        <v>diciembre 2022</v>
      </c>
      <c r="B49" s="19">
        <f>Prediccion!E14</f>
        <v>3746.5</v>
      </c>
      <c r="C49" s="19">
        <f>Prediccion!E29</f>
        <v>2580</v>
      </c>
      <c r="D49" s="19">
        <f>Prediccion!E44</f>
        <v>1452</v>
      </c>
      <c r="E49" s="19">
        <f t="shared" si="1"/>
        <v>7778.5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9" t="str">
        <f>Prediccion!A3&amp;" "&amp;Prediccion!F$2</f>
        <v>enero 2023</v>
      </c>
      <c r="B50" s="19">
        <f>Prediccion!F3</f>
        <v>441</v>
      </c>
      <c r="C50" s="19">
        <f>Prediccion!F18</f>
        <v>303.5</v>
      </c>
      <c r="D50" s="19">
        <f>Prediccion!F33</f>
        <v>171</v>
      </c>
      <c r="E50" s="19">
        <f t="shared" si="1"/>
        <v>915.5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9" t="str">
        <f>Prediccion!A4&amp;" "&amp;Prediccion!F$2</f>
        <v>febrero 2023</v>
      </c>
      <c r="B51" s="19">
        <f>Prediccion!F4</f>
        <v>441</v>
      </c>
      <c r="C51" s="19">
        <f>Prediccion!F19</f>
        <v>303.5</v>
      </c>
      <c r="D51" s="19">
        <f>Prediccion!F34</f>
        <v>171</v>
      </c>
      <c r="E51" s="19">
        <f t="shared" si="1"/>
        <v>915.5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9" t="str">
        <f>Prediccion!A5&amp;" "&amp;Prediccion!F$2</f>
        <v>marzo 2023</v>
      </c>
      <c r="B52" s="19">
        <f>Prediccion!F5</f>
        <v>1157</v>
      </c>
      <c r="C52" s="19">
        <f>Prediccion!F20</f>
        <v>797</v>
      </c>
      <c r="D52" s="19">
        <f>Prediccion!F35</f>
        <v>448.5</v>
      </c>
      <c r="E52" s="19">
        <f t="shared" si="1"/>
        <v>2402.5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9" t="str">
        <f>Prediccion!A6&amp;" "&amp;Prediccion!F$2</f>
        <v>abril 2023</v>
      </c>
      <c r="B53" s="19">
        <f>Prediccion!F6</f>
        <v>1157</v>
      </c>
      <c r="C53" s="19">
        <f>Prediccion!F21</f>
        <v>797</v>
      </c>
      <c r="D53" s="19">
        <f>Prediccion!F36</f>
        <v>448.5</v>
      </c>
      <c r="E53" s="19">
        <f t="shared" si="1"/>
        <v>2402.5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9" t="str">
        <f>Prediccion!A7&amp;" "&amp;Prediccion!F$2</f>
        <v>mayo 2023</v>
      </c>
      <c r="B54" s="19">
        <f>Prediccion!F7</f>
        <v>1047</v>
      </c>
      <c r="C54" s="19">
        <f>Prediccion!F22</f>
        <v>721</v>
      </c>
      <c r="D54" s="19">
        <f>Prediccion!F37</f>
        <v>406</v>
      </c>
      <c r="E54" s="19">
        <f t="shared" si="1"/>
        <v>2174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9" t="str">
        <f>Prediccion!A8&amp;" "&amp;Prediccion!F$2</f>
        <v>junio 2023</v>
      </c>
      <c r="B55" s="19">
        <f>Prediccion!F8</f>
        <v>1047</v>
      </c>
      <c r="C55" s="19">
        <f>Prediccion!F23</f>
        <v>721</v>
      </c>
      <c r="D55" s="19">
        <f>Prediccion!F38</f>
        <v>406</v>
      </c>
      <c r="E55" s="19">
        <f t="shared" si="1"/>
        <v>2174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9" t="str">
        <f>Prediccion!A9&amp;" "&amp;Prediccion!F$2</f>
        <v>julio 2023</v>
      </c>
      <c r="B56" s="19">
        <f>Prediccion!F9</f>
        <v>716.5</v>
      </c>
      <c r="C56" s="19">
        <f>Prediccion!F24</f>
        <v>493.5</v>
      </c>
      <c r="D56" s="19">
        <f>Prediccion!F39</f>
        <v>277.5</v>
      </c>
      <c r="E56" s="19">
        <f t="shared" si="1"/>
        <v>1487.5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9" t="str">
        <f>Prediccion!A10&amp;" "&amp;Prediccion!F$2</f>
        <v>agosto 2023</v>
      </c>
      <c r="B57" s="19">
        <f>Prediccion!F10</f>
        <v>716.5</v>
      </c>
      <c r="C57" s="19">
        <f>Prediccion!F25</f>
        <v>493.5</v>
      </c>
      <c r="D57" s="19">
        <f>Prediccion!F40</f>
        <v>277.5</v>
      </c>
      <c r="E57" s="19">
        <f t="shared" si="1"/>
        <v>1487.5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9" t="str">
        <f>Prediccion!A11&amp;" "&amp;Prediccion!F$2</f>
        <v>septiembre 2023</v>
      </c>
      <c r="B58" s="19">
        <f>Prediccion!F11</f>
        <v>1157</v>
      </c>
      <c r="C58" s="19">
        <f>Prediccion!F26</f>
        <v>797</v>
      </c>
      <c r="D58" s="19">
        <f>Prediccion!F41</f>
        <v>448.5</v>
      </c>
      <c r="E58" s="19">
        <f t="shared" si="1"/>
        <v>2402.5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9" t="str">
        <f>Prediccion!A12&amp;" "&amp;Prediccion!F$2</f>
        <v>octubre 2023</v>
      </c>
      <c r="B59" s="19">
        <f>Prediccion!F12</f>
        <v>1157</v>
      </c>
      <c r="C59" s="19">
        <f>Prediccion!F27</f>
        <v>797</v>
      </c>
      <c r="D59" s="19">
        <f>Prediccion!F42</f>
        <v>448.5</v>
      </c>
      <c r="E59" s="19">
        <f t="shared" si="1"/>
        <v>2402.5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9" t="str">
        <f>Prediccion!A13&amp;" "&amp;Prediccion!F$2</f>
        <v>noviembre 2023</v>
      </c>
      <c r="B60" s="19">
        <f>Prediccion!F13</f>
        <v>4132.5</v>
      </c>
      <c r="C60" s="19">
        <f>Prediccion!F28</f>
        <v>2846</v>
      </c>
      <c r="D60" s="19">
        <f>Prediccion!F43</f>
        <v>1602</v>
      </c>
      <c r="E60" s="19">
        <f t="shared" si="1"/>
        <v>8580.5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9" t="str">
        <f>Prediccion!A14&amp;" "&amp;Prediccion!F$2</f>
        <v>diciembre 2023</v>
      </c>
      <c r="B61" s="19">
        <f>Prediccion!F14</f>
        <v>4132.5</v>
      </c>
      <c r="C61" s="19">
        <f>Prediccion!F29</f>
        <v>2846</v>
      </c>
      <c r="D61" s="19">
        <f>Prediccion!F44</f>
        <v>1602</v>
      </c>
      <c r="E61" s="19">
        <f t="shared" si="1"/>
        <v>8580.5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9" t="str">
        <f>Prediccion!A3&amp;" "&amp;Prediccion!G$2</f>
        <v>enero 2024</v>
      </c>
      <c r="B62" s="19">
        <f>Prediccion!G3</f>
        <v>490.75</v>
      </c>
      <c r="C62" s="19">
        <f>Prediccion!G18</f>
        <v>337.6</v>
      </c>
      <c r="D62" s="19">
        <f>Prediccion!G33</f>
        <v>190.4</v>
      </c>
      <c r="E62" s="19">
        <f t="shared" si="1"/>
        <v>1018.75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9" t="str">
        <f>Prediccion!A4&amp;" "&amp;Prediccion!G$2</f>
        <v>febrero 2024</v>
      </c>
      <c r="B63" s="19">
        <f>Prediccion!G4</f>
        <v>490.75</v>
      </c>
      <c r="C63" s="19">
        <f>Prediccion!G19</f>
        <v>337.6</v>
      </c>
      <c r="D63" s="19">
        <f>Prediccion!G34</f>
        <v>190.4</v>
      </c>
      <c r="E63" s="19">
        <f t="shared" si="1"/>
        <v>1018.75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9" t="str">
        <f>Prediccion!A5&amp;" "&amp;Prediccion!G$2</f>
        <v>marzo 2024</v>
      </c>
      <c r="B64" s="19">
        <f>Prediccion!G5</f>
        <v>1287.8</v>
      </c>
      <c r="C64" s="19">
        <f>Prediccion!G20</f>
        <v>887</v>
      </c>
      <c r="D64" s="19">
        <f>Prediccion!G35</f>
        <v>499.2</v>
      </c>
      <c r="E64" s="19">
        <f t="shared" si="1"/>
        <v>2674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9" t="str">
        <f>Prediccion!A6&amp;" "&amp;Prediccion!G$2</f>
        <v>abril 2024</v>
      </c>
      <c r="B65" s="19">
        <f>Prediccion!G6</f>
        <v>1287.8</v>
      </c>
      <c r="C65" s="19">
        <f>Prediccion!G21</f>
        <v>887</v>
      </c>
      <c r="D65" s="19">
        <f>Prediccion!G36</f>
        <v>499.2</v>
      </c>
      <c r="E65" s="19">
        <f t="shared" si="1"/>
        <v>2674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9" t="str">
        <f>Prediccion!A7&amp;" "&amp;Prediccion!G$2</f>
        <v>mayo 2024</v>
      </c>
      <c r="B66" s="19">
        <f>Prediccion!G7</f>
        <v>1165.2</v>
      </c>
      <c r="C66" s="19">
        <f>Prediccion!G22</f>
        <v>802.35</v>
      </c>
      <c r="D66" s="19">
        <f>Prediccion!G37</f>
        <v>451.8</v>
      </c>
      <c r="E66" s="19">
        <f t="shared" si="1"/>
        <v>2419.35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9" t="str">
        <f>Prediccion!A8&amp;" "&amp;Prediccion!G$2</f>
        <v>junio 2024</v>
      </c>
      <c r="B67" s="19">
        <f>Prediccion!G8</f>
        <v>1165.2</v>
      </c>
      <c r="C67" s="19">
        <f>Prediccion!G23</f>
        <v>802.35</v>
      </c>
      <c r="D67" s="19">
        <f>Prediccion!G38</f>
        <v>451.8</v>
      </c>
      <c r="E67" s="19">
        <f t="shared" si="1"/>
        <v>2419.35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9" t="str">
        <f>Prediccion!A9&amp;" "&amp;Prediccion!G$2</f>
        <v>julio 2024</v>
      </c>
      <c r="B68" s="19">
        <f>Prediccion!G9</f>
        <v>797.45</v>
      </c>
      <c r="C68" s="19">
        <f>Prediccion!G24</f>
        <v>549.15</v>
      </c>
      <c r="D68" s="19">
        <f>Prediccion!G39</f>
        <v>308.7</v>
      </c>
      <c r="E68" s="19">
        <f t="shared" si="1"/>
        <v>1655.3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9" t="str">
        <f>Prediccion!A10&amp;" "&amp;Prediccion!G$2</f>
        <v>agosto 2024</v>
      </c>
      <c r="B69" s="19">
        <f>Prediccion!G10</f>
        <v>797.45</v>
      </c>
      <c r="C69" s="19">
        <f>Prediccion!G25</f>
        <v>549.15</v>
      </c>
      <c r="D69" s="19">
        <f>Prediccion!G40</f>
        <v>308.7</v>
      </c>
      <c r="E69" s="19">
        <f t="shared" si="1"/>
        <v>1655.3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9" t="str">
        <f>Prediccion!A11&amp;" "&amp;Prediccion!G$2</f>
        <v>septiembre 2024</v>
      </c>
      <c r="B70" s="19">
        <f>Prediccion!G11</f>
        <v>1287.8</v>
      </c>
      <c r="C70" s="19">
        <f>Prediccion!G26</f>
        <v>887</v>
      </c>
      <c r="D70" s="19">
        <f>Prediccion!G41</f>
        <v>499.2</v>
      </c>
      <c r="E70" s="19">
        <f t="shared" si="1"/>
        <v>2674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9" t="str">
        <f>Prediccion!A12&amp;" "&amp;Prediccion!G$2</f>
        <v>octubre 2024</v>
      </c>
      <c r="B71" s="19">
        <f>Prediccion!G12</f>
        <v>1287.8</v>
      </c>
      <c r="C71" s="19">
        <f>Prediccion!G27</f>
        <v>887</v>
      </c>
      <c r="D71" s="19">
        <f>Prediccion!G42</f>
        <v>499.2</v>
      </c>
      <c r="E71" s="19">
        <f t="shared" si="1"/>
        <v>2674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9" t="str">
        <f>Prediccion!A13&amp;" "&amp;Prediccion!G$2</f>
        <v>noviembre 2024</v>
      </c>
      <c r="B72" s="19">
        <f>Prediccion!G13</f>
        <v>4599.45</v>
      </c>
      <c r="C72" s="19">
        <f>Prediccion!G28</f>
        <v>3167.45</v>
      </c>
      <c r="D72" s="19">
        <f>Prediccion!G43</f>
        <v>1782.85</v>
      </c>
      <c r="E72" s="19">
        <f t="shared" si="1"/>
        <v>9549.75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9" t="str">
        <f>Prediccion!A14&amp;" "&amp;Prediccion!G$2</f>
        <v>diciembre 2024</v>
      </c>
      <c r="B73" s="19">
        <f>Prediccion!G14</f>
        <v>4599.45</v>
      </c>
      <c r="C73" s="19">
        <f>Prediccion!G29</f>
        <v>3167.45</v>
      </c>
      <c r="D73" s="19">
        <f>Prediccion!G44</f>
        <v>1782.85</v>
      </c>
      <c r="E73" s="19">
        <f t="shared" si="1"/>
        <v>9549.75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9" t="str">
        <f>Prediccion!A3&amp;" "&amp;Prediccion!H$2</f>
        <v>enero 2025</v>
      </c>
      <c r="B74" s="19">
        <f>Prediccion!H3</f>
        <v>535.2</v>
      </c>
      <c r="C74" s="19">
        <f>Prediccion!H18</f>
        <v>368.1</v>
      </c>
      <c r="D74" s="19">
        <f>Prediccion!H33</f>
        <v>207.7</v>
      </c>
      <c r="E74" s="19">
        <f t="shared" si="1"/>
        <v>1111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9" t="str">
        <f>Prediccion!A4&amp;" "&amp;Prediccion!H$2</f>
        <v>febrero 2025</v>
      </c>
      <c r="B75" s="19">
        <f>Prediccion!H4</f>
        <v>535.2</v>
      </c>
      <c r="C75" s="19">
        <f>Prediccion!H19</f>
        <v>368.1</v>
      </c>
      <c r="D75" s="19">
        <f>Prediccion!H34</f>
        <v>207.7</v>
      </c>
      <c r="E75" s="19">
        <f t="shared" si="1"/>
        <v>1111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9" t="str">
        <f>Prediccion!A5&amp;" "&amp;Prediccion!H$2</f>
        <v>marzo 2025</v>
      </c>
      <c r="B76" s="19">
        <f>Prediccion!H5</f>
        <v>1404.4</v>
      </c>
      <c r="C76" s="19">
        <f>Prediccion!H20</f>
        <v>967.3</v>
      </c>
      <c r="D76" s="19">
        <f>Prediccion!H35</f>
        <v>544.4</v>
      </c>
      <c r="E76" s="19">
        <f t="shared" si="1"/>
        <v>2916.1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9" t="str">
        <f>Prediccion!A6&amp;" "&amp;Prediccion!H$2</f>
        <v>abril 2025</v>
      </c>
      <c r="B77" s="19">
        <f>Prediccion!H6</f>
        <v>1404.4</v>
      </c>
      <c r="C77" s="19">
        <f>Prediccion!H21</f>
        <v>967.3</v>
      </c>
      <c r="D77" s="19">
        <f>Prediccion!H36</f>
        <v>544.4</v>
      </c>
      <c r="E77" s="19">
        <f t="shared" si="1"/>
        <v>2916.1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9" t="str">
        <f>Prediccion!A7&amp;" "&amp;Prediccion!H$2</f>
        <v>mayo 2025</v>
      </c>
      <c r="B78" s="19">
        <f>Prediccion!H7</f>
        <v>1270.7</v>
      </c>
      <c r="C78" s="19">
        <f>Prediccion!H22</f>
        <v>875</v>
      </c>
      <c r="D78" s="19">
        <f>Prediccion!H37</f>
        <v>492.7</v>
      </c>
      <c r="E78" s="19">
        <f t="shared" si="1"/>
        <v>2638.4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9" t="str">
        <f>Prediccion!A8&amp;" "&amp;Prediccion!H$2</f>
        <v>junio 2025</v>
      </c>
      <c r="B79" s="19">
        <f>Prediccion!H8</f>
        <v>1270.7</v>
      </c>
      <c r="C79" s="19">
        <f>Prediccion!H23</f>
        <v>875</v>
      </c>
      <c r="D79" s="19">
        <f>Prediccion!H38</f>
        <v>492.7</v>
      </c>
      <c r="E79" s="19">
        <f t="shared" si="1"/>
        <v>2638.4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9" t="str">
        <f>Prediccion!A9&amp;" "&amp;Prediccion!H$2</f>
        <v>julio 2025</v>
      </c>
      <c r="B80" s="19">
        <f>Prediccion!H9</f>
        <v>869.7</v>
      </c>
      <c r="C80" s="19">
        <f>Prediccion!H24</f>
        <v>598.9</v>
      </c>
      <c r="D80" s="19">
        <f>Prediccion!H39</f>
        <v>336.6</v>
      </c>
      <c r="E80" s="19">
        <f t="shared" si="1"/>
        <v>1805.2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9" t="str">
        <f>Prediccion!A10&amp;" "&amp;Prediccion!H$2</f>
        <v>agosto 2025</v>
      </c>
      <c r="B81" s="19">
        <f>Prediccion!H10</f>
        <v>869.7</v>
      </c>
      <c r="C81" s="19">
        <f>Prediccion!H25</f>
        <v>598.9</v>
      </c>
      <c r="D81" s="19">
        <f>Prediccion!H40</f>
        <v>336.6</v>
      </c>
      <c r="E81" s="19">
        <f t="shared" si="1"/>
        <v>1805.2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9" t="str">
        <f>Prediccion!A11&amp;" "&amp;Prediccion!H$2</f>
        <v>septiembre 2025</v>
      </c>
      <c r="B82" s="19">
        <f>Prediccion!H11</f>
        <v>1404.4</v>
      </c>
      <c r="C82" s="19">
        <f>Prediccion!H26</f>
        <v>967.3</v>
      </c>
      <c r="D82" s="19">
        <f>Prediccion!H41</f>
        <v>544.4</v>
      </c>
      <c r="E82" s="19">
        <f t="shared" si="1"/>
        <v>2916.1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9" t="str">
        <f>Prediccion!A12&amp;" "&amp;Prediccion!H$2</f>
        <v>octubre 2025</v>
      </c>
      <c r="B83" s="19">
        <f>Prediccion!H12</f>
        <v>1404.4</v>
      </c>
      <c r="C83" s="19">
        <f>Prediccion!H27</f>
        <v>967.3</v>
      </c>
      <c r="D83" s="19">
        <f>Prediccion!H42</f>
        <v>544.4</v>
      </c>
      <c r="E83" s="19">
        <f t="shared" si="1"/>
        <v>2916.1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9" t="str">
        <f>Prediccion!A13&amp;" "&amp;Prediccion!H$2</f>
        <v>noviembre 2025</v>
      </c>
      <c r="B84" s="19">
        <f>Prediccion!H13</f>
        <v>5015.9</v>
      </c>
      <c r="C84" s="19">
        <f>Prediccion!H28</f>
        <v>3454.2</v>
      </c>
      <c r="D84" s="19">
        <f>Prediccion!H43</f>
        <v>1944.3</v>
      </c>
      <c r="E84" s="19">
        <f t="shared" si="1"/>
        <v>10414.4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9" t="str">
        <f>Prediccion!A14&amp;" "&amp;Prediccion!H$2</f>
        <v>diciembre 2025</v>
      </c>
      <c r="B85" s="19">
        <f>Prediccion!H14</f>
        <v>5015.9</v>
      </c>
      <c r="C85" s="19">
        <f>Prediccion!H29</f>
        <v>3454.2</v>
      </c>
      <c r="D85" s="19">
        <f>Prediccion!H44</f>
        <v>1944.3</v>
      </c>
      <c r="E85" s="19">
        <f t="shared" si="1"/>
        <v>10414.4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9" t="str">
        <f>Prediccion!A3&amp;" "&amp;Prediccion!I$2</f>
        <v>enero 2026</v>
      </c>
      <c r="B86" s="19">
        <f>Prediccion!I3</f>
        <v>579.65</v>
      </c>
      <c r="C86" s="19">
        <f>Prediccion!I18</f>
        <v>398.6</v>
      </c>
      <c r="D86" s="19">
        <f>Prediccion!I33</f>
        <v>225</v>
      </c>
      <c r="E86" s="19">
        <f t="shared" si="1"/>
        <v>1203.25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9" t="str">
        <f>Prediccion!A4&amp;" "&amp;Prediccion!I$2</f>
        <v>febrero 2026</v>
      </c>
      <c r="B87" s="19">
        <f>Prediccion!I4</f>
        <v>579.65</v>
      </c>
      <c r="C87" s="19">
        <f>Prediccion!I19</f>
        <v>398.6</v>
      </c>
      <c r="D87" s="19">
        <f>Prediccion!I34</f>
        <v>225</v>
      </c>
      <c r="E87" s="19">
        <f t="shared" si="1"/>
        <v>1203.25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9" t="str">
        <f>Prediccion!A5&amp;" "&amp;Prediccion!I$2</f>
        <v>marzo 2026</v>
      </c>
      <c r="B88" s="19">
        <f>Prediccion!I5</f>
        <v>1521</v>
      </c>
      <c r="C88" s="19">
        <f>Prediccion!I20</f>
        <v>1047.6</v>
      </c>
      <c r="D88" s="19">
        <f>Prediccion!I35</f>
        <v>589.6</v>
      </c>
      <c r="E88" s="19">
        <f t="shared" si="1"/>
        <v>3158.2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9" t="str">
        <f>Prediccion!A6&amp;" "&amp;Prediccion!I$2</f>
        <v>abril 2026</v>
      </c>
      <c r="B89" s="19">
        <f>Prediccion!I6</f>
        <v>1521</v>
      </c>
      <c r="C89" s="19">
        <f>Prediccion!I21</f>
        <v>1047.6</v>
      </c>
      <c r="D89" s="19">
        <f>Prediccion!I36</f>
        <v>589.6</v>
      </c>
      <c r="E89" s="19">
        <f t="shared" si="1"/>
        <v>3158.2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9" t="str">
        <f>Prediccion!A7&amp;" "&amp;Prediccion!I$2</f>
        <v>mayo 2026</v>
      </c>
      <c r="B90" s="19">
        <f>Prediccion!I7</f>
        <v>1376.2</v>
      </c>
      <c r="C90" s="19">
        <f>Prediccion!I22</f>
        <v>947.65</v>
      </c>
      <c r="D90" s="19">
        <f>Prediccion!I37</f>
        <v>533.6</v>
      </c>
      <c r="E90" s="19">
        <f t="shared" si="1"/>
        <v>2857.45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9" t="str">
        <f>Prediccion!A8&amp;" "&amp;Prediccion!I$2</f>
        <v>junio 2026</v>
      </c>
      <c r="B91" s="19">
        <f>Prediccion!I8</f>
        <v>1376.2</v>
      </c>
      <c r="C91" s="19">
        <f>Prediccion!I23</f>
        <v>947.65</v>
      </c>
      <c r="D91" s="19">
        <f>Prediccion!I38</f>
        <v>533.6</v>
      </c>
      <c r="E91" s="19">
        <f t="shared" si="1"/>
        <v>2857.45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9" t="str">
        <f>Prediccion!A9&amp;" "&amp;Prediccion!I$2</f>
        <v>julio 2026</v>
      </c>
      <c r="B92" s="19">
        <f>Prediccion!I9</f>
        <v>941.95</v>
      </c>
      <c r="C92" s="19">
        <f>Prediccion!I24</f>
        <v>648.65</v>
      </c>
      <c r="D92" s="19">
        <f>Prediccion!I39</f>
        <v>364.5</v>
      </c>
      <c r="E92" s="19">
        <f t="shared" si="1"/>
        <v>1955.1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9" t="str">
        <f>Prediccion!A10&amp;" "&amp;Prediccion!I$2</f>
        <v>agosto 2026</v>
      </c>
      <c r="B93" s="19">
        <f>Prediccion!I10</f>
        <v>941.95</v>
      </c>
      <c r="C93" s="19">
        <f>Prediccion!I25</f>
        <v>648.65</v>
      </c>
      <c r="D93" s="19">
        <f>Prediccion!I40</f>
        <v>364.5</v>
      </c>
      <c r="E93" s="19">
        <f t="shared" si="1"/>
        <v>1955.1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9" t="str">
        <f>Prediccion!A11&amp;" "&amp;Prediccion!I$2</f>
        <v>septiembre 2026</v>
      </c>
      <c r="B94" s="19">
        <f>Prediccion!I11</f>
        <v>1521</v>
      </c>
      <c r="C94" s="19">
        <f>Prediccion!I26</f>
        <v>1047.6</v>
      </c>
      <c r="D94" s="19">
        <f>Prediccion!I41</f>
        <v>589.6</v>
      </c>
      <c r="E94" s="19">
        <f t="shared" si="1"/>
        <v>3158.2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9" t="str">
        <f>Prediccion!A12&amp;" "&amp;Prediccion!I$2</f>
        <v>octubre 2026</v>
      </c>
      <c r="B95" s="19">
        <f>Prediccion!I12</f>
        <v>1521</v>
      </c>
      <c r="C95" s="19">
        <f>Prediccion!I27</f>
        <v>1047.6</v>
      </c>
      <c r="D95" s="19">
        <f>Prediccion!I42</f>
        <v>589.6</v>
      </c>
      <c r="E95" s="19">
        <f t="shared" si="1"/>
        <v>3158.2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9" t="str">
        <f>Prediccion!A13&amp;" "&amp;Prediccion!I$2</f>
        <v>noviembre 2026</v>
      </c>
      <c r="B96" s="19">
        <f>Prediccion!I13</f>
        <v>5432.35</v>
      </c>
      <c r="C96" s="19">
        <f>Prediccion!I28</f>
        <v>3740.95</v>
      </c>
      <c r="D96" s="19">
        <f>Prediccion!I43</f>
        <v>2105.75</v>
      </c>
      <c r="E96" s="19">
        <f t="shared" si="1"/>
        <v>11279.05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9" t="str">
        <f>Prediccion!A14&amp;" "&amp;Prediccion!I$2</f>
        <v>diciembre 2026</v>
      </c>
      <c r="B97" s="19">
        <f>Prediccion!I14</f>
        <v>5432.35</v>
      </c>
      <c r="C97" s="19">
        <f>Prediccion!I29</f>
        <v>3740.95</v>
      </c>
      <c r="D97" s="19">
        <f>Prediccion!I44</f>
        <v>2105.75</v>
      </c>
      <c r="E97" s="19">
        <f t="shared" si="1"/>
        <v>11279.05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9" t="str">
        <f>Prediccion!A3&amp;" "&amp;Prediccion!J$2</f>
        <v>enero 2027</v>
      </c>
      <c r="B98" s="19">
        <f>Prediccion!J3</f>
        <v>624.1</v>
      </c>
      <c r="C98" s="19">
        <f>Prediccion!J18</f>
        <v>429.1</v>
      </c>
      <c r="D98" s="19">
        <f>Prediccion!J33</f>
        <v>242.3</v>
      </c>
      <c r="E98" s="19">
        <f t="shared" si="1"/>
        <v>1295.5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9" t="str">
        <f>Prediccion!A4&amp;" "&amp;Prediccion!J$2</f>
        <v>febrero 2027</v>
      </c>
      <c r="B99" s="19">
        <f>Prediccion!J4</f>
        <v>624.1</v>
      </c>
      <c r="C99" s="19">
        <f>Prediccion!J19</f>
        <v>429.1</v>
      </c>
      <c r="D99" s="19">
        <f>Prediccion!J34</f>
        <v>242.3</v>
      </c>
      <c r="E99" s="19">
        <f t="shared" si="1"/>
        <v>1295.5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9" t="str">
        <f>Prediccion!A5&amp;" "&amp;Prediccion!J$2</f>
        <v>marzo 2027</v>
      </c>
      <c r="B100" s="19">
        <f>Prediccion!J5</f>
        <v>1637.6</v>
      </c>
      <c r="C100" s="19">
        <f>Prediccion!J20</f>
        <v>1127.9</v>
      </c>
      <c r="D100" s="19">
        <f>Prediccion!J35</f>
        <v>634.8</v>
      </c>
      <c r="E100" s="19">
        <f t="shared" si="1"/>
        <v>3400.3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9" t="str">
        <f>Prediccion!A6&amp;" "&amp;Prediccion!J$2</f>
        <v>abril 2027</v>
      </c>
      <c r="B101" s="19">
        <f>Prediccion!J6</f>
        <v>1637.6</v>
      </c>
      <c r="C101" s="19">
        <f>Prediccion!J21</f>
        <v>1127.9</v>
      </c>
      <c r="D101" s="19">
        <f>Prediccion!J36</f>
        <v>634.8</v>
      </c>
      <c r="E101" s="19">
        <f t="shared" si="1"/>
        <v>3400.3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9" t="str">
        <f>Prediccion!A7&amp;" "&amp;Prediccion!J$2</f>
        <v>mayo 2027</v>
      </c>
      <c r="B102" s="19">
        <f>Prediccion!J7</f>
        <v>1481.7</v>
      </c>
      <c r="C102" s="19">
        <f>Prediccion!J22</f>
        <v>1020.3</v>
      </c>
      <c r="D102" s="19">
        <f>Prediccion!J37</f>
        <v>574.5</v>
      </c>
      <c r="E102" s="19">
        <f t="shared" si="1"/>
        <v>3076.5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9" t="str">
        <f>Prediccion!A8&amp;" "&amp;Prediccion!J$2</f>
        <v>junio 2027</v>
      </c>
      <c r="B103" s="19">
        <f>Prediccion!J8</f>
        <v>1481.7</v>
      </c>
      <c r="C103" s="19">
        <f>Prediccion!J23</f>
        <v>1020.3</v>
      </c>
      <c r="D103" s="19">
        <f>Prediccion!J38</f>
        <v>574.5</v>
      </c>
      <c r="E103" s="19">
        <f t="shared" si="1"/>
        <v>3076.5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9" t="str">
        <f>Prediccion!A9&amp;" "&amp;Prediccion!J$2</f>
        <v>julio 2027</v>
      </c>
      <c r="B104" s="19">
        <f>Prediccion!J9</f>
        <v>1014.2</v>
      </c>
      <c r="C104" s="19">
        <f>Prediccion!J24</f>
        <v>698.4</v>
      </c>
      <c r="D104" s="19">
        <f>Prediccion!J39</f>
        <v>392.4</v>
      </c>
      <c r="E104" s="19">
        <f t="shared" si="1"/>
        <v>2105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9" t="str">
        <f>Prediccion!A10&amp;" "&amp;Prediccion!J$2</f>
        <v>agosto 2027</v>
      </c>
      <c r="B105" s="19">
        <f>Prediccion!J10</f>
        <v>1014.2</v>
      </c>
      <c r="C105" s="19">
        <f>Prediccion!J25</f>
        <v>698.4</v>
      </c>
      <c r="D105" s="19">
        <f>Prediccion!J40</f>
        <v>392.4</v>
      </c>
      <c r="E105" s="19">
        <f t="shared" si="1"/>
        <v>2105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9" t="str">
        <f>Prediccion!A11&amp;" "&amp;Prediccion!J$2</f>
        <v>septiembre 2027</v>
      </c>
      <c r="B106" s="19">
        <f>Prediccion!J11</f>
        <v>1637.6</v>
      </c>
      <c r="C106" s="19">
        <f>Prediccion!J26</f>
        <v>1127.9</v>
      </c>
      <c r="D106" s="19">
        <f>Prediccion!J41</f>
        <v>634.8</v>
      </c>
      <c r="E106" s="19">
        <f t="shared" si="1"/>
        <v>3400.3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9" t="str">
        <f>Prediccion!A12&amp;" "&amp;Prediccion!J$2</f>
        <v>octubre 2027</v>
      </c>
      <c r="B107" s="19">
        <f>Prediccion!J12</f>
        <v>1637.6</v>
      </c>
      <c r="C107" s="19">
        <f>Prediccion!J27</f>
        <v>1127.9</v>
      </c>
      <c r="D107" s="19">
        <f>Prediccion!J42</f>
        <v>634.8</v>
      </c>
      <c r="E107" s="19">
        <f t="shared" si="1"/>
        <v>3400.3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9" t="str">
        <f>Prediccion!A13&amp;" "&amp;Prediccion!J$2</f>
        <v>noviembre 2027</v>
      </c>
      <c r="B108" s="19">
        <f>Prediccion!J13</f>
        <v>5848.8</v>
      </c>
      <c r="C108" s="19">
        <f>Prediccion!J28</f>
        <v>4027.7</v>
      </c>
      <c r="D108" s="19">
        <f>Prediccion!J43</f>
        <v>2267.2</v>
      </c>
      <c r="E108" s="19">
        <f t="shared" si="1"/>
        <v>12143.7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9" t="str">
        <f>Prediccion!A14&amp;" "&amp;Prediccion!J$2</f>
        <v>diciembre 2027</v>
      </c>
      <c r="B109" s="19">
        <f>Prediccion!J14</f>
        <v>5848.8</v>
      </c>
      <c r="C109" s="19">
        <f>Prediccion!J29</f>
        <v>4027.7</v>
      </c>
      <c r="D109" s="19">
        <f>Prediccion!J44</f>
        <v>2267.2</v>
      </c>
      <c r="E109" s="19">
        <f t="shared" si="1"/>
        <v>12143.7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9" t="str">
        <f>Prediccion!A3&amp;" "&amp;Prediccion!K$2</f>
        <v>enero 2028</v>
      </c>
      <c r="B110" s="19">
        <f>Prediccion!K3</f>
        <v>668.55</v>
      </c>
      <c r="C110" s="19">
        <f>Prediccion!K18</f>
        <v>459.6</v>
      </c>
      <c r="D110" s="19">
        <f>Prediccion!K33</f>
        <v>259.6</v>
      </c>
      <c r="E110" s="19">
        <f t="shared" si="1"/>
        <v>1387.75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9" t="str">
        <f>Prediccion!A4&amp;" "&amp;Prediccion!K$2</f>
        <v>febrero 2028</v>
      </c>
      <c r="B111" s="19">
        <f>Prediccion!K4</f>
        <v>668.55</v>
      </c>
      <c r="C111" s="19">
        <f>Prediccion!K19</f>
        <v>459.6</v>
      </c>
      <c r="D111" s="19">
        <f>Prediccion!K34</f>
        <v>259.6</v>
      </c>
      <c r="E111" s="19">
        <f t="shared" si="1"/>
        <v>1387.75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9" t="str">
        <f>Prediccion!A5&amp;" "&amp;Prediccion!K$2</f>
        <v>marzo 2028</v>
      </c>
      <c r="B112" s="19">
        <f>Prediccion!K5</f>
        <v>1754.2</v>
      </c>
      <c r="C112" s="19">
        <f>Prediccion!K20</f>
        <v>1208.2</v>
      </c>
      <c r="D112" s="19">
        <f>Prediccion!K35</f>
        <v>680</v>
      </c>
      <c r="E112" s="19">
        <f t="shared" si="1"/>
        <v>3642.4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9" t="str">
        <f>Prediccion!A6&amp;" "&amp;Prediccion!K$2</f>
        <v>abril 2028</v>
      </c>
      <c r="B113" s="19">
        <f>Prediccion!K6</f>
        <v>1754.2</v>
      </c>
      <c r="C113" s="19">
        <f>Prediccion!K21</f>
        <v>1208.2</v>
      </c>
      <c r="D113" s="19">
        <f>Prediccion!K36</f>
        <v>680</v>
      </c>
      <c r="E113" s="19">
        <f t="shared" si="1"/>
        <v>3642.4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9" t="str">
        <f>Prediccion!A7&amp;" "&amp;Prediccion!K$2</f>
        <v>mayo 2028</v>
      </c>
      <c r="B114" s="19">
        <f>Prediccion!K7</f>
        <v>1587.2</v>
      </c>
      <c r="C114" s="19">
        <f>Prediccion!K22</f>
        <v>1092.95</v>
      </c>
      <c r="D114" s="19">
        <f>Prediccion!K37</f>
        <v>615.4</v>
      </c>
      <c r="E114" s="19">
        <f t="shared" si="1"/>
        <v>3295.55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9" t="str">
        <f>Prediccion!A8&amp;" "&amp;Prediccion!K$2</f>
        <v>junio 2028</v>
      </c>
      <c r="B115" s="19">
        <f>Prediccion!K8</f>
        <v>1587.2</v>
      </c>
      <c r="C115" s="19">
        <f>Prediccion!K23</f>
        <v>1092.95</v>
      </c>
      <c r="D115" s="19">
        <f>Prediccion!K38</f>
        <v>615.4</v>
      </c>
      <c r="E115" s="19">
        <f t="shared" si="1"/>
        <v>3295.55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9" t="str">
        <f>Prediccion!A9&amp;" "&amp;Prediccion!K$2</f>
        <v>julio 2028</v>
      </c>
      <c r="B116" s="19">
        <f>Prediccion!K9</f>
        <v>1086.45</v>
      </c>
      <c r="C116" s="19">
        <f>Prediccion!K24</f>
        <v>748.15</v>
      </c>
      <c r="D116" s="19">
        <f>Prediccion!K39</f>
        <v>420.3</v>
      </c>
      <c r="E116" s="19">
        <f t="shared" si="1"/>
        <v>2254.9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9" t="str">
        <f>Prediccion!A10&amp;" "&amp;Prediccion!K$2</f>
        <v>agosto 2028</v>
      </c>
      <c r="B117" s="19">
        <f>Prediccion!K10</f>
        <v>1086.45</v>
      </c>
      <c r="C117" s="19">
        <f>Prediccion!K25</f>
        <v>748.15</v>
      </c>
      <c r="D117" s="19">
        <f>Prediccion!K40</f>
        <v>420.3</v>
      </c>
      <c r="E117" s="19">
        <f t="shared" si="1"/>
        <v>2254.9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9" t="str">
        <f>Prediccion!A11&amp;" "&amp;Prediccion!K$2</f>
        <v>septiembre 2028</v>
      </c>
      <c r="B118" s="19">
        <f>Prediccion!K11</f>
        <v>1754.2</v>
      </c>
      <c r="C118" s="19">
        <f>Prediccion!K26</f>
        <v>1208.2</v>
      </c>
      <c r="D118" s="19">
        <f>Prediccion!K41</f>
        <v>680</v>
      </c>
      <c r="E118" s="19">
        <f t="shared" si="1"/>
        <v>3642.4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9" t="str">
        <f>Prediccion!A12&amp;" "&amp;Prediccion!K$2</f>
        <v>octubre 2028</v>
      </c>
      <c r="B119" s="19">
        <f>Prediccion!K12</f>
        <v>1754.2</v>
      </c>
      <c r="C119" s="19">
        <f>Prediccion!K27</f>
        <v>1208.2</v>
      </c>
      <c r="D119" s="19">
        <f>Prediccion!K42</f>
        <v>680</v>
      </c>
      <c r="E119" s="19">
        <f t="shared" si="1"/>
        <v>3642.4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9" t="str">
        <f>Prediccion!A13&amp;" "&amp;Prediccion!K$2</f>
        <v>noviembre 2028</v>
      </c>
      <c r="B120" s="19">
        <f>Prediccion!K13</f>
        <v>6265.25</v>
      </c>
      <c r="C120" s="19">
        <f>Prediccion!K28</f>
        <v>4314.45</v>
      </c>
      <c r="D120" s="19">
        <f>Prediccion!K43</f>
        <v>2428.65</v>
      </c>
      <c r="E120" s="19">
        <f t="shared" si="1"/>
        <v>13008.35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9" t="str">
        <f>Prediccion!A14&amp;" "&amp;Prediccion!K$2</f>
        <v>diciembre 2028</v>
      </c>
      <c r="B121" s="19">
        <f>Prediccion!K14</f>
        <v>6265.25</v>
      </c>
      <c r="C121" s="19">
        <f>Prediccion!K29</f>
        <v>4314.45</v>
      </c>
      <c r="D121" s="19">
        <f>Prediccion!K44</f>
        <v>2428.65</v>
      </c>
      <c r="E121" s="19">
        <f t="shared" si="1"/>
        <v>13008.35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9" t="str">
        <f>Prediccion!A3&amp;" "&amp;Prediccion!L$2</f>
        <v>enero 2029</v>
      </c>
      <c r="B122" s="19">
        <f>Prediccion!L3</f>
        <v>713</v>
      </c>
      <c r="C122" s="19">
        <f>Prediccion!L18</f>
        <v>490.1</v>
      </c>
      <c r="D122" s="19">
        <f>Prediccion!L33</f>
        <v>276.9</v>
      </c>
      <c r="E122" s="19">
        <f t="shared" si="1"/>
        <v>1480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9" t="str">
        <f>Prediccion!A4&amp;" "&amp;Prediccion!L$2</f>
        <v>febrero 2029</v>
      </c>
      <c r="B123" s="19">
        <f>Prediccion!L4</f>
        <v>713</v>
      </c>
      <c r="C123" s="19">
        <f>Prediccion!L19</f>
        <v>490.1</v>
      </c>
      <c r="D123" s="19">
        <f>Prediccion!L34</f>
        <v>276.9</v>
      </c>
      <c r="E123" s="19">
        <f t="shared" si="1"/>
        <v>1480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9" t="str">
        <f>Prediccion!A5&amp;" "&amp;Prediccion!L$2</f>
        <v>marzo 2029</v>
      </c>
      <c r="B124" s="19">
        <f>Prediccion!L5</f>
        <v>1870.8</v>
      </c>
      <c r="C124" s="19">
        <f>Prediccion!L20</f>
        <v>1288.5</v>
      </c>
      <c r="D124" s="19">
        <f>Prediccion!L35</f>
        <v>725.2</v>
      </c>
      <c r="E124" s="19">
        <f t="shared" si="1"/>
        <v>3884.5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9" t="str">
        <f>Prediccion!A6&amp;" "&amp;Prediccion!L$2</f>
        <v>abril 2029</v>
      </c>
      <c r="B125" s="19">
        <f>Prediccion!L6</f>
        <v>1870.8</v>
      </c>
      <c r="C125" s="19">
        <f>Prediccion!L21</f>
        <v>1288.5</v>
      </c>
      <c r="D125" s="19">
        <f>Prediccion!L36</f>
        <v>725.2</v>
      </c>
      <c r="E125" s="19">
        <f t="shared" si="1"/>
        <v>3884.5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9" t="str">
        <f>Prediccion!A7&amp;" "&amp;Prediccion!L$2</f>
        <v>mayo 2029</v>
      </c>
      <c r="B126" s="19">
        <f>Prediccion!L7</f>
        <v>1692.7</v>
      </c>
      <c r="C126" s="19">
        <f>Prediccion!L22</f>
        <v>1165.6</v>
      </c>
      <c r="D126" s="19">
        <f>Prediccion!L37</f>
        <v>656.3</v>
      </c>
      <c r="E126" s="19">
        <f t="shared" si="1"/>
        <v>3514.6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9" t="str">
        <f>Prediccion!A8&amp;" "&amp;Prediccion!L$2</f>
        <v>junio 2029</v>
      </c>
      <c r="B127" s="19">
        <f>Prediccion!L8</f>
        <v>1692.7</v>
      </c>
      <c r="C127" s="19">
        <f>Prediccion!L23</f>
        <v>1165.6</v>
      </c>
      <c r="D127" s="19">
        <f>Prediccion!L38</f>
        <v>656.3</v>
      </c>
      <c r="E127" s="19">
        <f t="shared" si="1"/>
        <v>3514.6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9" t="str">
        <f>Prediccion!A9&amp;" "&amp;Prediccion!L$2</f>
        <v>julio 2029</v>
      </c>
      <c r="B128" s="19">
        <f>Prediccion!L9</f>
        <v>1158.7</v>
      </c>
      <c r="C128" s="19">
        <f>Prediccion!L24</f>
        <v>797.9</v>
      </c>
      <c r="D128" s="19">
        <f>Prediccion!L39</f>
        <v>448.2</v>
      </c>
      <c r="E128" s="19">
        <f t="shared" si="1"/>
        <v>2404.8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9" t="str">
        <f>Prediccion!A10&amp;" "&amp;Prediccion!L$2</f>
        <v>agosto 2029</v>
      </c>
      <c r="B129" s="19">
        <f>Prediccion!L10</f>
        <v>1158.7</v>
      </c>
      <c r="C129" s="19">
        <f>Prediccion!L25</f>
        <v>797.9</v>
      </c>
      <c r="D129" s="19">
        <f>Prediccion!L40</f>
        <v>448.2</v>
      </c>
      <c r="E129" s="19">
        <f t="shared" si="1"/>
        <v>2404.8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9" t="str">
        <f>Prediccion!A11&amp;" "&amp;Prediccion!L$2</f>
        <v>septiembre 2029</v>
      </c>
      <c r="B130" s="19">
        <f>Prediccion!L11</f>
        <v>1870.8</v>
      </c>
      <c r="C130" s="19">
        <f>Prediccion!L26</f>
        <v>1288.5</v>
      </c>
      <c r="D130" s="19">
        <f>Prediccion!L41</f>
        <v>725.2</v>
      </c>
      <c r="E130" s="19">
        <f t="shared" si="1"/>
        <v>3884.5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9" t="str">
        <f>Prediccion!A12&amp;" "&amp;Prediccion!L$2</f>
        <v>octubre 2029</v>
      </c>
      <c r="B131" s="19">
        <f>Prediccion!L12</f>
        <v>1870.8</v>
      </c>
      <c r="C131" s="19">
        <f>Prediccion!L27</f>
        <v>1288.5</v>
      </c>
      <c r="D131" s="19">
        <f>Prediccion!L42</f>
        <v>725.2</v>
      </c>
      <c r="E131" s="19">
        <f t="shared" si="1"/>
        <v>3884.5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9" t="str">
        <f>Prediccion!A13&amp;" "&amp;Prediccion!L$2</f>
        <v>noviembre 2029</v>
      </c>
      <c r="B132" s="19">
        <f>Prediccion!L13</f>
        <v>6681.7</v>
      </c>
      <c r="C132" s="19">
        <f>Prediccion!L28</f>
        <v>4601.2</v>
      </c>
      <c r="D132" s="19">
        <f>Prediccion!L43</f>
        <v>2590.1</v>
      </c>
      <c r="E132" s="19">
        <f t="shared" si="1"/>
        <v>13873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9" t="str">
        <f>Prediccion!A14&amp;" "&amp;Prediccion!L$2</f>
        <v>diciembre 2029</v>
      </c>
      <c r="B133" s="19">
        <f>Prediccion!L14</f>
        <v>6681.7</v>
      </c>
      <c r="C133" s="19">
        <f>Prediccion!L29</f>
        <v>4601.2</v>
      </c>
      <c r="D133" s="19">
        <f>Prediccion!L44</f>
        <v>2590.1</v>
      </c>
      <c r="E133" s="19">
        <f t="shared" si="1"/>
        <v>13873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7" max="7" width="16.0"/>
  </cols>
  <sheetData>
    <row r="1" ht="27.0" customHeight="1">
      <c r="A1" s="27" t="s">
        <v>27</v>
      </c>
      <c r="B1" s="27" t="s">
        <v>20</v>
      </c>
      <c r="C1" s="27" t="s">
        <v>21</v>
      </c>
      <c r="D1" s="27" t="s">
        <v>22</v>
      </c>
      <c r="E1" s="27" t="s">
        <v>44</v>
      </c>
      <c r="F1" s="28"/>
      <c r="G1" s="29" t="s">
        <v>45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30" t="str">
        <f>'Produccion Auto'!A74</f>
        <v>enero 2025</v>
      </c>
      <c r="B2" s="30">
        <f>'Produccion Auto'!B74*Planta!K$6</f>
        <v>20070000</v>
      </c>
      <c r="C2" s="30">
        <f>'Produccion Auto'!C74*Planta!L$6</f>
        <v>6681015</v>
      </c>
      <c r="D2" s="30">
        <f>'Produccion Auto'!D74*Planta!M$6</f>
        <v>6698325</v>
      </c>
      <c r="E2" s="30">
        <f t="shared" ref="E2:E61" si="1">SUM(B2:D2)</f>
        <v>33449340</v>
      </c>
      <c r="F2" s="28"/>
      <c r="G2" s="31">
        <v>0.05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30" t="str">
        <f>'Produccion Auto'!A75</f>
        <v>febrero 2025</v>
      </c>
      <c r="B3" s="30">
        <f>'Produccion Auto'!B75*Planta!K$6</f>
        <v>20070000</v>
      </c>
      <c r="C3" s="30">
        <f>'Produccion Auto'!C75*Planta!L$6</f>
        <v>6681015</v>
      </c>
      <c r="D3" s="30">
        <f>'Produccion Auto'!D75*Planta!M$6</f>
        <v>6698325</v>
      </c>
      <c r="E3" s="30">
        <f t="shared" si="1"/>
        <v>33449340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0" t="str">
        <f>'Produccion Auto'!A76</f>
        <v>marzo 2025</v>
      </c>
      <c r="B4" s="30">
        <f>'Produccion Auto'!B76*Planta!K$6</f>
        <v>52665000</v>
      </c>
      <c r="C4" s="30">
        <f>'Produccion Auto'!C76*Planta!L$6</f>
        <v>17556495</v>
      </c>
      <c r="D4" s="30">
        <f>'Produccion Auto'!D76*Planta!M$6</f>
        <v>17556900</v>
      </c>
      <c r="E4" s="30">
        <f t="shared" si="1"/>
        <v>87778395</v>
      </c>
      <c r="F4" s="28"/>
      <c r="G4" s="32" t="s">
        <v>46</v>
      </c>
      <c r="H4" s="25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0" t="str">
        <f>'Produccion Auto'!A77</f>
        <v>abril 2025</v>
      </c>
      <c r="B5" s="30">
        <f>'Produccion Auto'!B77*Planta!K$6</f>
        <v>52665000</v>
      </c>
      <c r="C5" s="30">
        <f>'Produccion Auto'!C77*Planta!L$6</f>
        <v>17556495</v>
      </c>
      <c r="D5" s="30">
        <f>'Produccion Auto'!D77*Planta!M$6</f>
        <v>17556900</v>
      </c>
      <c r="E5" s="30">
        <f t="shared" si="1"/>
        <v>87778395</v>
      </c>
      <c r="F5" s="28"/>
      <c r="G5" s="33">
        <v>2025.0</v>
      </c>
      <c r="H5" s="30">
        <f>SUM(E2:E13)</f>
        <v>1312521990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0" t="str">
        <f>'Produccion Auto'!A78</f>
        <v>mayo 2025</v>
      </c>
      <c r="B6" s="30">
        <f>'Produccion Auto'!B78*Planta!K$6</f>
        <v>47651250</v>
      </c>
      <c r="C6" s="30">
        <f>'Produccion Auto'!C78*Planta!L$6</f>
        <v>15881250</v>
      </c>
      <c r="D6" s="30">
        <f>'Produccion Auto'!D78*Planta!M$6</f>
        <v>15889575</v>
      </c>
      <c r="E6" s="30">
        <f t="shared" si="1"/>
        <v>79422075</v>
      </c>
      <c r="F6" s="28"/>
      <c r="G6" s="33">
        <v>2026.0</v>
      </c>
      <c r="H6" s="30">
        <f>SUM(E14:E25)*(1+G2)</f>
        <v>1492572469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0" t="str">
        <f>'Produccion Auto'!A79</f>
        <v>junio 2025</v>
      </c>
      <c r="B7" s="30">
        <f>'Produccion Auto'!B79*Planta!K$6</f>
        <v>47651250</v>
      </c>
      <c r="C7" s="30">
        <f>'Produccion Auto'!C79*Planta!L$6</f>
        <v>15881250</v>
      </c>
      <c r="D7" s="30">
        <f>'Produccion Auto'!D79*Planta!M$6</f>
        <v>15889575</v>
      </c>
      <c r="E7" s="30">
        <f t="shared" si="1"/>
        <v>79422075</v>
      </c>
      <c r="F7" s="28"/>
      <c r="G7" s="33">
        <v>2027.0</v>
      </c>
      <c r="H7" s="30">
        <f>SUM(E26:E37)*(1+G2)^2</f>
        <v>1687346692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0" t="str">
        <f>'Produccion Auto'!A80</f>
        <v>julio 2025</v>
      </c>
      <c r="B8" s="30">
        <f>'Produccion Auto'!B80*Planta!K$6</f>
        <v>32613750</v>
      </c>
      <c r="C8" s="30">
        <f>'Produccion Auto'!C80*Planta!L$6</f>
        <v>10870035</v>
      </c>
      <c r="D8" s="30">
        <f>'Produccion Auto'!D80*Planta!M$6</f>
        <v>10855350</v>
      </c>
      <c r="E8" s="30">
        <f t="shared" si="1"/>
        <v>54339135</v>
      </c>
      <c r="F8" s="28"/>
      <c r="G8" s="33">
        <v>2028.0</v>
      </c>
      <c r="H8" s="30">
        <f>SUM(E38:E49)*(1+G2)^3</f>
        <v>1897866906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0" t="str">
        <f>'Produccion Auto'!A81</f>
        <v>agosto 2025</v>
      </c>
      <c r="B9" s="30">
        <f>'Produccion Auto'!B81*Planta!K$6</f>
        <v>32613750</v>
      </c>
      <c r="C9" s="30">
        <f>'Produccion Auto'!C81*Planta!L$6</f>
        <v>10870035</v>
      </c>
      <c r="D9" s="30">
        <f>'Produccion Auto'!D81*Planta!M$6</f>
        <v>10855350</v>
      </c>
      <c r="E9" s="30">
        <f t="shared" si="1"/>
        <v>54339135</v>
      </c>
      <c r="F9" s="28"/>
      <c r="G9" s="33">
        <v>2029.0</v>
      </c>
      <c r="H9" s="30">
        <f>SUM(E50:E61)*(1+G2)^4</f>
        <v>2125220774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0" t="str">
        <f>'Produccion Auto'!A82</f>
        <v>septiembre 2025</v>
      </c>
      <c r="B10" s="30">
        <f>'Produccion Auto'!B82*Planta!K$6</f>
        <v>52665000</v>
      </c>
      <c r="C10" s="30">
        <f>'Produccion Auto'!C82*Planta!L$6</f>
        <v>17556495</v>
      </c>
      <c r="D10" s="30">
        <f>'Produccion Auto'!D82*Planta!M$6</f>
        <v>17556900</v>
      </c>
      <c r="E10" s="30">
        <f t="shared" si="1"/>
        <v>87778395</v>
      </c>
      <c r="F10" s="28"/>
      <c r="G10" s="32" t="s">
        <v>47</v>
      </c>
      <c r="H10" s="2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0" t="str">
        <f>'Produccion Auto'!A83</f>
        <v>octubre 2025</v>
      </c>
      <c r="B11" s="30">
        <f>'Produccion Auto'!B83*Planta!K$6</f>
        <v>52665000</v>
      </c>
      <c r="C11" s="30">
        <f>'Produccion Auto'!C83*Planta!L$6</f>
        <v>17556495</v>
      </c>
      <c r="D11" s="30">
        <f>'Produccion Auto'!D83*Planta!M$6</f>
        <v>17556900</v>
      </c>
      <c r="E11" s="30">
        <f t="shared" si="1"/>
        <v>87778395</v>
      </c>
      <c r="F11" s="28"/>
      <c r="G11" s="34">
        <f>SUM(H5:H9)</f>
        <v>8515528831</v>
      </c>
      <c r="H11" s="25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30" t="str">
        <f>'Produccion Auto'!A84</f>
        <v>noviembre 2025</v>
      </c>
      <c r="B12" s="30">
        <f>'Produccion Auto'!B84*Planta!K$6</f>
        <v>188096250</v>
      </c>
      <c r="C12" s="30">
        <f>'Produccion Auto'!C84*Planta!L$6</f>
        <v>62693730</v>
      </c>
      <c r="D12" s="30">
        <f>'Produccion Auto'!D84*Planta!M$6</f>
        <v>62703675</v>
      </c>
      <c r="E12" s="30">
        <f t="shared" si="1"/>
        <v>313493655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30" t="str">
        <f>'Produccion Auto'!A85</f>
        <v>diciembre 2025</v>
      </c>
      <c r="B13" s="30">
        <f>'Produccion Auto'!B85*Planta!K$6</f>
        <v>188096250</v>
      </c>
      <c r="C13" s="30">
        <f>'Produccion Auto'!C85*Planta!L$6</f>
        <v>62693730</v>
      </c>
      <c r="D13" s="30">
        <f>'Produccion Auto'!D85*Planta!M$6</f>
        <v>62703675</v>
      </c>
      <c r="E13" s="30">
        <f t="shared" si="1"/>
        <v>313493655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30" t="str">
        <f>'Produccion Auto'!A86</f>
        <v>enero 2026</v>
      </c>
      <c r="B14" s="30">
        <f>'Produccion Auto'!B86*Planta!K$6</f>
        <v>21736875</v>
      </c>
      <c r="C14" s="30">
        <f>'Produccion Auto'!C86*Planta!L$6</f>
        <v>7234590</v>
      </c>
      <c r="D14" s="30">
        <f>'Produccion Auto'!D86*Planta!M$6</f>
        <v>7256250</v>
      </c>
      <c r="E14" s="30">
        <f t="shared" si="1"/>
        <v>36227715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30" t="str">
        <f>'Produccion Auto'!A87</f>
        <v>febrero 2026</v>
      </c>
      <c r="B15" s="30">
        <f>'Produccion Auto'!B87*Planta!K$6</f>
        <v>21736875</v>
      </c>
      <c r="C15" s="30">
        <f>'Produccion Auto'!C87*Planta!L$6</f>
        <v>7234590</v>
      </c>
      <c r="D15" s="30">
        <f>'Produccion Auto'!D87*Planta!M$6</f>
        <v>7256250</v>
      </c>
      <c r="E15" s="30">
        <f t="shared" si="1"/>
        <v>36227715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30" t="str">
        <f>'Produccion Auto'!A88</f>
        <v>marzo 2026</v>
      </c>
      <c r="B16" s="30">
        <f>'Produccion Auto'!B88*Planta!K$6</f>
        <v>57037500</v>
      </c>
      <c r="C16" s="30">
        <f>'Produccion Auto'!C88*Planta!L$6</f>
        <v>19013940</v>
      </c>
      <c r="D16" s="30">
        <f>'Produccion Auto'!D88*Planta!M$6</f>
        <v>19014600</v>
      </c>
      <c r="E16" s="30">
        <f t="shared" si="1"/>
        <v>95066040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0" t="str">
        <f>'Produccion Auto'!A89</f>
        <v>abril 2026</v>
      </c>
      <c r="B17" s="30">
        <f>'Produccion Auto'!B89*Planta!K$6</f>
        <v>57037500</v>
      </c>
      <c r="C17" s="30">
        <f>'Produccion Auto'!C89*Planta!L$6</f>
        <v>19013940</v>
      </c>
      <c r="D17" s="30">
        <f>'Produccion Auto'!D89*Planta!M$6</f>
        <v>19014600</v>
      </c>
      <c r="E17" s="30">
        <f t="shared" si="1"/>
        <v>95066040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30" t="str">
        <f>'Produccion Auto'!A90</f>
        <v>mayo 2026</v>
      </c>
      <c r="B18" s="30">
        <f>'Produccion Auto'!B90*Planta!K$6</f>
        <v>51607500</v>
      </c>
      <c r="C18" s="30">
        <f>'Produccion Auto'!C90*Planta!L$6</f>
        <v>17199847.5</v>
      </c>
      <c r="D18" s="30">
        <f>'Produccion Auto'!D90*Planta!M$6</f>
        <v>17208600</v>
      </c>
      <c r="E18" s="30">
        <f t="shared" si="1"/>
        <v>86015947.5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0" t="str">
        <f>'Produccion Auto'!A91</f>
        <v>junio 2026</v>
      </c>
      <c r="B19" s="30">
        <f>'Produccion Auto'!B91*Planta!K$6</f>
        <v>51607500</v>
      </c>
      <c r="C19" s="30">
        <f>'Produccion Auto'!C91*Planta!L$6</f>
        <v>17199847.5</v>
      </c>
      <c r="D19" s="30">
        <f>'Produccion Auto'!D91*Planta!M$6</f>
        <v>17208600</v>
      </c>
      <c r="E19" s="30">
        <f t="shared" si="1"/>
        <v>86015947.5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0" t="str">
        <f>'Produccion Auto'!A92</f>
        <v>julio 2026</v>
      </c>
      <c r="B20" s="30">
        <f>'Produccion Auto'!B92*Planta!K$6</f>
        <v>35323125</v>
      </c>
      <c r="C20" s="30">
        <f>'Produccion Auto'!C92*Planta!L$6</f>
        <v>11772997.5</v>
      </c>
      <c r="D20" s="30">
        <f>'Produccion Auto'!D92*Planta!M$6</f>
        <v>11755125</v>
      </c>
      <c r="E20" s="30">
        <f t="shared" si="1"/>
        <v>58851247.5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0" t="str">
        <f>'Produccion Auto'!A93</f>
        <v>agosto 2026</v>
      </c>
      <c r="B21" s="30">
        <f>'Produccion Auto'!B93*Planta!K$6</f>
        <v>35323125</v>
      </c>
      <c r="C21" s="30">
        <f>'Produccion Auto'!C93*Planta!L$6</f>
        <v>11772997.5</v>
      </c>
      <c r="D21" s="30">
        <f>'Produccion Auto'!D93*Planta!M$6</f>
        <v>11755125</v>
      </c>
      <c r="E21" s="30">
        <f t="shared" si="1"/>
        <v>58851247.5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30" t="str">
        <f>'Produccion Auto'!A94</f>
        <v>septiembre 2026</v>
      </c>
      <c r="B22" s="30">
        <f>'Produccion Auto'!B94*Planta!K$6</f>
        <v>57037500</v>
      </c>
      <c r="C22" s="30">
        <f>'Produccion Auto'!C94*Planta!L$6</f>
        <v>19013940</v>
      </c>
      <c r="D22" s="30">
        <f>'Produccion Auto'!D94*Planta!M$6</f>
        <v>19014600</v>
      </c>
      <c r="E22" s="30">
        <f t="shared" si="1"/>
        <v>95066040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0" t="str">
        <f>'Produccion Auto'!A95</f>
        <v>octubre 2026</v>
      </c>
      <c r="B23" s="30">
        <f>'Produccion Auto'!B95*Planta!K$6</f>
        <v>57037500</v>
      </c>
      <c r="C23" s="30">
        <f>'Produccion Auto'!C95*Planta!L$6</f>
        <v>19013940</v>
      </c>
      <c r="D23" s="30">
        <f>'Produccion Auto'!D95*Planta!M$6</f>
        <v>19014600</v>
      </c>
      <c r="E23" s="30">
        <f t="shared" si="1"/>
        <v>95066040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30" t="str">
        <f>'Produccion Auto'!A96</f>
        <v>noviembre 2026</v>
      </c>
      <c r="B24" s="30">
        <f>'Produccion Auto'!B96*Planta!K$6</f>
        <v>203713125</v>
      </c>
      <c r="C24" s="30">
        <f>'Produccion Auto'!C96*Planta!L$6</f>
        <v>67898242.5</v>
      </c>
      <c r="D24" s="30">
        <f>'Produccion Auto'!D96*Planta!M$6</f>
        <v>67910437.5</v>
      </c>
      <c r="E24" s="30">
        <f t="shared" si="1"/>
        <v>339521805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30" t="str">
        <f>'Produccion Auto'!A97</f>
        <v>diciembre 2026</v>
      </c>
      <c r="B25" s="30">
        <f>'Produccion Auto'!B97*Planta!K$6</f>
        <v>203713125</v>
      </c>
      <c r="C25" s="30">
        <f>'Produccion Auto'!C97*Planta!L$6</f>
        <v>67898242.5</v>
      </c>
      <c r="D25" s="30">
        <f>'Produccion Auto'!D97*Planta!M$6</f>
        <v>67910437.5</v>
      </c>
      <c r="E25" s="30">
        <f t="shared" si="1"/>
        <v>339521805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0" t="str">
        <f>'Produccion Auto'!A98</f>
        <v>enero 2027</v>
      </c>
      <c r="B26" s="30">
        <f>'Produccion Auto'!B98*Planta!K$6</f>
        <v>23403750</v>
      </c>
      <c r="C26" s="30">
        <f>'Produccion Auto'!C98*Planta!L$6</f>
        <v>7788165</v>
      </c>
      <c r="D26" s="30">
        <f>'Produccion Auto'!D98*Planta!M$6</f>
        <v>7814175</v>
      </c>
      <c r="E26" s="30">
        <f t="shared" si="1"/>
        <v>39006090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30" t="str">
        <f>'Produccion Auto'!A99</f>
        <v>febrero 2027</v>
      </c>
      <c r="B27" s="30">
        <f>'Produccion Auto'!B99*Planta!K$6</f>
        <v>23403750</v>
      </c>
      <c r="C27" s="30">
        <f>'Produccion Auto'!C99*Planta!L$6</f>
        <v>7788165</v>
      </c>
      <c r="D27" s="30">
        <f>'Produccion Auto'!D99*Planta!M$6</f>
        <v>7814175</v>
      </c>
      <c r="E27" s="30">
        <f t="shared" si="1"/>
        <v>39006090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30" t="str">
        <f>'Produccion Auto'!A100</f>
        <v>marzo 2027</v>
      </c>
      <c r="B28" s="30">
        <f>'Produccion Auto'!B100*Planta!K$6</f>
        <v>61410000</v>
      </c>
      <c r="C28" s="30">
        <f>'Produccion Auto'!C100*Planta!L$6</f>
        <v>20471385</v>
      </c>
      <c r="D28" s="30">
        <f>'Produccion Auto'!D100*Planta!M$6</f>
        <v>20472300</v>
      </c>
      <c r="E28" s="30">
        <f t="shared" si="1"/>
        <v>102353685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30" t="str">
        <f>'Produccion Auto'!A101</f>
        <v>abril 2027</v>
      </c>
      <c r="B29" s="30">
        <f>'Produccion Auto'!B101*Planta!K$6</f>
        <v>61410000</v>
      </c>
      <c r="C29" s="30">
        <f>'Produccion Auto'!C101*Planta!L$6</f>
        <v>20471385</v>
      </c>
      <c r="D29" s="30">
        <f>'Produccion Auto'!D101*Planta!M$6</f>
        <v>20472300</v>
      </c>
      <c r="E29" s="30">
        <f t="shared" si="1"/>
        <v>102353685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30" t="str">
        <f>'Produccion Auto'!A102</f>
        <v>mayo 2027</v>
      </c>
      <c r="B30" s="30">
        <f>'Produccion Auto'!B102*Planta!K$6</f>
        <v>55563750</v>
      </c>
      <c r="C30" s="30">
        <f>'Produccion Auto'!C102*Planta!L$6</f>
        <v>18518445</v>
      </c>
      <c r="D30" s="30">
        <f>'Produccion Auto'!D102*Planta!M$6</f>
        <v>18527625</v>
      </c>
      <c r="E30" s="30">
        <f t="shared" si="1"/>
        <v>92609820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30" t="str">
        <f>'Produccion Auto'!A103</f>
        <v>junio 2027</v>
      </c>
      <c r="B31" s="30">
        <f>'Produccion Auto'!B103*Planta!K$6</f>
        <v>55563750</v>
      </c>
      <c r="C31" s="30">
        <f>'Produccion Auto'!C103*Planta!L$6</f>
        <v>18518445</v>
      </c>
      <c r="D31" s="30">
        <f>'Produccion Auto'!D103*Planta!M$6</f>
        <v>18527625</v>
      </c>
      <c r="E31" s="30">
        <f t="shared" si="1"/>
        <v>92609820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30" t="str">
        <f>'Produccion Auto'!A104</f>
        <v>julio 2027</v>
      </c>
      <c r="B32" s="30">
        <f>'Produccion Auto'!B104*Planta!K$6</f>
        <v>38032500</v>
      </c>
      <c r="C32" s="30">
        <f>'Produccion Auto'!C104*Planta!L$6</f>
        <v>12675960</v>
      </c>
      <c r="D32" s="30">
        <f>'Produccion Auto'!D104*Planta!M$6</f>
        <v>12654900</v>
      </c>
      <c r="E32" s="30">
        <f t="shared" si="1"/>
        <v>63363360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30" t="str">
        <f>'Produccion Auto'!A105</f>
        <v>agosto 2027</v>
      </c>
      <c r="B33" s="30">
        <f>'Produccion Auto'!B105*Planta!K$6</f>
        <v>38032500</v>
      </c>
      <c r="C33" s="30">
        <f>'Produccion Auto'!C105*Planta!L$6</f>
        <v>12675960</v>
      </c>
      <c r="D33" s="30">
        <f>'Produccion Auto'!D105*Planta!M$6</f>
        <v>12654900</v>
      </c>
      <c r="E33" s="30">
        <f t="shared" si="1"/>
        <v>63363360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30" t="str">
        <f>'Produccion Auto'!A106</f>
        <v>septiembre 2027</v>
      </c>
      <c r="B34" s="30">
        <f>'Produccion Auto'!B106*Planta!K$6</f>
        <v>61410000</v>
      </c>
      <c r="C34" s="30">
        <f>'Produccion Auto'!C106*Planta!L$6</f>
        <v>20471385</v>
      </c>
      <c r="D34" s="30">
        <f>'Produccion Auto'!D106*Planta!M$6</f>
        <v>20472300</v>
      </c>
      <c r="E34" s="30">
        <f t="shared" si="1"/>
        <v>102353685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30" t="str">
        <f>'Produccion Auto'!A107</f>
        <v>octubre 2027</v>
      </c>
      <c r="B35" s="30">
        <f>'Produccion Auto'!B107*Planta!K$6</f>
        <v>61410000</v>
      </c>
      <c r="C35" s="30">
        <f>'Produccion Auto'!C107*Planta!L$6</f>
        <v>20471385</v>
      </c>
      <c r="D35" s="30">
        <f>'Produccion Auto'!D107*Planta!M$6</f>
        <v>20472300</v>
      </c>
      <c r="E35" s="30">
        <f t="shared" si="1"/>
        <v>102353685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30" t="str">
        <f>'Produccion Auto'!A108</f>
        <v>noviembre 2027</v>
      </c>
      <c r="B36" s="30">
        <f>'Produccion Auto'!B108*Planta!K$6</f>
        <v>219330000</v>
      </c>
      <c r="C36" s="30">
        <f>'Produccion Auto'!C108*Planta!L$6</f>
        <v>73102755</v>
      </c>
      <c r="D36" s="30">
        <f>'Produccion Auto'!D108*Planta!M$6</f>
        <v>73117200</v>
      </c>
      <c r="E36" s="30">
        <f t="shared" si="1"/>
        <v>365549955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30" t="str">
        <f>'Produccion Auto'!A109</f>
        <v>diciembre 2027</v>
      </c>
      <c r="B37" s="30">
        <f>'Produccion Auto'!B109*Planta!K$6</f>
        <v>219330000</v>
      </c>
      <c r="C37" s="30">
        <f>'Produccion Auto'!C109*Planta!L$6</f>
        <v>73102755</v>
      </c>
      <c r="D37" s="30">
        <f>'Produccion Auto'!D109*Planta!M$6</f>
        <v>73117200</v>
      </c>
      <c r="E37" s="30">
        <f t="shared" si="1"/>
        <v>365549955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30" t="str">
        <f>'Produccion Auto'!A110</f>
        <v>enero 2028</v>
      </c>
      <c r="B38" s="30">
        <f>'Produccion Auto'!B110*Planta!K$6</f>
        <v>25070625</v>
      </c>
      <c r="C38" s="30">
        <f>'Produccion Auto'!C110*Planta!L$6</f>
        <v>8341740</v>
      </c>
      <c r="D38" s="30">
        <f>'Produccion Auto'!D110*Planta!M$6</f>
        <v>8372100</v>
      </c>
      <c r="E38" s="30">
        <f t="shared" si="1"/>
        <v>41784465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0" t="str">
        <f>'Produccion Auto'!A111</f>
        <v>febrero 2028</v>
      </c>
      <c r="B39" s="30">
        <f>'Produccion Auto'!B111*Planta!K$6</f>
        <v>25070625</v>
      </c>
      <c r="C39" s="30">
        <f>'Produccion Auto'!C111*Planta!L$6</f>
        <v>8341740</v>
      </c>
      <c r="D39" s="30">
        <f>'Produccion Auto'!D111*Planta!M$6</f>
        <v>8372100</v>
      </c>
      <c r="E39" s="30">
        <f t="shared" si="1"/>
        <v>41784465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30" t="str">
        <f>'Produccion Auto'!A112</f>
        <v>marzo 2028</v>
      </c>
      <c r="B40" s="30">
        <f>'Produccion Auto'!B112*Planta!K$6</f>
        <v>65782500</v>
      </c>
      <c r="C40" s="30">
        <f>'Produccion Auto'!C112*Planta!L$6</f>
        <v>21928830</v>
      </c>
      <c r="D40" s="30">
        <f>'Produccion Auto'!D112*Planta!M$6</f>
        <v>21930000</v>
      </c>
      <c r="E40" s="30">
        <f t="shared" si="1"/>
        <v>109641330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30" t="str">
        <f>'Produccion Auto'!A113</f>
        <v>abril 2028</v>
      </c>
      <c r="B41" s="30">
        <f>'Produccion Auto'!B113*Planta!K$6</f>
        <v>65782500</v>
      </c>
      <c r="C41" s="30">
        <f>'Produccion Auto'!C113*Planta!L$6</f>
        <v>21928830</v>
      </c>
      <c r="D41" s="30">
        <f>'Produccion Auto'!D113*Planta!M$6</f>
        <v>21930000</v>
      </c>
      <c r="E41" s="30">
        <f t="shared" si="1"/>
        <v>109641330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30" t="str">
        <f>'Produccion Auto'!A114</f>
        <v>mayo 2028</v>
      </c>
      <c r="B42" s="30">
        <f>'Produccion Auto'!B114*Planta!K$6</f>
        <v>59520000</v>
      </c>
      <c r="C42" s="30">
        <f>'Produccion Auto'!C114*Planta!L$6</f>
        <v>19837042.5</v>
      </c>
      <c r="D42" s="30">
        <f>'Produccion Auto'!D114*Planta!M$6</f>
        <v>19846650</v>
      </c>
      <c r="E42" s="30">
        <f t="shared" si="1"/>
        <v>99203692.5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30" t="str">
        <f>'Produccion Auto'!A115</f>
        <v>junio 2028</v>
      </c>
      <c r="B43" s="30">
        <f>'Produccion Auto'!B115*Planta!K$6</f>
        <v>59520000</v>
      </c>
      <c r="C43" s="30">
        <f>'Produccion Auto'!C115*Planta!L$6</f>
        <v>19837042.5</v>
      </c>
      <c r="D43" s="30">
        <f>'Produccion Auto'!D115*Planta!M$6</f>
        <v>19846650</v>
      </c>
      <c r="E43" s="30">
        <f t="shared" si="1"/>
        <v>99203692.5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30" t="str">
        <f>'Produccion Auto'!A116</f>
        <v>julio 2028</v>
      </c>
      <c r="B44" s="30">
        <f>'Produccion Auto'!B116*Planta!K$6</f>
        <v>40741875</v>
      </c>
      <c r="C44" s="30">
        <f>'Produccion Auto'!C116*Planta!L$6</f>
        <v>13578922.5</v>
      </c>
      <c r="D44" s="30">
        <f>'Produccion Auto'!D116*Planta!M$6</f>
        <v>13554675</v>
      </c>
      <c r="E44" s="30">
        <f t="shared" si="1"/>
        <v>67875472.5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30" t="str">
        <f>'Produccion Auto'!A117</f>
        <v>agosto 2028</v>
      </c>
      <c r="B45" s="30">
        <f>'Produccion Auto'!B117*Planta!K$6</f>
        <v>40741875</v>
      </c>
      <c r="C45" s="30">
        <f>'Produccion Auto'!C117*Planta!L$6</f>
        <v>13578922.5</v>
      </c>
      <c r="D45" s="30">
        <f>'Produccion Auto'!D117*Planta!M$6</f>
        <v>13554675</v>
      </c>
      <c r="E45" s="30">
        <f t="shared" si="1"/>
        <v>67875472.5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30" t="str">
        <f>'Produccion Auto'!A118</f>
        <v>septiembre 2028</v>
      </c>
      <c r="B46" s="30">
        <f>'Produccion Auto'!B118*Planta!K$6</f>
        <v>65782500</v>
      </c>
      <c r="C46" s="30">
        <f>'Produccion Auto'!C118*Planta!L$6</f>
        <v>21928830</v>
      </c>
      <c r="D46" s="30">
        <f>'Produccion Auto'!D118*Planta!M$6</f>
        <v>21930000</v>
      </c>
      <c r="E46" s="30">
        <f t="shared" si="1"/>
        <v>109641330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0" t="str">
        <f>'Produccion Auto'!A119</f>
        <v>octubre 2028</v>
      </c>
      <c r="B47" s="30">
        <f>'Produccion Auto'!B119*Planta!K$6</f>
        <v>65782500</v>
      </c>
      <c r="C47" s="30">
        <f>'Produccion Auto'!C119*Planta!L$6</f>
        <v>21928830</v>
      </c>
      <c r="D47" s="30">
        <f>'Produccion Auto'!D119*Planta!M$6</f>
        <v>21930000</v>
      </c>
      <c r="E47" s="30">
        <f t="shared" si="1"/>
        <v>109641330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30" t="str">
        <f>'Produccion Auto'!A120</f>
        <v>noviembre 2028</v>
      </c>
      <c r="B48" s="30">
        <f>'Produccion Auto'!B120*Planta!K$6</f>
        <v>234946875</v>
      </c>
      <c r="C48" s="30">
        <f>'Produccion Auto'!C120*Planta!L$6</f>
        <v>78307267.5</v>
      </c>
      <c r="D48" s="30">
        <f>'Produccion Auto'!D120*Planta!M$6</f>
        <v>78323962.5</v>
      </c>
      <c r="E48" s="30">
        <f t="shared" si="1"/>
        <v>391578105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0" t="str">
        <f>'Produccion Auto'!A121</f>
        <v>diciembre 2028</v>
      </c>
      <c r="B49" s="30">
        <f>'Produccion Auto'!B121*Planta!K$6</f>
        <v>234946875</v>
      </c>
      <c r="C49" s="30">
        <f>'Produccion Auto'!C121*Planta!L$6</f>
        <v>78307267.5</v>
      </c>
      <c r="D49" s="30">
        <f>'Produccion Auto'!D121*Planta!M$6</f>
        <v>78323962.5</v>
      </c>
      <c r="E49" s="30">
        <f t="shared" si="1"/>
        <v>391578105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30" t="str">
        <f>'Produccion Auto'!A122</f>
        <v>enero 2029</v>
      </c>
      <c r="B50" s="30">
        <f>'Produccion Auto'!B122*Planta!K$6</f>
        <v>26737500</v>
      </c>
      <c r="C50" s="30">
        <f>'Produccion Auto'!C122*Planta!L$6</f>
        <v>8895315</v>
      </c>
      <c r="D50" s="30">
        <f>'Produccion Auto'!D122*Planta!M$6</f>
        <v>8930025</v>
      </c>
      <c r="E50" s="30">
        <f t="shared" si="1"/>
        <v>44562840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0" t="str">
        <f>'Produccion Auto'!A123</f>
        <v>febrero 2029</v>
      </c>
      <c r="B51" s="30">
        <f>'Produccion Auto'!B123*Planta!K$6</f>
        <v>26737500</v>
      </c>
      <c r="C51" s="30">
        <f>'Produccion Auto'!C123*Planta!L$6</f>
        <v>8895315</v>
      </c>
      <c r="D51" s="30">
        <f>'Produccion Auto'!D123*Planta!M$6</f>
        <v>8930025</v>
      </c>
      <c r="E51" s="30">
        <f t="shared" si="1"/>
        <v>44562840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30" t="str">
        <f>'Produccion Auto'!A124</f>
        <v>marzo 2029</v>
      </c>
      <c r="B52" s="30">
        <f>'Produccion Auto'!B124*Planta!K$6</f>
        <v>70155000</v>
      </c>
      <c r="C52" s="30">
        <f>'Produccion Auto'!C124*Planta!L$6</f>
        <v>23386275</v>
      </c>
      <c r="D52" s="30">
        <f>'Produccion Auto'!D124*Planta!M$6</f>
        <v>23387700</v>
      </c>
      <c r="E52" s="30">
        <f t="shared" si="1"/>
        <v>116928975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0" t="str">
        <f>'Produccion Auto'!A125</f>
        <v>abril 2029</v>
      </c>
      <c r="B53" s="30">
        <f>'Produccion Auto'!B125*Planta!K$6</f>
        <v>70155000</v>
      </c>
      <c r="C53" s="30">
        <f>'Produccion Auto'!C125*Planta!L$6</f>
        <v>23386275</v>
      </c>
      <c r="D53" s="30">
        <f>'Produccion Auto'!D125*Planta!M$6</f>
        <v>23387700</v>
      </c>
      <c r="E53" s="30">
        <f t="shared" si="1"/>
        <v>116928975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30" t="str">
        <f>'Produccion Auto'!A126</f>
        <v>mayo 2029</v>
      </c>
      <c r="B54" s="30">
        <f>'Produccion Auto'!B126*Planta!K$6</f>
        <v>63476250</v>
      </c>
      <c r="C54" s="30">
        <f>'Produccion Auto'!C126*Planta!L$6</f>
        <v>21155640</v>
      </c>
      <c r="D54" s="30">
        <f>'Produccion Auto'!D126*Planta!M$6</f>
        <v>21165675</v>
      </c>
      <c r="E54" s="30">
        <f t="shared" si="1"/>
        <v>105797565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30" t="str">
        <f>'Produccion Auto'!A127</f>
        <v>junio 2029</v>
      </c>
      <c r="B55" s="30">
        <f>'Produccion Auto'!B127*Planta!K$6</f>
        <v>63476250</v>
      </c>
      <c r="C55" s="30">
        <f>'Produccion Auto'!C127*Planta!L$6</f>
        <v>21155640</v>
      </c>
      <c r="D55" s="30">
        <f>'Produccion Auto'!D127*Planta!M$6</f>
        <v>21165675</v>
      </c>
      <c r="E55" s="30">
        <f t="shared" si="1"/>
        <v>105797565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30" t="str">
        <f>'Produccion Auto'!A128</f>
        <v>julio 2029</v>
      </c>
      <c r="B56" s="30">
        <f>'Produccion Auto'!B128*Planta!K$6</f>
        <v>43451250</v>
      </c>
      <c r="C56" s="30">
        <f>'Produccion Auto'!C128*Planta!L$6</f>
        <v>14481885</v>
      </c>
      <c r="D56" s="30">
        <f>'Produccion Auto'!D128*Planta!M$6</f>
        <v>14454450</v>
      </c>
      <c r="E56" s="30">
        <f t="shared" si="1"/>
        <v>72387585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0" t="str">
        <f>'Produccion Auto'!A129</f>
        <v>agosto 2029</v>
      </c>
      <c r="B57" s="30">
        <f>'Produccion Auto'!B129*Planta!K$6</f>
        <v>43451250</v>
      </c>
      <c r="C57" s="30">
        <f>'Produccion Auto'!C129*Planta!L$6</f>
        <v>14481885</v>
      </c>
      <c r="D57" s="30">
        <f>'Produccion Auto'!D129*Planta!M$6</f>
        <v>14454450</v>
      </c>
      <c r="E57" s="30">
        <f t="shared" si="1"/>
        <v>72387585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30" t="str">
        <f>'Produccion Auto'!A130</f>
        <v>septiembre 2029</v>
      </c>
      <c r="B58" s="30">
        <f>'Produccion Auto'!B130*Planta!K$6</f>
        <v>70155000</v>
      </c>
      <c r="C58" s="30">
        <f>'Produccion Auto'!C130*Planta!L$6</f>
        <v>23386275</v>
      </c>
      <c r="D58" s="30">
        <f>'Produccion Auto'!D130*Planta!M$6</f>
        <v>23387700</v>
      </c>
      <c r="E58" s="30">
        <f t="shared" si="1"/>
        <v>116928975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30" t="str">
        <f>'Produccion Auto'!A131</f>
        <v>octubre 2029</v>
      </c>
      <c r="B59" s="30">
        <f>'Produccion Auto'!B131*Planta!K$6</f>
        <v>70155000</v>
      </c>
      <c r="C59" s="30">
        <f>'Produccion Auto'!C131*Planta!L$6</f>
        <v>23386275</v>
      </c>
      <c r="D59" s="30">
        <f>'Produccion Auto'!D131*Planta!M$6</f>
        <v>23387700</v>
      </c>
      <c r="E59" s="30">
        <f t="shared" si="1"/>
        <v>116928975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30" t="str">
        <f>'Produccion Auto'!A132</f>
        <v>noviembre 2029</v>
      </c>
      <c r="B60" s="30">
        <f>'Produccion Auto'!B132*Planta!K$6</f>
        <v>250563750</v>
      </c>
      <c r="C60" s="30">
        <f>'Produccion Auto'!C132*Planta!L$6</f>
        <v>83511780</v>
      </c>
      <c r="D60" s="30">
        <f>'Produccion Auto'!D132*Planta!M$6</f>
        <v>83530725</v>
      </c>
      <c r="E60" s="30">
        <f t="shared" si="1"/>
        <v>417606255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0" t="str">
        <f>'Produccion Auto'!A133</f>
        <v>diciembre 2029</v>
      </c>
      <c r="B61" s="30">
        <f>'Produccion Auto'!B133*Planta!K$6</f>
        <v>250563750</v>
      </c>
      <c r="C61" s="30">
        <f>'Produccion Auto'!C133*Planta!L$6</f>
        <v>83511780</v>
      </c>
      <c r="D61" s="30">
        <f>'Produccion Auto'!D133*Planta!M$6</f>
        <v>83530725</v>
      </c>
      <c r="E61" s="30">
        <f t="shared" si="1"/>
        <v>417606255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35"/>
      <c r="B62" s="35"/>
      <c r="C62" s="35"/>
      <c r="D62" s="35"/>
      <c r="E62" s="35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35"/>
      <c r="B63" s="35"/>
      <c r="C63" s="35"/>
      <c r="D63" s="35"/>
      <c r="E63" s="35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35"/>
      <c r="B64" s="35"/>
      <c r="C64" s="35"/>
      <c r="D64" s="35"/>
      <c r="E64" s="35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5"/>
      <c r="B65" s="35"/>
      <c r="C65" s="35"/>
      <c r="D65" s="35"/>
      <c r="E65" s="35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35"/>
      <c r="B66" s="35"/>
      <c r="C66" s="35"/>
      <c r="D66" s="35"/>
      <c r="E66" s="35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35"/>
      <c r="B67" s="35"/>
      <c r="C67" s="35"/>
      <c r="D67" s="35"/>
      <c r="E67" s="35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35"/>
      <c r="B68" s="35"/>
      <c r="C68" s="35"/>
      <c r="D68" s="35"/>
      <c r="E68" s="35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5"/>
      <c r="B69" s="35"/>
      <c r="C69" s="35"/>
      <c r="D69" s="35"/>
      <c r="E69" s="35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35"/>
      <c r="B70" s="35"/>
      <c r="C70" s="35"/>
      <c r="D70" s="35"/>
      <c r="E70" s="35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35"/>
      <c r="B71" s="35"/>
      <c r="C71" s="35"/>
      <c r="D71" s="35"/>
      <c r="E71" s="35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35"/>
      <c r="B72" s="35"/>
      <c r="C72" s="35"/>
      <c r="D72" s="35"/>
      <c r="E72" s="35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35"/>
      <c r="B73" s="35"/>
      <c r="C73" s="35"/>
      <c r="D73" s="35"/>
      <c r="E73" s="35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35"/>
      <c r="B74" s="35"/>
      <c r="C74" s="35"/>
      <c r="D74" s="35"/>
      <c r="E74" s="35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35"/>
      <c r="B75" s="35"/>
      <c r="C75" s="35"/>
      <c r="D75" s="35"/>
      <c r="E75" s="35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35"/>
      <c r="B76" s="35"/>
      <c r="C76" s="35"/>
      <c r="D76" s="35"/>
      <c r="E76" s="35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35"/>
      <c r="B77" s="35"/>
      <c r="C77" s="35"/>
      <c r="D77" s="35"/>
      <c r="E77" s="35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35"/>
      <c r="B78" s="35"/>
      <c r="C78" s="35"/>
      <c r="D78" s="35"/>
      <c r="E78" s="35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35"/>
      <c r="B79" s="35"/>
      <c r="C79" s="35"/>
      <c r="D79" s="35"/>
      <c r="E79" s="35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35"/>
      <c r="B80" s="35"/>
      <c r="C80" s="35"/>
      <c r="D80" s="35"/>
      <c r="E80" s="35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35"/>
      <c r="B81" s="35"/>
      <c r="C81" s="35"/>
      <c r="D81" s="35"/>
      <c r="E81" s="35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35"/>
      <c r="B82" s="35"/>
      <c r="C82" s="35"/>
      <c r="D82" s="35"/>
      <c r="E82" s="35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35"/>
      <c r="B83" s="35"/>
      <c r="C83" s="35"/>
      <c r="D83" s="35"/>
      <c r="E83" s="35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35"/>
      <c r="B84" s="35"/>
      <c r="C84" s="35"/>
      <c r="D84" s="35"/>
      <c r="E84" s="35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35"/>
      <c r="B85" s="35"/>
      <c r="C85" s="35"/>
      <c r="D85" s="35"/>
      <c r="E85" s="35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35"/>
      <c r="B86" s="35"/>
      <c r="C86" s="35"/>
      <c r="D86" s="35"/>
      <c r="E86" s="35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35"/>
      <c r="B87" s="35"/>
      <c r="C87" s="35"/>
      <c r="D87" s="35"/>
      <c r="E87" s="35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35"/>
      <c r="B88" s="35"/>
      <c r="C88" s="35"/>
      <c r="D88" s="35"/>
      <c r="E88" s="35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35"/>
      <c r="B89" s="35"/>
      <c r="C89" s="35"/>
      <c r="D89" s="35"/>
      <c r="E89" s="35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35"/>
      <c r="B90" s="35"/>
      <c r="C90" s="35"/>
      <c r="D90" s="35"/>
      <c r="E90" s="35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5"/>
      <c r="B91" s="35"/>
      <c r="C91" s="35"/>
      <c r="D91" s="35"/>
      <c r="E91" s="35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35"/>
      <c r="B92" s="35"/>
      <c r="C92" s="35"/>
      <c r="D92" s="35"/>
      <c r="E92" s="35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35"/>
      <c r="B93" s="35"/>
      <c r="C93" s="35"/>
      <c r="D93" s="35"/>
      <c r="E93" s="35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35"/>
      <c r="B94" s="35"/>
      <c r="C94" s="35"/>
      <c r="D94" s="35"/>
      <c r="E94" s="35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5"/>
      <c r="B95" s="35"/>
      <c r="C95" s="35"/>
      <c r="D95" s="35"/>
      <c r="E95" s="35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35"/>
      <c r="B96" s="35"/>
      <c r="C96" s="35"/>
      <c r="D96" s="35"/>
      <c r="E96" s="35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5"/>
      <c r="B97" s="35"/>
      <c r="C97" s="35"/>
      <c r="D97" s="35"/>
      <c r="E97" s="3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35"/>
      <c r="B98" s="35"/>
      <c r="C98" s="35"/>
      <c r="D98" s="35"/>
      <c r="E98" s="35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35"/>
      <c r="B99" s="35"/>
      <c r="C99" s="35"/>
      <c r="D99" s="35"/>
      <c r="E99" s="3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35"/>
      <c r="B100" s="35"/>
      <c r="C100" s="35"/>
      <c r="D100" s="35"/>
      <c r="E100" s="35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35"/>
      <c r="B101" s="35"/>
      <c r="C101" s="35"/>
      <c r="D101" s="35"/>
      <c r="E101" s="35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35"/>
      <c r="B102" s="35"/>
      <c r="C102" s="35"/>
      <c r="D102" s="35"/>
      <c r="E102" s="35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35"/>
      <c r="B103" s="35"/>
      <c r="C103" s="35"/>
      <c r="D103" s="35"/>
      <c r="E103" s="35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35"/>
      <c r="B104" s="35"/>
      <c r="C104" s="35"/>
      <c r="D104" s="35"/>
      <c r="E104" s="35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35"/>
      <c r="B105" s="35"/>
      <c r="C105" s="35"/>
      <c r="D105" s="35"/>
      <c r="E105" s="35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35"/>
      <c r="B106" s="35"/>
      <c r="C106" s="35"/>
      <c r="D106" s="35"/>
      <c r="E106" s="35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35"/>
      <c r="B107" s="35"/>
      <c r="C107" s="35"/>
      <c r="D107" s="35"/>
      <c r="E107" s="35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35"/>
      <c r="B108" s="35"/>
      <c r="C108" s="35"/>
      <c r="D108" s="35"/>
      <c r="E108" s="35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35"/>
      <c r="B109" s="35"/>
      <c r="C109" s="35"/>
      <c r="D109" s="35"/>
      <c r="E109" s="35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35"/>
      <c r="B110" s="35"/>
      <c r="C110" s="35"/>
      <c r="D110" s="35"/>
      <c r="E110" s="35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35"/>
      <c r="B111" s="35"/>
      <c r="C111" s="35"/>
      <c r="D111" s="35"/>
      <c r="E111" s="35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35"/>
      <c r="B112" s="35"/>
      <c r="C112" s="35"/>
      <c r="D112" s="35"/>
      <c r="E112" s="35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35"/>
      <c r="B113" s="35"/>
      <c r="C113" s="35"/>
      <c r="D113" s="35"/>
      <c r="E113" s="35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35"/>
      <c r="B114" s="35"/>
      <c r="C114" s="35"/>
      <c r="D114" s="35"/>
      <c r="E114" s="35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35"/>
      <c r="B115" s="35"/>
      <c r="C115" s="35"/>
      <c r="D115" s="35"/>
      <c r="E115" s="35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35"/>
      <c r="B116" s="35"/>
      <c r="C116" s="35"/>
      <c r="D116" s="35"/>
      <c r="E116" s="35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35"/>
      <c r="B117" s="35"/>
      <c r="C117" s="35"/>
      <c r="D117" s="35"/>
      <c r="E117" s="35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35"/>
      <c r="B118" s="35"/>
      <c r="C118" s="35"/>
      <c r="D118" s="35"/>
      <c r="E118" s="35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35"/>
      <c r="B119" s="35"/>
      <c r="C119" s="35"/>
      <c r="D119" s="35"/>
      <c r="E119" s="35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35"/>
      <c r="B120" s="35"/>
      <c r="C120" s="35"/>
      <c r="D120" s="35"/>
      <c r="E120" s="35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35"/>
      <c r="B121" s="35"/>
      <c r="C121" s="35"/>
      <c r="D121" s="35"/>
      <c r="E121" s="35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</sheetData>
  <mergeCells count="3">
    <mergeCell ref="G4:H4"/>
    <mergeCell ref="G10:H10"/>
    <mergeCell ref="G11:H11"/>
  </mergeCells>
  <drawing r:id="rId1"/>
</worksheet>
</file>