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5" i="1"/>
  <c r="F27" i="1"/>
  <c r="F28" i="1" s="1"/>
  <c r="C28" i="1"/>
  <c r="D28" i="1" s="1"/>
  <c r="E28" i="1" s="1"/>
  <c r="B28" i="1"/>
  <c r="A28" i="1"/>
  <c r="B27" i="1"/>
  <c r="C27" i="1"/>
  <c r="D27" i="1"/>
  <c r="E27" i="1"/>
  <c r="A27" i="1"/>
  <c r="F25" i="1"/>
  <c r="E25" i="1"/>
  <c r="D25" i="1"/>
  <c r="C25" i="1"/>
  <c r="B25" i="1"/>
  <c r="A25" i="1"/>
  <c r="M34" i="1"/>
  <c r="M31" i="1"/>
  <c r="A20" i="1" l="1"/>
  <c r="F12" i="1"/>
  <c r="F11" i="1"/>
  <c r="J7" i="1" l="1"/>
  <c r="D7" i="1"/>
  <c r="B7" i="1"/>
  <c r="B13" i="1"/>
  <c r="B10" i="1"/>
  <c r="B11" i="1"/>
  <c r="B15" i="1"/>
  <c r="B12" i="1"/>
  <c r="B14" i="1" s="1"/>
  <c r="J10" i="1" l="1"/>
  <c r="F16" i="1"/>
  <c r="K7" i="1"/>
  <c r="B16" i="1"/>
  <c r="C20" i="1" s="1"/>
  <c r="C7" i="1"/>
  <c r="E7" i="1"/>
  <c r="F7" i="1"/>
  <c r="G7" i="1"/>
  <c r="H7" i="1"/>
  <c r="A7" i="1"/>
  <c r="A8" i="1" s="1"/>
  <c r="B8" i="1" s="1"/>
  <c r="C8" i="1" s="1"/>
  <c r="D8" i="1" s="1"/>
  <c r="E8" i="1" s="1"/>
  <c r="F8" i="1" s="1"/>
  <c r="G8" i="1" s="1"/>
  <c r="H8" i="1" s="1"/>
  <c r="I8" i="1" s="1"/>
  <c r="J8" i="1" s="1"/>
  <c r="K8" i="1" s="1"/>
  <c r="I7" i="1"/>
  <c r="F13" i="1" l="1"/>
  <c r="F15" i="1"/>
  <c r="E20" i="1"/>
  <c r="G20" i="1" s="1"/>
  <c r="I20" i="1" l="1"/>
  <c r="J11" i="1"/>
  <c r="F10" i="1"/>
  <c r="F14" i="1" s="1"/>
  <c r="K20" i="1" l="1"/>
  <c r="M20" i="1" s="1"/>
  <c r="M50" i="1"/>
  <c r="J12" i="1"/>
</calcChain>
</file>

<file path=xl/sharedStrings.xml><?xml version="1.0" encoding="utf-8"?>
<sst xmlns="http://schemas.openxmlformats.org/spreadsheetml/2006/main" count="46" uniqueCount="42">
  <si>
    <t>Точный метод дисперсии</t>
  </si>
  <si>
    <t>Точный метод мат. ожидания</t>
  </si>
  <si>
    <t>Отн. накоп. число (Wn)</t>
  </si>
  <si>
    <t>Отн. Частота (Wi)</t>
  </si>
  <si>
    <t>Частоты</t>
  </si>
  <si>
    <t>Вариант</t>
  </si>
  <si>
    <t>Дискретный ряд</t>
  </si>
  <si>
    <t>Частотный ряд</t>
  </si>
  <si>
    <t>Выборочное среднее (Мх)</t>
  </si>
  <si>
    <t>h</t>
  </si>
  <si>
    <t>Выборочная диспрерсия (Dx)</t>
  </si>
  <si>
    <t>k</t>
  </si>
  <si>
    <t>Коэффициент вариации (V)</t>
  </si>
  <si>
    <t xml:space="preserve">Размах </t>
  </si>
  <si>
    <t>Ср. абсолтное откл.</t>
  </si>
  <si>
    <t>Xmax</t>
  </si>
  <si>
    <t>q(x)</t>
  </si>
  <si>
    <t>Медиана(Ме)</t>
  </si>
  <si>
    <t>Xmin</t>
  </si>
  <si>
    <t>D(x)</t>
  </si>
  <si>
    <t>Мода (Мо)</t>
  </si>
  <si>
    <t>n</t>
  </si>
  <si>
    <t>М(х)</t>
  </si>
  <si>
    <t>Станд.отклонение</t>
  </si>
  <si>
    <t>х</t>
  </si>
  <si>
    <t>эмпирическая функция</t>
  </si>
  <si>
    <t>Точный метод</t>
  </si>
  <si>
    <t>Вариационнный ряд</t>
  </si>
  <si>
    <t>Отн. Накоп. Число (Wn)</t>
  </si>
  <si>
    <t>Варианты</t>
  </si>
  <si>
    <t>Вариант 5</t>
  </si>
  <si>
    <t>Грубый метод</t>
  </si>
  <si>
    <t>(-41.6 &lt; a &lt; 75)</t>
  </si>
  <si>
    <t>0.9</t>
  </si>
  <si>
    <t>0.95</t>
  </si>
  <si>
    <t>0.99</t>
  </si>
  <si>
    <t>(-52.5 &lt; a &lt; 85.9)</t>
  </si>
  <si>
    <t>(-74.4 &lt; a &lt; 107.8)</t>
  </si>
  <si>
    <t>8.71 &lt; q &lt; 17.29</t>
  </si>
  <si>
    <t>0.999</t>
  </si>
  <si>
    <t>6.5 &lt; q &lt; 19.5</t>
  </si>
  <si>
    <t>3.38 &lt; q &lt; 22.62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</si>
</sst>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sz val="11"/>
      <color rgb="FF444444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9D08E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0" fillId="0" borderId="1" xfId="0" applyBorder="1"/>
    <xf numFmtId="0" fontId="2" fillId="0" borderId="0" xfId="1"/>
    <xf numFmtId="0" fontId="4" fillId="0" borderId="0" xfId="1" applyFont="1"/>
    <xf numFmtId="0" fontId="3" fillId="0" borderId="0" xfId="1" applyFont="1"/>
    <xf numFmtId="0" fontId="5" fillId="0" borderId="0" xfId="1" applyFont="1"/>
    <xf numFmtId="0" fontId="6" fillId="0" borderId="0" xfId="1" applyFont="1"/>
    <xf numFmtId="165" fontId="2" fillId="0" borderId="6" xfId="1" applyNumberFormat="1" applyBorder="1"/>
    <xf numFmtId="2" fontId="2" fillId="0" borderId="4" xfId="1" applyNumberFormat="1" applyBorder="1"/>
    <xf numFmtId="2" fontId="2" fillId="0" borderId="6" xfId="1" applyNumberFormat="1" applyBorder="1"/>
    <xf numFmtId="2" fontId="2" fillId="0" borderId="12" xfId="1" applyNumberFormat="1" applyBorder="1"/>
    <xf numFmtId="1" fontId="2" fillId="0" borderId="0" xfId="1" applyNumberFormat="1"/>
    <xf numFmtId="0" fontId="2" fillId="0" borderId="13" xfId="1" applyBorder="1"/>
    <xf numFmtId="165" fontId="2" fillId="0" borderId="14" xfId="1" applyNumberFormat="1" applyBorder="1"/>
    <xf numFmtId="0" fontId="2" fillId="11" borderId="13" xfId="1" applyFill="1" applyBorder="1"/>
    <xf numFmtId="165" fontId="2" fillId="0" borderId="0" xfId="1" applyNumberFormat="1"/>
    <xf numFmtId="0" fontId="2" fillId="12" borderId="14" xfId="1" applyFill="1" applyBorder="1"/>
    <xf numFmtId="166" fontId="2" fillId="0" borderId="19" xfId="1" applyNumberFormat="1" applyBorder="1"/>
    <xf numFmtId="165" fontId="2" fillId="0" borderId="20" xfId="1" applyNumberFormat="1" applyBorder="1"/>
    <xf numFmtId="165" fontId="2" fillId="0" borderId="23" xfId="1" applyNumberFormat="1" applyBorder="1"/>
    <xf numFmtId="0" fontId="2" fillId="0" borderId="20" xfId="1" applyBorder="1"/>
    <xf numFmtId="164" fontId="2" fillId="0" borderId="23" xfId="1" applyNumberFormat="1" applyBorder="1"/>
    <xf numFmtId="0" fontId="2" fillId="0" borderId="24" xfId="1" applyBorder="1"/>
    <xf numFmtId="0" fontId="2" fillId="0" borderId="14" xfId="1" applyBorder="1"/>
    <xf numFmtId="0" fontId="2" fillId="0" borderId="6" xfId="1" applyBorder="1"/>
    <xf numFmtId="0" fontId="2" fillId="0" borderId="5" xfId="1" applyBorder="1"/>
    <xf numFmtId="2" fontId="2" fillId="12" borderId="14" xfId="1" applyNumberFormat="1" applyFill="1" applyBorder="1"/>
    <xf numFmtId="2" fontId="2" fillId="0" borderId="19" xfId="1" applyNumberFormat="1" applyBorder="1"/>
    <xf numFmtId="1" fontId="2" fillId="12" borderId="14" xfId="1" applyNumberFormat="1" applyFill="1" applyBorder="1"/>
    <xf numFmtId="166" fontId="2" fillId="0" borderId="20" xfId="1" applyNumberFormat="1" applyBorder="1"/>
    <xf numFmtId="1" fontId="2" fillId="0" borderId="20" xfId="1" applyNumberFormat="1" applyBorder="1"/>
    <xf numFmtId="166" fontId="2" fillId="0" borderId="4" xfId="1" applyNumberFormat="1" applyBorder="1"/>
    <xf numFmtId="1" fontId="2" fillId="0" borderId="4" xfId="1" applyNumberFormat="1" applyBorder="1"/>
    <xf numFmtId="0" fontId="1" fillId="0" borderId="0" xfId="1" applyFont="1"/>
    <xf numFmtId="165" fontId="3" fillId="0" borderId="0" xfId="1" applyNumberFormat="1" applyFont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2" fillId="2" borderId="17" xfId="1" applyFill="1" applyBorder="1" applyAlignment="1">
      <alignment horizontal="center"/>
    </xf>
    <xf numFmtId="0" fontId="2" fillId="2" borderId="16" xfId="1" applyFill="1" applyBorder="1" applyAlignment="1">
      <alignment horizontal="center"/>
    </xf>
    <xf numFmtId="0" fontId="2" fillId="2" borderId="15" xfId="1" applyFill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25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22" xfId="1" applyBorder="1" applyAlignment="1">
      <alignment horizontal="center"/>
    </xf>
    <xf numFmtId="0" fontId="2" fillId="0" borderId="21" xfId="1" applyBorder="1" applyAlignment="1">
      <alignment horizontal="center"/>
    </xf>
    <xf numFmtId="0" fontId="2" fillId="13" borderId="6" xfId="1" applyFill="1" applyBorder="1" applyAlignment="1">
      <alignment horizontal="center" vertical="center"/>
    </xf>
    <xf numFmtId="166" fontId="2" fillId="0" borderId="5" xfId="1" applyNumberFormat="1" applyBorder="1" applyAlignment="1">
      <alignment horizontal="center"/>
    </xf>
    <xf numFmtId="166" fontId="2" fillId="0" borderId="4" xfId="1" applyNumberFormat="1" applyBorder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2" fillId="0" borderId="7" xfId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8" borderId="5" xfId="1" applyFill="1" applyBorder="1" applyAlignment="1">
      <alignment horizontal="center"/>
    </xf>
    <xf numFmtId="0" fontId="2" fillId="8" borderId="4" xfId="1" applyFill="1" applyBorder="1" applyAlignment="1">
      <alignment horizontal="center"/>
    </xf>
    <xf numFmtId="0" fontId="1" fillId="7" borderId="5" xfId="1" applyFont="1" applyFill="1" applyBorder="1" applyAlignment="1">
      <alignment horizontal="center"/>
    </xf>
    <xf numFmtId="0" fontId="2" fillId="7" borderId="7" xfId="1" applyFill="1" applyBorder="1" applyAlignment="1">
      <alignment horizontal="center"/>
    </xf>
    <xf numFmtId="0" fontId="2" fillId="7" borderId="5" xfId="1" applyFill="1" applyBorder="1" applyAlignment="1">
      <alignment horizontal="center"/>
    </xf>
    <xf numFmtId="0" fontId="2" fillId="7" borderId="4" xfId="1" applyFill="1" applyBorder="1" applyAlignment="1">
      <alignment horizontal="center"/>
    </xf>
    <xf numFmtId="0" fontId="2" fillId="10" borderId="14" xfId="1" applyFill="1" applyBorder="1" applyAlignment="1">
      <alignment horizontal="center"/>
    </xf>
    <xf numFmtId="0" fontId="2" fillId="3" borderId="12" xfId="1" applyFill="1" applyBorder="1" applyAlignment="1">
      <alignment horizontal="center"/>
    </xf>
    <xf numFmtId="0" fontId="2" fillId="9" borderId="11" xfId="1" applyFill="1" applyBorder="1" applyAlignment="1">
      <alignment horizontal="center"/>
    </xf>
    <xf numFmtId="0" fontId="2" fillId="9" borderId="10" xfId="1" applyFill="1" applyBorder="1" applyAlignment="1">
      <alignment horizontal="center"/>
    </xf>
    <xf numFmtId="0" fontId="2" fillId="7" borderId="9" xfId="1" applyFill="1" applyBorder="1" applyAlignment="1">
      <alignment horizontal="center"/>
    </xf>
    <xf numFmtId="0" fontId="2" fillId="7" borderId="8" xfId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Лист1!$A$5:$J$5</c:f>
              <c:numCache>
                <c:formatCode>General</c:formatCode>
                <c:ptCount val="10"/>
                <c:pt idx="0">
                  <c:v>14</c:v>
                </c:pt>
                <c:pt idx="1">
                  <c:v>14.2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2-4BA3-8727-FD880165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75088"/>
        <c:axId val="619777168"/>
      </c:lineChart>
      <c:catAx>
        <c:axId val="6197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7168"/>
        <c:crosses val="autoZero"/>
        <c:auto val="1"/>
        <c:lblAlgn val="ctr"/>
        <c:lblOffset val="100"/>
        <c:noMultiLvlLbl val="0"/>
      </c:catAx>
      <c:valAx>
        <c:axId val="6197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Частотный</a:t>
            </a:r>
            <a:r>
              <a:rPr lang="ru-RU" baseline="0"/>
              <a:t> 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Лист1!$A$5:$N$5</c:f>
              <c:strCache>
                <c:ptCount val="12"/>
                <c:pt idx="0">
                  <c:v>14</c:v>
                </c:pt>
                <c:pt idx="1">
                  <c:v>14,2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Варианты</c:v>
                </c:pt>
              </c:strCache>
            </c:strRef>
          </c:cat>
          <c:val>
            <c:numRef>
              <c:f>Лист1!$A$7:$N$7</c:f>
              <c:numCache>
                <c:formatCode>General</c:formatCode>
                <c:ptCount val="14"/>
                <c:pt idx="0">
                  <c:v>0.25</c:v>
                </c:pt>
                <c:pt idx="1">
                  <c:v>4.1666666666666664E-2</c:v>
                </c:pt>
                <c:pt idx="2">
                  <c:v>0.25</c:v>
                </c:pt>
                <c:pt idx="3">
                  <c:v>8.3333333333333329E-2</c:v>
                </c:pt>
                <c:pt idx="4">
                  <c:v>0.125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4.1666666666666664E-2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F-444F-978E-916029C6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374528"/>
        <c:axId val="633376192"/>
      </c:lineChart>
      <c:catAx>
        <c:axId val="633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376192"/>
        <c:crosses val="autoZero"/>
        <c:auto val="1"/>
        <c:lblAlgn val="ctr"/>
        <c:lblOffset val="100"/>
        <c:noMultiLvlLbl val="0"/>
      </c:catAx>
      <c:valAx>
        <c:axId val="6333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3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Гистрограмма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943569553805771E-2"/>
          <c:y val="0.17171296296296298"/>
          <c:w val="0.896627296587926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Лист1!$A$5:$J$5</c:f>
              <c:numCache>
                <c:formatCode>General</c:formatCode>
                <c:ptCount val="10"/>
                <c:pt idx="0">
                  <c:v>14</c:v>
                </c:pt>
                <c:pt idx="1">
                  <c:v>14.2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cat>
          <c:val>
            <c:numRef>
              <c:f>Лист1!$A$6:$J$6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F-4082-8F9D-9F16AB63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660432"/>
        <c:axId val="529654608"/>
      </c:barChart>
      <c:catAx>
        <c:axId val="5296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54608"/>
        <c:crosses val="autoZero"/>
        <c:auto val="1"/>
        <c:lblAlgn val="ctr"/>
        <c:lblOffset val="100"/>
        <c:noMultiLvlLbl val="0"/>
      </c:catAx>
      <c:valAx>
        <c:axId val="5296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6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точный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Лист1!$K$33:$P$33</c:f>
              <c:numCache>
                <c:formatCode>General</c:formatCode>
                <c:ptCount val="6"/>
                <c:pt idx="0">
                  <c:v>-41.6</c:v>
                </c:pt>
                <c:pt idx="1">
                  <c:v>75</c:v>
                </c:pt>
                <c:pt idx="2">
                  <c:v>-52.5</c:v>
                </c:pt>
                <c:pt idx="3">
                  <c:v>85.9</c:v>
                </c:pt>
                <c:pt idx="4">
                  <c:v>-74.400000000000006</c:v>
                </c:pt>
                <c:pt idx="5">
                  <c:v>107.8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4-42F5-A2B4-CE85F8AA30CE}"/>
            </c:ext>
          </c:extLst>
        </c:ser>
        <c:ser>
          <c:idx val="1"/>
          <c:order val="1"/>
          <c:tx>
            <c:v>грубый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4-42F5-A2B4-CE85F8AA3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29639"/>
        <c:axId val="1856862103"/>
      </c:lineChart>
      <c:catAx>
        <c:axId val="111629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862103"/>
        <c:crosses val="autoZero"/>
        <c:auto val="1"/>
        <c:lblAlgn val="ctr"/>
        <c:lblOffset val="100"/>
        <c:noMultiLvlLbl val="0"/>
      </c:catAx>
      <c:valAx>
        <c:axId val="1856862103"/>
        <c:scaling>
          <c:orientation val="minMax"/>
          <c:max val="110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29639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jf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fif"/><Relationship Id="rId5" Type="http://schemas.openxmlformats.org/officeDocument/2006/relationships/image" Target="../media/image1.jfi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13</xdr:row>
      <xdr:rowOff>0</xdr:rowOff>
    </xdr:from>
    <xdr:to>
      <xdr:col>25</xdr:col>
      <xdr:colOff>481853</xdr:colOff>
      <xdr:row>28</xdr:row>
      <xdr:rowOff>22411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22412</xdr:colOff>
      <xdr:row>1</xdr:row>
      <xdr:rowOff>0</xdr:rowOff>
    </xdr:from>
    <xdr:to>
      <xdr:col>33</xdr:col>
      <xdr:colOff>304800</xdr:colOff>
      <xdr:row>15</xdr:row>
      <xdr:rowOff>56029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16</xdr:row>
      <xdr:rowOff>0</xdr:rowOff>
    </xdr:from>
    <xdr:to>
      <xdr:col>33</xdr:col>
      <xdr:colOff>557492</xdr:colOff>
      <xdr:row>31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17</xdr:col>
      <xdr:colOff>100853</xdr:colOff>
      <xdr:row>48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28AFF13-465D-E808-C49E-58A6DF2A63F1}"/>
            </a:ext>
            <a:ext uri="{147F2762-F138-4A5C-976F-8EAC2B608ADB}">
              <a16:predDERef xmlns:a16="http://schemas.microsoft.com/office/drawing/2014/main" pred="{E071EC88-40A6-BF52-CDAC-058D4CC40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22411</xdr:colOff>
      <xdr:row>30</xdr:row>
      <xdr:rowOff>22412</xdr:rowOff>
    </xdr:from>
    <xdr:to>
      <xdr:col>6</xdr:col>
      <xdr:colOff>280146</xdr:colOff>
      <xdr:row>48</xdr:row>
      <xdr:rowOff>190412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9" y="5782236"/>
          <a:ext cx="4056529" cy="3597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7</xdr:col>
      <xdr:colOff>358589</xdr:colOff>
      <xdr:row>61</xdr:row>
      <xdr:rowOff>108137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3088" y="9569824"/>
          <a:ext cx="5109883" cy="2203637"/>
        </a:xfrm>
        <a:prstGeom prst="rect">
          <a:avLst/>
        </a:prstGeom>
      </xdr:spPr>
    </xdr:pic>
    <xdr:clientData/>
  </xdr:twoCellAnchor>
  <xdr:twoCellAnchor editAs="oneCell">
    <xdr:from>
      <xdr:col>18</xdr:col>
      <xdr:colOff>313765</xdr:colOff>
      <xdr:row>2</xdr:row>
      <xdr:rowOff>44825</xdr:rowOff>
    </xdr:from>
    <xdr:to>
      <xdr:col>24</xdr:col>
      <xdr:colOff>174811</xdr:colOff>
      <xdr:row>12</xdr:row>
      <xdr:rowOff>21007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9559" y="425825"/>
          <a:ext cx="3491752" cy="1881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topLeftCell="F1" zoomScale="85" zoomScaleNormal="85" workbookViewId="0">
      <selection activeCell="Z40" sqref="Z40"/>
    </sheetView>
  </sheetViews>
  <sheetFormatPr defaultRowHeight="15" x14ac:dyDescent="0.25"/>
  <cols>
    <col min="1" max="1" width="18.7109375" customWidth="1"/>
    <col min="2" max="2" width="12.42578125" customWidth="1"/>
    <col min="3" max="3" width="13.42578125" customWidth="1"/>
    <col min="4" max="4" width="13.85546875" customWidth="1"/>
    <col min="5" max="5" width="15.7109375" customWidth="1"/>
    <col min="6" max="6" width="14" customWidth="1"/>
    <col min="7" max="7" width="14.28515625" customWidth="1"/>
    <col min="8" max="8" width="13.5703125" customWidth="1"/>
    <col min="9" max="9" width="11" customWidth="1"/>
    <col min="10" max="10" width="11.7109375" bestFit="1" customWidth="1"/>
  </cols>
  <sheetData>
    <row r="1" spans="1:26" x14ac:dyDescent="0.25">
      <c r="A1" s="1">
        <v>14</v>
      </c>
      <c r="B1" s="1">
        <v>17</v>
      </c>
      <c r="C1" s="1">
        <v>15</v>
      </c>
      <c r="D1" s="1">
        <v>14</v>
      </c>
      <c r="E1" s="1">
        <v>17</v>
      </c>
      <c r="F1" s="1">
        <v>21</v>
      </c>
      <c r="G1" s="1">
        <v>22</v>
      </c>
      <c r="H1" s="1">
        <v>17</v>
      </c>
      <c r="I1" s="1">
        <v>19</v>
      </c>
      <c r="J1" s="1">
        <v>23</v>
      </c>
      <c r="K1" s="1">
        <v>14</v>
      </c>
      <c r="L1" s="1">
        <v>14.2</v>
      </c>
      <c r="Q1" s="35" t="s">
        <v>30</v>
      </c>
      <c r="R1" s="36"/>
    </row>
    <row r="2" spans="1:26" x14ac:dyDescent="0.25">
      <c r="A2" s="1">
        <v>15</v>
      </c>
      <c r="B2" s="1">
        <v>14</v>
      </c>
      <c r="C2" s="1">
        <v>16</v>
      </c>
      <c r="D2" s="1">
        <v>20</v>
      </c>
      <c r="E2" s="1">
        <v>15</v>
      </c>
      <c r="F2" s="1">
        <v>24</v>
      </c>
      <c r="G2" s="1">
        <v>14</v>
      </c>
      <c r="H2" s="1">
        <v>15</v>
      </c>
      <c r="I2" s="1">
        <v>14</v>
      </c>
      <c r="J2" s="1">
        <v>15</v>
      </c>
      <c r="K2" s="1">
        <v>16</v>
      </c>
      <c r="L2" s="1">
        <v>15</v>
      </c>
      <c r="S2" s="58" t="s">
        <v>25</v>
      </c>
      <c r="T2" s="58"/>
      <c r="U2" s="58"/>
      <c r="V2" s="58"/>
      <c r="W2" s="58"/>
      <c r="X2" s="58"/>
      <c r="Y2" s="58"/>
      <c r="Z2" s="58"/>
    </row>
    <row r="4" spans="1:26" x14ac:dyDescent="0.25">
      <c r="A4" s="37" t="s">
        <v>27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1:26" x14ac:dyDescent="0.25">
      <c r="A5" s="1">
        <v>14</v>
      </c>
      <c r="B5" s="1">
        <v>14.2</v>
      </c>
      <c r="C5" s="1">
        <v>15</v>
      </c>
      <c r="D5" s="1">
        <v>16</v>
      </c>
      <c r="E5" s="1">
        <v>17</v>
      </c>
      <c r="F5" s="1">
        <v>19</v>
      </c>
      <c r="G5" s="1">
        <v>20</v>
      </c>
      <c r="H5" s="1">
        <v>21</v>
      </c>
      <c r="I5" s="1">
        <v>22</v>
      </c>
      <c r="J5" s="1">
        <v>23</v>
      </c>
      <c r="K5" s="1">
        <v>24</v>
      </c>
      <c r="L5" s="40" t="s">
        <v>29</v>
      </c>
      <c r="M5" s="41"/>
      <c r="N5" s="42"/>
    </row>
    <row r="6" spans="1:26" x14ac:dyDescent="0.25">
      <c r="A6" s="1">
        <v>6</v>
      </c>
      <c r="B6" s="1">
        <v>1</v>
      </c>
      <c r="C6" s="1">
        <v>6</v>
      </c>
      <c r="D6" s="1">
        <v>2</v>
      </c>
      <c r="E6" s="1">
        <v>3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43" t="s">
        <v>4</v>
      </c>
      <c r="M6" s="44"/>
      <c r="N6" s="45"/>
    </row>
    <row r="7" spans="1:26" x14ac:dyDescent="0.25">
      <c r="A7" s="1">
        <f t="shared" ref="A7:K7" si="0">A6/$B$11</f>
        <v>0.25</v>
      </c>
      <c r="B7" s="1">
        <f t="shared" si="0"/>
        <v>4.1666666666666664E-2</v>
      </c>
      <c r="C7" s="1">
        <f t="shared" si="0"/>
        <v>0.25</v>
      </c>
      <c r="D7" s="1">
        <f t="shared" si="0"/>
        <v>8.3333333333333329E-2</v>
      </c>
      <c r="E7" s="1">
        <f t="shared" si="0"/>
        <v>0.125</v>
      </c>
      <c r="F7" s="1">
        <f t="shared" si="0"/>
        <v>4.1666666666666664E-2</v>
      </c>
      <c r="G7" s="1">
        <f t="shared" si="0"/>
        <v>4.1666666666666664E-2</v>
      </c>
      <c r="H7" s="1">
        <f t="shared" si="0"/>
        <v>4.1666666666666664E-2</v>
      </c>
      <c r="I7" s="1">
        <f t="shared" si="0"/>
        <v>4.1666666666666664E-2</v>
      </c>
      <c r="J7" s="1">
        <f t="shared" si="0"/>
        <v>4.1666666666666664E-2</v>
      </c>
      <c r="K7" s="1">
        <f t="shared" si="0"/>
        <v>4.1666666666666664E-2</v>
      </c>
      <c r="L7" s="46" t="s">
        <v>3</v>
      </c>
      <c r="M7" s="47"/>
      <c r="N7" s="48"/>
    </row>
    <row r="8" spans="1:26" x14ac:dyDescent="0.25">
      <c r="A8" s="1">
        <f>A7</f>
        <v>0.25</v>
      </c>
      <c r="B8" s="1">
        <f t="shared" ref="B8:K8" si="1">A8+B7</f>
        <v>0.29166666666666669</v>
      </c>
      <c r="C8" s="1">
        <f t="shared" si="1"/>
        <v>0.54166666666666674</v>
      </c>
      <c r="D8" s="1">
        <f t="shared" si="1"/>
        <v>0.62500000000000011</v>
      </c>
      <c r="E8" s="1">
        <f t="shared" si="1"/>
        <v>0.75000000000000011</v>
      </c>
      <c r="F8" s="1">
        <f t="shared" si="1"/>
        <v>0.79166666666666674</v>
      </c>
      <c r="G8" s="1">
        <f t="shared" si="1"/>
        <v>0.83333333333333337</v>
      </c>
      <c r="H8" s="1">
        <f t="shared" si="1"/>
        <v>0.875</v>
      </c>
      <c r="I8" s="1">
        <f t="shared" si="1"/>
        <v>0.91666666666666663</v>
      </c>
      <c r="J8" s="1">
        <f t="shared" si="1"/>
        <v>0.95833333333333326</v>
      </c>
      <c r="K8" s="1">
        <f t="shared" si="1"/>
        <v>0.99999999999999989</v>
      </c>
      <c r="L8" s="63" t="s">
        <v>28</v>
      </c>
      <c r="M8" s="64"/>
      <c r="N8" s="65"/>
    </row>
    <row r="10" spans="1:26" x14ac:dyDescent="0.25">
      <c r="A10" s="25" t="s">
        <v>24</v>
      </c>
      <c r="B10" s="24">
        <f>SUM(A5:K5)</f>
        <v>205.2</v>
      </c>
      <c r="D10" s="52" t="s">
        <v>23</v>
      </c>
      <c r="E10" s="53"/>
      <c r="F10" s="32">
        <f>SQRT(F15)</f>
        <v>13.152270840462098</v>
      </c>
      <c r="H10" s="56" t="s">
        <v>22</v>
      </c>
      <c r="I10" s="57"/>
      <c r="J10" s="7">
        <f>(SUM(A5:K5))/B11</f>
        <v>8.5499999999999989</v>
      </c>
    </row>
    <row r="11" spans="1:26" x14ac:dyDescent="0.25">
      <c r="A11" s="23" t="s">
        <v>21</v>
      </c>
      <c r="B11" s="23">
        <f>SUM(A6:K6)</f>
        <v>24</v>
      </c>
      <c r="D11" s="54" t="s">
        <v>20</v>
      </c>
      <c r="E11" s="55"/>
      <c r="F11" s="22">
        <f>C5</f>
        <v>15</v>
      </c>
      <c r="H11" s="56" t="s">
        <v>19</v>
      </c>
      <c r="I11" s="57"/>
      <c r="J11" s="21">
        <f>F15*(B11/(B11-1))</f>
        <v>180.50319470699432</v>
      </c>
    </row>
    <row r="12" spans="1:26" x14ac:dyDescent="0.25">
      <c r="A12" s="12" t="s">
        <v>18</v>
      </c>
      <c r="B12" s="12">
        <f>A5</f>
        <v>14</v>
      </c>
      <c r="D12" s="56" t="s">
        <v>17</v>
      </c>
      <c r="E12" s="57"/>
      <c r="F12" s="20">
        <f>C5</f>
        <v>15</v>
      </c>
      <c r="H12" s="61" t="s">
        <v>16</v>
      </c>
      <c r="I12" s="62"/>
      <c r="J12" s="19">
        <f>SQRT(J11)</f>
        <v>13.435147736701458</v>
      </c>
    </row>
    <row r="13" spans="1:26" x14ac:dyDescent="0.25">
      <c r="A13" s="12" t="s">
        <v>15</v>
      </c>
      <c r="B13" s="12">
        <f>K5</f>
        <v>24</v>
      </c>
      <c r="D13" s="56" t="s">
        <v>14</v>
      </c>
      <c r="E13" s="57"/>
      <c r="F13" s="29">
        <f>(ABS(A5-F16)+ABS(B5-F16)+ABS(C5-F16)+ABS(D5-F16)+ABS(E5-F16)+ABS(F5-F16)+ABS(G5-F16)+ABS(H5-F16)+ABS(I5-F16)+ABS(J5-F16)+ABS(K5-F16))/B11</f>
        <v>1.5322916666666666</v>
      </c>
    </row>
    <row r="14" spans="1:26" x14ac:dyDescent="0.25">
      <c r="A14" s="12" t="s">
        <v>13</v>
      </c>
      <c r="B14" s="12">
        <f>B13-B12</f>
        <v>10</v>
      </c>
      <c r="D14" s="56" t="s">
        <v>12</v>
      </c>
      <c r="E14" s="57"/>
      <c r="F14" s="18">
        <f>(F10/F16)*100</f>
        <v>78.874187948798181</v>
      </c>
    </row>
    <row r="15" spans="1:26" x14ac:dyDescent="0.25">
      <c r="A15" s="12" t="s">
        <v>11</v>
      </c>
      <c r="B15" s="17">
        <f>1+3.322*LOG(30,10)</f>
        <v>5.9069968081787181</v>
      </c>
      <c r="D15" s="56" t="s">
        <v>10</v>
      </c>
      <c r="E15" s="57"/>
      <c r="F15" s="30">
        <f>((A6*(A5-F16)^2+B6*(B5-F16)^2+C6*(C5-F16)^2+D6*(D5-F16)^2+E6*(E5-F16)^2+F6*(F5-F16)^2+G6*(G5-F16)^2+H6*(H5-F16)^2+I6*(I5-F16)^2+J6*(J5-F16)^2)+(K6*(K5-F16)^2)/(24-1))</f>
        <v>172.98222826086956</v>
      </c>
    </row>
    <row r="16" spans="1:26" x14ac:dyDescent="0.25">
      <c r="A16" s="12" t="s">
        <v>9</v>
      </c>
      <c r="B16" s="27">
        <f>B14/B15</f>
        <v>1.6929076355948229</v>
      </c>
      <c r="D16" s="59" t="s">
        <v>8</v>
      </c>
      <c r="E16" s="60"/>
      <c r="F16" s="31">
        <f>(A5*A6+B5*B6+C5*C6+D5*D6+E5*E6+F5*F6+G5*G6+H5*H6+I5*I6+J5*J6+K5*K6)/B11</f>
        <v>16.675000000000001</v>
      </c>
    </row>
    <row r="18" spans="1:16" ht="15.75" thickBot="1" x14ac:dyDescent="0.3"/>
    <row r="19" spans="1:16" ht="15.75" thickBot="1" x14ac:dyDescent="0.3">
      <c r="A19" s="49" t="s">
        <v>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1"/>
    </row>
    <row r="20" spans="1:16" x14ac:dyDescent="0.25">
      <c r="A20" s="16">
        <f>A5</f>
        <v>14</v>
      </c>
      <c r="B20" s="15"/>
      <c r="C20" s="26">
        <f>A20+B16</f>
        <v>15.692907635594823</v>
      </c>
      <c r="D20" s="2"/>
      <c r="E20" s="26">
        <f>C20+B16</f>
        <v>17.385815271189646</v>
      </c>
      <c r="F20" s="2"/>
      <c r="G20" s="26">
        <f>E20+B16</f>
        <v>19.078722906784471</v>
      </c>
      <c r="H20" s="2"/>
      <c r="I20" s="26">
        <f>G20+B16</f>
        <v>20.771630542379292</v>
      </c>
      <c r="J20" s="2"/>
      <c r="K20" s="26">
        <f>I20+B16</f>
        <v>22.464538177974113</v>
      </c>
      <c r="L20" s="2"/>
      <c r="M20" s="28">
        <f>K20+B16</f>
        <v>24.157445813568934</v>
      </c>
    </row>
    <row r="21" spans="1:16" x14ac:dyDescent="0.25">
      <c r="A21" s="2"/>
      <c r="B21" s="14">
        <v>13</v>
      </c>
      <c r="C21" s="2"/>
      <c r="D21" s="14">
        <v>5</v>
      </c>
      <c r="E21" s="2"/>
      <c r="F21" s="14">
        <v>1</v>
      </c>
      <c r="G21" s="2"/>
      <c r="H21" s="14">
        <v>1</v>
      </c>
      <c r="I21" s="2"/>
      <c r="J21" s="14">
        <v>2</v>
      </c>
      <c r="K21" s="2"/>
      <c r="L21" s="14">
        <v>2</v>
      </c>
      <c r="M21" s="2"/>
    </row>
    <row r="23" spans="1:16" ht="15.75" thickBot="1" x14ac:dyDescent="0.3"/>
    <row r="24" spans="1:16" ht="15.75" thickBot="1" x14ac:dyDescent="0.3">
      <c r="A24" s="49" t="s">
        <v>6</v>
      </c>
      <c r="B24" s="50"/>
      <c r="C24" s="50"/>
      <c r="D24" s="50"/>
      <c r="E24" s="50"/>
      <c r="F24" s="50"/>
      <c r="G24" s="50"/>
      <c r="H24" s="51"/>
    </row>
    <row r="25" spans="1:16" x14ac:dyDescent="0.25">
      <c r="A25" s="13">
        <f>AVERAGE(A20,C20)</f>
        <v>14.846453817797411</v>
      </c>
      <c r="B25" s="13">
        <f>AVERAGE(C20,E20)</f>
        <v>16.539361453392235</v>
      </c>
      <c r="C25" s="13">
        <f>AVERAGE(E20,G20)</f>
        <v>18.23226908898706</v>
      </c>
      <c r="D25" s="13">
        <f>AVERAGE(G20,I20)</f>
        <v>19.925176724581881</v>
      </c>
      <c r="E25" s="13">
        <f>AVERAGE(I20,K20)</f>
        <v>21.618084360176702</v>
      </c>
      <c r="F25" s="13">
        <f>AVERAGE(K20,M20)</f>
        <v>23.310991995771523</v>
      </c>
      <c r="G25" s="13">
        <f>M20</f>
        <v>24.157445813568934</v>
      </c>
      <c r="I25" s="72" t="s">
        <v>5</v>
      </c>
      <c r="J25" s="72"/>
    </row>
    <row r="26" spans="1:16" x14ac:dyDescent="0.25">
      <c r="A26" s="12">
        <v>15</v>
      </c>
      <c r="B26" s="11">
        <v>3</v>
      </c>
      <c r="C26" s="11">
        <v>1</v>
      </c>
      <c r="D26" s="11">
        <v>2</v>
      </c>
      <c r="E26" s="11">
        <v>3</v>
      </c>
      <c r="F26" s="11">
        <v>1</v>
      </c>
      <c r="G26" s="11">
        <v>2</v>
      </c>
      <c r="I26" s="73" t="s">
        <v>4</v>
      </c>
      <c r="J26" s="73"/>
    </row>
    <row r="27" spans="1:16" x14ac:dyDescent="0.25">
      <c r="A27" s="10">
        <f>A26/$B$11</f>
        <v>0.625</v>
      </c>
      <c r="B27" s="10">
        <f t="shared" ref="B27:F27" si="2">B26/$B$11</f>
        <v>0.125</v>
      </c>
      <c r="C27" s="10">
        <f t="shared" si="2"/>
        <v>4.1666666666666664E-2</v>
      </c>
      <c r="D27" s="10">
        <f t="shared" si="2"/>
        <v>8.3333333333333329E-2</v>
      </c>
      <c r="E27" s="10">
        <f t="shared" si="2"/>
        <v>0.125</v>
      </c>
      <c r="F27" s="10">
        <f t="shared" si="2"/>
        <v>4.1666666666666664E-2</v>
      </c>
      <c r="G27" s="10">
        <f>G26/$B$11</f>
        <v>8.3333333333333329E-2</v>
      </c>
      <c r="I27" s="74" t="s">
        <v>3</v>
      </c>
      <c r="J27" s="75"/>
    </row>
    <row r="28" spans="1:16" x14ac:dyDescent="0.25">
      <c r="A28" s="9">
        <f>A29+A27</f>
        <v>0.625</v>
      </c>
      <c r="B28" s="9">
        <f>A28+B27</f>
        <v>0.75</v>
      </c>
      <c r="C28" s="9">
        <f t="shared" ref="C28:F28" si="3">B28+C27</f>
        <v>0.79166666666666663</v>
      </c>
      <c r="D28" s="9">
        <f t="shared" si="3"/>
        <v>0.875</v>
      </c>
      <c r="E28" s="9">
        <f t="shared" si="3"/>
        <v>1</v>
      </c>
      <c r="F28" s="9">
        <f t="shared" si="3"/>
        <v>1.0416666666666667</v>
      </c>
      <c r="G28" s="9">
        <f>F28+G27</f>
        <v>1.125</v>
      </c>
      <c r="I28" s="76" t="s">
        <v>2</v>
      </c>
      <c r="J28" s="77"/>
    </row>
    <row r="31" spans="1:16" x14ac:dyDescent="0.25">
      <c r="A31" s="66" t="s">
        <v>1</v>
      </c>
      <c r="B31" s="67"/>
      <c r="K31" s="68" t="s">
        <v>31</v>
      </c>
      <c r="L31" s="69"/>
      <c r="M31" s="7">
        <f>J10</f>
        <v>8.5499999999999989</v>
      </c>
      <c r="N31" s="2"/>
      <c r="O31" s="2"/>
      <c r="P31" s="2"/>
    </row>
    <row r="32" spans="1:16" x14ac:dyDescent="0.25">
      <c r="A32" s="2"/>
      <c r="B32" s="2"/>
      <c r="K32" s="2"/>
      <c r="L32" s="2"/>
      <c r="M32" s="2"/>
      <c r="N32" s="2"/>
      <c r="O32" s="2"/>
      <c r="P32" s="2"/>
    </row>
    <row r="33" spans="1:16" x14ac:dyDescent="0.25">
      <c r="A33" s="33" t="s">
        <v>32</v>
      </c>
      <c r="B33" s="6" t="s">
        <v>33</v>
      </c>
      <c r="K33" s="4">
        <v>-41.6</v>
      </c>
      <c r="L33" s="4">
        <v>75</v>
      </c>
      <c r="M33" s="4">
        <v>-52.5</v>
      </c>
      <c r="N33" s="4">
        <v>85.9</v>
      </c>
      <c r="O33" s="4">
        <v>-74.400000000000006</v>
      </c>
      <c r="P33" s="4">
        <v>107.8</v>
      </c>
    </row>
    <row r="34" spans="1:16" x14ac:dyDescent="0.25">
      <c r="A34" s="33" t="s">
        <v>36</v>
      </c>
      <c r="B34" s="5" t="s">
        <v>34</v>
      </c>
      <c r="K34" s="4"/>
      <c r="L34" s="4"/>
      <c r="M34" s="34">
        <f>J10</f>
        <v>8.5499999999999989</v>
      </c>
      <c r="N34" s="4"/>
      <c r="O34" s="4"/>
      <c r="P34" s="4"/>
    </row>
    <row r="35" spans="1:16" x14ac:dyDescent="0.25">
      <c r="A35" s="33" t="s">
        <v>37</v>
      </c>
      <c r="B35" s="3" t="s">
        <v>35</v>
      </c>
    </row>
    <row r="50" spans="1:13" x14ac:dyDescent="0.25">
      <c r="A50" s="66" t="s">
        <v>0</v>
      </c>
      <c r="B50" s="67"/>
      <c r="K50" s="70" t="s">
        <v>26</v>
      </c>
      <c r="L50" s="71"/>
      <c r="M50" s="8">
        <f>J11</f>
        <v>180.50319470699432</v>
      </c>
    </row>
    <row r="51" spans="1:13" x14ac:dyDescent="0.25">
      <c r="A51" s="2"/>
      <c r="B51" s="2"/>
    </row>
    <row r="52" spans="1:13" x14ac:dyDescent="0.25">
      <c r="A52" s="33" t="s">
        <v>38</v>
      </c>
      <c r="B52" s="33" t="s">
        <v>34</v>
      </c>
    </row>
    <row r="53" spans="1:13" x14ac:dyDescent="0.25">
      <c r="A53" s="33" t="s">
        <v>40</v>
      </c>
      <c r="B53" s="33" t="s">
        <v>35</v>
      </c>
    </row>
    <row r="54" spans="1:13" x14ac:dyDescent="0.25">
      <c r="A54" s="33" t="s">
        <v>41</v>
      </c>
      <c r="B54" s="33" t="s">
        <v>39</v>
      </c>
    </row>
  </sheetData>
  <mergeCells count="27">
    <mergeCell ref="A31:B31"/>
    <mergeCell ref="A50:B50"/>
    <mergeCell ref="K31:L31"/>
    <mergeCell ref="K50:L50"/>
    <mergeCell ref="A24:H24"/>
    <mergeCell ref="I25:J25"/>
    <mergeCell ref="I26:J26"/>
    <mergeCell ref="I27:J27"/>
    <mergeCell ref="I28:J28"/>
    <mergeCell ref="S2:Z2"/>
    <mergeCell ref="D16:E16"/>
    <mergeCell ref="H10:I10"/>
    <mergeCell ref="H11:I11"/>
    <mergeCell ref="H12:I12"/>
    <mergeCell ref="L8:N8"/>
    <mergeCell ref="A19:M19"/>
    <mergeCell ref="D10:E10"/>
    <mergeCell ref="D11:E11"/>
    <mergeCell ref="D12:E12"/>
    <mergeCell ref="D13:E13"/>
    <mergeCell ref="D14:E14"/>
    <mergeCell ref="D15:E15"/>
    <mergeCell ref="Q1:R1"/>
    <mergeCell ref="A4:N4"/>
    <mergeCell ref="L5:N5"/>
    <mergeCell ref="L6:N6"/>
    <mergeCell ref="L7:N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2022-10-13T02:51:21Z</dcterms:modified>
</cp:coreProperties>
</file>