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5\Projekt\Data\ISO226\"/>
    </mc:Choice>
  </mc:AlternateContent>
  <bookViews>
    <workbookView xWindow="0" yWindow="456" windowWidth="12804" windowHeight="15456" activeTab="2"/>
  </bookViews>
  <sheets>
    <sheet name="Ark1" sheetId="1" r:id="rId1"/>
    <sheet name="RawData" sheetId="2" r:id="rId2"/>
    <sheet name="Difference" sheetId="5" r:id="rId3"/>
    <sheet name="Slope" sheetId="3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5" l="1"/>
  <c r="L22" i="5"/>
  <c r="S16" i="5"/>
  <c r="R16" i="5"/>
  <c r="Q16" i="5"/>
  <c r="P16" i="5"/>
  <c r="O16" i="5"/>
  <c r="N16" i="5"/>
  <c r="M16" i="5"/>
  <c r="S15" i="5"/>
  <c r="S14" i="5"/>
  <c r="R15" i="5"/>
  <c r="R14" i="5"/>
  <c r="Q15" i="5"/>
  <c r="Q14" i="5"/>
  <c r="P15" i="5"/>
  <c r="P14" i="5"/>
  <c r="O15" i="5"/>
  <c r="O14" i="5"/>
  <c r="N15" i="5"/>
  <c r="N14" i="5"/>
  <c r="M15" i="5"/>
  <c r="M14" i="5"/>
  <c r="R10" i="5"/>
  <c r="S10" i="5"/>
  <c r="N10" i="5"/>
  <c r="O10" i="5"/>
  <c r="P10" i="5"/>
  <c r="Q10" i="5"/>
  <c r="M10" i="5"/>
  <c r="N10" i="3"/>
  <c r="S16" i="3"/>
  <c r="T11" i="3"/>
  <c r="S11" i="3"/>
  <c r="R11" i="3"/>
  <c r="Q11" i="3"/>
  <c r="P11" i="3"/>
  <c r="O11" i="3"/>
  <c r="N11" i="3"/>
  <c r="O10" i="3"/>
  <c r="T6" i="3"/>
  <c r="T10" i="3"/>
  <c r="S12" i="3"/>
  <c r="S10" i="3"/>
  <c r="R12" i="3"/>
  <c r="R10" i="3"/>
  <c r="Q12" i="3"/>
  <c r="Q10" i="3"/>
  <c r="P12" i="3"/>
  <c r="P10" i="3"/>
  <c r="O12" i="3"/>
  <c r="N12" i="3"/>
  <c r="T5" i="3"/>
  <c r="T4" i="3"/>
  <c r="S6" i="3"/>
  <c r="S5" i="3"/>
  <c r="S4" i="3"/>
  <c r="R6" i="3"/>
  <c r="R5" i="3"/>
  <c r="R4" i="3"/>
  <c r="Q6" i="3"/>
  <c r="Q5" i="3"/>
  <c r="Q4" i="3"/>
  <c r="P6" i="3"/>
  <c r="P5" i="3"/>
  <c r="P4" i="3"/>
  <c r="O6" i="3"/>
  <c r="O5" i="3"/>
  <c r="O4" i="3"/>
  <c r="N6" i="3"/>
  <c r="N5" i="3"/>
  <c r="N4" i="3"/>
  <c r="L4" i="1"/>
  <c r="L3" i="1"/>
  <c r="V3" i="1"/>
  <c r="M4" i="1"/>
  <c r="M3" i="1"/>
  <c r="W3" i="1"/>
  <c r="N4" i="1"/>
  <c r="X3" i="1" s="1"/>
  <c r="AH3" i="1" s="1"/>
  <c r="N3" i="1"/>
  <c r="O4" i="1"/>
  <c r="Y3" i="1" s="1"/>
  <c r="O3" i="1"/>
  <c r="P4" i="1"/>
  <c r="P3" i="1"/>
  <c r="Z3" i="1" s="1"/>
  <c r="AJ3" i="1" s="1"/>
  <c r="Q4" i="1"/>
  <c r="Q3" i="1"/>
  <c r="AA3" i="1"/>
  <c r="R4" i="1"/>
  <c r="AB3" i="1" s="1"/>
  <c r="AL3" i="1" s="1"/>
  <c r="R3" i="1"/>
  <c r="S4" i="1"/>
  <c r="AC3" i="1" s="1"/>
  <c r="S3" i="1"/>
  <c r="L5" i="1"/>
  <c r="V4" i="1"/>
  <c r="M5" i="1"/>
  <c r="W4" i="1" s="1"/>
  <c r="N5" i="1"/>
  <c r="X4" i="1"/>
  <c r="O5" i="1"/>
  <c r="Y4" i="1" s="1"/>
  <c r="P5" i="1"/>
  <c r="Z4" i="1"/>
  <c r="Q5" i="1"/>
  <c r="AA4" i="1" s="1"/>
  <c r="R5" i="1"/>
  <c r="AB4" i="1"/>
  <c r="S5" i="1"/>
  <c r="AC4" i="1" s="1"/>
  <c r="L6" i="1"/>
  <c r="V5" i="1"/>
  <c r="M6" i="1"/>
  <c r="W5" i="1" s="1"/>
  <c r="N6" i="1"/>
  <c r="X5" i="1"/>
  <c r="O6" i="1"/>
  <c r="Y5" i="1" s="1"/>
  <c r="P6" i="1"/>
  <c r="Z5" i="1"/>
  <c r="Q6" i="1"/>
  <c r="AA5" i="1" s="1"/>
  <c r="R6" i="1"/>
  <c r="AB5" i="1"/>
  <c r="S6" i="1"/>
  <c r="AC5" i="1" s="1"/>
  <c r="L7" i="1"/>
  <c r="V6" i="1"/>
  <c r="M7" i="1"/>
  <c r="W6" i="1" s="1"/>
  <c r="N7" i="1"/>
  <c r="X6" i="1"/>
  <c r="O7" i="1"/>
  <c r="Y6" i="1" s="1"/>
  <c r="P7" i="1"/>
  <c r="Z6" i="1"/>
  <c r="Q7" i="1"/>
  <c r="AA6" i="1" s="1"/>
  <c r="R7" i="1"/>
  <c r="AB6" i="1"/>
  <c r="S7" i="1"/>
  <c r="AC6" i="1" s="1"/>
  <c r="L8" i="1"/>
  <c r="V7" i="1"/>
  <c r="M8" i="1"/>
  <c r="W7" i="1" s="1"/>
  <c r="N8" i="1"/>
  <c r="X7" i="1"/>
  <c r="O8" i="1"/>
  <c r="Y7" i="1" s="1"/>
  <c r="P8" i="1"/>
  <c r="Z7" i="1"/>
  <c r="Q8" i="1"/>
  <c r="AA7" i="1" s="1"/>
  <c r="R8" i="1"/>
  <c r="AB7" i="1"/>
  <c r="S8" i="1"/>
  <c r="AC7" i="1" s="1"/>
  <c r="L9" i="1"/>
  <c r="V8" i="1"/>
  <c r="M9" i="1"/>
  <c r="W8" i="1" s="1"/>
  <c r="N9" i="1"/>
  <c r="X8" i="1"/>
  <c r="O9" i="1"/>
  <c r="Y8" i="1" s="1"/>
  <c r="P9" i="1"/>
  <c r="Z8" i="1"/>
  <c r="Q9" i="1"/>
  <c r="AA8" i="1" s="1"/>
  <c r="R9" i="1"/>
  <c r="AB8" i="1"/>
  <c r="S9" i="1"/>
  <c r="AC8" i="1" s="1"/>
  <c r="L10" i="1"/>
  <c r="V9" i="1"/>
  <c r="M10" i="1"/>
  <c r="W9" i="1" s="1"/>
  <c r="N10" i="1"/>
  <c r="X9" i="1"/>
  <c r="O10" i="1"/>
  <c r="Y9" i="1" s="1"/>
  <c r="P10" i="1"/>
  <c r="Z9" i="1"/>
  <c r="Q10" i="1"/>
  <c r="AA9" i="1" s="1"/>
  <c r="R10" i="1"/>
  <c r="AB9" i="1"/>
  <c r="S10" i="1"/>
  <c r="AC9" i="1" s="1"/>
  <c r="L11" i="1"/>
  <c r="V10" i="1"/>
  <c r="M11" i="1"/>
  <c r="W10" i="1" s="1"/>
  <c r="N11" i="1"/>
  <c r="X10" i="1"/>
  <c r="O11" i="1"/>
  <c r="Y10" i="1" s="1"/>
  <c r="P11" i="1"/>
  <c r="Z10" i="1"/>
  <c r="Q11" i="1"/>
  <c r="AA10" i="1" s="1"/>
  <c r="R11" i="1"/>
  <c r="AB10" i="1"/>
  <c r="S11" i="1"/>
  <c r="AC10" i="1" s="1"/>
  <c r="L12" i="1"/>
  <c r="V11" i="1"/>
  <c r="M12" i="1"/>
  <c r="W11" i="1" s="1"/>
  <c r="N12" i="1"/>
  <c r="X11" i="1"/>
  <c r="O12" i="1"/>
  <c r="Y11" i="1" s="1"/>
  <c r="P12" i="1"/>
  <c r="Z11" i="1"/>
  <c r="Q12" i="1"/>
  <c r="AA11" i="1" s="1"/>
  <c r="R12" i="1"/>
  <c r="AB11" i="1"/>
  <c r="S12" i="1"/>
  <c r="AC11" i="1" s="1"/>
  <c r="L13" i="1"/>
  <c r="V12" i="1"/>
  <c r="M13" i="1"/>
  <c r="W12" i="1" s="1"/>
  <c r="N13" i="1"/>
  <c r="X12" i="1"/>
  <c r="O13" i="1"/>
  <c r="Y12" i="1" s="1"/>
  <c r="P13" i="1"/>
  <c r="Z12" i="1"/>
  <c r="Q13" i="1"/>
  <c r="AA12" i="1" s="1"/>
  <c r="R13" i="1"/>
  <c r="AB12" i="1"/>
  <c r="S13" i="1"/>
  <c r="AC12" i="1" s="1"/>
  <c r="L14" i="1"/>
  <c r="V13" i="1"/>
  <c r="M14" i="1"/>
  <c r="W13" i="1" s="1"/>
  <c r="N14" i="1"/>
  <c r="X13" i="1"/>
  <c r="O14" i="1"/>
  <c r="Y13" i="1" s="1"/>
  <c r="P14" i="1"/>
  <c r="Z13" i="1"/>
  <c r="Q14" i="1"/>
  <c r="AA13" i="1" s="1"/>
  <c r="R14" i="1"/>
  <c r="AB13" i="1"/>
  <c r="S14" i="1"/>
  <c r="AC13" i="1" s="1"/>
  <c r="L15" i="1"/>
  <c r="V14" i="1"/>
  <c r="M15" i="1"/>
  <c r="W14" i="1" s="1"/>
  <c r="N15" i="1"/>
  <c r="X14" i="1"/>
  <c r="O15" i="1"/>
  <c r="Y14" i="1" s="1"/>
  <c r="P15" i="1"/>
  <c r="Z14" i="1"/>
  <c r="Q15" i="1"/>
  <c r="AA14" i="1" s="1"/>
  <c r="R15" i="1"/>
  <c r="AB14" i="1"/>
  <c r="S15" i="1"/>
  <c r="AC14" i="1" s="1"/>
  <c r="L16" i="1"/>
  <c r="V15" i="1"/>
  <c r="M16" i="1"/>
  <c r="W15" i="1" s="1"/>
  <c r="N16" i="1"/>
  <c r="X15" i="1"/>
  <c r="O16" i="1"/>
  <c r="Y15" i="1" s="1"/>
  <c r="P16" i="1"/>
  <c r="Z15" i="1"/>
  <c r="Q16" i="1"/>
  <c r="AA15" i="1" s="1"/>
  <c r="R16" i="1"/>
  <c r="AB15" i="1"/>
  <c r="S16" i="1"/>
  <c r="AC15" i="1" s="1"/>
  <c r="L17" i="1"/>
  <c r="V16" i="1"/>
  <c r="M17" i="1"/>
  <c r="W16" i="1" s="1"/>
  <c r="N17" i="1"/>
  <c r="X16" i="1"/>
  <c r="O17" i="1"/>
  <c r="Y16" i="1" s="1"/>
  <c r="P17" i="1"/>
  <c r="Z16" i="1"/>
  <c r="Q17" i="1"/>
  <c r="AA16" i="1" s="1"/>
  <c r="R17" i="1"/>
  <c r="AB16" i="1"/>
  <c r="S17" i="1"/>
  <c r="AC16" i="1" s="1"/>
  <c r="L18" i="1"/>
  <c r="V17" i="1"/>
  <c r="M18" i="1"/>
  <c r="W17" i="1" s="1"/>
  <c r="N18" i="1"/>
  <c r="X17" i="1"/>
  <c r="O18" i="1"/>
  <c r="Y17" i="1" s="1"/>
  <c r="P18" i="1"/>
  <c r="Z17" i="1"/>
  <c r="Q18" i="1"/>
  <c r="AA17" i="1" s="1"/>
  <c r="R18" i="1"/>
  <c r="AB17" i="1"/>
  <c r="S18" i="1"/>
  <c r="AC17" i="1" s="1"/>
  <c r="L19" i="1"/>
  <c r="V18" i="1"/>
  <c r="M19" i="1"/>
  <c r="W18" i="1" s="1"/>
  <c r="N19" i="1"/>
  <c r="X18" i="1"/>
  <c r="O19" i="1"/>
  <c r="Y18" i="1" s="1"/>
  <c r="P19" i="1"/>
  <c r="Z18" i="1"/>
  <c r="Q19" i="1"/>
  <c r="AA18" i="1" s="1"/>
  <c r="R19" i="1"/>
  <c r="AB18" i="1"/>
  <c r="S19" i="1"/>
  <c r="AC18" i="1" s="1"/>
  <c r="L20" i="1"/>
  <c r="V19" i="1"/>
  <c r="M20" i="1"/>
  <c r="W19" i="1" s="1"/>
  <c r="N20" i="1"/>
  <c r="X19" i="1"/>
  <c r="O20" i="1"/>
  <c r="Y19" i="1" s="1"/>
  <c r="P20" i="1"/>
  <c r="Z19" i="1"/>
  <c r="Q20" i="1"/>
  <c r="AA19" i="1" s="1"/>
  <c r="R20" i="1"/>
  <c r="AB19" i="1"/>
  <c r="S20" i="1"/>
  <c r="AC19" i="1" s="1"/>
  <c r="L21" i="1"/>
  <c r="V20" i="1"/>
  <c r="AF4" i="1" s="1"/>
  <c r="M21" i="1"/>
  <c r="W20" i="1" s="1"/>
  <c r="N21" i="1"/>
  <c r="X20" i="1"/>
  <c r="O21" i="1"/>
  <c r="Y20" i="1" s="1"/>
  <c r="P21" i="1"/>
  <c r="Z20" i="1"/>
  <c r="Q21" i="1"/>
  <c r="AA20" i="1" s="1"/>
  <c r="R21" i="1"/>
  <c r="AB20" i="1"/>
  <c r="S21" i="1"/>
  <c r="AC20" i="1" s="1"/>
  <c r="L22" i="1"/>
  <c r="V21" i="1"/>
  <c r="M22" i="1"/>
  <c r="W21" i="1" s="1"/>
  <c r="N22" i="1"/>
  <c r="X21" i="1"/>
  <c r="O22" i="1"/>
  <c r="Y21" i="1" s="1"/>
  <c r="P22" i="1"/>
  <c r="Z21" i="1"/>
  <c r="Q22" i="1"/>
  <c r="AA21" i="1" s="1"/>
  <c r="R22" i="1"/>
  <c r="AB21" i="1"/>
  <c r="S22" i="1"/>
  <c r="AC21" i="1" s="1"/>
  <c r="L23" i="1"/>
  <c r="V22" i="1"/>
  <c r="M23" i="1"/>
  <c r="W22" i="1" s="1"/>
  <c r="N23" i="1"/>
  <c r="X22" i="1"/>
  <c r="O23" i="1"/>
  <c r="Y22" i="1" s="1"/>
  <c r="P23" i="1"/>
  <c r="Z22" i="1"/>
  <c r="Q23" i="1"/>
  <c r="AA22" i="1" s="1"/>
  <c r="R23" i="1"/>
  <c r="AB22" i="1"/>
  <c r="S23" i="1"/>
  <c r="AC22" i="1" s="1"/>
  <c r="L24" i="1"/>
  <c r="V23" i="1"/>
  <c r="M24" i="1"/>
  <c r="W23" i="1" s="1"/>
  <c r="N24" i="1"/>
  <c r="X23" i="1"/>
  <c r="O24" i="1"/>
  <c r="Y23" i="1" s="1"/>
  <c r="P24" i="1"/>
  <c r="Z23" i="1"/>
  <c r="Q24" i="1"/>
  <c r="AA23" i="1" s="1"/>
  <c r="R24" i="1"/>
  <c r="AB23" i="1"/>
  <c r="S24" i="1"/>
  <c r="AC23" i="1" s="1"/>
  <c r="L25" i="1"/>
  <c r="V24" i="1"/>
  <c r="M25" i="1"/>
  <c r="W24" i="1" s="1"/>
  <c r="N25" i="1"/>
  <c r="X24" i="1"/>
  <c r="O25" i="1"/>
  <c r="Y24" i="1" s="1"/>
  <c r="P25" i="1"/>
  <c r="Z24" i="1"/>
  <c r="Q25" i="1"/>
  <c r="AA24" i="1" s="1"/>
  <c r="R25" i="1"/>
  <c r="AB24" i="1"/>
  <c r="S25" i="1"/>
  <c r="AC24" i="1" s="1"/>
  <c r="L26" i="1"/>
  <c r="V25" i="1"/>
  <c r="M26" i="1"/>
  <c r="W25" i="1" s="1"/>
  <c r="N26" i="1"/>
  <c r="X25" i="1"/>
  <c r="O26" i="1"/>
  <c r="Y25" i="1" s="1"/>
  <c r="P26" i="1"/>
  <c r="Z25" i="1"/>
  <c r="Q26" i="1"/>
  <c r="AA25" i="1" s="1"/>
  <c r="R26" i="1"/>
  <c r="AB25" i="1"/>
  <c r="S26" i="1"/>
  <c r="AC25" i="1" s="1"/>
  <c r="L27" i="1"/>
  <c r="V26" i="1"/>
  <c r="M27" i="1"/>
  <c r="W26" i="1" s="1"/>
  <c r="N27" i="1"/>
  <c r="X26" i="1"/>
  <c r="O27" i="1"/>
  <c r="Y26" i="1" s="1"/>
  <c r="P27" i="1"/>
  <c r="Z26" i="1"/>
  <c r="Q27" i="1"/>
  <c r="AA26" i="1" s="1"/>
  <c r="R27" i="1"/>
  <c r="AB26" i="1"/>
  <c r="AC26" i="1"/>
  <c r="L28" i="1"/>
  <c r="V27" i="1" s="1"/>
  <c r="AF5" i="1" s="1"/>
  <c r="M28" i="1"/>
  <c r="W27" i="1"/>
  <c r="N28" i="1"/>
  <c r="X27" i="1" s="1"/>
  <c r="O28" i="1"/>
  <c r="Y27" i="1"/>
  <c r="P28" i="1"/>
  <c r="Z27" i="1" s="1"/>
  <c r="Q28" i="1"/>
  <c r="AA27" i="1"/>
  <c r="R28" i="1"/>
  <c r="AB27" i="1" s="1"/>
  <c r="AL5" i="1" s="1"/>
  <c r="L29" i="1"/>
  <c r="V28" i="1"/>
  <c r="M29" i="1"/>
  <c r="W28" i="1" s="1"/>
  <c r="N29" i="1"/>
  <c r="X28" i="1"/>
  <c r="O29" i="1"/>
  <c r="Y28" i="1" s="1"/>
  <c r="P29" i="1"/>
  <c r="Z28" i="1"/>
  <c r="Q29" i="1"/>
  <c r="AA28" i="1" s="1"/>
  <c r="R29" i="1"/>
  <c r="AB28" i="1"/>
  <c r="L30" i="1"/>
  <c r="V29" i="1" s="1"/>
  <c r="M30" i="1"/>
  <c r="W29" i="1"/>
  <c r="N30" i="1"/>
  <c r="X29" i="1" s="1"/>
  <c r="O30" i="1"/>
  <c r="Y29" i="1"/>
  <c r="P30" i="1"/>
  <c r="Z29" i="1" s="1"/>
  <c r="Q30" i="1"/>
  <c r="AA29" i="1"/>
  <c r="R30" i="1"/>
  <c r="AB29" i="1" s="1"/>
  <c r="L31" i="1"/>
  <c r="V30" i="1"/>
  <c r="M31" i="1"/>
  <c r="W30" i="1" s="1"/>
  <c r="N31" i="1"/>
  <c r="X30" i="1"/>
  <c r="O31" i="1"/>
  <c r="Y30" i="1" s="1"/>
  <c r="P31" i="1"/>
  <c r="Z30" i="1"/>
  <c r="Q31" i="1"/>
  <c r="AA30" i="1" s="1"/>
  <c r="R31" i="1"/>
  <c r="AB30" i="1"/>
  <c r="V64" i="1"/>
  <c r="V65" i="1"/>
  <c r="AA66" i="1"/>
  <c r="AA71" i="1"/>
  <c r="AA73" i="1"/>
  <c r="AA75" i="1"/>
  <c r="AA78" i="1"/>
  <c r="AA81" i="1"/>
  <c r="AA82" i="1"/>
  <c r="AA85" i="1"/>
  <c r="AA87" i="1"/>
  <c r="Z66" i="1"/>
  <c r="Z71" i="1"/>
  <c r="Z77" i="1"/>
  <c r="Z79" i="1"/>
  <c r="Z81" i="1"/>
  <c r="Z83" i="1"/>
  <c r="Z85" i="1"/>
  <c r="Z87" i="1"/>
  <c r="Z91" i="1"/>
  <c r="X67" i="1"/>
  <c r="X71" i="1"/>
  <c r="X73" i="1"/>
  <c r="X75" i="1"/>
  <c r="X78" i="1"/>
  <c r="X83" i="1"/>
  <c r="X87" i="1"/>
  <c r="X89" i="1"/>
  <c r="X91" i="1"/>
  <c r="AC66" i="1"/>
  <c r="AC69" i="1"/>
  <c r="AC71" i="1"/>
  <c r="AC77" i="1"/>
  <c r="AC79" i="1"/>
  <c r="AC81" i="1"/>
  <c r="AC83" i="1"/>
  <c r="AC87" i="1"/>
  <c r="AC73" i="1"/>
  <c r="AC75" i="1"/>
  <c r="AC85" i="1"/>
  <c r="Y66" i="1"/>
  <c r="AI64" i="1" s="1"/>
  <c r="Y71" i="1"/>
  <c r="Y75" i="1"/>
  <c r="Y77" i="1"/>
  <c r="Y79" i="1"/>
  <c r="Y81" i="1"/>
  <c r="Y82" i="1"/>
  <c r="Y90" i="1"/>
  <c r="AB91" i="1"/>
  <c r="V91" i="1"/>
  <c r="AA90" i="1"/>
  <c r="W90" i="1"/>
  <c r="V90" i="1"/>
  <c r="AF66" i="1" s="1"/>
  <c r="AB89" i="1"/>
  <c r="AA89" i="1"/>
  <c r="Z89" i="1"/>
  <c r="Y89" i="1"/>
  <c r="AI66" i="1" s="1"/>
  <c r="W89" i="1"/>
  <c r="V89" i="1"/>
  <c r="AB88" i="1"/>
  <c r="AL66" i="1" s="1"/>
  <c r="AA88" i="1"/>
  <c r="AK66" i="1" s="1"/>
  <c r="Z88" i="1"/>
  <c r="Y88" i="1"/>
  <c r="X88" i="1"/>
  <c r="W88" i="1"/>
  <c r="AG66" i="1" s="1"/>
  <c r="V88" i="1"/>
  <c r="AB87" i="1"/>
  <c r="Y87" i="1"/>
  <c r="W87" i="1"/>
  <c r="V87" i="1"/>
  <c r="AB86" i="1"/>
  <c r="Y86" i="1"/>
  <c r="X86" i="1"/>
  <c r="W86" i="1"/>
  <c r="V86" i="1"/>
  <c r="AB85" i="1"/>
  <c r="Y85" i="1"/>
  <c r="X85" i="1"/>
  <c r="W85" i="1"/>
  <c r="V85" i="1"/>
  <c r="AC84" i="1"/>
  <c r="AB84" i="1"/>
  <c r="AA84" i="1"/>
  <c r="Z84" i="1"/>
  <c r="Y84" i="1"/>
  <c r="X84" i="1"/>
  <c r="W84" i="1"/>
  <c r="V84" i="1"/>
  <c r="AF65" i="1" s="1"/>
  <c r="AB83" i="1"/>
  <c r="Y83" i="1"/>
  <c r="W83" i="1"/>
  <c r="AB82" i="1"/>
  <c r="AL65" i="1" s="1"/>
  <c r="W82" i="1"/>
  <c r="AB81" i="1"/>
  <c r="X81" i="1"/>
  <c r="W81" i="1"/>
  <c r="V81" i="1"/>
  <c r="AC80" i="1"/>
  <c r="AA80" i="1"/>
  <c r="Z80" i="1"/>
  <c r="AJ65" i="1" s="1"/>
  <c r="Y80" i="1"/>
  <c r="W80" i="1"/>
  <c r="AG65" i="1" s="1"/>
  <c r="V80" i="1"/>
  <c r="AB79" i="1"/>
  <c r="X79" i="1"/>
  <c r="W79" i="1"/>
  <c r="V79" i="1"/>
  <c r="AB78" i="1"/>
  <c r="Z78" i="1"/>
  <c r="W78" i="1"/>
  <c r="V78" i="1"/>
  <c r="AB77" i="1"/>
  <c r="AA77" i="1"/>
  <c r="X77" i="1"/>
  <c r="W77" i="1"/>
  <c r="V77" i="1"/>
  <c r="AC76" i="1"/>
  <c r="AB76" i="1"/>
  <c r="AA76" i="1"/>
  <c r="Z76" i="1"/>
  <c r="Y76" i="1"/>
  <c r="X76" i="1"/>
  <c r="W76" i="1"/>
  <c r="V76" i="1"/>
  <c r="AB75" i="1"/>
  <c r="W75" i="1"/>
  <c r="AC74" i="1"/>
  <c r="AB74" i="1"/>
  <c r="Y74" i="1"/>
  <c r="W74" i="1"/>
  <c r="AB73" i="1"/>
  <c r="Z73" i="1"/>
  <c r="Y73" i="1"/>
  <c r="W73" i="1"/>
  <c r="AC72" i="1"/>
  <c r="AB72" i="1"/>
  <c r="AA72" i="1"/>
  <c r="Z72" i="1"/>
  <c r="Y72" i="1"/>
  <c r="X72" i="1"/>
  <c r="AH64" i="1" s="1"/>
  <c r="W72" i="1"/>
  <c r="AB71" i="1"/>
  <c r="W71" i="1"/>
  <c r="V71" i="1"/>
  <c r="AB70" i="1"/>
  <c r="W70" i="1"/>
  <c r="AB69" i="1"/>
  <c r="AA69" i="1"/>
  <c r="AK64" i="1" s="1"/>
  <c r="Y69" i="1"/>
  <c r="X69" i="1"/>
  <c r="W69" i="1"/>
  <c r="AC68" i="1"/>
  <c r="AB68" i="1"/>
  <c r="AA68" i="1"/>
  <c r="Z68" i="1"/>
  <c r="Y68" i="1"/>
  <c r="X68" i="1"/>
  <c r="W68" i="1"/>
  <c r="AB67" i="1"/>
  <c r="W66" i="1"/>
  <c r="AB65" i="1"/>
  <c r="Z65" i="1"/>
  <c r="X65" i="1"/>
  <c r="AC64" i="1"/>
  <c r="AM64" i="1" s="1"/>
  <c r="AA64" i="1"/>
  <c r="Y64" i="1"/>
  <c r="W64" i="1"/>
  <c r="AG64" i="1" s="1"/>
  <c r="AA83" i="1"/>
  <c r="AK65" i="1" s="1"/>
  <c r="AA86" i="1"/>
  <c r="AA79" i="1"/>
  <c r="AA70" i="1"/>
  <c r="AA74" i="1"/>
  <c r="Z86" i="1"/>
  <c r="Z90" i="1"/>
  <c r="X70" i="1"/>
  <c r="X82" i="1"/>
  <c r="X74" i="1"/>
  <c r="AC70" i="1"/>
  <c r="AC82" i="1"/>
  <c r="AM65" i="1" s="1"/>
  <c r="AM66" i="1"/>
  <c r="AC86" i="1"/>
  <c r="AI65" i="1"/>
  <c r="Y91" i="1"/>
  <c r="Y70" i="1"/>
  <c r="Y78" i="1"/>
  <c r="Z67" i="1"/>
  <c r="X90" i="1"/>
  <c r="AB90" i="1"/>
  <c r="Z64" i="1"/>
  <c r="Y65" i="1"/>
  <c r="AC65" i="1"/>
  <c r="AC67" i="1"/>
  <c r="AC78" i="1"/>
  <c r="X66" i="1"/>
  <c r="AB66" i="1"/>
  <c r="AL64" i="1" s="1"/>
  <c r="W67" i="1"/>
  <c r="AA67" i="1"/>
  <c r="V67" i="1"/>
  <c r="AF64" i="1" s="1"/>
  <c r="V69" i="1"/>
  <c r="Z69" i="1"/>
  <c r="V72" i="1"/>
  <c r="V74" i="1"/>
  <c r="Z74" i="1"/>
  <c r="V82" i="1"/>
  <c r="AJ66" i="1"/>
  <c r="AH66" i="1"/>
  <c r="X64" i="1"/>
  <c r="AB64" i="1"/>
  <c r="W65" i="1"/>
  <c r="AA65" i="1"/>
  <c r="V66" i="1"/>
  <c r="Y67" i="1"/>
  <c r="X80" i="1"/>
  <c r="AH65" i="1" s="1"/>
  <c r="AB80" i="1"/>
  <c r="W91" i="1"/>
  <c r="AA91" i="1"/>
  <c r="V68" i="1"/>
  <c r="V70" i="1"/>
  <c r="Z70" i="1"/>
  <c r="AJ64" i="1" s="1"/>
  <c r="V73" i="1"/>
  <c r="V75" i="1"/>
  <c r="Z75" i="1"/>
  <c r="V83" i="1"/>
  <c r="Z82" i="1"/>
  <c r="AF3" i="1"/>
  <c r="AM5" i="1"/>
  <c r="AJ4" i="1"/>
  <c r="AL4" i="1"/>
  <c r="AH4" i="1"/>
  <c r="AK3" i="1" l="1"/>
  <c r="AH5" i="1"/>
  <c r="AM4" i="1"/>
  <c r="AK5" i="1"/>
  <c r="AJ5" i="1"/>
  <c r="AG5" i="1"/>
  <c r="AG4" i="1"/>
  <c r="AG3" i="1"/>
  <c r="AM3" i="1"/>
  <c r="AK4" i="1"/>
  <c r="AI5" i="1"/>
  <c r="AI4" i="1"/>
  <c r="AI3" i="1"/>
</calcChain>
</file>

<file path=xl/sharedStrings.xml><?xml version="1.0" encoding="utf-8"?>
<sst xmlns="http://schemas.openxmlformats.org/spreadsheetml/2006/main" count="190" uniqueCount="32">
  <si>
    <t>Frekvens[Hz]</t>
  </si>
  <si>
    <t>40phon</t>
  </si>
  <si>
    <t>50phon</t>
  </si>
  <si>
    <t>60phon</t>
  </si>
  <si>
    <t>70phon</t>
  </si>
  <si>
    <t>80phon</t>
  </si>
  <si>
    <t>90phon</t>
  </si>
  <si>
    <t>80n/a phon</t>
  </si>
  <si>
    <t>Slope</t>
  </si>
  <si>
    <t>Rawdata</t>
  </si>
  <si>
    <t>Difference - 80 Phon</t>
  </si>
  <si>
    <t>20phon</t>
  </si>
  <si>
    <t>30phon</t>
  </si>
  <si>
    <t>n/a</t>
  </si>
  <si>
    <t>Buckets</t>
  </si>
  <si>
    <t>20-630</t>
  </si>
  <si>
    <t>800-4000</t>
  </si>
  <si>
    <t>5000-10000</t>
  </si>
  <si>
    <t>80 phon</t>
  </si>
  <si>
    <t>20-200</t>
  </si>
  <si>
    <t>200-2000</t>
  </si>
  <si>
    <t>2000-12500</t>
  </si>
  <si>
    <t>Frekvens</t>
  </si>
  <si>
    <t>Hældning per dekade</t>
  </si>
  <si>
    <t>Hældning til knæk</t>
  </si>
  <si>
    <t>800-8000</t>
  </si>
  <si>
    <t>8000-10000</t>
  </si>
  <si>
    <t>200-630</t>
  </si>
  <si>
    <t>Hældning pr dekade</t>
  </si>
  <si>
    <t>63-630</t>
  </si>
  <si>
    <t>20-2000</t>
  </si>
  <si>
    <t>Hældning til knæk (stepsize)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</si>
</sst>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0" borderId="0" xfId="0" applyFont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2" fillId="3" borderId="0" xfId="1"/>
    <xf numFmtId="0" fontId="0" fillId="0" borderId="0" xfId="0" applyNumberFormat="1" applyFont="1" applyFill="1" applyBorder="1"/>
    <xf numFmtId="0" fontId="2" fillId="3" borderId="0" xfId="1" applyNumberFormat="1" applyBorder="1"/>
    <xf numFmtId="164" fontId="0" fillId="0" borderId="0" xfId="0" applyNumberFormat="1"/>
    <xf numFmtId="164" fontId="0" fillId="0" borderId="0" xfId="0" applyNumberFormat="1" applyFont="1" applyFill="1" applyBorder="1"/>
    <xf numFmtId="0" fontId="0" fillId="0" borderId="0" xfId="0" applyFont="1" applyFill="1" applyBorder="1"/>
    <xf numFmtId="0" fontId="1" fillId="0" borderId="4" xfId="0" applyNumberFormat="1" applyFont="1" applyBorder="1"/>
    <xf numFmtId="0" fontId="1" fillId="4" borderId="5" xfId="0" applyFont="1" applyFill="1" applyBorder="1"/>
    <xf numFmtId="0" fontId="0" fillId="4" borderId="5" xfId="0" applyFill="1" applyBorder="1"/>
    <xf numFmtId="0" fontId="0" fillId="4" borderId="5" xfId="0" applyNumberFormat="1" applyFont="1" applyFill="1" applyBorder="1"/>
    <xf numFmtId="0" fontId="2" fillId="4" borderId="5" xfId="1" applyNumberForma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/>
    <xf numFmtId="0" fontId="0" fillId="5" borderId="5" xfId="0" applyNumberFormat="1" applyFont="1" applyFill="1" applyBorder="1"/>
    <xf numFmtId="2" fontId="0" fillId="0" borderId="0" xfId="0" applyNumberFormat="1"/>
  </cellXfs>
  <cellStyles count="4">
    <cellStyle name="20 % - Farve6" xfId="1" builtinId="50"/>
    <cellStyle name="Besøgt link" xfId="3" builtinId="9" hidden="1"/>
    <cellStyle name="Link" xfId="2" builtinId="8" hidden="1"/>
    <cellStyle name="Normal" xfId="0" builtinId="0"/>
  </cellStyles>
  <dxfs count="3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border outline="0">
        <top style="thin">
          <color theme="9"/>
        </top>
      </border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border outline="0">
        <top style="thin">
          <color theme="9"/>
        </top>
      </border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Difference(80phon reference)80-x-offset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'Ark1'!$L$2</c:f>
              <c:strCache>
                <c:ptCount val="1"/>
                <c:pt idx="0">
                  <c:v>20phon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'Ark1'!$L$3:$L$31</c:f>
              <c:numCache>
                <c:formatCode>General</c:formatCode>
                <c:ptCount val="29"/>
                <c:pt idx="0">
                  <c:v>-30.599999999999994</c:v>
                </c:pt>
                <c:pt idx="1">
                  <c:v>-28.5</c:v>
                </c:pt>
                <c:pt idx="2">
                  <c:v>-26.400000000000006</c:v>
                </c:pt>
                <c:pt idx="3">
                  <c:v>-24.600000000000009</c:v>
                </c:pt>
                <c:pt idx="4">
                  <c:v>-22.299999999999997</c:v>
                </c:pt>
                <c:pt idx="5">
                  <c:v>-20.199999999999996</c:v>
                </c:pt>
                <c:pt idx="6">
                  <c:v>-18</c:v>
                </c:pt>
                <c:pt idx="7">
                  <c:v>-15.899999999999999</c:v>
                </c:pt>
                <c:pt idx="8">
                  <c:v>-13.800000000000004</c:v>
                </c:pt>
                <c:pt idx="9">
                  <c:v>-11.600000000000001</c:v>
                </c:pt>
                <c:pt idx="10">
                  <c:v>-9.5999999999999943</c:v>
                </c:pt>
                <c:pt idx="11">
                  <c:v>-7.7000000000000028</c:v>
                </c:pt>
                <c:pt idx="12">
                  <c:v>-5.7999999999999972</c:v>
                </c:pt>
                <c:pt idx="13">
                  <c:v>-4</c:v>
                </c:pt>
                <c:pt idx="14">
                  <c:v>-2.4999999999999929</c:v>
                </c:pt>
                <c:pt idx="15">
                  <c:v>-1.2999999999999972</c:v>
                </c:pt>
                <c:pt idx="16">
                  <c:v>-0.39999999999999858</c:v>
                </c:pt>
                <c:pt idx="17">
                  <c:v>0</c:v>
                </c:pt>
                <c:pt idx="18">
                  <c:v>1</c:v>
                </c:pt>
                <c:pt idx="19">
                  <c:v>2.3000000000000043</c:v>
                </c:pt>
                <c:pt idx="20">
                  <c:v>2.3999999999999915</c:v>
                </c:pt>
                <c:pt idx="21">
                  <c:v>2.5000000000000071</c:v>
                </c:pt>
                <c:pt idx="22">
                  <c:v>2.7999999999999972</c:v>
                </c:pt>
                <c:pt idx="23">
                  <c:v>3.1999999999999957</c:v>
                </c:pt>
                <c:pt idx="24">
                  <c:v>2.9999999999999929</c:v>
                </c:pt>
                <c:pt idx="25">
                  <c:v>1.7999999999999972</c:v>
                </c:pt>
                <c:pt idx="26">
                  <c:v>-9.9999999999994316E-2</c:v>
                </c:pt>
                <c:pt idx="27">
                  <c:v>-2.6999999999999957</c:v>
                </c:pt>
                <c:pt idx="28">
                  <c:v>-7.5999999999999943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E-49A2-8A46-1E3096330983}"/>
            </c:ext>
          </c:extLst>
        </c:ser>
        <c:ser>
          <c:idx val="1"/>
          <c:order val="1"/>
          <c:tx>
            <c:strRef>
              <c:f>'Ark1'!$M$2</c:f>
              <c:strCache>
                <c:ptCount val="1"/>
                <c:pt idx="0">
                  <c:v>30phon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'Ark1'!$M$3:$M$31</c:f>
              <c:numCache>
                <c:formatCode>General</c:formatCode>
                <c:ptCount val="29"/>
                <c:pt idx="0">
                  <c:v>-25.799999999999997</c:v>
                </c:pt>
                <c:pt idx="1">
                  <c:v>-24.299999999999997</c:v>
                </c:pt>
                <c:pt idx="2">
                  <c:v>-22.800000000000011</c:v>
                </c:pt>
                <c:pt idx="3">
                  <c:v>-21.200000000000003</c:v>
                </c:pt>
                <c:pt idx="4">
                  <c:v>-19.599999999999994</c:v>
                </c:pt>
                <c:pt idx="5">
                  <c:v>-17.799999999999997</c:v>
                </c:pt>
                <c:pt idx="6">
                  <c:v>-16</c:v>
                </c:pt>
                <c:pt idx="7">
                  <c:v>-14.299999999999997</c:v>
                </c:pt>
                <c:pt idx="8">
                  <c:v>-12.500000000000007</c:v>
                </c:pt>
                <c:pt idx="9">
                  <c:v>-10.600000000000001</c:v>
                </c:pt>
                <c:pt idx="10">
                  <c:v>-8.8999999999999915</c:v>
                </c:pt>
                <c:pt idx="11">
                  <c:v>-7.2000000000000028</c:v>
                </c:pt>
                <c:pt idx="12">
                  <c:v>-5.4999999999999929</c:v>
                </c:pt>
                <c:pt idx="13">
                  <c:v>-3.7999999999999972</c:v>
                </c:pt>
                <c:pt idx="14">
                  <c:v>-2.4999999999999929</c:v>
                </c:pt>
                <c:pt idx="15">
                  <c:v>-1.2999999999999972</c:v>
                </c:pt>
                <c:pt idx="16">
                  <c:v>-0.39999999999999858</c:v>
                </c:pt>
                <c:pt idx="17">
                  <c:v>0</c:v>
                </c:pt>
                <c:pt idx="18">
                  <c:v>0.89999999999999858</c:v>
                </c:pt>
                <c:pt idx="19">
                  <c:v>1.7000000000000028</c:v>
                </c:pt>
                <c:pt idx="20">
                  <c:v>1.7999999999999972</c:v>
                </c:pt>
                <c:pt idx="21">
                  <c:v>1.9000000000000057</c:v>
                </c:pt>
                <c:pt idx="22">
                  <c:v>2.0999999999999943</c:v>
                </c:pt>
                <c:pt idx="23">
                  <c:v>2.2999999999999972</c:v>
                </c:pt>
                <c:pt idx="24">
                  <c:v>2.1999999999999957</c:v>
                </c:pt>
                <c:pt idx="25">
                  <c:v>1.2999999999999972</c:v>
                </c:pt>
                <c:pt idx="26">
                  <c:v>-0.29999999999999716</c:v>
                </c:pt>
                <c:pt idx="27">
                  <c:v>-2.8999999999999986</c:v>
                </c:pt>
                <c:pt idx="28">
                  <c:v>-7.0999999999999943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E-49A2-8A46-1E3096330983}"/>
            </c:ext>
          </c:extLst>
        </c:ser>
        <c:ser>
          <c:idx val="2"/>
          <c:order val="2"/>
          <c:tx>
            <c:strRef>
              <c:f>'Ark1'!$N$2</c:f>
              <c:strCache>
                <c:ptCount val="1"/>
                <c:pt idx="0">
                  <c:v>40phon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'Ark1'!$N$3:$N$31</c:f>
              <c:numCache>
                <c:formatCode>General</c:formatCode>
                <c:ptCount val="29"/>
                <c:pt idx="0">
                  <c:v>-20.900000000000006</c:v>
                </c:pt>
                <c:pt idx="1">
                  <c:v>-19.700000000000003</c:v>
                </c:pt>
                <c:pt idx="2">
                  <c:v>-18.600000000000009</c:v>
                </c:pt>
                <c:pt idx="3">
                  <c:v>-17.299999999999997</c:v>
                </c:pt>
                <c:pt idx="4">
                  <c:v>-16.099999999999994</c:v>
                </c:pt>
                <c:pt idx="5">
                  <c:v>-14.699999999999989</c:v>
                </c:pt>
                <c:pt idx="6">
                  <c:v>-13.299999999999997</c:v>
                </c:pt>
                <c:pt idx="7">
                  <c:v>-11.900000000000006</c:v>
                </c:pt>
                <c:pt idx="8">
                  <c:v>-10.500000000000007</c:v>
                </c:pt>
                <c:pt idx="9">
                  <c:v>-8.9000000000000057</c:v>
                </c:pt>
                <c:pt idx="10">
                  <c:v>-7.4999999999999929</c:v>
                </c:pt>
                <c:pt idx="11">
                  <c:v>-6.1000000000000014</c:v>
                </c:pt>
                <c:pt idx="12">
                  <c:v>-4.6999999999999957</c:v>
                </c:pt>
                <c:pt idx="13">
                  <c:v>-3.2999999999999972</c:v>
                </c:pt>
                <c:pt idx="14">
                  <c:v>-2.1999999999999957</c:v>
                </c:pt>
                <c:pt idx="15">
                  <c:v>-1.0999999999999943</c:v>
                </c:pt>
                <c:pt idx="16">
                  <c:v>-0.39999999999999858</c:v>
                </c:pt>
                <c:pt idx="17">
                  <c:v>0</c:v>
                </c:pt>
                <c:pt idx="18">
                  <c:v>0.70000000000000284</c:v>
                </c:pt>
                <c:pt idx="19">
                  <c:v>1.2000000000000028</c:v>
                </c:pt>
                <c:pt idx="20">
                  <c:v>1.3999999999999915</c:v>
                </c:pt>
                <c:pt idx="21">
                  <c:v>1.4000000000000057</c:v>
                </c:pt>
                <c:pt idx="22">
                  <c:v>1.4999999999999929</c:v>
                </c:pt>
                <c:pt idx="23">
                  <c:v>1.6999999999999957</c:v>
                </c:pt>
                <c:pt idx="24">
                  <c:v>1.5999999999999943</c:v>
                </c:pt>
                <c:pt idx="25">
                  <c:v>1</c:v>
                </c:pt>
                <c:pt idx="26">
                  <c:v>-0.39999999999999147</c:v>
                </c:pt>
                <c:pt idx="27">
                  <c:v>-2.5999999999999943</c:v>
                </c:pt>
                <c:pt idx="28">
                  <c:v>-6.0999999999999943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E-49A2-8A46-1E3096330983}"/>
            </c:ext>
          </c:extLst>
        </c:ser>
        <c:ser>
          <c:idx val="3"/>
          <c:order val="3"/>
          <c:tx>
            <c:strRef>
              <c:f>'Ark1'!$O$2</c:f>
              <c:strCache>
                <c:ptCount val="1"/>
                <c:pt idx="0">
                  <c:v>50phon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'Ark1'!$O$3:$O$31</c:f>
              <c:numCache>
                <c:formatCode>General</c:formatCode>
                <c:ptCount val="29"/>
                <c:pt idx="0">
                  <c:v>-15.700000000000003</c:v>
                </c:pt>
                <c:pt idx="1">
                  <c:v>-14.899999999999991</c:v>
                </c:pt>
                <c:pt idx="2">
                  <c:v>-14.100000000000009</c:v>
                </c:pt>
                <c:pt idx="3">
                  <c:v>-13.200000000000003</c:v>
                </c:pt>
                <c:pt idx="4">
                  <c:v>-12.299999999999997</c:v>
                </c:pt>
                <c:pt idx="5">
                  <c:v>-11.199999999999989</c:v>
                </c:pt>
                <c:pt idx="6">
                  <c:v>-10.200000000000003</c:v>
                </c:pt>
                <c:pt idx="7">
                  <c:v>-9.0999999999999943</c:v>
                </c:pt>
                <c:pt idx="8">
                  <c:v>-8.1000000000000085</c:v>
                </c:pt>
                <c:pt idx="9">
                  <c:v>-6.9000000000000057</c:v>
                </c:pt>
                <c:pt idx="10">
                  <c:v>-5.7999999999999972</c:v>
                </c:pt>
                <c:pt idx="11">
                  <c:v>-4.7000000000000028</c:v>
                </c:pt>
                <c:pt idx="12">
                  <c:v>-3.5999999999999943</c:v>
                </c:pt>
                <c:pt idx="13">
                  <c:v>-2.5999999999999943</c:v>
                </c:pt>
                <c:pt idx="14">
                  <c:v>-1.6999999999999957</c:v>
                </c:pt>
                <c:pt idx="15">
                  <c:v>-0.89999999999999858</c:v>
                </c:pt>
                <c:pt idx="16">
                  <c:v>-0.29999999999999716</c:v>
                </c:pt>
                <c:pt idx="17">
                  <c:v>0</c:v>
                </c:pt>
                <c:pt idx="18">
                  <c:v>0.5</c:v>
                </c:pt>
                <c:pt idx="19">
                  <c:v>0.80000000000000426</c:v>
                </c:pt>
                <c:pt idx="20">
                  <c:v>0.99999999999999289</c:v>
                </c:pt>
                <c:pt idx="21">
                  <c:v>1.0000000000000071</c:v>
                </c:pt>
                <c:pt idx="22">
                  <c:v>0.99999999999999289</c:v>
                </c:pt>
                <c:pt idx="23">
                  <c:v>1.1999999999999957</c:v>
                </c:pt>
                <c:pt idx="24">
                  <c:v>1.0999999999999943</c:v>
                </c:pt>
                <c:pt idx="25">
                  <c:v>0.69999999999999574</c:v>
                </c:pt>
                <c:pt idx="26">
                  <c:v>-0.39999999999999147</c:v>
                </c:pt>
                <c:pt idx="27">
                  <c:v>-2.0999999999999943</c:v>
                </c:pt>
                <c:pt idx="28">
                  <c:v>-4.6999999999999957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E-49A2-8A46-1E3096330983}"/>
            </c:ext>
          </c:extLst>
        </c:ser>
        <c:ser>
          <c:idx val="4"/>
          <c:order val="4"/>
          <c:tx>
            <c:strRef>
              <c:f>'Ark1'!$P$2</c:f>
              <c:strCache>
                <c:ptCount val="1"/>
                <c:pt idx="0">
                  <c:v>60phon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'Ark1'!$P$3:$P$31</c:f>
              <c:numCache>
                <c:formatCode>General</c:formatCode>
                <c:ptCount val="29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-8.9000000000000057</c:v>
                </c:pt>
                <c:pt idx="4">
                  <c:v>-8.2999999999999972</c:v>
                </c:pt>
                <c:pt idx="5">
                  <c:v>-7.5</c:v>
                </c:pt>
                <c:pt idx="6">
                  <c:v>-6.8999999999999915</c:v>
                </c:pt>
                <c:pt idx="7">
                  <c:v>-6.2000000000000028</c:v>
                </c:pt>
                <c:pt idx="8">
                  <c:v>-5.5</c:v>
                </c:pt>
                <c:pt idx="9">
                  <c:v>-4.7000000000000028</c:v>
                </c:pt>
                <c:pt idx="10">
                  <c:v>-4</c:v>
                </c:pt>
                <c:pt idx="11">
                  <c:v>-3.2000000000000028</c:v>
                </c:pt>
                <c:pt idx="12">
                  <c:v>-2.5</c:v>
                </c:pt>
                <c:pt idx="13">
                  <c:v>-1.7999999999999972</c:v>
                </c:pt>
                <c:pt idx="14">
                  <c:v>-1.1999999999999957</c:v>
                </c:pt>
                <c:pt idx="15">
                  <c:v>-0.59999999999999432</c:v>
                </c:pt>
                <c:pt idx="16">
                  <c:v>-0.19999999999999574</c:v>
                </c:pt>
                <c:pt idx="17">
                  <c:v>0</c:v>
                </c:pt>
                <c:pt idx="18">
                  <c:v>0.29999999999999716</c:v>
                </c:pt>
                <c:pt idx="19">
                  <c:v>0.5</c:v>
                </c:pt>
                <c:pt idx="20">
                  <c:v>0.59999999999999432</c:v>
                </c:pt>
                <c:pt idx="21">
                  <c:v>0.60000000000000853</c:v>
                </c:pt>
                <c:pt idx="22">
                  <c:v>0.69999999999999574</c:v>
                </c:pt>
                <c:pt idx="23">
                  <c:v>0.69999999999999574</c:v>
                </c:pt>
                <c:pt idx="24">
                  <c:v>0.69999999999999574</c:v>
                </c:pt>
                <c:pt idx="25">
                  <c:v>0.39999999999999147</c:v>
                </c:pt>
                <c:pt idx="26">
                  <c:v>-0.29999999999999716</c:v>
                </c:pt>
                <c:pt idx="27">
                  <c:v>-1.5</c:v>
                </c:pt>
                <c:pt idx="28">
                  <c:v>-3.1999999999999886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CE-49A2-8A46-1E3096330983}"/>
            </c:ext>
          </c:extLst>
        </c:ser>
        <c:ser>
          <c:idx val="5"/>
          <c:order val="5"/>
          <c:tx>
            <c:strRef>
              <c:f>'Ark1'!$Q$2</c:f>
              <c:strCache>
                <c:ptCount val="1"/>
                <c:pt idx="0">
                  <c:v>70phon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'Ark1'!$Q$3:$Q$31</c:f>
              <c:numCache>
                <c:formatCode>General</c:formatCode>
                <c:ptCount val="29"/>
                <c:pt idx="0">
                  <c:v>-5.2999999999999972</c:v>
                </c:pt>
                <c:pt idx="1">
                  <c:v>-5</c:v>
                </c:pt>
                <c:pt idx="2">
                  <c:v>-4.8000000000000114</c:v>
                </c:pt>
                <c:pt idx="3">
                  <c:v>-4.5</c:v>
                </c:pt>
                <c:pt idx="4">
                  <c:v>-4.2000000000000028</c:v>
                </c:pt>
                <c:pt idx="5">
                  <c:v>-3.7999999999999972</c:v>
                </c:pt>
                <c:pt idx="6">
                  <c:v>-3.3999999999999915</c:v>
                </c:pt>
                <c:pt idx="7">
                  <c:v>-3.0999999999999943</c:v>
                </c:pt>
                <c:pt idx="8">
                  <c:v>-2.8000000000000114</c:v>
                </c:pt>
                <c:pt idx="9">
                  <c:v>-2.4000000000000057</c:v>
                </c:pt>
                <c:pt idx="10">
                  <c:v>-2</c:v>
                </c:pt>
                <c:pt idx="11">
                  <c:v>-1.6000000000000085</c:v>
                </c:pt>
                <c:pt idx="12">
                  <c:v>-1.2999999999999972</c:v>
                </c:pt>
                <c:pt idx="13">
                  <c:v>-0.89999999999999147</c:v>
                </c:pt>
                <c:pt idx="14">
                  <c:v>-0.59999999999999432</c:v>
                </c:pt>
                <c:pt idx="15">
                  <c:v>-0.29999999999999716</c:v>
                </c:pt>
                <c:pt idx="16">
                  <c:v>-9.9999999999994316E-2</c:v>
                </c:pt>
                <c:pt idx="17">
                  <c:v>0</c:v>
                </c:pt>
                <c:pt idx="18">
                  <c:v>0.20000000000000284</c:v>
                </c:pt>
                <c:pt idx="19">
                  <c:v>0.20000000000000284</c:v>
                </c:pt>
                <c:pt idx="20">
                  <c:v>0.29999999999999716</c:v>
                </c:pt>
                <c:pt idx="21">
                  <c:v>0.30000000000001137</c:v>
                </c:pt>
                <c:pt idx="22">
                  <c:v>0.29999999999999716</c:v>
                </c:pt>
                <c:pt idx="23">
                  <c:v>0.29999999999999716</c:v>
                </c:pt>
                <c:pt idx="24">
                  <c:v>0.29999999999999716</c:v>
                </c:pt>
                <c:pt idx="25">
                  <c:v>0.20000000000000284</c:v>
                </c:pt>
                <c:pt idx="26">
                  <c:v>-9.9999999999994316E-2</c:v>
                </c:pt>
                <c:pt idx="27">
                  <c:v>-0.79999999999999716</c:v>
                </c:pt>
                <c:pt idx="28">
                  <c:v>-1.5999999999999943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CE-49A2-8A46-1E3096330983}"/>
            </c:ext>
          </c:extLst>
        </c:ser>
        <c:ser>
          <c:idx val="6"/>
          <c:order val="6"/>
          <c:tx>
            <c:strRef>
              <c:f>'Ark1'!$R$2</c:f>
              <c:strCache>
                <c:ptCount val="1"/>
                <c:pt idx="0">
                  <c:v>80n/a phon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328-8146-FC34CB907EF1}"/>
            </c:ext>
          </c:extLst>
        </c:ser>
        <c:ser>
          <c:idx val="7"/>
          <c:order val="7"/>
          <c:tx>
            <c:strRef>
              <c:f>'Ark1'!$S$2</c:f>
              <c:strCache>
                <c:ptCount val="1"/>
                <c:pt idx="0">
                  <c:v>90phon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F15-41D5-A125-A13F5157BE8C}"/>
              </c:ext>
            </c:extLst>
          </c:dPt>
          <c:xVal>
            <c:numRef>
              <c:f>'Ark1'!$K$3:$K$31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</c:numCache>
            </c:numRef>
          </c:xVal>
          <c:yVal>
            <c:numRef>
              <c:f>'Ark1'!$S$3:$S$31</c:f>
              <c:numCache>
                <c:formatCode>General</c:formatCode>
                <c:ptCount val="29"/>
                <c:pt idx="0">
                  <c:v>5.2999999999999972</c:v>
                </c:pt>
                <c:pt idx="1">
                  <c:v>5</c:v>
                </c:pt>
                <c:pt idx="2">
                  <c:v>4.6999999999999886</c:v>
                </c:pt>
                <c:pt idx="3">
                  <c:v>4.3999999999999915</c:v>
                </c:pt>
                <c:pt idx="4">
                  <c:v>4.2000000000000028</c:v>
                </c:pt>
                <c:pt idx="5">
                  <c:v>3.9000000000000057</c:v>
                </c:pt>
                <c:pt idx="6">
                  <c:v>3.5</c:v>
                </c:pt>
                <c:pt idx="7">
                  <c:v>3.2000000000000028</c:v>
                </c:pt>
                <c:pt idx="8">
                  <c:v>2.7999999999999972</c:v>
                </c:pt>
                <c:pt idx="9">
                  <c:v>2.3999999999999915</c:v>
                </c:pt>
                <c:pt idx="10">
                  <c:v>2</c:v>
                </c:pt>
                <c:pt idx="11">
                  <c:v>1.7000000000000028</c:v>
                </c:pt>
                <c:pt idx="12">
                  <c:v>1.3000000000000114</c:v>
                </c:pt>
                <c:pt idx="13">
                  <c:v>0.90000000000000568</c:v>
                </c:pt>
                <c:pt idx="14">
                  <c:v>0.70000000000000284</c:v>
                </c:pt>
                <c:pt idx="15">
                  <c:v>0.40000000000000568</c:v>
                </c:pt>
                <c:pt idx="16">
                  <c:v>0.10000000000000853</c:v>
                </c:pt>
                <c:pt idx="17">
                  <c:v>0</c:v>
                </c:pt>
                <c:pt idx="18">
                  <c:v>-9.9999999999994316E-2</c:v>
                </c:pt>
                <c:pt idx="19">
                  <c:v>-0.29999999999999716</c:v>
                </c:pt>
                <c:pt idx="20">
                  <c:v>-0.30000000000001137</c:v>
                </c:pt>
                <c:pt idx="21">
                  <c:v>-0.29999999999999716</c:v>
                </c:pt>
                <c:pt idx="22">
                  <c:v>-0.30000000000001137</c:v>
                </c:pt>
                <c:pt idx="23">
                  <c:v>-0.40000000000000568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328-8146-FC34CB90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277120"/>
        <c:axId val="-1694394928"/>
      </c:scatterChart>
      <c:valAx>
        <c:axId val="-1693277120"/>
        <c:scaling>
          <c:logBase val="10"/>
          <c:orientation val="minMax"/>
          <c:max val="145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4394928"/>
        <c:crosses val="autoZero"/>
        <c:crossBetween val="midCat"/>
      </c:valAx>
      <c:valAx>
        <c:axId val="-1694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327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ISO226Rawdata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'Ark1'!$B$2</c:f>
              <c:strCache>
                <c:ptCount val="1"/>
                <c:pt idx="0">
                  <c:v>20phon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'Ark1'!$B$3:$B$31</c:f>
              <c:numCache>
                <c:formatCode>General</c:formatCode>
                <c:ptCount val="29"/>
                <c:pt idx="0">
                  <c:v>89.6</c:v>
                </c:pt>
                <c:pt idx="1">
                  <c:v>82.7</c:v>
                </c:pt>
                <c:pt idx="2">
                  <c:v>76</c:v>
                </c:pt>
                <c:pt idx="3">
                  <c:v>69.900000000000006</c:v>
                </c:pt>
                <c:pt idx="4">
                  <c:v>64</c:v>
                </c:pt>
                <c:pt idx="5">
                  <c:v>58.6</c:v>
                </c:pt>
                <c:pt idx="6">
                  <c:v>53.2</c:v>
                </c:pt>
                <c:pt idx="7">
                  <c:v>48.4</c:v>
                </c:pt>
                <c:pt idx="8">
                  <c:v>43.9</c:v>
                </c:pt>
                <c:pt idx="9">
                  <c:v>39.4</c:v>
                </c:pt>
                <c:pt idx="10">
                  <c:v>35.5</c:v>
                </c:pt>
                <c:pt idx="11">
                  <c:v>32</c:v>
                </c:pt>
                <c:pt idx="12">
                  <c:v>28.7</c:v>
                </c:pt>
                <c:pt idx="13">
                  <c:v>25.7</c:v>
                </c:pt>
                <c:pt idx="14">
                  <c:v>23.4</c:v>
                </c:pt>
                <c:pt idx="15">
                  <c:v>21.5</c:v>
                </c:pt>
                <c:pt idx="16">
                  <c:v>20.100000000000001</c:v>
                </c:pt>
                <c:pt idx="17">
                  <c:v>20</c:v>
                </c:pt>
                <c:pt idx="18">
                  <c:v>21.5</c:v>
                </c:pt>
                <c:pt idx="19">
                  <c:v>21.4</c:v>
                </c:pt>
                <c:pt idx="20">
                  <c:v>18.2</c:v>
                </c:pt>
                <c:pt idx="21">
                  <c:v>15.4</c:v>
                </c:pt>
                <c:pt idx="22">
                  <c:v>14.3</c:v>
                </c:pt>
                <c:pt idx="23">
                  <c:v>15.1</c:v>
                </c:pt>
                <c:pt idx="24">
                  <c:v>18.600000000000001</c:v>
                </c:pt>
                <c:pt idx="25">
                  <c:v>25</c:v>
                </c:pt>
                <c:pt idx="26">
                  <c:v>31.5</c:v>
                </c:pt>
                <c:pt idx="27">
                  <c:v>34.4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7-49A5-8268-8D4B25B0E4CA}"/>
            </c:ext>
          </c:extLst>
        </c:ser>
        <c:ser>
          <c:idx val="1"/>
          <c:order val="1"/>
          <c:tx>
            <c:strRef>
              <c:f>'Ark1'!$C$2</c:f>
              <c:strCache>
                <c:ptCount val="1"/>
                <c:pt idx="0">
                  <c:v>30phon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'Ark1'!$C$3:$C$31</c:f>
              <c:numCache>
                <c:formatCode>General</c:formatCode>
                <c:ptCount val="29"/>
                <c:pt idx="0">
                  <c:v>94.8</c:v>
                </c:pt>
                <c:pt idx="1">
                  <c:v>88.5</c:v>
                </c:pt>
                <c:pt idx="2">
                  <c:v>82.4</c:v>
                </c:pt>
                <c:pt idx="3">
                  <c:v>76.5</c:v>
                </c:pt>
                <c:pt idx="4">
                  <c:v>71.3</c:v>
                </c:pt>
                <c:pt idx="5">
                  <c:v>66.2</c:v>
                </c:pt>
                <c:pt idx="6">
                  <c:v>61.2</c:v>
                </c:pt>
                <c:pt idx="7">
                  <c:v>56.8</c:v>
                </c:pt>
                <c:pt idx="8">
                  <c:v>52.6</c:v>
                </c:pt>
                <c:pt idx="9">
                  <c:v>48.4</c:v>
                </c:pt>
                <c:pt idx="10">
                  <c:v>44.8</c:v>
                </c:pt>
                <c:pt idx="11">
                  <c:v>41.5</c:v>
                </c:pt>
                <c:pt idx="12">
                  <c:v>38.4</c:v>
                </c:pt>
                <c:pt idx="13">
                  <c:v>35.5</c:v>
                </c:pt>
                <c:pt idx="14">
                  <c:v>33.4</c:v>
                </c:pt>
                <c:pt idx="15">
                  <c:v>31.5</c:v>
                </c:pt>
                <c:pt idx="16">
                  <c:v>30.1</c:v>
                </c:pt>
                <c:pt idx="17">
                  <c:v>30</c:v>
                </c:pt>
                <c:pt idx="18">
                  <c:v>31.6</c:v>
                </c:pt>
                <c:pt idx="19">
                  <c:v>32</c:v>
                </c:pt>
                <c:pt idx="20">
                  <c:v>28.8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29.4</c:v>
                </c:pt>
                <c:pt idx="25">
                  <c:v>35.5</c:v>
                </c:pt>
                <c:pt idx="26">
                  <c:v>41.7</c:v>
                </c:pt>
                <c:pt idx="27">
                  <c:v>44.6</c:v>
                </c:pt>
                <c:pt idx="28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7-49A5-8268-8D4B25B0E4CA}"/>
            </c:ext>
          </c:extLst>
        </c:ser>
        <c:ser>
          <c:idx val="2"/>
          <c:order val="2"/>
          <c:tx>
            <c:strRef>
              <c:f>'Ark1'!$D$2</c:f>
              <c:strCache>
                <c:ptCount val="1"/>
                <c:pt idx="0">
                  <c:v>40phon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'Ark1'!$D$3:$D$31</c:f>
              <c:numCache>
                <c:formatCode>General</c:formatCode>
                <c:ptCount val="29"/>
                <c:pt idx="0">
                  <c:v>99.9</c:v>
                </c:pt>
                <c:pt idx="1">
                  <c:v>93.9</c:v>
                </c:pt>
                <c:pt idx="2">
                  <c:v>88.2</c:v>
                </c:pt>
                <c:pt idx="3">
                  <c:v>82.6</c:v>
                </c:pt>
                <c:pt idx="4">
                  <c:v>77.8</c:v>
                </c:pt>
                <c:pt idx="5">
                  <c:v>73.099999999999994</c:v>
                </c:pt>
                <c:pt idx="6">
                  <c:v>68.5</c:v>
                </c:pt>
                <c:pt idx="7">
                  <c:v>64.400000000000006</c:v>
                </c:pt>
                <c:pt idx="8">
                  <c:v>60.6</c:v>
                </c:pt>
                <c:pt idx="9">
                  <c:v>56.7</c:v>
                </c:pt>
                <c:pt idx="10">
                  <c:v>53.4</c:v>
                </c:pt>
                <c:pt idx="11">
                  <c:v>50.4</c:v>
                </c:pt>
                <c:pt idx="12">
                  <c:v>47.6</c:v>
                </c:pt>
                <c:pt idx="13">
                  <c:v>45</c:v>
                </c:pt>
                <c:pt idx="14">
                  <c:v>43.1</c:v>
                </c:pt>
                <c:pt idx="15">
                  <c:v>41.3</c:v>
                </c:pt>
                <c:pt idx="16">
                  <c:v>40.1</c:v>
                </c:pt>
                <c:pt idx="17">
                  <c:v>40</c:v>
                </c:pt>
                <c:pt idx="18">
                  <c:v>41.8</c:v>
                </c:pt>
                <c:pt idx="19">
                  <c:v>42.5</c:v>
                </c:pt>
                <c:pt idx="20">
                  <c:v>39.200000000000003</c:v>
                </c:pt>
                <c:pt idx="21">
                  <c:v>36.5</c:v>
                </c:pt>
                <c:pt idx="22">
                  <c:v>35.6</c:v>
                </c:pt>
                <c:pt idx="23">
                  <c:v>36.6</c:v>
                </c:pt>
                <c:pt idx="24">
                  <c:v>40</c:v>
                </c:pt>
                <c:pt idx="25">
                  <c:v>45.8</c:v>
                </c:pt>
                <c:pt idx="26">
                  <c:v>51.8</c:v>
                </c:pt>
                <c:pt idx="27">
                  <c:v>54.3</c:v>
                </c:pt>
                <c:pt idx="28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7-49A5-8268-8D4B25B0E4CA}"/>
            </c:ext>
          </c:extLst>
        </c:ser>
        <c:ser>
          <c:idx val="3"/>
          <c:order val="3"/>
          <c:tx>
            <c:strRef>
              <c:f>'Ark1'!$E$2</c:f>
              <c:strCache>
                <c:ptCount val="1"/>
                <c:pt idx="0">
                  <c:v>50phon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'Ark1'!$E$3:$E$31</c:f>
              <c:numCache>
                <c:formatCode>General</c:formatCode>
                <c:ptCount val="29"/>
                <c:pt idx="0">
                  <c:v>104.7</c:v>
                </c:pt>
                <c:pt idx="1">
                  <c:v>99.1</c:v>
                </c:pt>
                <c:pt idx="2">
                  <c:v>93.7</c:v>
                </c:pt>
                <c:pt idx="3">
                  <c:v>88.5</c:v>
                </c:pt>
                <c:pt idx="4">
                  <c:v>84</c:v>
                </c:pt>
                <c:pt idx="5">
                  <c:v>79.599999999999994</c:v>
                </c:pt>
                <c:pt idx="6">
                  <c:v>75.400000000000006</c:v>
                </c:pt>
                <c:pt idx="7">
                  <c:v>71.599999999999994</c:v>
                </c:pt>
                <c:pt idx="8">
                  <c:v>68.2</c:v>
                </c:pt>
                <c:pt idx="9">
                  <c:v>64.7</c:v>
                </c:pt>
                <c:pt idx="10">
                  <c:v>61.7</c:v>
                </c:pt>
                <c:pt idx="11">
                  <c:v>59</c:v>
                </c:pt>
                <c:pt idx="12">
                  <c:v>56.5</c:v>
                </c:pt>
                <c:pt idx="13">
                  <c:v>54.3</c:v>
                </c:pt>
                <c:pt idx="14">
                  <c:v>52.6</c:v>
                </c:pt>
                <c:pt idx="15">
                  <c:v>51.1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52.9</c:v>
                </c:pt>
                <c:pt idx="20">
                  <c:v>49.6</c:v>
                </c:pt>
                <c:pt idx="21">
                  <c:v>46.9</c:v>
                </c:pt>
                <c:pt idx="22">
                  <c:v>46.1</c:v>
                </c:pt>
                <c:pt idx="23">
                  <c:v>47.1</c:v>
                </c:pt>
                <c:pt idx="24">
                  <c:v>50.5</c:v>
                </c:pt>
                <c:pt idx="25">
                  <c:v>56.1</c:v>
                </c:pt>
                <c:pt idx="26">
                  <c:v>61.8</c:v>
                </c:pt>
                <c:pt idx="27">
                  <c:v>63.8</c:v>
                </c:pt>
                <c:pt idx="28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7-49A5-8268-8D4B25B0E4CA}"/>
            </c:ext>
          </c:extLst>
        </c:ser>
        <c:ser>
          <c:idx val="4"/>
          <c:order val="4"/>
          <c:tx>
            <c:strRef>
              <c:f>'Ark1'!$F$2</c:f>
              <c:strCache>
                <c:ptCount val="1"/>
                <c:pt idx="0">
                  <c:v>60phon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'Ark1'!$F$3:$F$31</c:f>
              <c:numCache>
                <c:formatCode>General</c:formatCode>
                <c:ptCount val="29"/>
                <c:pt idx="0">
                  <c:v>109.5</c:v>
                </c:pt>
                <c:pt idx="1">
                  <c:v>104.2</c:v>
                </c:pt>
                <c:pt idx="2">
                  <c:v>99.1</c:v>
                </c:pt>
                <c:pt idx="3">
                  <c:v>94.2</c:v>
                </c:pt>
                <c:pt idx="4">
                  <c:v>90</c:v>
                </c:pt>
                <c:pt idx="5">
                  <c:v>85.9</c:v>
                </c:pt>
                <c:pt idx="6">
                  <c:v>82.1</c:v>
                </c:pt>
                <c:pt idx="7">
                  <c:v>78.7</c:v>
                </c:pt>
                <c:pt idx="8">
                  <c:v>75.599999999999994</c:v>
                </c:pt>
                <c:pt idx="9">
                  <c:v>72.5</c:v>
                </c:pt>
                <c:pt idx="10">
                  <c:v>69.900000000000006</c:v>
                </c:pt>
                <c:pt idx="11">
                  <c:v>67.5</c:v>
                </c:pt>
                <c:pt idx="12">
                  <c:v>65.400000000000006</c:v>
                </c:pt>
                <c:pt idx="13">
                  <c:v>63.5</c:v>
                </c:pt>
                <c:pt idx="14">
                  <c:v>62.1</c:v>
                </c:pt>
                <c:pt idx="15">
                  <c:v>60.8</c:v>
                </c:pt>
                <c:pt idx="16">
                  <c:v>59.9</c:v>
                </c:pt>
                <c:pt idx="17">
                  <c:v>60</c:v>
                </c:pt>
                <c:pt idx="18">
                  <c:v>62.2</c:v>
                </c:pt>
                <c:pt idx="19">
                  <c:v>63.2</c:v>
                </c:pt>
                <c:pt idx="20">
                  <c:v>60</c:v>
                </c:pt>
                <c:pt idx="21">
                  <c:v>57.3</c:v>
                </c:pt>
                <c:pt idx="22">
                  <c:v>56.4</c:v>
                </c:pt>
                <c:pt idx="23">
                  <c:v>57.6</c:v>
                </c:pt>
                <c:pt idx="24">
                  <c:v>60.9</c:v>
                </c:pt>
                <c:pt idx="25">
                  <c:v>66.400000000000006</c:v>
                </c:pt>
                <c:pt idx="26">
                  <c:v>71.7</c:v>
                </c:pt>
                <c:pt idx="27">
                  <c:v>73.2</c:v>
                </c:pt>
                <c:pt idx="28">
                  <c:v>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7-49A5-8268-8D4B25B0E4CA}"/>
            </c:ext>
          </c:extLst>
        </c:ser>
        <c:ser>
          <c:idx val="5"/>
          <c:order val="5"/>
          <c:tx>
            <c:strRef>
              <c:f>'Ark1'!$G$2</c:f>
              <c:strCache>
                <c:ptCount val="1"/>
                <c:pt idx="0">
                  <c:v>70phon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'Ark1'!$G$3:$G$31</c:f>
              <c:numCache>
                <c:formatCode>General</c:formatCode>
                <c:ptCount val="29"/>
                <c:pt idx="0">
                  <c:v>114.3</c:v>
                </c:pt>
                <c:pt idx="1">
                  <c:v>109.2</c:v>
                </c:pt>
                <c:pt idx="2">
                  <c:v>104.4</c:v>
                </c:pt>
                <c:pt idx="3">
                  <c:v>99.8</c:v>
                </c:pt>
                <c:pt idx="4">
                  <c:v>95.9</c:v>
                </c:pt>
                <c:pt idx="5">
                  <c:v>92.2</c:v>
                </c:pt>
                <c:pt idx="6">
                  <c:v>88.6</c:v>
                </c:pt>
                <c:pt idx="7">
                  <c:v>85.6</c:v>
                </c:pt>
                <c:pt idx="8">
                  <c:v>82.9</c:v>
                </c:pt>
                <c:pt idx="9">
                  <c:v>80.2</c:v>
                </c:pt>
                <c:pt idx="10">
                  <c:v>77.900000000000006</c:v>
                </c:pt>
                <c:pt idx="11">
                  <c:v>75.900000000000006</c:v>
                </c:pt>
                <c:pt idx="12">
                  <c:v>74.2</c:v>
                </c:pt>
                <c:pt idx="13">
                  <c:v>72.599999999999994</c:v>
                </c:pt>
                <c:pt idx="14">
                  <c:v>71.5</c:v>
                </c:pt>
                <c:pt idx="15">
                  <c:v>70.5</c:v>
                </c:pt>
                <c:pt idx="16">
                  <c:v>69.8</c:v>
                </c:pt>
                <c:pt idx="17">
                  <c:v>70</c:v>
                </c:pt>
                <c:pt idx="18">
                  <c:v>72.3</c:v>
                </c:pt>
                <c:pt idx="19">
                  <c:v>73.5</c:v>
                </c:pt>
                <c:pt idx="20">
                  <c:v>70.3</c:v>
                </c:pt>
                <c:pt idx="21">
                  <c:v>67.599999999999994</c:v>
                </c:pt>
                <c:pt idx="22">
                  <c:v>66.8</c:v>
                </c:pt>
                <c:pt idx="23">
                  <c:v>68</c:v>
                </c:pt>
                <c:pt idx="24">
                  <c:v>71.3</c:v>
                </c:pt>
                <c:pt idx="25">
                  <c:v>76.599999999999994</c:v>
                </c:pt>
                <c:pt idx="26">
                  <c:v>81.5</c:v>
                </c:pt>
                <c:pt idx="27">
                  <c:v>82.5</c:v>
                </c:pt>
                <c:pt idx="2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7-49A5-8268-8D4B25B0E4CA}"/>
            </c:ext>
          </c:extLst>
        </c:ser>
        <c:ser>
          <c:idx val="6"/>
          <c:order val="6"/>
          <c:tx>
            <c:strRef>
              <c:f>'Ark1'!$H$2</c:f>
              <c:strCache>
                <c:ptCount val="1"/>
                <c:pt idx="0">
                  <c:v>80phon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'Ark1'!$H$3:$H$31</c:f>
              <c:numCache>
                <c:formatCode>General</c:formatCode>
                <c:ptCount val="29"/>
                <c:pt idx="0">
                  <c:v>119</c:v>
                </c:pt>
                <c:pt idx="1">
                  <c:v>114.2</c:v>
                </c:pt>
                <c:pt idx="2">
                  <c:v>109.6</c:v>
                </c:pt>
                <c:pt idx="3">
                  <c:v>105.3</c:v>
                </c:pt>
                <c:pt idx="4">
                  <c:v>101.7</c:v>
                </c:pt>
                <c:pt idx="5">
                  <c:v>98.4</c:v>
                </c:pt>
                <c:pt idx="6">
                  <c:v>95.2</c:v>
                </c:pt>
                <c:pt idx="7">
                  <c:v>92.5</c:v>
                </c:pt>
                <c:pt idx="8">
                  <c:v>90.1</c:v>
                </c:pt>
                <c:pt idx="9">
                  <c:v>87.8</c:v>
                </c:pt>
                <c:pt idx="10">
                  <c:v>85.9</c:v>
                </c:pt>
                <c:pt idx="11">
                  <c:v>84.3</c:v>
                </c:pt>
                <c:pt idx="12">
                  <c:v>82.9</c:v>
                </c:pt>
                <c:pt idx="13">
                  <c:v>81.7</c:v>
                </c:pt>
                <c:pt idx="14">
                  <c:v>80.900000000000006</c:v>
                </c:pt>
                <c:pt idx="15">
                  <c:v>80.2</c:v>
                </c:pt>
                <c:pt idx="16">
                  <c:v>79.7</c:v>
                </c:pt>
                <c:pt idx="17">
                  <c:v>80</c:v>
                </c:pt>
                <c:pt idx="18">
                  <c:v>82.5</c:v>
                </c:pt>
                <c:pt idx="19">
                  <c:v>83.7</c:v>
                </c:pt>
                <c:pt idx="20">
                  <c:v>80.599999999999994</c:v>
                </c:pt>
                <c:pt idx="21">
                  <c:v>77.900000000000006</c:v>
                </c:pt>
                <c:pt idx="22">
                  <c:v>77.099999999999994</c:v>
                </c:pt>
                <c:pt idx="23">
                  <c:v>78.3</c:v>
                </c:pt>
                <c:pt idx="24">
                  <c:v>81.599999999999994</c:v>
                </c:pt>
                <c:pt idx="25">
                  <c:v>86.8</c:v>
                </c:pt>
                <c:pt idx="26">
                  <c:v>91.4</c:v>
                </c:pt>
                <c:pt idx="27">
                  <c:v>91.7</c:v>
                </c:pt>
                <c:pt idx="28">
                  <c:v>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7-49A5-8268-8D4B25B0E4CA}"/>
            </c:ext>
          </c:extLst>
        </c:ser>
        <c:ser>
          <c:idx val="7"/>
          <c:order val="7"/>
          <c:tx>
            <c:strRef>
              <c:f>'Ark1'!$I$2</c:f>
              <c:strCache>
                <c:ptCount val="1"/>
                <c:pt idx="0">
                  <c:v>90phon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'Ark1'!$A$2:$A$31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'Ark1'!$I$3:$I$31</c:f>
              <c:numCache>
                <c:formatCode>General</c:formatCode>
                <c:ptCount val="29"/>
                <c:pt idx="0">
                  <c:v>123.7</c:v>
                </c:pt>
                <c:pt idx="1">
                  <c:v>119.2</c:v>
                </c:pt>
                <c:pt idx="2">
                  <c:v>114.9</c:v>
                </c:pt>
                <c:pt idx="3">
                  <c:v>110.9</c:v>
                </c:pt>
                <c:pt idx="4">
                  <c:v>107.5</c:v>
                </c:pt>
                <c:pt idx="5">
                  <c:v>104.5</c:v>
                </c:pt>
                <c:pt idx="6">
                  <c:v>101.7</c:v>
                </c:pt>
                <c:pt idx="7">
                  <c:v>99.3</c:v>
                </c:pt>
                <c:pt idx="8">
                  <c:v>97.3</c:v>
                </c:pt>
                <c:pt idx="9">
                  <c:v>95.4</c:v>
                </c:pt>
                <c:pt idx="10">
                  <c:v>93.9</c:v>
                </c:pt>
                <c:pt idx="11">
                  <c:v>92.6</c:v>
                </c:pt>
                <c:pt idx="12">
                  <c:v>91.6</c:v>
                </c:pt>
                <c:pt idx="13">
                  <c:v>90.8</c:v>
                </c:pt>
                <c:pt idx="14">
                  <c:v>90.2</c:v>
                </c:pt>
                <c:pt idx="15">
                  <c:v>89.8</c:v>
                </c:pt>
                <c:pt idx="16">
                  <c:v>89.6</c:v>
                </c:pt>
                <c:pt idx="17">
                  <c:v>90</c:v>
                </c:pt>
                <c:pt idx="18">
                  <c:v>92.6</c:v>
                </c:pt>
                <c:pt idx="19">
                  <c:v>94</c:v>
                </c:pt>
                <c:pt idx="20">
                  <c:v>90.9</c:v>
                </c:pt>
                <c:pt idx="21">
                  <c:v>88.2</c:v>
                </c:pt>
                <c:pt idx="22">
                  <c:v>87.4</c:v>
                </c:pt>
                <c:pt idx="23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7-49A5-8268-8D4B25B0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4328576"/>
        <c:axId val="-1694325744"/>
      </c:lineChart>
      <c:catAx>
        <c:axId val="-16943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4325744"/>
        <c:crosses val="autoZero"/>
        <c:auto val="1"/>
        <c:lblAlgn val="ctr"/>
        <c:lblOffset val="100"/>
        <c:noMultiLvlLbl val="0"/>
      </c:catAx>
      <c:valAx>
        <c:axId val="-16943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43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Slope(80phon</a:t>
            </a:r>
            <a:r>
              <a:rPr lang="da-DK" baseline="0"/>
              <a:t> 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'Ark1'!$V$2</c:f>
              <c:strCache>
                <c:ptCount val="1"/>
                <c:pt idx="0">
                  <c:v>20phon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'Ark1'!$V$3:$V$30</c:f>
              <c:numCache>
                <c:formatCode>0.0</c:formatCode>
                <c:ptCount val="28"/>
                <c:pt idx="0">
                  <c:v>21.669587432883887</c:v>
                </c:pt>
                <c:pt idx="1">
                  <c:v>20.922472798571448</c:v>
                </c:pt>
                <c:pt idx="2">
                  <c:v>17.349491647455327</c:v>
                </c:pt>
                <c:pt idx="3">
                  <c:v>23.733357664587295</c:v>
                </c:pt>
                <c:pt idx="4">
                  <c:v>20.922472798571473</c:v>
                </c:pt>
                <c:pt idx="5">
                  <c:v>21.204934235778726</c:v>
                </c:pt>
                <c:pt idx="6">
                  <c:v>21.669587432883961</c:v>
                </c:pt>
                <c:pt idx="7">
                  <c:v>21.669587432883937</c:v>
                </c:pt>
                <c:pt idx="8">
                  <c:v>20.520479645931378</c:v>
                </c:pt>
                <c:pt idx="9">
                  <c:v>20.637702317032357</c:v>
                </c:pt>
                <c:pt idx="10">
                  <c:v>19.60581720118067</c:v>
                </c:pt>
                <c:pt idx="11">
                  <c:v>18.929856341564712</c:v>
                </c:pt>
                <c:pt idx="12">
                  <c:v>17.349491647455288</c:v>
                </c:pt>
                <c:pt idx="13">
                  <c:v>15.478276737774356</c:v>
                </c:pt>
                <c:pt idx="14">
                  <c:v>11.955698742040791</c:v>
                </c:pt>
                <c:pt idx="15">
                  <c:v>8.674745823727644</c:v>
                </c:pt>
                <c:pt idx="16">
                  <c:v>4.1275404634064605</c:v>
                </c:pt>
                <c:pt idx="17">
                  <c:v>10.318851158516189</c:v>
                </c:pt>
                <c:pt idx="18">
                  <c:v>12.125737972595838</c:v>
                </c:pt>
                <c:pt idx="19">
                  <c:v>1.0318851158514821</c:v>
                </c:pt>
                <c:pt idx="20">
                  <c:v>1.0318851158517801</c:v>
                </c:pt>
                <c:pt idx="21">
                  <c:v>2.9889246855101095</c:v>
                </c:pt>
                <c:pt idx="22">
                  <c:v>3.85544258832339</c:v>
                </c:pt>
                <c:pt idx="23">
                  <c:v>-2.0637702317032671</c:v>
                </c:pt>
                <c:pt idx="24">
                  <c:v>-11.955698742040791</c:v>
                </c:pt>
                <c:pt idx="25">
                  <c:v>-18.313352294536084</c:v>
                </c:pt>
                <c:pt idx="26">
                  <c:v>-26.829013012142106</c:v>
                </c:pt>
                <c:pt idx="27">
                  <c:v>-50.562370676729309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1-409A-AD40-44AE81A140F1}"/>
            </c:ext>
          </c:extLst>
        </c:ser>
        <c:ser>
          <c:idx val="1"/>
          <c:order val="1"/>
          <c:tx>
            <c:strRef>
              <c:f>'Ark1'!$W$2</c:f>
              <c:strCache>
                <c:ptCount val="1"/>
                <c:pt idx="0">
                  <c:v>30phon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'Ark1'!$W$3:$W$30</c:f>
              <c:numCache>
                <c:formatCode>0.0</c:formatCode>
                <c:ptCount val="28"/>
                <c:pt idx="0">
                  <c:v>15.478276737774246</c:v>
                </c:pt>
                <c:pt idx="1">
                  <c:v>14.944623427550935</c:v>
                </c:pt>
                <c:pt idx="2">
                  <c:v>15.421770353293731</c:v>
                </c:pt>
                <c:pt idx="3">
                  <c:v>16.510161853625952</c:v>
                </c:pt>
                <c:pt idx="4">
                  <c:v>17.933548113061224</c:v>
                </c:pt>
                <c:pt idx="5">
                  <c:v>17.349491647455327</c:v>
                </c:pt>
                <c:pt idx="6">
                  <c:v>17.542046969477511</c:v>
                </c:pt>
                <c:pt idx="7">
                  <c:v>18.573932085329037</c:v>
                </c:pt>
                <c:pt idx="8">
                  <c:v>17.722232421486218</c:v>
                </c:pt>
                <c:pt idx="9">
                  <c:v>17.542046969477543</c:v>
                </c:pt>
                <c:pt idx="10">
                  <c:v>17.542046969477404</c:v>
                </c:pt>
                <c:pt idx="11">
                  <c:v>16.937239884557947</c:v>
                </c:pt>
                <c:pt idx="12">
                  <c:v>16.385631000374424</c:v>
                </c:pt>
                <c:pt idx="13">
                  <c:v>13.414506506071088</c:v>
                </c:pt>
                <c:pt idx="14">
                  <c:v>11.955698742040791</c:v>
                </c:pt>
                <c:pt idx="15">
                  <c:v>8.674745823727644</c:v>
                </c:pt>
                <c:pt idx="16">
                  <c:v>4.1275404634064605</c:v>
                </c:pt>
                <c:pt idx="17">
                  <c:v>9.2869660426645542</c:v>
                </c:pt>
                <c:pt idx="18">
                  <c:v>7.4619925985205313</c:v>
                </c:pt>
                <c:pt idx="19">
                  <c:v>1.0318851158515554</c:v>
                </c:pt>
                <c:pt idx="20">
                  <c:v>1.0318851158517068</c:v>
                </c:pt>
                <c:pt idx="21">
                  <c:v>1.9926164570066924</c:v>
                </c:pt>
                <c:pt idx="22">
                  <c:v>1.9277212941617292</c:v>
                </c:pt>
                <c:pt idx="23">
                  <c:v>-1.0318851158516336</c:v>
                </c:pt>
                <c:pt idx="24">
                  <c:v>-8.9667740565306122</c:v>
                </c:pt>
                <c:pt idx="25">
                  <c:v>-15.42177035329356</c:v>
                </c:pt>
                <c:pt idx="26">
                  <c:v>-26.829013012142106</c:v>
                </c:pt>
                <c:pt idx="27">
                  <c:v>-43.339174865767944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1-409A-AD40-44AE81A140F1}"/>
            </c:ext>
          </c:extLst>
        </c:ser>
        <c:ser>
          <c:idx val="2"/>
          <c:order val="2"/>
          <c:tx>
            <c:strRef>
              <c:f>'Ark1'!$X$2</c:f>
              <c:strCache>
                <c:ptCount val="1"/>
                <c:pt idx="0">
                  <c:v>40phon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'Ark1'!$X$3:$X$30</c:f>
              <c:numCache>
                <c:formatCode>0.0</c:formatCode>
                <c:ptCount val="28"/>
                <c:pt idx="0">
                  <c:v>12.382621390219427</c:v>
                </c:pt>
                <c:pt idx="1">
                  <c:v>10.959390513537398</c:v>
                </c:pt>
                <c:pt idx="2">
                  <c:v>12.530188412051199</c:v>
                </c:pt>
                <c:pt idx="3">
                  <c:v>12.382621390219427</c:v>
                </c:pt>
                <c:pt idx="4">
                  <c:v>13.948315199047697</c:v>
                </c:pt>
                <c:pt idx="5">
                  <c:v>13.494049059131861</c:v>
                </c:pt>
                <c:pt idx="6">
                  <c:v>14.446391621922542</c:v>
                </c:pt>
                <c:pt idx="7">
                  <c:v>14.446391621922649</c:v>
                </c:pt>
                <c:pt idx="8">
                  <c:v>14.923985197040995</c:v>
                </c:pt>
                <c:pt idx="9">
                  <c:v>14.446391621922729</c:v>
                </c:pt>
                <c:pt idx="10">
                  <c:v>14.446391621922576</c:v>
                </c:pt>
                <c:pt idx="11">
                  <c:v>13.948315199047697</c:v>
                </c:pt>
                <c:pt idx="12">
                  <c:v>13.4940490591319</c:v>
                </c:pt>
                <c:pt idx="13">
                  <c:v>11.350736274367822</c:v>
                </c:pt>
                <c:pt idx="14">
                  <c:v>10.959390513537446</c:v>
                </c:pt>
                <c:pt idx="15">
                  <c:v>6.7470245295659153</c:v>
                </c:pt>
                <c:pt idx="16">
                  <c:v>4.1275404634064605</c:v>
                </c:pt>
                <c:pt idx="17">
                  <c:v>7.2231958109613608</c:v>
                </c:pt>
                <c:pt idx="18">
                  <c:v>4.6637453740753072</c:v>
                </c:pt>
                <c:pt idx="19">
                  <c:v>2.0637702317031108</c:v>
                </c:pt>
                <c:pt idx="20">
                  <c:v>1.4663969464146744E-13</c:v>
                </c:pt>
                <c:pt idx="21">
                  <c:v>0.99630822850327538</c:v>
                </c:pt>
                <c:pt idx="22">
                  <c:v>1.9277212941617292</c:v>
                </c:pt>
                <c:pt idx="23">
                  <c:v>-1.0318851158516336</c:v>
                </c:pt>
                <c:pt idx="24">
                  <c:v>-5.9778493710203602</c:v>
                </c:pt>
                <c:pt idx="25">
                  <c:v>-13.494049059131831</c:v>
                </c:pt>
                <c:pt idx="26">
                  <c:v>-22.701472548735644</c:v>
                </c:pt>
                <c:pt idx="27">
                  <c:v>-36.115979054806658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1-409A-AD40-44AE81A140F1}"/>
            </c:ext>
          </c:extLst>
        </c:ser>
        <c:ser>
          <c:idx val="3"/>
          <c:order val="3"/>
          <c:tx>
            <c:strRef>
              <c:f>'Ark1'!$Y$2</c:f>
              <c:strCache>
                <c:ptCount val="1"/>
                <c:pt idx="0">
                  <c:v>50phon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'Ark1'!$Y$3:$Y$30</c:f>
              <c:numCache>
                <c:formatCode>0.0</c:formatCode>
                <c:ptCount val="28"/>
                <c:pt idx="0">
                  <c:v>8.2550809268130489</c:v>
                </c:pt>
                <c:pt idx="1">
                  <c:v>7.9704658280270708</c:v>
                </c:pt>
                <c:pt idx="2">
                  <c:v>8.6747458237277311</c:v>
                </c:pt>
                <c:pt idx="3">
                  <c:v>9.2869660426646075</c:v>
                </c:pt>
                <c:pt idx="4">
                  <c:v>10.959390513537516</c:v>
                </c:pt>
                <c:pt idx="5">
                  <c:v>9.6386064708083925</c:v>
                </c:pt>
                <c:pt idx="6">
                  <c:v>11.350736274367868</c:v>
                </c:pt>
                <c:pt idx="7">
                  <c:v>10.318851158516042</c:v>
                </c:pt>
                <c:pt idx="8">
                  <c:v>11.192988897780763</c:v>
                </c:pt>
                <c:pt idx="9">
                  <c:v>11.350736274367843</c:v>
                </c:pt>
                <c:pt idx="10">
                  <c:v>11.350736274367748</c:v>
                </c:pt>
                <c:pt idx="11">
                  <c:v>10.959390513537516</c:v>
                </c:pt>
                <c:pt idx="12">
                  <c:v>9.6386064708085097</c:v>
                </c:pt>
                <c:pt idx="13">
                  <c:v>9.2869660426645542</c:v>
                </c:pt>
                <c:pt idx="14">
                  <c:v>7.9704658280271943</c:v>
                </c:pt>
                <c:pt idx="15">
                  <c:v>5.7831638824851197</c:v>
                </c:pt>
                <c:pt idx="16">
                  <c:v>3.095655347554827</c:v>
                </c:pt>
                <c:pt idx="17">
                  <c:v>5.1594255792580945</c:v>
                </c:pt>
                <c:pt idx="18">
                  <c:v>2.7982472244452241</c:v>
                </c:pt>
                <c:pt idx="19">
                  <c:v>2.0637702317031108</c:v>
                </c:pt>
                <c:pt idx="20">
                  <c:v>1.4663969464146744E-13</c:v>
                </c:pt>
                <c:pt idx="21">
                  <c:v>-1.4158391486822138E-13</c:v>
                </c:pt>
                <c:pt idx="22">
                  <c:v>1.9277212941617292</c:v>
                </c:pt>
                <c:pt idx="23">
                  <c:v>-1.0318851158516336</c:v>
                </c:pt>
                <c:pt idx="24">
                  <c:v>-3.9852329140135971</c:v>
                </c:pt>
                <c:pt idx="25">
                  <c:v>-10.602467117889237</c:v>
                </c:pt>
                <c:pt idx="26">
                  <c:v>-17.54204696947755</c:v>
                </c:pt>
                <c:pt idx="27">
                  <c:v>-26.829013012142106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1-409A-AD40-44AE81A140F1}"/>
            </c:ext>
          </c:extLst>
        </c:ser>
        <c:ser>
          <c:idx val="4"/>
          <c:order val="4"/>
          <c:tx>
            <c:strRef>
              <c:f>'Ark1'!$Z$2</c:f>
              <c:strCache>
                <c:ptCount val="1"/>
                <c:pt idx="0">
                  <c:v>60phon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'Ark1'!$Z$3:$Z$30</c:f>
              <c:numCache>
                <c:formatCode>0.0</c:formatCode>
                <c:ptCount val="28"/>
                <c:pt idx="0">
                  <c:v>5.1594255792580821</c:v>
                </c:pt>
                <c:pt idx="1">
                  <c:v>4.9815411425170248</c:v>
                </c:pt>
                <c:pt idx="2">
                  <c:v>5.7831638824850637</c:v>
                </c:pt>
                <c:pt idx="3">
                  <c:v>6.1913106951097872</c:v>
                </c:pt>
                <c:pt idx="4">
                  <c:v>7.9704658280271943</c:v>
                </c:pt>
                <c:pt idx="5">
                  <c:v>5.7831638824852005</c:v>
                </c:pt>
                <c:pt idx="6">
                  <c:v>7.2231958109611982</c:v>
                </c:pt>
                <c:pt idx="7">
                  <c:v>7.2231958109613608</c:v>
                </c:pt>
                <c:pt idx="8">
                  <c:v>7.4619925985204647</c:v>
                </c:pt>
                <c:pt idx="9">
                  <c:v>7.2231958109613279</c:v>
                </c:pt>
                <c:pt idx="10">
                  <c:v>8.255080926812921</c:v>
                </c:pt>
                <c:pt idx="11">
                  <c:v>6.9741575995238483</c:v>
                </c:pt>
                <c:pt idx="12">
                  <c:v>6.7470245295659836</c:v>
                </c:pt>
                <c:pt idx="13">
                  <c:v>6.1913106951097276</c:v>
                </c:pt>
                <c:pt idx="14">
                  <c:v>5.9778493710204312</c:v>
                </c:pt>
                <c:pt idx="15">
                  <c:v>3.85544258832339</c:v>
                </c:pt>
                <c:pt idx="16">
                  <c:v>2.0637702317031938</c:v>
                </c:pt>
                <c:pt idx="17">
                  <c:v>3.095655347554827</c:v>
                </c:pt>
                <c:pt idx="18">
                  <c:v>1.8654981496301493</c:v>
                </c:pt>
                <c:pt idx="19">
                  <c:v>1.0318851158515554</c:v>
                </c:pt>
                <c:pt idx="20">
                  <c:v>1.4663969464146744E-13</c:v>
                </c:pt>
                <c:pt idx="21">
                  <c:v>0.99630822850327538</c:v>
                </c:pt>
                <c:pt idx="22">
                  <c:v>0</c:v>
                </c:pt>
                <c:pt idx="23">
                  <c:v>0</c:v>
                </c:pt>
                <c:pt idx="24">
                  <c:v>-2.9889246855102511</c:v>
                </c:pt>
                <c:pt idx="25">
                  <c:v>-6.7470245295658469</c:v>
                </c:pt>
                <c:pt idx="26">
                  <c:v>-12.382621390219455</c:v>
                </c:pt>
                <c:pt idx="27">
                  <c:v>-17.542046969477404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1-409A-AD40-44AE81A140F1}"/>
            </c:ext>
          </c:extLst>
        </c:ser>
        <c:ser>
          <c:idx val="5"/>
          <c:order val="5"/>
          <c:tx>
            <c:strRef>
              <c:f>'Ark1'!$AA$2</c:f>
              <c:strCache>
                <c:ptCount val="1"/>
                <c:pt idx="0">
                  <c:v>70phon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'Ark1'!$AA$3:$AA$30</c:f>
              <c:numCache>
                <c:formatCode>0.0</c:formatCode>
                <c:ptCount val="28"/>
                <c:pt idx="0">
                  <c:v>3.0956553475548199</c:v>
                </c:pt>
                <c:pt idx="1">
                  <c:v>1.9926164570066969</c:v>
                </c:pt>
                <c:pt idx="2">
                  <c:v>2.8915819412426687</c:v>
                </c:pt>
                <c:pt idx="3">
                  <c:v>3.0956553475548199</c:v>
                </c:pt>
                <c:pt idx="4">
                  <c:v>3.9852329140136682</c:v>
                </c:pt>
                <c:pt idx="5">
                  <c:v>3.8554425883234669</c:v>
                </c:pt>
                <c:pt idx="6">
                  <c:v>3.0956553475548199</c:v>
                </c:pt>
                <c:pt idx="7">
                  <c:v>3.0956553475546804</c:v>
                </c:pt>
                <c:pt idx="8">
                  <c:v>3.7309962992602985</c:v>
                </c:pt>
                <c:pt idx="9">
                  <c:v>4.1275404634065147</c:v>
                </c:pt>
                <c:pt idx="10">
                  <c:v>4.1275404634063877</c:v>
                </c:pt>
                <c:pt idx="11">
                  <c:v>2.9889246855103218</c:v>
                </c:pt>
                <c:pt idx="12">
                  <c:v>3.8554425883234584</c:v>
                </c:pt>
                <c:pt idx="13">
                  <c:v>3.095655347554827</c:v>
                </c:pt>
                <c:pt idx="14">
                  <c:v>2.9889246855101801</c:v>
                </c:pt>
                <c:pt idx="15">
                  <c:v>1.9277212941617292</c:v>
                </c:pt>
                <c:pt idx="16">
                  <c:v>1.0318851158515601</c:v>
                </c:pt>
                <c:pt idx="17">
                  <c:v>2.0637702317032671</c:v>
                </c:pt>
                <c:pt idx="18">
                  <c:v>0</c:v>
                </c:pt>
                <c:pt idx="19">
                  <c:v>1.0318851158515554</c:v>
                </c:pt>
                <c:pt idx="20">
                  <c:v>1.4663969464146744E-13</c:v>
                </c:pt>
                <c:pt idx="21">
                  <c:v>-1.4158391486822138E-13</c:v>
                </c:pt>
                <c:pt idx="22">
                  <c:v>0</c:v>
                </c:pt>
                <c:pt idx="23">
                  <c:v>0</c:v>
                </c:pt>
                <c:pt idx="24">
                  <c:v>-0.99630822850334622</c:v>
                </c:pt>
                <c:pt idx="25">
                  <c:v>-2.8915819412425257</c:v>
                </c:pt>
                <c:pt idx="26">
                  <c:v>-7.2231958109613608</c:v>
                </c:pt>
                <c:pt idx="27">
                  <c:v>-8.255080926812921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1-409A-AD40-44AE81A140F1}"/>
            </c:ext>
          </c:extLst>
        </c:ser>
        <c:ser>
          <c:idx val="6"/>
          <c:order val="6"/>
          <c:tx>
            <c:strRef>
              <c:f>'Ark1'!$AB$2</c:f>
              <c:strCache>
                <c:ptCount val="1"/>
                <c:pt idx="0">
                  <c:v>80n/a phon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'Ark1'!$AB$3:$AB$30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1-409A-AD40-44AE81A140F1}"/>
            </c:ext>
          </c:extLst>
        </c:ser>
        <c:ser>
          <c:idx val="7"/>
          <c:order val="7"/>
          <c:tx>
            <c:strRef>
              <c:f>'Ark1'!$AC$2</c:f>
              <c:strCache>
                <c:ptCount val="1"/>
                <c:pt idx="0">
                  <c:v>90phon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'Ark1'!$U$2:$U$30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'Ark1'!$AC$3:$AC$30</c:f>
              <c:numCache>
                <c:formatCode>0.0</c:formatCode>
                <c:ptCount val="28"/>
                <c:pt idx="0">
                  <c:v>-3.0956553475548199</c:v>
                </c:pt>
                <c:pt idx="1">
                  <c:v>-2.9889246855103284</c:v>
                </c:pt>
                <c:pt idx="2">
                  <c:v>-2.8915819412425319</c:v>
                </c:pt>
                <c:pt idx="3">
                  <c:v>-2.0637702317031157</c:v>
                </c:pt>
                <c:pt idx="4">
                  <c:v>-2.9889246855101801</c:v>
                </c:pt>
                <c:pt idx="5">
                  <c:v>-3.8554425883234669</c:v>
                </c:pt>
                <c:pt idx="6">
                  <c:v>-3.0956553475548199</c:v>
                </c:pt>
                <c:pt idx="7">
                  <c:v>-4.1275404634065342</c:v>
                </c:pt>
                <c:pt idx="8">
                  <c:v>-3.7309962992602985</c:v>
                </c:pt>
                <c:pt idx="9">
                  <c:v>-4.1275404634063682</c:v>
                </c:pt>
                <c:pt idx="10">
                  <c:v>-3.095655347554827</c:v>
                </c:pt>
                <c:pt idx="11">
                  <c:v>-3.9852329140135265</c:v>
                </c:pt>
                <c:pt idx="12">
                  <c:v>-3.8554425883234584</c:v>
                </c:pt>
                <c:pt idx="13">
                  <c:v>-2.0637702317032671</c:v>
                </c:pt>
                <c:pt idx="14">
                  <c:v>-2.9889246855101801</c:v>
                </c:pt>
                <c:pt idx="15">
                  <c:v>-2.8915819412425257</c:v>
                </c:pt>
                <c:pt idx="16">
                  <c:v>-1.0318851158517068</c:v>
                </c:pt>
                <c:pt idx="17">
                  <c:v>-1.0318851158515601</c:v>
                </c:pt>
                <c:pt idx="18">
                  <c:v>-1.8654981496301493</c:v>
                </c:pt>
                <c:pt idx="19">
                  <c:v>-1.4663969464146676E-13</c:v>
                </c:pt>
                <c:pt idx="20">
                  <c:v>1.4663969464146744E-13</c:v>
                </c:pt>
                <c:pt idx="21">
                  <c:v>-1.4158391486822138E-13</c:v>
                </c:pt>
                <c:pt idx="22">
                  <c:v>-0.96386064708079622</c:v>
                </c:pt>
                <c:pt idx="23">
                  <c:v>4.1275404634065342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1-409A-AD40-44AE81A1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4298656"/>
        <c:axId val="-1694296368"/>
      </c:lineChart>
      <c:catAx>
        <c:axId val="-16942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4296368"/>
        <c:crosses val="autoZero"/>
        <c:auto val="1"/>
        <c:lblAlgn val="ctr"/>
        <c:lblOffset val="100"/>
        <c:noMultiLvlLbl val="0"/>
      </c:catAx>
      <c:valAx>
        <c:axId val="-16942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42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'Ark1'!$AF$2</c:f>
              <c:strCache>
                <c:ptCount val="1"/>
                <c:pt idx="0">
                  <c:v>20phon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'Ark1'!$AF$3:$AF$5</c:f>
              <c:numCache>
                <c:formatCode>0.0</c:formatCode>
                <c:ptCount val="3"/>
                <c:pt idx="0">
                  <c:v>18.8933474937702</c:v>
                </c:pt>
                <c:pt idx="1">
                  <c:v>4.1770621085439972</c:v>
                </c:pt>
                <c:pt idx="2">
                  <c:v>-26.915108681362071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3-4B11-ABA9-5C540B9EACA3}"/>
            </c:ext>
          </c:extLst>
        </c:ser>
        <c:ser>
          <c:idx val="1"/>
          <c:order val="1"/>
          <c:tx>
            <c:strRef>
              <c:f>'Ark1'!$AG$2</c:f>
              <c:strCache>
                <c:ptCount val="1"/>
                <c:pt idx="0">
                  <c:v>30phon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'Ark1'!$AG$3:$AG$5</c:f>
              <c:numCache>
                <c:formatCode>0.0</c:formatCode>
                <c:ptCount val="3"/>
                <c:pt idx="0">
                  <c:v>15.870499969048815</c:v>
                </c:pt>
                <c:pt idx="1">
                  <c:v>3.2285902464514495</c:v>
                </c:pt>
                <c:pt idx="2">
                  <c:v>-23.639183071933555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3-4B11-ABA9-5C540B9EACA3}"/>
            </c:ext>
          </c:extLst>
        </c:ser>
        <c:ser>
          <c:idx val="2"/>
          <c:order val="2"/>
          <c:tx>
            <c:strRef>
              <c:f>'Ark1'!$AH$2</c:f>
              <c:strCache>
                <c:ptCount val="1"/>
                <c:pt idx="0">
                  <c:v>40phon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'Ark1'!$AH$3:$AH$5</c:f>
              <c:numCache>
                <c:formatCode>0.0</c:formatCode>
                <c:ptCount val="3"/>
                <c:pt idx="0">
                  <c:v>12.80664082653683</c:v>
                </c:pt>
                <c:pt idx="1">
                  <c:v>2.4962995358699693</c:v>
                </c:pt>
                <c:pt idx="2">
                  <c:v>-19.572337508423622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3-4B11-ABA9-5C540B9EACA3}"/>
            </c:ext>
          </c:extLst>
        </c:ser>
        <c:ser>
          <c:idx val="3"/>
          <c:order val="3"/>
          <c:tx>
            <c:strRef>
              <c:f>'Ark1'!$AI$2</c:f>
              <c:strCache>
                <c:ptCount val="1"/>
                <c:pt idx="0">
                  <c:v>50phon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'Ark1'!$AI$3:$AI$5</c:f>
              <c:numCache>
                <c:formatCode>0.0</c:formatCode>
                <c:ptCount val="3"/>
                <c:pt idx="0">
                  <c:v>9.6242435764063448</c:v>
                </c:pt>
                <c:pt idx="1">
                  <c:v>1.7516168201589197</c:v>
                </c:pt>
                <c:pt idx="2">
                  <c:v>-14.739690003380622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B11-ABA9-5C540B9EACA3}"/>
            </c:ext>
          </c:extLst>
        </c:ser>
        <c:ser>
          <c:idx val="4"/>
          <c:order val="4"/>
          <c:tx>
            <c:strRef>
              <c:f>'Ark1'!$AJ$2</c:f>
              <c:strCache>
                <c:ptCount val="1"/>
                <c:pt idx="0">
                  <c:v>60phon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'Ark1'!$AJ$3:$AJ$5</c:f>
              <c:numCache>
                <c:formatCode>0.0</c:formatCode>
                <c:ptCount val="3"/>
                <c:pt idx="0">
                  <c:v>6.437594796977689</c:v>
                </c:pt>
                <c:pt idx="1">
                  <c:v>1.1316396341553936</c:v>
                </c:pt>
                <c:pt idx="2">
                  <c:v>-9.9151543936932391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B11-ABA9-5C540B9EACA3}"/>
            </c:ext>
          </c:extLst>
        </c:ser>
        <c:ser>
          <c:idx val="5"/>
          <c:order val="5"/>
          <c:tx>
            <c:strRef>
              <c:f>'Ark1'!$AK$2</c:f>
              <c:strCache>
                <c:ptCount val="1"/>
                <c:pt idx="0">
                  <c:v>70phon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'Ark1'!$AK$3:$AK$5</c:f>
              <c:numCache>
                <c:formatCode>0.0</c:formatCode>
                <c:ptCount val="3"/>
                <c:pt idx="0">
                  <c:v>3.2468900698712093</c:v>
                </c:pt>
                <c:pt idx="1">
                  <c:v>0.51594255792579857</c:v>
                </c:pt>
                <c:pt idx="2">
                  <c:v>-4.8415417268800383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3-4B11-ABA9-5C540B9EACA3}"/>
            </c:ext>
          </c:extLst>
        </c:ser>
        <c:ser>
          <c:idx val="6"/>
          <c:order val="6"/>
          <c:tx>
            <c:strRef>
              <c:f>'Ark1'!$AL$2</c:f>
              <c:strCache>
                <c:ptCount val="1"/>
                <c:pt idx="0">
                  <c:v>80n/a phon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'Ark1'!$AL$3:$AL$5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3-4B11-ABA9-5C540B9EACA3}"/>
            </c:ext>
          </c:extLst>
        </c:ser>
        <c:ser>
          <c:idx val="7"/>
          <c:order val="7"/>
          <c:tx>
            <c:strRef>
              <c:f>'Ark1'!$AM$2</c:f>
              <c:strCache>
                <c:ptCount val="1"/>
                <c:pt idx="0">
                  <c:v>90phon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'Ark1'!$AE$2:$AE$5</c:f>
              <c:strCache>
                <c:ptCount val="4"/>
                <c:pt idx="0">
                  <c:v>Frekvens[Hz]</c:v>
                </c:pt>
                <c:pt idx="1">
                  <c:v>20-630</c:v>
                </c:pt>
                <c:pt idx="2">
                  <c:v>800-4000</c:v>
                </c:pt>
                <c:pt idx="3">
                  <c:v>5000-10000</c:v>
                </c:pt>
              </c:strCache>
            </c:strRef>
          </c:cat>
          <c:val>
            <c:numRef>
              <c:f>'Ark1'!$AM$3:$AM$5</c:f>
              <c:numCache>
                <c:formatCode>0.0</c:formatCode>
                <c:ptCount val="3"/>
                <c:pt idx="0">
                  <c:v>-3.2404149851137651</c:v>
                </c:pt>
                <c:pt idx="1">
                  <c:v>-9.569857062597753E-2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63-4B11-ABA9-5C540B9E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4242816"/>
        <c:axId val="-1694239552"/>
      </c:lineChart>
      <c:catAx>
        <c:axId val="-16942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4239552"/>
        <c:crosses val="autoZero"/>
        <c:auto val="1"/>
        <c:lblAlgn val="ctr"/>
        <c:lblOffset val="100"/>
        <c:noMultiLvlLbl val="0"/>
      </c:catAx>
      <c:valAx>
        <c:axId val="-16942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42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Difference(80phon reference)x-80+offset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'Ark1'!$L$63</c:f>
              <c:strCache>
                <c:ptCount val="1"/>
                <c:pt idx="0">
                  <c:v>20phon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'Ark1'!$L$64:$L$92</c:f>
              <c:numCache>
                <c:formatCode>General</c:formatCode>
                <c:ptCount val="29"/>
                <c:pt idx="0">
                  <c:v>30.599999999999994</c:v>
                </c:pt>
                <c:pt idx="1">
                  <c:v>28.5</c:v>
                </c:pt>
                <c:pt idx="2">
                  <c:v>26.400000000000006</c:v>
                </c:pt>
                <c:pt idx="3">
                  <c:v>24.600000000000009</c:v>
                </c:pt>
                <c:pt idx="4">
                  <c:v>22.299999999999997</c:v>
                </c:pt>
                <c:pt idx="5">
                  <c:v>20.199999999999996</c:v>
                </c:pt>
                <c:pt idx="6">
                  <c:v>18</c:v>
                </c:pt>
                <c:pt idx="7">
                  <c:v>15.899999999999999</c:v>
                </c:pt>
                <c:pt idx="8">
                  <c:v>13.800000000000004</c:v>
                </c:pt>
                <c:pt idx="9">
                  <c:v>11.600000000000001</c:v>
                </c:pt>
                <c:pt idx="10">
                  <c:v>9.5999999999999943</c:v>
                </c:pt>
                <c:pt idx="11">
                  <c:v>7.7000000000000028</c:v>
                </c:pt>
                <c:pt idx="12">
                  <c:v>5.7999999999999972</c:v>
                </c:pt>
                <c:pt idx="13">
                  <c:v>4</c:v>
                </c:pt>
                <c:pt idx="14">
                  <c:v>2.4999999999999929</c:v>
                </c:pt>
                <c:pt idx="15">
                  <c:v>1.2999999999999972</c:v>
                </c:pt>
                <c:pt idx="16">
                  <c:v>0.39999999999999858</c:v>
                </c:pt>
                <c:pt idx="17">
                  <c:v>0</c:v>
                </c:pt>
                <c:pt idx="18">
                  <c:v>-1</c:v>
                </c:pt>
                <c:pt idx="19">
                  <c:v>-2.3000000000000043</c:v>
                </c:pt>
                <c:pt idx="20">
                  <c:v>-2.3999999999999915</c:v>
                </c:pt>
                <c:pt idx="21">
                  <c:v>-2.5000000000000071</c:v>
                </c:pt>
                <c:pt idx="22">
                  <c:v>-2.7999999999999972</c:v>
                </c:pt>
                <c:pt idx="23">
                  <c:v>-3.1999999999999957</c:v>
                </c:pt>
                <c:pt idx="24">
                  <c:v>-2.9999999999999929</c:v>
                </c:pt>
                <c:pt idx="25">
                  <c:v>-1.7999999999999972</c:v>
                </c:pt>
                <c:pt idx="26">
                  <c:v>9.9999999999994316E-2</c:v>
                </c:pt>
                <c:pt idx="27">
                  <c:v>2.6999999999999957</c:v>
                </c:pt>
                <c:pt idx="28">
                  <c:v>7.5999999999999943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70D-B96D-56699C77E88A}"/>
            </c:ext>
          </c:extLst>
        </c:ser>
        <c:ser>
          <c:idx val="1"/>
          <c:order val="1"/>
          <c:tx>
            <c:strRef>
              <c:f>'Ark1'!$M$63</c:f>
              <c:strCache>
                <c:ptCount val="1"/>
                <c:pt idx="0">
                  <c:v>30phon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'Ark1'!$M$64:$M$92</c:f>
              <c:numCache>
                <c:formatCode>General</c:formatCode>
                <c:ptCount val="29"/>
                <c:pt idx="0">
                  <c:v>25.799999999999997</c:v>
                </c:pt>
                <c:pt idx="1">
                  <c:v>24.299999999999997</c:v>
                </c:pt>
                <c:pt idx="2">
                  <c:v>22.800000000000011</c:v>
                </c:pt>
                <c:pt idx="3">
                  <c:v>21.200000000000003</c:v>
                </c:pt>
                <c:pt idx="4">
                  <c:v>19.599999999999994</c:v>
                </c:pt>
                <c:pt idx="5">
                  <c:v>17.799999999999997</c:v>
                </c:pt>
                <c:pt idx="6">
                  <c:v>16</c:v>
                </c:pt>
                <c:pt idx="7">
                  <c:v>14.299999999999997</c:v>
                </c:pt>
                <c:pt idx="8">
                  <c:v>12.500000000000007</c:v>
                </c:pt>
                <c:pt idx="9">
                  <c:v>10.600000000000001</c:v>
                </c:pt>
                <c:pt idx="10">
                  <c:v>8.8999999999999915</c:v>
                </c:pt>
                <c:pt idx="11">
                  <c:v>7.2000000000000028</c:v>
                </c:pt>
                <c:pt idx="12">
                  <c:v>5.4999999999999929</c:v>
                </c:pt>
                <c:pt idx="13">
                  <c:v>3.7999999999999972</c:v>
                </c:pt>
                <c:pt idx="14">
                  <c:v>2.4999999999999929</c:v>
                </c:pt>
                <c:pt idx="15">
                  <c:v>1.2999999999999972</c:v>
                </c:pt>
                <c:pt idx="16">
                  <c:v>0.39999999999999858</c:v>
                </c:pt>
                <c:pt idx="17">
                  <c:v>0</c:v>
                </c:pt>
                <c:pt idx="18">
                  <c:v>-0.89999999999999858</c:v>
                </c:pt>
                <c:pt idx="19">
                  <c:v>-1.7000000000000028</c:v>
                </c:pt>
                <c:pt idx="20">
                  <c:v>-1.7999999999999972</c:v>
                </c:pt>
                <c:pt idx="21">
                  <c:v>-1.9000000000000057</c:v>
                </c:pt>
                <c:pt idx="22">
                  <c:v>-2.0999999999999943</c:v>
                </c:pt>
                <c:pt idx="23">
                  <c:v>-2.2999999999999972</c:v>
                </c:pt>
                <c:pt idx="24">
                  <c:v>-2.1999999999999957</c:v>
                </c:pt>
                <c:pt idx="25">
                  <c:v>-1.2999999999999972</c:v>
                </c:pt>
                <c:pt idx="26">
                  <c:v>0.29999999999999716</c:v>
                </c:pt>
                <c:pt idx="27">
                  <c:v>2.8999999999999986</c:v>
                </c:pt>
                <c:pt idx="28">
                  <c:v>7.0999999999999943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5-470D-B96D-56699C77E88A}"/>
            </c:ext>
          </c:extLst>
        </c:ser>
        <c:ser>
          <c:idx val="2"/>
          <c:order val="2"/>
          <c:tx>
            <c:strRef>
              <c:f>'Ark1'!$N$63</c:f>
              <c:strCache>
                <c:ptCount val="1"/>
                <c:pt idx="0">
                  <c:v>40phon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'Ark1'!$N$64:$N$92</c:f>
              <c:numCache>
                <c:formatCode>General</c:formatCode>
                <c:ptCount val="29"/>
                <c:pt idx="0">
                  <c:v>20.900000000000006</c:v>
                </c:pt>
                <c:pt idx="1">
                  <c:v>19.700000000000003</c:v>
                </c:pt>
                <c:pt idx="2">
                  <c:v>18.600000000000009</c:v>
                </c:pt>
                <c:pt idx="3">
                  <c:v>17.299999999999997</c:v>
                </c:pt>
                <c:pt idx="4">
                  <c:v>16.099999999999994</c:v>
                </c:pt>
                <c:pt idx="5">
                  <c:v>14.699999999999989</c:v>
                </c:pt>
                <c:pt idx="6">
                  <c:v>13.299999999999997</c:v>
                </c:pt>
                <c:pt idx="7">
                  <c:v>11.900000000000006</c:v>
                </c:pt>
                <c:pt idx="8">
                  <c:v>10.500000000000007</c:v>
                </c:pt>
                <c:pt idx="9">
                  <c:v>8.9000000000000057</c:v>
                </c:pt>
                <c:pt idx="10">
                  <c:v>7.4999999999999929</c:v>
                </c:pt>
                <c:pt idx="11">
                  <c:v>6.1000000000000014</c:v>
                </c:pt>
                <c:pt idx="12">
                  <c:v>4.6999999999999957</c:v>
                </c:pt>
                <c:pt idx="13">
                  <c:v>3.2999999999999972</c:v>
                </c:pt>
                <c:pt idx="14">
                  <c:v>2.1999999999999957</c:v>
                </c:pt>
                <c:pt idx="15">
                  <c:v>1.0999999999999943</c:v>
                </c:pt>
                <c:pt idx="16">
                  <c:v>0.39999999999999858</c:v>
                </c:pt>
                <c:pt idx="17">
                  <c:v>0</c:v>
                </c:pt>
                <c:pt idx="18">
                  <c:v>-0.70000000000000284</c:v>
                </c:pt>
                <c:pt idx="19">
                  <c:v>-1.2000000000000028</c:v>
                </c:pt>
                <c:pt idx="20">
                  <c:v>-1.3999999999999915</c:v>
                </c:pt>
                <c:pt idx="21">
                  <c:v>-1.4000000000000057</c:v>
                </c:pt>
                <c:pt idx="22">
                  <c:v>-1.4999999999999929</c:v>
                </c:pt>
                <c:pt idx="23">
                  <c:v>-1.6999999999999957</c:v>
                </c:pt>
                <c:pt idx="24">
                  <c:v>-1.5999999999999943</c:v>
                </c:pt>
                <c:pt idx="25">
                  <c:v>-1</c:v>
                </c:pt>
                <c:pt idx="26">
                  <c:v>0.39999999999999147</c:v>
                </c:pt>
                <c:pt idx="27">
                  <c:v>2.5999999999999943</c:v>
                </c:pt>
                <c:pt idx="28">
                  <c:v>6.0999999999999943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5-470D-B96D-56699C77E88A}"/>
            </c:ext>
          </c:extLst>
        </c:ser>
        <c:ser>
          <c:idx val="3"/>
          <c:order val="3"/>
          <c:tx>
            <c:strRef>
              <c:f>'Ark1'!$O$63</c:f>
              <c:strCache>
                <c:ptCount val="1"/>
                <c:pt idx="0">
                  <c:v>50phon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'Ark1'!$O$64:$O$92</c:f>
              <c:numCache>
                <c:formatCode>General</c:formatCode>
                <c:ptCount val="29"/>
                <c:pt idx="0">
                  <c:v>15.700000000000003</c:v>
                </c:pt>
                <c:pt idx="1">
                  <c:v>14.899999999999991</c:v>
                </c:pt>
                <c:pt idx="2">
                  <c:v>14.100000000000009</c:v>
                </c:pt>
                <c:pt idx="3">
                  <c:v>13.200000000000003</c:v>
                </c:pt>
                <c:pt idx="4">
                  <c:v>12.299999999999997</c:v>
                </c:pt>
                <c:pt idx="5">
                  <c:v>11.199999999999989</c:v>
                </c:pt>
                <c:pt idx="6">
                  <c:v>10.200000000000003</c:v>
                </c:pt>
                <c:pt idx="7">
                  <c:v>9.0999999999999943</c:v>
                </c:pt>
                <c:pt idx="8">
                  <c:v>8.1000000000000085</c:v>
                </c:pt>
                <c:pt idx="9">
                  <c:v>6.9000000000000057</c:v>
                </c:pt>
                <c:pt idx="10">
                  <c:v>5.7999999999999972</c:v>
                </c:pt>
                <c:pt idx="11">
                  <c:v>4.7000000000000028</c:v>
                </c:pt>
                <c:pt idx="12">
                  <c:v>3.5999999999999943</c:v>
                </c:pt>
                <c:pt idx="13">
                  <c:v>2.5999999999999943</c:v>
                </c:pt>
                <c:pt idx="14">
                  <c:v>1.6999999999999957</c:v>
                </c:pt>
                <c:pt idx="15">
                  <c:v>0.89999999999999858</c:v>
                </c:pt>
                <c:pt idx="16">
                  <c:v>0.29999999999999716</c:v>
                </c:pt>
                <c:pt idx="17">
                  <c:v>0</c:v>
                </c:pt>
                <c:pt idx="18">
                  <c:v>-0.5</c:v>
                </c:pt>
                <c:pt idx="19">
                  <c:v>-0.80000000000000426</c:v>
                </c:pt>
                <c:pt idx="20">
                  <c:v>-0.99999999999999289</c:v>
                </c:pt>
                <c:pt idx="21">
                  <c:v>-1.0000000000000071</c:v>
                </c:pt>
                <c:pt idx="22">
                  <c:v>-0.99999999999999289</c:v>
                </c:pt>
                <c:pt idx="23">
                  <c:v>-1.1999999999999957</c:v>
                </c:pt>
                <c:pt idx="24">
                  <c:v>-1.0999999999999943</c:v>
                </c:pt>
                <c:pt idx="25">
                  <c:v>-0.69999999999999574</c:v>
                </c:pt>
                <c:pt idx="26">
                  <c:v>0.39999999999999147</c:v>
                </c:pt>
                <c:pt idx="27">
                  <c:v>2.0999999999999943</c:v>
                </c:pt>
                <c:pt idx="28">
                  <c:v>4.6999999999999957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5-470D-B96D-56699C77E88A}"/>
            </c:ext>
          </c:extLst>
        </c:ser>
        <c:ser>
          <c:idx val="4"/>
          <c:order val="4"/>
          <c:tx>
            <c:strRef>
              <c:f>'Ark1'!$P$63</c:f>
              <c:strCache>
                <c:ptCount val="1"/>
                <c:pt idx="0">
                  <c:v>60phon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'Ark1'!$P$64:$P$92</c:f>
              <c:numCache>
                <c:formatCode>General</c:formatCode>
                <c:ptCount val="29"/>
                <c:pt idx="0">
                  <c:v>10.5</c:v>
                </c:pt>
                <c:pt idx="1">
                  <c:v>10</c:v>
                </c:pt>
                <c:pt idx="2">
                  <c:v>9.5</c:v>
                </c:pt>
                <c:pt idx="3">
                  <c:v>8.9000000000000057</c:v>
                </c:pt>
                <c:pt idx="4">
                  <c:v>8.2999999999999972</c:v>
                </c:pt>
                <c:pt idx="5">
                  <c:v>7.5</c:v>
                </c:pt>
                <c:pt idx="6">
                  <c:v>6.8999999999999915</c:v>
                </c:pt>
                <c:pt idx="7">
                  <c:v>6.2000000000000028</c:v>
                </c:pt>
                <c:pt idx="8">
                  <c:v>5.5</c:v>
                </c:pt>
                <c:pt idx="9">
                  <c:v>4.7000000000000028</c:v>
                </c:pt>
                <c:pt idx="10">
                  <c:v>4</c:v>
                </c:pt>
                <c:pt idx="11">
                  <c:v>3.2000000000000028</c:v>
                </c:pt>
                <c:pt idx="12">
                  <c:v>2.5</c:v>
                </c:pt>
                <c:pt idx="13">
                  <c:v>1.7999999999999972</c:v>
                </c:pt>
                <c:pt idx="14">
                  <c:v>1.1999999999999957</c:v>
                </c:pt>
                <c:pt idx="15">
                  <c:v>0.59999999999999432</c:v>
                </c:pt>
                <c:pt idx="16">
                  <c:v>0.19999999999999574</c:v>
                </c:pt>
                <c:pt idx="17">
                  <c:v>0</c:v>
                </c:pt>
                <c:pt idx="18">
                  <c:v>-0.29999999999999716</c:v>
                </c:pt>
                <c:pt idx="19">
                  <c:v>-0.5</c:v>
                </c:pt>
                <c:pt idx="20">
                  <c:v>-0.59999999999999432</c:v>
                </c:pt>
                <c:pt idx="21">
                  <c:v>-0.60000000000000853</c:v>
                </c:pt>
                <c:pt idx="22">
                  <c:v>-0.69999999999999574</c:v>
                </c:pt>
                <c:pt idx="23">
                  <c:v>-0.69999999999999574</c:v>
                </c:pt>
                <c:pt idx="24">
                  <c:v>-0.69999999999999574</c:v>
                </c:pt>
                <c:pt idx="25">
                  <c:v>-0.39999999999999147</c:v>
                </c:pt>
                <c:pt idx="26">
                  <c:v>0.29999999999999716</c:v>
                </c:pt>
                <c:pt idx="27">
                  <c:v>1.5</c:v>
                </c:pt>
                <c:pt idx="28">
                  <c:v>3.1999999999999886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5-470D-B96D-56699C77E88A}"/>
            </c:ext>
          </c:extLst>
        </c:ser>
        <c:ser>
          <c:idx val="5"/>
          <c:order val="5"/>
          <c:tx>
            <c:strRef>
              <c:f>'Ark1'!$Q$63</c:f>
              <c:strCache>
                <c:ptCount val="1"/>
                <c:pt idx="0">
                  <c:v>70phon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'Ark1'!$Q$64:$Q$92</c:f>
              <c:numCache>
                <c:formatCode>General</c:formatCode>
                <c:ptCount val="29"/>
                <c:pt idx="0">
                  <c:v>5.2999999999999972</c:v>
                </c:pt>
                <c:pt idx="1">
                  <c:v>5</c:v>
                </c:pt>
                <c:pt idx="2">
                  <c:v>4.8000000000000114</c:v>
                </c:pt>
                <c:pt idx="3">
                  <c:v>4.5</c:v>
                </c:pt>
                <c:pt idx="4">
                  <c:v>4.2000000000000028</c:v>
                </c:pt>
                <c:pt idx="5">
                  <c:v>3.7999999999999972</c:v>
                </c:pt>
                <c:pt idx="6">
                  <c:v>3.3999999999999915</c:v>
                </c:pt>
                <c:pt idx="7">
                  <c:v>3.0999999999999943</c:v>
                </c:pt>
                <c:pt idx="8">
                  <c:v>2.8000000000000114</c:v>
                </c:pt>
                <c:pt idx="9">
                  <c:v>2.4000000000000057</c:v>
                </c:pt>
                <c:pt idx="10">
                  <c:v>2</c:v>
                </c:pt>
                <c:pt idx="11">
                  <c:v>1.6000000000000085</c:v>
                </c:pt>
                <c:pt idx="12">
                  <c:v>1.2999999999999972</c:v>
                </c:pt>
                <c:pt idx="13">
                  <c:v>0.89999999999999147</c:v>
                </c:pt>
                <c:pt idx="14">
                  <c:v>0.59999999999999432</c:v>
                </c:pt>
                <c:pt idx="15">
                  <c:v>0.29999999999999716</c:v>
                </c:pt>
                <c:pt idx="16">
                  <c:v>9.9999999999994316E-2</c:v>
                </c:pt>
                <c:pt idx="17">
                  <c:v>0</c:v>
                </c:pt>
                <c:pt idx="18">
                  <c:v>-0.20000000000000284</c:v>
                </c:pt>
                <c:pt idx="19">
                  <c:v>-0.20000000000000284</c:v>
                </c:pt>
                <c:pt idx="20">
                  <c:v>-0.29999999999999716</c:v>
                </c:pt>
                <c:pt idx="21">
                  <c:v>-0.30000000000001137</c:v>
                </c:pt>
                <c:pt idx="22">
                  <c:v>-0.29999999999999716</c:v>
                </c:pt>
                <c:pt idx="23">
                  <c:v>-0.29999999999999716</c:v>
                </c:pt>
                <c:pt idx="24">
                  <c:v>-0.29999999999999716</c:v>
                </c:pt>
                <c:pt idx="25">
                  <c:v>-0.20000000000000284</c:v>
                </c:pt>
                <c:pt idx="26">
                  <c:v>9.9999999999994316E-2</c:v>
                </c:pt>
                <c:pt idx="27">
                  <c:v>0.79999999999999716</c:v>
                </c:pt>
                <c:pt idx="28">
                  <c:v>1.5999999999999943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5-470D-B96D-56699C77E88A}"/>
            </c:ext>
          </c:extLst>
        </c:ser>
        <c:ser>
          <c:idx val="6"/>
          <c:order val="6"/>
          <c:tx>
            <c:strRef>
              <c:f>'Ark1'!$R$63</c:f>
              <c:strCache>
                <c:ptCount val="1"/>
                <c:pt idx="0">
                  <c:v>80n/a phon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'Ark1'!$R$64:$R$92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5-470D-B96D-56699C77E88A}"/>
            </c:ext>
          </c:extLst>
        </c:ser>
        <c:ser>
          <c:idx val="7"/>
          <c:order val="7"/>
          <c:tx>
            <c:strRef>
              <c:f>'Ark1'!$S$63</c:f>
              <c:strCache>
                <c:ptCount val="1"/>
                <c:pt idx="0">
                  <c:v>90phon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'Ark1'!$K$63:$K$92</c:f>
              <c:strCache>
                <c:ptCount val="30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</c:strCache>
            </c:strRef>
          </c:cat>
          <c:val>
            <c:numRef>
              <c:f>'Ark1'!$S$64:$S$92</c:f>
              <c:numCache>
                <c:formatCode>General</c:formatCode>
                <c:ptCount val="29"/>
                <c:pt idx="0">
                  <c:v>-5.2999999999999972</c:v>
                </c:pt>
                <c:pt idx="1">
                  <c:v>-5</c:v>
                </c:pt>
                <c:pt idx="2">
                  <c:v>-4.6999999999999886</c:v>
                </c:pt>
                <c:pt idx="3">
                  <c:v>-4.3999999999999915</c:v>
                </c:pt>
                <c:pt idx="4">
                  <c:v>-4.2000000000000028</c:v>
                </c:pt>
                <c:pt idx="5">
                  <c:v>-3.9000000000000057</c:v>
                </c:pt>
                <c:pt idx="6">
                  <c:v>-3.5</c:v>
                </c:pt>
                <c:pt idx="7">
                  <c:v>-3.2000000000000028</c:v>
                </c:pt>
                <c:pt idx="8">
                  <c:v>-2.7999999999999972</c:v>
                </c:pt>
                <c:pt idx="9">
                  <c:v>-2.3999999999999915</c:v>
                </c:pt>
                <c:pt idx="10">
                  <c:v>-2</c:v>
                </c:pt>
                <c:pt idx="11">
                  <c:v>-1.7000000000000028</c:v>
                </c:pt>
                <c:pt idx="12">
                  <c:v>-1.3000000000000114</c:v>
                </c:pt>
                <c:pt idx="13">
                  <c:v>-0.90000000000000568</c:v>
                </c:pt>
                <c:pt idx="14">
                  <c:v>-0.70000000000000284</c:v>
                </c:pt>
                <c:pt idx="15">
                  <c:v>-0.40000000000000568</c:v>
                </c:pt>
                <c:pt idx="16">
                  <c:v>-0.10000000000000853</c:v>
                </c:pt>
                <c:pt idx="17">
                  <c:v>0</c:v>
                </c:pt>
                <c:pt idx="18">
                  <c:v>9.9999999999994316E-2</c:v>
                </c:pt>
                <c:pt idx="19">
                  <c:v>0.29999999999999716</c:v>
                </c:pt>
                <c:pt idx="20">
                  <c:v>0.30000000000001137</c:v>
                </c:pt>
                <c:pt idx="21">
                  <c:v>0.29999999999999716</c:v>
                </c:pt>
                <c:pt idx="22">
                  <c:v>0.30000000000001137</c:v>
                </c:pt>
                <c:pt idx="23">
                  <c:v>0.40000000000000568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E5-470D-B96D-56699C77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199728"/>
        <c:axId val="-1693196464"/>
      </c:lineChart>
      <c:catAx>
        <c:axId val="-1693199728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3196464"/>
        <c:crossesAt val="0"/>
        <c:auto val="1"/>
        <c:lblAlgn val="ctr"/>
        <c:lblOffset val="100"/>
        <c:noMultiLvlLbl val="0"/>
      </c:catAx>
      <c:valAx>
        <c:axId val="-16931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31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'Ark1'!$V$63</c:f>
              <c:strCache>
                <c:ptCount val="1"/>
                <c:pt idx="0">
                  <c:v>20phon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'Ark1'!$V$64:$V$91</c:f>
              <c:numCache>
                <c:formatCode>0.0</c:formatCode>
                <c:ptCount val="28"/>
                <c:pt idx="0">
                  <c:v>-21.669587432883887</c:v>
                </c:pt>
                <c:pt idx="1">
                  <c:v>-20.922472798571448</c:v>
                </c:pt>
                <c:pt idx="2">
                  <c:v>-17.349491647455327</c:v>
                </c:pt>
                <c:pt idx="3">
                  <c:v>-23.733357664587295</c:v>
                </c:pt>
                <c:pt idx="4">
                  <c:v>-20.922472798571473</c:v>
                </c:pt>
                <c:pt idx="5">
                  <c:v>-21.204934235778726</c:v>
                </c:pt>
                <c:pt idx="6">
                  <c:v>-21.669587432883961</c:v>
                </c:pt>
                <c:pt idx="7">
                  <c:v>-21.669587432883937</c:v>
                </c:pt>
                <c:pt idx="8">
                  <c:v>-20.520479645931378</c:v>
                </c:pt>
                <c:pt idx="9">
                  <c:v>-20.637702317032357</c:v>
                </c:pt>
                <c:pt idx="10">
                  <c:v>-19.60581720118067</c:v>
                </c:pt>
                <c:pt idx="11">
                  <c:v>-18.929856341564712</c:v>
                </c:pt>
                <c:pt idx="12">
                  <c:v>-17.349491647455288</c:v>
                </c:pt>
                <c:pt idx="13">
                  <c:v>-15.478276737774356</c:v>
                </c:pt>
                <c:pt idx="14">
                  <c:v>-11.955698742040791</c:v>
                </c:pt>
                <c:pt idx="15">
                  <c:v>-8.674745823727644</c:v>
                </c:pt>
                <c:pt idx="16">
                  <c:v>-4.1275404634064605</c:v>
                </c:pt>
                <c:pt idx="17">
                  <c:v>-10.318851158516189</c:v>
                </c:pt>
                <c:pt idx="18">
                  <c:v>-12.125737972595838</c:v>
                </c:pt>
                <c:pt idx="19">
                  <c:v>-1.0318851158514821</c:v>
                </c:pt>
                <c:pt idx="20">
                  <c:v>-1.0318851158517801</c:v>
                </c:pt>
                <c:pt idx="21">
                  <c:v>-2.9889246855101095</c:v>
                </c:pt>
                <c:pt idx="22">
                  <c:v>-3.85544258832339</c:v>
                </c:pt>
                <c:pt idx="23">
                  <c:v>2.0637702317032671</c:v>
                </c:pt>
                <c:pt idx="24">
                  <c:v>11.955698742040791</c:v>
                </c:pt>
                <c:pt idx="25">
                  <c:v>18.313352294536084</c:v>
                </c:pt>
                <c:pt idx="26">
                  <c:v>26.829013012142106</c:v>
                </c:pt>
                <c:pt idx="27">
                  <c:v>50.562370676729309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450-8727-D8A8B1B1C8B2}"/>
            </c:ext>
          </c:extLst>
        </c:ser>
        <c:ser>
          <c:idx val="1"/>
          <c:order val="1"/>
          <c:tx>
            <c:strRef>
              <c:f>'Ark1'!$W$63</c:f>
              <c:strCache>
                <c:ptCount val="1"/>
                <c:pt idx="0">
                  <c:v>30phon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'Ark1'!$W$64:$W$91</c:f>
              <c:numCache>
                <c:formatCode>0.0</c:formatCode>
                <c:ptCount val="28"/>
                <c:pt idx="0">
                  <c:v>-15.478276737774246</c:v>
                </c:pt>
                <c:pt idx="1">
                  <c:v>-14.944623427550935</c:v>
                </c:pt>
                <c:pt idx="2">
                  <c:v>-15.421770353293731</c:v>
                </c:pt>
                <c:pt idx="3">
                  <c:v>-16.510161853625952</c:v>
                </c:pt>
                <c:pt idx="4">
                  <c:v>-17.933548113061224</c:v>
                </c:pt>
                <c:pt idx="5">
                  <c:v>-17.349491647455327</c:v>
                </c:pt>
                <c:pt idx="6">
                  <c:v>-17.542046969477511</c:v>
                </c:pt>
                <c:pt idx="7">
                  <c:v>-18.573932085329037</c:v>
                </c:pt>
                <c:pt idx="8">
                  <c:v>-17.722232421486218</c:v>
                </c:pt>
                <c:pt idx="9">
                  <c:v>-17.542046969477543</c:v>
                </c:pt>
                <c:pt idx="10">
                  <c:v>-17.542046969477404</c:v>
                </c:pt>
                <c:pt idx="11">
                  <c:v>-16.937239884557947</c:v>
                </c:pt>
                <c:pt idx="12">
                  <c:v>-16.385631000374424</c:v>
                </c:pt>
                <c:pt idx="13">
                  <c:v>-13.414506506071088</c:v>
                </c:pt>
                <c:pt idx="14">
                  <c:v>-11.955698742040791</c:v>
                </c:pt>
                <c:pt idx="15">
                  <c:v>-8.674745823727644</c:v>
                </c:pt>
                <c:pt idx="16">
                  <c:v>-4.1275404634064605</c:v>
                </c:pt>
                <c:pt idx="17">
                  <c:v>-9.2869660426645542</c:v>
                </c:pt>
                <c:pt idx="18">
                  <c:v>-7.4619925985205313</c:v>
                </c:pt>
                <c:pt idx="19">
                  <c:v>-1.0318851158515554</c:v>
                </c:pt>
                <c:pt idx="20">
                  <c:v>-1.0318851158517068</c:v>
                </c:pt>
                <c:pt idx="21">
                  <c:v>-1.9926164570066924</c:v>
                </c:pt>
                <c:pt idx="22">
                  <c:v>-1.9277212941617292</c:v>
                </c:pt>
                <c:pt idx="23">
                  <c:v>1.0318851158516336</c:v>
                </c:pt>
                <c:pt idx="24">
                  <c:v>8.9667740565306122</c:v>
                </c:pt>
                <c:pt idx="25">
                  <c:v>15.42177035329356</c:v>
                </c:pt>
                <c:pt idx="26">
                  <c:v>26.829013012142106</c:v>
                </c:pt>
                <c:pt idx="27">
                  <c:v>43.339174865767944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450-8727-D8A8B1B1C8B2}"/>
            </c:ext>
          </c:extLst>
        </c:ser>
        <c:ser>
          <c:idx val="2"/>
          <c:order val="2"/>
          <c:tx>
            <c:strRef>
              <c:f>'Ark1'!$X$63</c:f>
              <c:strCache>
                <c:ptCount val="1"/>
                <c:pt idx="0">
                  <c:v>40phon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'Ark1'!$X$64:$X$91</c:f>
              <c:numCache>
                <c:formatCode>0.0</c:formatCode>
                <c:ptCount val="28"/>
                <c:pt idx="0">
                  <c:v>-12.382621390219427</c:v>
                </c:pt>
                <c:pt idx="1">
                  <c:v>-10.959390513537398</c:v>
                </c:pt>
                <c:pt idx="2">
                  <c:v>-12.530188412051199</c:v>
                </c:pt>
                <c:pt idx="3">
                  <c:v>-12.382621390219427</c:v>
                </c:pt>
                <c:pt idx="4">
                  <c:v>-13.948315199047697</c:v>
                </c:pt>
                <c:pt idx="5">
                  <c:v>-13.494049059131861</c:v>
                </c:pt>
                <c:pt idx="6">
                  <c:v>-14.446391621922542</c:v>
                </c:pt>
                <c:pt idx="7">
                  <c:v>-14.446391621922649</c:v>
                </c:pt>
                <c:pt idx="8">
                  <c:v>-14.923985197040995</c:v>
                </c:pt>
                <c:pt idx="9">
                  <c:v>-14.446391621922729</c:v>
                </c:pt>
                <c:pt idx="10">
                  <c:v>-14.446391621922576</c:v>
                </c:pt>
                <c:pt idx="11">
                  <c:v>-13.948315199047697</c:v>
                </c:pt>
                <c:pt idx="12">
                  <c:v>-13.4940490591319</c:v>
                </c:pt>
                <c:pt idx="13">
                  <c:v>-11.350736274367822</c:v>
                </c:pt>
                <c:pt idx="14">
                  <c:v>-10.959390513537446</c:v>
                </c:pt>
                <c:pt idx="15">
                  <c:v>-6.7470245295659153</c:v>
                </c:pt>
                <c:pt idx="16">
                  <c:v>-4.1275404634064605</c:v>
                </c:pt>
                <c:pt idx="17">
                  <c:v>-7.2231958109613608</c:v>
                </c:pt>
                <c:pt idx="18">
                  <c:v>-4.6637453740753072</c:v>
                </c:pt>
                <c:pt idx="19">
                  <c:v>-2.0637702317031108</c:v>
                </c:pt>
                <c:pt idx="20">
                  <c:v>-1.4663969464146744E-13</c:v>
                </c:pt>
                <c:pt idx="21">
                  <c:v>-0.99630822850327538</c:v>
                </c:pt>
                <c:pt idx="22">
                  <c:v>-1.9277212941617292</c:v>
                </c:pt>
                <c:pt idx="23">
                  <c:v>1.0318851158516336</c:v>
                </c:pt>
                <c:pt idx="24">
                  <c:v>5.9778493710203602</c:v>
                </c:pt>
                <c:pt idx="25">
                  <c:v>13.494049059131831</c:v>
                </c:pt>
                <c:pt idx="26">
                  <c:v>22.701472548735644</c:v>
                </c:pt>
                <c:pt idx="27">
                  <c:v>36.115979054806658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3-4450-8727-D8A8B1B1C8B2}"/>
            </c:ext>
          </c:extLst>
        </c:ser>
        <c:ser>
          <c:idx val="3"/>
          <c:order val="3"/>
          <c:tx>
            <c:strRef>
              <c:f>'Ark1'!$Y$63</c:f>
              <c:strCache>
                <c:ptCount val="1"/>
                <c:pt idx="0">
                  <c:v>50phon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'Ark1'!$Y$64:$Y$91</c:f>
              <c:numCache>
                <c:formatCode>0.0</c:formatCode>
                <c:ptCount val="28"/>
                <c:pt idx="0">
                  <c:v>-8.2550809268130489</c:v>
                </c:pt>
                <c:pt idx="1">
                  <c:v>-7.9704658280270708</c:v>
                </c:pt>
                <c:pt idx="2">
                  <c:v>-8.6747458237277311</c:v>
                </c:pt>
                <c:pt idx="3">
                  <c:v>-9.2869660426646075</c:v>
                </c:pt>
                <c:pt idx="4">
                  <c:v>-10.959390513537516</c:v>
                </c:pt>
                <c:pt idx="5">
                  <c:v>-9.6386064708083925</c:v>
                </c:pt>
                <c:pt idx="6">
                  <c:v>-11.350736274367868</c:v>
                </c:pt>
                <c:pt idx="7">
                  <c:v>-10.318851158516042</c:v>
                </c:pt>
                <c:pt idx="8">
                  <c:v>-11.192988897780763</c:v>
                </c:pt>
                <c:pt idx="9">
                  <c:v>-11.350736274367843</c:v>
                </c:pt>
                <c:pt idx="10">
                  <c:v>-11.350736274367748</c:v>
                </c:pt>
                <c:pt idx="11">
                  <c:v>-10.959390513537516</c:v>
                </c:pt>
                <c:pt idx="12">
                  <c:v>-9.6386064708085097</c:v>
                </c:pt>
                <c:pt idx="13">
                  <c:v>-9.2869660426645542</c:v>
                </c:pt>
                <c:pt idx="14">
                  <c:v>-7.9704658280271943</c:v>
                </c:pt>
                <c:pt idx="15">
                  <c:v>-5.7831638824851197</c:v>
                </c:pt>
                <c:pt idx="16">
                  <c:v>-3.095655347554827</c:v>
                </c:pt>
                <c:pt idx="17">
                  <c:v>-5.1594255792580945</c:v>
                </c:pt>
                <c:pt idx="18">
                  <c:v>-2.7982472244452241</c:v>
                </c:pt>
                <c:pt idx="19">
                  <c:v>-2.0637702317031108</c:v>
                </c:pt>
                <c:pt idx="20">
                  <c:v>-1.4663969464146744E-13</c:v>
                </c:pt>
                <c:pt idx="21">
                  <c:v>1.4158391486822138E-13</c:v>
                </c:pt>
                <c:pt idx="22">
                  <c:v>-1.9277212941617292</c:v>
                </c:pt>
                <c:pt idx="23">
                  <c:v>1.0318851158516336</c:v>
                </c:pt>
                <c:pt idx="24">
                  <c:v>3.9852329140135971</c:v>
                </c:pt>
                <c:pt idx="25">
                  <c:v>10.602467117889237</c:v>
                </c:pt>
                <c:pt idx="26">
                  <c:v>17.54204696947755</c:v>
                </c:pt>
                <c:pt idx="27">
                  <c:v>26.829013012142106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3-4450-8727-D8A8B1B1C8B2}"/>
            </c:ext>
          </c:extLst>
        </c:ser>
        <c:ser>
          <c:idx val="4"/>
          <c:order val="4"/>
          <c:tx>
            <c:strRef>
              <c:f>'Ark1'!$Z$63</c:f>
              <c:strCache>
                <c:ptCount val="1"/>
                <c:pt idx="0">
                  <c:v>60phon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'Ark1'!$Z$64:$Z$91</c:f>
              <c:numCache>
                <c:formatCode>0.0</c:formatCode>
                <c:ptCount val="28"/>
                <c:pt idx="0">
                  <c:v>-5.1594255792580821</c:v>
                </c:pt>
                <c:pt idx="1">
                  <c:v>-4.9815411425170248</c:v>
                </c:pt>
                <c:pt idx="2">
                  <c:v>-5.7831638824850637</c:v>
                </c:pt>
                <c:pt idx="3">
                  <c:v>-6.1913106951097872</c:v>
                </c:pt>
                <c:pt idx="4">
                  <c:v>-7.9704658280271943</c:v>
                </c:pt>
                <c:pt idx="5">
                  <c:v>-5.7831638824852005</c:v>
                </c:pt>
                <c:pt idx="6">
                  <c:v>-7.2231958109611982</c:v>
                </c:pt>
                <c:pt idx="7">
                  <c:v>-7.2231958109613608</c:v>
                </c:pt>
                <c:pt idx="8">
                  <c:v>-7.4619925985204647</c:v>
                </c:pt>
                <c:pt idx="9">
                  <c:v>-7.2231958109613279</c:v>
                </c:pt>
                <c:pt idx="10">
                  <c:v>-8.255080926812921</c:v>
                </c:pt>
                <c:pt idx="11">
                  <c:v>-6.9741575995238483</c:v>
                </c:pt>
                <c:pt idx="12">
                  <c:v>-6.7470245295659836</c:v>
                </c:pt>
                <c:pt idx="13">
                  <c:v>-6.1913106951097276</c:v>
                </c:pt>
                <c:pt idx="14">
                  <c:v>-5.9778493710204312</c:v>
                </c:pt>
                <c:pt idx="15">
                  <c:v>-3.85544258832339</c:v>
                </c:pt>
                <c:pt idx="16">
                  <c:v>-2.0637702317031938</c:v>
                </c:pt>
                <c:pt idx="17">
                  <c:v>-3.095655347554827</c:v>
                </c:pt>
                <c:pt idx="18">
                  <c:v>-1.8654981496301493</c:v>
                </c:pt>
                <c:pt idx="19">
                  <c:v>-1.0318851158515554</c:v>
                </c:pt>
                <c:pt idx="20">
                  <c:v>-1.4663969464146744E-13</c:v>
                </c:pt>
                <c:pt idx="21">
                  <c:v>-0.99630822850327538</c:v>
                </c:pt>
                <c:pt idx="22">
                  <c:v>0</c:v>
                </c:pt>
                <c:pt idx="23">
                  <c:v>0</c:v>
                </c:pt>
                <c:pt idx="24">
                  <c:v>2.9889246855102511</c:v>
                </c:pt>
                <c:pt idx="25">
                  <c:v>6.7470245295658469</c:v>
                </c:pt>
                <c:pt idx="26">
                  <c:v>12.382621390219455</c:v>
                </c:pt>
                <c:pt idx="27">
                  <c:v>17.542046969477404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53-4450-8727-D8A8B1B1C8B2}"/>
            </c:ext>
          </c:extLst>
        </c:ser>
        <c:ser>
          <c:idx val="5"/>
          <c:order val="5"/>
          <c:tx>
            <c:strRef>
              <c:f>'Ark1'!$AA$63</c:f>
              <c:strCache>
                <c:ptCount val="1"/>
                <c:pt idx="0">
                  <c:v>70phon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'Ark1'!$AA$64:$AA$91</c:f>
              <c:numCache>
                <c:formatCode>0.0</c:formatCode>
                <c:ptCount val="28"/>
                <c:pt idx="0">
                  <c:v>-3.0956553475548199</c:v>
                </c:pt>
                <c:pt idx="1">
                  <c:v>-1.9926164570066969</c:v>
                </c:pt>
                <c:pt idx="2">
                  <c:v>-2.8915819412426687</c:v>
                </c:pt>
                <c:pt idx="3">
                  <c:v>-3.0956553475548199</c:v>
                </c:pt>
                <c:pt idx="4">
                  <c:v>-3.9852329140136682</c:v>
                </c:pt>
                <c:pt idx="5">
                  <c:v>-3.8554425883234669</c:v>
                </c:pt>
                <c:pt idx="6">
                  <c:v>-3.0956553475548199</c:v>
                </c:pt>
                <c:pt idx="7">
                  <c:v>-3.0956553475546804</c:v>
                </c:pt>
                <c:pt idx="8">
                  <c:v>-3.7309962992602985</c:v>
                </c:pt>
                <c:pt idx="9">
                  <c:v>-4.1275404634065147</c:v>
                </c:pt>
                <c:pt idx="10">
                  <c:v>-4.1275404634063877</c:v>
                </c:pt>
                <c:pt idx="11">
                  <c:v>-2.9889246855103218</c:v>
                </c:pt>
                <c:pt idx="12">
                  <c:v>-3.8554425883234584</c:v>
                </c:pt>
                <c:pt idx="13">
                  <c:v>-3.095655347554827</c:v>
                </c:pt>
                <c:pt idx="14">
                  <c:v>-2.9889246855101801</c:v>
                </c:pt>
                <c:pt idx="15">
                  <c:v>-1.9277212941617292</c:v>
                </c:pt>
                <c:pt idx="16">
                  <c:v>-1.0318851158515601</c:v>
                </c:pt>
                <c:pt idx="17">
                  <c:v>-2.0637702317032671</c:v>
                </c:pt>
                <c:pt idx="18">
                  <c:v>0</c:v>
                </c:pt>
                <c:pt idx="19">
                  <c:v>-1.0318851158515554</c:v>
                </c:pt>
                <c:pt idx="20">
                  <c:v>-1.4663969464146744E-13</c:v>
                </c:pt>
                <c:pt idx="21">
                  <c:v>1.4158391486822138E-13</c:v>
                </c:pt>
                <c:pt idx="22">
                  <c:v>0</c:v>
                </c:pt>
                <c:pt idx="23">
                  <c:v>0</c:v>
                </c:pt>
                <c:pt idx="24">
                  <c:v>0.99630822850334622</c:v>
                </c:pt>
                <c:pt idx="25">
                  <c:v>2.8915819412425257</c:v>
                </c:pt>
                <c:pt idx="26">
                  <c:v>7.2231958109613608</c:v>
                </c:pt>
                <c:pt idx="27">
                  <c:v>8.255080926812921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53-4450-8727-D8A8B1B1C8B2}"/>
            </c:ext>
          </c:extLst>
        </c:ser>
        <c:ser>
          <c:idx val="6"/>
          <c:order val="6"/>
          <c:tx>
            <c:strRef>
              <c:f>'Ark1'!$AB$63</c:f>
              <c:strCache>
                <c:ptCount val="1"/>
                <c:pt idx="0">
                  <c:v>80n/a phon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'Ark1'!$AB$64:$AB$91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3-4450-8727-D8A8B1B1C8B2}"/>
            </c:ext>
          </c:extLst>
        </c:ser>
        <c:ser>
          <c:idx val="7"/>
          <c:order val="7"/>
          <c:tx>
            <c:strRef>
              <c:f>'Ark1'!$AC$63</c:f>
              <c:strCache>
                <c:ptCount val="1"/>
                <c:pt idx="0">
                  <c:v>90phon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'Ark1'!$U$63:$U$91</c:f>
              <c:strCache>
                <c:ptCount val="29"/>
                <c:pt idx="0">
                  <c:v>Frekvens[Hz]</c:v>
                </c:pt>
                <c:pt idx="1">
                  <c:v>20</c:v>
                </c:pt>
                <c:pt idx="2">
                  <c:v>25</c:v>
                </c:pt>
                <c:pt idx="3">
                  <c:v>31.5</c:v>
                </c:pt>
                <c:pt idx="4">
                  <c:v>40</c:v>
                </c:pt>
                <c:pt idx="5">
                  <c:v>50</c:v>
                </c:pt>
                <c:pt idx="6">
                  <c:v>63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160</c:v>
                </c:pt>
                <c:pt idx="11">
                  <c:v>200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</c:strCache>
            </c:strRef>
          </c:cat>
          <c:val>
            <c:numRef>
              <c:f>'Ark1'!$AC$64:$AC$91</c:f>
              <c:numCache>
                <c:formatCode>0.0</c:formatCode>
                <c:ptCount val="28"/>
                <c:pt idx="0">
                  <c:v>3.0956553475548199</c:v>
                </c:pt>
                <c:pt idx="1">
                  <c:v>2.9889246855103284</c:v>
                </c:pt>
                <c:pt idx="2">
                  <c:v>2.8915819412425319</c:v>
                </c:pt>
                <c:pt idx="3">
                  <c:v>2.0637702317031157</c:v>
                </c:pt>
                <c:pt idx="4">
                  <c:v>2.9889246855101801</c:v>
                </c:pt>
                <c:pt idx="5">
                  <c:v>3.8554425883234669</c:v>
                </c:pt>
                <c:pt idx="6">
                  <c:v>3.0956553475548199</c:v>
                </c:pt>
                <c:pt idx="7">
                  <c:v>4.1275404634065342</c:v>
                </c:pt>
                <c:pt idx="8">
                  <c:v>3.7309962992602985</c:v>
                </c:pt>
                <c:pt idx="9">
                  <c:v>4.1275404634063682</c:v>
                </c:pt>
                <c:pt idx="10">
                  <c:v>3.095655347554827</c:v>
                </c:pt>
                <c:pt idx="11">
                  <c:v>3.9852329140135265</c:v>
                </c:pt>
                <c:pt idx="12">
                  <c:v>3.8554425883234584</c:v>
                </c:pt>
                <c:pt idx="13">
                  <c:v>2.0637702317032671</c:v>
                </c:pt>
                <c:pt idx="14">
                  <c:v>2.9889246855101801</c:v>
                </c:pt>
                <c:pt idx="15">
                  <c:v>2.8915819412425257</c:v>
                </c:pt>
                <c:pt idx="16">
                  <c:v>1.0318851158517068</c:v>
                </c:pt>
                <c:pt idx="17">
                  <c:v>1.0318851158515601</c:v>
                </c:pt>
                <c:pt idx="18">
                  <c:v>1.8654981496301493</c:v>
                </c:pt>
                <c:pt idx="19">
                  <c:v>1.4663969464146676E-13</c:v>
                </c:pt>
                <c:pt idx="20">
                  <c:v>-1.4663969464146744E-13</c:v>
                </c:pt>
                <c:pt idx="21">
                  <c:v>1.4158391486822138E-13</c:v>
                </c:pt>
                <c:pt idx="22">
                  <c:v>0.96386064708079622</c:v>
                </c:pt>
                <c:pt idx="23">
                  <c:v>-4.1275404634065342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3-4450-8727-D8A8B1B1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133360"/>
        <c:axId val="-1693130096"/>
      </c:lineChart>
      <c:catAx>
        <c:axId val="-1693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3130096"/>
        <c:crosses val="autoZero"/>
        <c:auto val="1"/>
        <c:lblAlgn val="ctr"/>
        <c:lblOffset val="100"/>
        <c:noMultiLvlLbl val="0"/>
      </c:catAx>
      <c:valAx>
        <c:axId val="-16931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3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6844925634295694E-2"/>
          <c:y val="0.224988334791484"/>
          <c:w val="0.88826618547681502"/>
          <c:h val="0.74958333333333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Difference!$G$1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Difference!$G$2:$G$31</c:f>
              <c:numCache>
                <c:formatCode>General</c:formatCode>
                <c:ptCount val="30"/>
                <c:pt idx="0">
                  <c:v>0</c:v>
                </c:pt>
                <c:pt idx="1">
                  <c:v>5.2999999999999972</c:v>
                </c:pt>
                <c:pt idx="2">
                  <c:v>5</c:v>
                </c:pt>
                <c:pt idx="3">
                  <c:v>4.8000000000000114</c:v>
                </c:pt>
                <c:pt idx="4">
                  <c:v>4.5</c:v>
                </c:pt>
                <c:pt idx="5">
                  <c:v>4.2000000000000028</c:v>
                </c:pt>
                <c:pt idx="6">
                  <c:v>3.7999999999999972</c:v>
                </c:pt>
                <c:pt idx="7">
                  <c:v>3.3999999999999915</c:v>
                </c:pt>
                <c:pt idx="8">
                  <c:v>3.0999999999999943</c:v>
                </c:pt>
                <c:pt idx="9">
                  <c:v>2.8000000000000114</c:v>
                </c:pt>
                <c:pt idx="10">
                  <c:v>2.4000000000000057</c:v>
                </c:pt>
                <c:pt idx="11">
                  <c:v>2</c:v>
                </c:pt>
                <c:pt idx="12">
                  <c:v>1.6000000000000085</c:v>
                </c:pt>
                <c:pt idx="13">
                  <c:v>1.2999999999999972</c:v>
                </c:pt>
                <c:pt idx="14">
                  <c:v>0.89999999999999147</c:v>
                </c:pt>
                <c:pt idx="15">
                  <c:v>0.59999999999999432</c:v>
                </c:pt>
                <c:pt idx="16">
                  <c:v>0.29999999999999716</c:v>
                </c:pt>
                <c:pt idx="17">
                  <c:v>9.9999999999994316E-2</c:v>
                </c:pt>
                <c:pt idx="18">
                  <c:v>0</c:v>
                </c:pt>
                <c:pt idx="19">
                  <c:v>-0.20000000000000284</c:v>
                </c:pt>
                <c:pt idx="20">
                  <c:v>-0.20000000000000284</c:v>
                </c:pt>
                <c:pt idx="21">
                  <c:v>-0.29999999999999716</c:v>
                </c:pt>
                <c:pt idx="22">
                  <c:v>-0.30000000000001137</c:v>
                </c:pt>
                <c:pt idx="23">
                  <c:v>-0.29999999999999716</c:v>
                </c:pt>
                <c:pt idx="24">
                  <c:v>-0.29999999999999716</c:v>
                </c:pt>
                <c:pt idx="25">
                  <c:v>-0.29999999999999716</c:v>
                </c:pt>
                <c:pt idx="26">
                  <c:v>-0.20000000000000284</c:v>
                </c:pt>
                <c:pt idx="27">
                  <c:v>9.9999999999994316E-2</c:v>
                </c:pt>
                <c:pt idx="28">
                  <c:v>0.79999999999999716</c:v>
                </c:pt>
                <c:pt idx="29">
                  <c:v>1.5999999999999943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1-4759-B943-F3EB2641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112576"/>
        <c:axId val="-1693109824"/>
      </c:scatterChart>
      <c:valAx>
        <c:axId val="-16931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3109824"/>
        <c:crosses val="autoZero"/>
        <c:crossBetween val="midCat"/>
      </c:valAx>
      <c:valAx>
        <c:axId val="-1693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31125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32</xdr:row>
      <xdr:rowOff>15240</xdr:rowOff>
    </xdr:from>
    <xdr:to>
      <xdr:col>19</xdr:col>
      <xdr:colOff>335280</xdr:colOff>
      <xdr:row>58</xdr:row>
      <xdr:rowOff>40916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31</xdr:row>
      <xdr:rowOff>179070</xdr:rowOff>
    </xdr:from>
    <xdr:to>
      <xdr:col>9</xdr:col>
      <xdr:colOff>327660</xdr:colOff>
      <xdr:row>58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341542</xdr:colOff>
      <xdr:row>32</xdr:row>
      <xdr:rowOff>23067</xdr:rowOff>
    </xdr:from>
    <xdr:to>
      <xdr:col>29</xdr:col>
      <xdr:colOff>74341</xdr:colOff>
      <xdr:row>58</xdr:row>
      <xdr:rowOff>46464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127000</xdr:colOff>
      <xdr:row>32</xdr:row>
      <xdr:rowOff>60677</xdr:rowOff>
    </xdr:from>
    <xdr:to>
      <xdr:col>39</xdr:col>
      <xdr:colOff>225777</xdr:colOff>
      <xdr:row>57</xdr:row>
      <xdr:rowOff>169334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324556</xdr:colOff>
      <xdr:row>93</xdr:row>
      <xdr:rowOff>28222</xdr:rowOff>
    </xdr:from>
    <xdr:to>
      <xdr:col>19</xdr:col>
      <xdr:colOff>324555</xdr:colOff>
      <xdr:row>119</xdr:row>
      <xdr:rowOff>28222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381001</xdr:colOff>
      <xdr:row>93</xdr:row>
      <xdr:rowOff>18344</xdr:rowOff>
    </xdr:from>
    <xdr:to>
      <xdr:col>29</xdr:col>
      <xdr:colOff>366889</xdr:colOff>
      <xdr:row>118</xdr:row>
      <xdr:rowOff>169332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612206</xdr:colOff>
      <xdr:row>18</xdr:row>
      <xdr:rowOff>6946</xdr:rowOff>
    </xdr:from>
    <xdr:to>
      <xdr:col>19</xdr:col>
      <xdr:colOff>473266</xdr:colOff>
      <xdr:row>32</xdr:row>
      <xdr:rowOff>14761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K2:S31" totalsRowShown="0" headerRowDxfId="37" headerRowBorderDxfId="36" tableBorderDxfId="35">
  <autoFilter ref="K2:S31"/>
  <tableColumns count="9">
    <tableColumn id="1" name="Frekvens[Hz]" dataDxfId="34"/>
    <tableColumn id="2" name="20phon" dataDxfId="33">
      <calculatedColumnFormula>H3-B3-60</calculatedColumnFormula>
    </tableColumn>
    <tableColumn id="3" name="30phon">
      <calculatedColumnFormula>H3-C3-50</calculatedColumnFormula>
    </tableColumn>
    <tableColumn id="4" name="40phon">
      <calculatedColumnFormula>H3-D3-40</calculatedColumnFormula>
    </tableColumn>
    <tableColumn id="5" name="50phon">
      <calculatedColumnFormula>H3-E3-30</calculatedColumnFormula>
    </tableColumn>
    <tableColumn id="6" name="60phon">
      <calculatedColumnFormula>H3-F3-20</calculatedColumnFormula>
    </tableColumn>
    <tableColumn id="7" name="70phon">
      <calculatedColumnFormula>H3-G3-10</calculatedColumnFormula>
    </tableColumn>
    <tableColumn id="8" name="80n/a phon">
      <calculatedColumnFormula>H3-H3</calculatedColumnFormula>
    </tableColumn>
    <tableColumn id="9" name="90phon">
      <calculatedColumnFormula>H3-I3+10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A2:I31" totalsRowShown="0">
  <autoFilter ref="A2:I31"/>
  <tableColumns count="9">
    <tableColumn id="1" name="Frekvens[Hz]"/>
    <tableColumn id="2" name="20phon"/>
    <tableColumn id="3" name="30phon"/>
    <tableColumn id="4" name="40phon"/>
    <tableColumn id="5" name="50phon"/>
    <tableColumn id="6" name="60phon"/>
    <tableColumn id="7" name="70phon"/>
    <tableColumn id="8" name="80phon"/>
    <tableColumn id="9" name="90phon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6" name="Tabel6" displayName="Tabel6" ref="AE2:AM5" totalsRowShown="0" headerRowDxfId="32" headerRowBorderDxfId="31" tableBorderDxfId="30">
  <autoFilter ref="AE2:AM5"/>
  <tableColumns count="9">
    <tableColumn id="1" name="Frekvens[Hz]"/>
    <tableColumn id="2" name="20phon" dataDxfId="29">
      <calculatedColumnFormula>AVERAGE(V18:V25)</calculatedColumnFormula>
    </tableColumn>
    <tableColumn id="3" name="30phon" dataDxfId="28"/>
    <tableColumn id="4" name="40phon" dataDxfId="27"/>
    <tableColumn id="5" name="50phon" dataDxfId="26"/>
    <tableColumn id="6" name="60phon" dataDxfId="25"/>
    <tableColumn id="7" name="70phon" dataDxfId="24"/>
    <tableColumn id="8" name="80n/a phon" dataDxfId="23"/>
    <tableColumn id="9" name="90phon" dataDxfId="22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" name="Tabel22" displayName="Tabel22" ref="K63:S92" totalsRowShown="0" headerRowDxfId="21" headerRowBorderDxfId="20" tableBorderDxfId="19">
  <autoFilter ref="K63:S92"/>
  <tableColumns count="9">
    <tableColumn id="1" name="Frekvens[Hz]" dataDxfId="18"/>
    <tableColumn id="2" name="20phon" dataDxfId="17"/>
    <tableColumn id="3" name="30phon" dataDxfId="16"/>
    <tableColumn id="4" name="40phon" dataDxfId="15"/>
    <tableColumn id="5" name="50phon" dataDxfId="14"/>
    <tableColumn id="6" name="60phon" dataDxfId="13"/>
    <tableColumn id="7" name="70phon" dataDxfId="12"/>
    <tableColumn id="8" name="80n/a phon"/>
    <tableColumn id="9" name="90phon" dataDxfId="11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5" name="Tabel46" displayName="Tabel46" ref="U63:AC92" totalsRowShown="0">
  <autoFilter ref="U63:AC92"/>
  <tableColumns count="9">
    <tableColumn id="1" name="Frekvens[Hz]"/>
    <tableColumn id="2" name="20phon"/>
    <tableColumn id="3" name="30phon"/>
    <tableColumn id="4" name="40phon"/>
    <tableColumn id="5" name="50phon"/>
    <tableColumn id="6" name="60phon"/>
    <tableColumn id="7" name="70phon"/>
    <tableColumn id="8" name="80n/a phon">
      <calculatedColumnFormula>(R65-R64)/(LOG10(U65)-LOG10(U64))</calculatedColumnFormula>
    </tableColumn>
    <tableColumn id="9" name="90phon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7" name="Tabel68" displayName="Tabel68" ref="AE63:AM66" totalsRowShown="0" headerRowDxfId="10" headerRowBorderDxfId="9" tableBorderDxfId="8">
  <autoFilter ref="AE63:AM66"/>
  <tableColumns count="9">
    <tableColumn id="1" name="Frekvens[Hz]"/>
    <tableColumn id="2" name="20phon" dataDxfId="7">
      <calculatedColumnFormula>AVERAGE(V79:V86)</calculatedColumnFormula>
    </tableColumn>
    <tableColumn id="3" name="30phon" dataDxfId="6"/>
    <tableColumn id="4" name="40phon" dataDxfId="5"/>
    <tableColumn id="5" name="50phon" dataDxfId="4"/>
    <tableColumn id="6" name="60phon" dataDxfId="3"/>
    <tableColumn id="7" name="70phon" dataDxfId="2"/>
    <tableColumn id="8" name="80n/a phon" dataDxfId="1"/>
    <tableColumn id="9" name="90phon" dataDxfId="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8" name="Tabel39" displayName="Tabel39" ref="A63:I92" totalsRowShown="0">
  <autoFilter ref="A63:I92"/>
  <tableColumns count="9">
    <tableColumn id="1" name="Frekvens[Hz]"/>
    <tableColumn id="2" name="20phon"/>
    <tableColumn id="3" name="30phon"/>
    <tableColumn id="4" name="40phon"/>
    <tableColumn id="5" name="50phon"/>
    <tableColumn id="6" name="60phon"/>
    <tableColumn id="7" name="70phon"/>
    <tableColumn id="8" name="80phon"/>
    <tableColumn id="9" name="90phon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4" name="Tabel4" displayName="Tabel4" ref="U2:AC31" totalsRowShown="0">
  <autoFilter ref="U2:AC31"/>
  <tableColumns count="9">
    <tableColumn id="1" name="Frekvens[Hz]"/>
    <tableColumn id="2" name="20phon"/>
    <tableColumn id="3" name="30phon"/>
    <tableColumn id="4" name="40phon"/>
    <tableColumn id="5" name="50phon"/>
    <tableColumn id="6" name="60phon"/>
    <tableColumn id="7" name="70phon"/>
    <tableColumn id="8" name="80n/a phon">
      <calculatedColumnFormula>(R4-R3)/(LOG10(U4)-LOG10(U3))</calculatedColumnFormula>
    </tableColumn>
    <tableColumn id="9" name="90pho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zoomScale="50" zoomScaleNormal="85" zoomScalePageLayoutView="85" workbookViewId="0">
      <selection activeCell="AF3" sqref="AF3"/>
    </sheetView>
  </sheetViews>
  <sheetFormatPr defaultColWidth="8.77734375" defaultRowHeight="14.4" x14ac:dyDescent="0.3"/>
  <cols>
    <col min="1" max="1" width="13.33203125" customWidth="1"/>
    <col min="2" max="9" width="9" customWidth="1"/>
    <col min="11" max="11" width="13.33203125" customWidth="1"/>
    <col min="12" max="17" width="9" customWidth="1"/>
    <col min="18" max="18" width="12.109375" customWidth="1"/>
    <col min="19" max="19" width="9" customWidth="1"/>
    <col min="21" max="21" width="14" bestFit="1" customWidth="1"/>
    <col min="22" max="27" width="9.6640625" bestFit="1" customWidth="1"/>
    <col min="28" max="28" width="13.109375" bestFit="1" customWidth="1"/>
    <col min="29" max="29" width="9.6640625" bestFit="1" customWidth="1"/>
    <col min="31" max="31" width="18.109375" customWidth="1"/>
    <col min="32" max="37" width="11.77734375" customWidth="1"/>
    <col min="38" max="38" width="16.109375" customWidth="1"/>
    <col min="39" max="39" width="11.77734375" customWidth="1"/>
  </cols>
  <sheetData>
    <row r="1" spans="1:39" x14ac:dyDescent="0.3">
      <c r="A1" s="3" t="s">
        <v>9</v>
      </c>
      <c r="B1" s="3"/>
      <c r="C1" s="3"/>
      <c r="K1" s="3" t="s">
        <v>10</v>
      </c>
      <c r="L1" s="3"/>
      <c r="M1" s="3"/>
      <c r="U1" s="3" t="s">
        <v>8</v>
      </c>
      <c r="V1" s="3"/>
      <c r="W1" s="3"/>
      <c r="AE1" s="3" t="s">
        <v>14</v>
      </c>
    </row>
    <row r="2" spans="1:39" ht="15" thickBot="1" x14ac:dyDescent="0.35">
      <c r="A2" s="8" t="s">
        <v>0</v>
      </c>
      <c r="B2" s="7" t="s">
        <v>11</v>
      </c>
      <c r="C2" s="7" t="s">
        <v>12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K2" s="4" t="s">
        <v>0</v>
      </c>
      <c r="L2" s="4" t="s">
        <v>11</v>
      </c>
      <c r="M2" s="4" t="s">
        <v>12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7</v>
      </c>
      <c r="S2" s="5" t="s">
        <v>6</v>
      </c>
      <c r="U2" s="7" t="s">
        <v>0</v>
      </c>
      <c r="V2" s="7" t="s">
        <v>11</v>
      </c>
      <c r="W2" s="7" t="s">
        <v>12</v>
      </c>
      <c r="X2" s="7" t="s">
        <v>1</v>
      </c>
      <c r="Y2" s="7" t="s">
        <v>2</v>
      </c>
      <c r="Z2" s="7" t="s">
        <v>3</v>
      </c>
      <c r="AA2" s="7" t="s">
        <v>4</v>
      </c>
      <c r="AB2" s="7" t="s">
        <v>7</v>
      </c>
      <c r="AC2" s="7" t="s">
        <v>6</v>
      </c>
      <c r="AE2" s="12" t="s">
        <v>0</v>
      </c>
      <c r="AF2" s="12" t="s">
        <v>11</v>
      </c>
      <c r="AG2" s="12" t="s">
        <v>12</v>
      </c>
      <c r="AH2" s="12" t="s">
        <v>1</v>
      </c>
      <c r="AI2" s="12" t="s">
        <v>2</v>
      </c>
      <c r="AJ2" s="12" t="s">
        <v>3</v>
      </c>
      <c r="AK2" s="12" t="s">
        <v>4</v>
      </c>
      <c r="AL2" s="12" t="s">
        <v>7</v>
      </c>
      <c r="AM2" s="12" t="s">
        <v>6</v>
      </c>
    </row>
    <row r="3" spans="1:39" x14ac:dyDescent="0.3">
      <c r="A3" s="8">
        <v>20</v>
      </c>
      <c r="B3" s="7">
        <v>89.6</v>
      </c>
      <c r="C3" s="7">
        <v>94.8</v>
      </c>
      <c r="D3" s="7">
        <v>99.9</v>
      </c>
      <c r="E3" s="7">
        <v>104.7</v>
      </c>
      <c r="F3" s="7">
        <v>109.5</v>
      </c>
      <c r="G3" s="7">
        <v>114.3</v>
      </c>
      <c r="H3" s="7">
        <v>119</v>
      </c>
      <c r="I3" s="7">
        <v>123.7</v>
      </c>
      <c r="K3" s="2">
        <v>20</v>
      </c>
      <c r="L3">
        <f>H3-B3-60</f>
        <v>-30.599999999999994</v>
      </c>
      <c r="M3">
        <f>H3-C3-50</f>
        <v>-25.799999999999997</v>
      </c>
      <c r="N3">
        <f>H3-D3-40</f>
        <v>-20.900000000000006</v>
      </c>
      <c r="O3">
        <f>H3-E3-30</f>
        <v>-15.700000000000003</v>
      </c>
      <c r="P3">
        <f>H3-F3-20</f>
        <v>-10.5</v>
      </c>
      <c r="Q3">
        <f>H3-G3-10</f>
        <v>-5.2999999999999972</v>
      </c>
      <c r="R3">
        <f>H3-H3</f>
        <v>0</v>
      </c>
      <c r="S3">
        <f>H3-I3+10</f>
        <v>5.2999999999999972</v>
      </c>
      <c r="U3" s="8">
        <v>20</v>
      </c>
      <c r="V3" s="10">
        <f>(L4-L3)/(LOG10(U4)-LOG10(U3))</f>
        <v>21.669587432883887</v>
      </c>
      <c r="W3" s="10">
        <f>(M4-M3)/(LOG10(U4)-LOG10(U3))</f>
        <v>15.478276737774246</v>
      </c>
      <c r="X3" s="10">
        <f t="shared" ref="X3:X30" si="0">(N4-N3)/(LOG10(U4)-LOG10(U3))</f>
        <v>12.382621390219427</v>
      </c>
      <c r="Y3" s="10">
        <f t="shared" ref="Y3:Y30" si="1">(O4-O3)/(LOG10(U4)-LOG10(U3))</f>
        <v>8.2550809268130489</v>
      </c>
      <c r="Z3" s="10">
        <f>(P4-P3)/(LOG10(U4)-LOG10(U3))</f>
        <v>5.1594255792580821</v>
      </c>
      <c r="AA3" s="10">
        <f>(Q4-Q3)/(LOG10(U4)-LOG10(U3))</f>
        <v>3.0956553475548199</v>
      </c>
      <c r="AB3" s="10">
        <f>(R4-R3)/(LOG10(U4)-LOG10(U3))</f>
        <v>0</v>
      </c>
      <c r="AC3" s="10">
        <f>(S4-S3)/(LOG10(U4)-LOG10(U3))</f>
        <v>-3.0956553475548199</v>
      </c>
      <c r="AE3" t="s">
        <v>15</v>
      </c>
      <c r="AF3" s="9">
        <f t="shared" ref="AF3:AM3" si="2">AVERAGE(V3:V18)</f>
        <v>18.8933474937702</v>
      </c>
      <c r="AG3" s="9">
        <f t="shared" si="2"/>
        <v>15.870499969048815</v>
      </c>
      <c r="AH3" s="9">
        <f t="shared" si="2"/>
        <v>12.80664082653683</v>
      </c>
      <c r="AI3" s="9">
        <f t="shared" si="2"/>
        <v>9.6242435764063448</v>
      </c>
      <c r="AJ3" s="9">
        <f t="shared" si="2"/>
        <v>6.437594796977689</v>
      </c>
      <c r="AK3" s="9">
        <f t="shared" si="2"/>
        <v>3.2468900698712093</v>
      </c>
      <c r="AL3" s="9">
        <f t="shared" si="2"/>
        <v>0</v>
      </c>
      <c r="AM3" s="9">
        <f t="shared" si="2"/>
        <v>-3.2404149851137651</v>
      </c>
    </row>
    <row r="4" spans="1:39" x14ac:dyDescent="0.3">
      <c r="A4" s="8">
        <v>25</v>
      </c>
      <c r="B4" s="7">
        <v>82.7</v>
      </c>
      <c r="C4" s="7">
        <v>88.5</v>
      </c>
      <c r="D4" s="7">
        <v>93.9</v>
      </c>
      <c r="E4" s="7">
        <v>99.1</v>
      </c>
      <c r="F4" s="7">
        <v>104.2</v>
      </c>
      <c r="G4" s="7">
        <v>109.2</v>
      </c>
      <c r="H4" s="7">
        <v>114.2</v>
      </c>
      <c r="I4" s="7">
        <v>119.2</v>
      </c>
      <c r="K4" s="1">
        <v>25</v>
      </c>
      <c r="L4">
        <f t="shared" ref="L4:L31" si="3">H4-B4-60</f>
        <v>-28.5</v>
      </c>
      <c r="M4">
        <f t="shared" ref="M4:M31" si="4">H4-C4-50</f>
        <v>-24.299999999999997</v>
      </c>
      <c r="N4">
        <f t="shared" ref="N4:N31" si="5">H4-D4-40</f>
        <v>-19.700000000000003</v>
      </c>
      <c r="O4">
        <f t="shared" ref="O4:O31" si="6">H4-E4-30</f>
        <v>-14.899999999999991</v>
      </c>
      <c r="P4">
        <f t="shared" ref="P4:P31" si="7">H4-F4-20</f>
        <v>-10</v>
      </c>
      <c r="Q4">
        <f t="shared" ref="Q4:Q31" si="8">H4-G4-10</f>
        <v>-5</v>
      </c>
      <c r="R4">
        <f t="shared" ref="R4:R31" si="9">H4-H4</f>
        <v>0</v>
      </c>
      <c r="S4">
        <f t="shared" ref="S4:S26" si="10">H4-I4+10</f>
        <v>5</v>
      </c>
      <c r="U4" s="8">
        <v>25</v>
      </c>
      <c r="V4" s="10">
        <f t="shared" ref="V4:V30" si="11">(L5-L4)/(LOG10(U5)-LOG10(U4))</f>
        <v>20.922472798571448</v>
      </c>
      <c r="W4" s="10">
        <f t="shared" ref="W4:W30" si="12">(M5-M4)/(LOG10(U5)-LOG10(U4))</f>
        <v>14.944623427550935</v>
      </c>
      <c r="X4" s="10">
        <f t="shared" si="0"/>
        <v>10.959390513537398</v>
      </c>
      <c r="Y4" s="10">
        <f t="shared" si="1"/>
        <v>7.9704658280270708</v>
      </c>
      <c r="Z4" s="10">
        <f t="shared" ref="Z4:Z29" si="13">(P5-P4)/(LOG10(U5)-LOG10(U4))</f>
        <v>4.9815411425170248</v>
      </c>
      <c r="AA4" s="10">
        <f t="shared" ref="AA4:AA30" si="14">(Q5-Q4)/(LOG10(U5)-LOG10(U4))</f>
        <v>1.9926164570066969</v>
      </c>
      <c r="AB4" s="10">
        <f t="shared" ref="AB4:AB30" si="15">(R5-R4)/(LOG10(U5)-LOG10(U4))</f>
        <v>0</v>
      </c>
      <c r="AC4" s="10">
        <f t="shared" ref="AC4:AC26" si="16">(S5-S4)/(LOG10(U5)-LOG10(U4))</f>
        <v>-2.9889246855103284</v>
      </c>
      <c r="AE4" s="6" t="s">
        <v>16</v>
      </c>
      <c r="AF4" s="9">
        <f t="shared" ref="AF4:AM4" si="17">AVERAGE(V19:V26)</f>
        <v>4.1770621085439972</v>
      </c>
      <c r="AG4" s="9">
        <f t="shared" si="17"/>
        <v>3.2285902464514495</v>
      </c>
      <c r="AH4" s="9">
        <f t="shared" si="17"/>
        <v>2.4962995358699693</v>
      </c>
      <c r="AI4" s="9">
        <f t="shared" si="17"/>
        <v>1.7516168201589197</v>
      </c>
      <c r="AJ4" s="9">
        <f t="shared" si="17"/>
        <v>1.1316396341553936</v>
      </c>
      <c r="AK4" s="9">
        <f t="shared" si="17"/>
        <v>0.51594255792579857</v>
      </c>
      <c r="AL4" s="9">
        <f t="shared" si="17"/>
        <v>0</v>
      </c>
      <c r="AM4" s="9">
        <f t="shared" si="17"/>
        <v>-9.569857062597753E-2</v>
      </c>
    </row>
    <row r="5" spans="1:39" x14ac:dyDescent="0.3">
      <c r="A5" s="8">
        <v>31.5</v>
      </c>
      <c r="B5" s="7">
        <v>76</v>
      </c>
      <c r="C5" s="7">
        <v>82.4</v>
      </c>
      <c r="D5" s="7">
        <v>88.2</v>
      </c>
      <c r="E5" s="7">
        <v>93.7</v>
      </c>
      <c r="F5" s="7">
        <v>99.1</v>
      </c>
      <c r="G5" s="7">
        <v>104.4</v>
      </c>
      <c r="H5" s="7">
        <v>109.6</v>
      </c>
      <c r="I5" s="7">
        <v>114.9</v>
      </c>
      <c r="K5" s="2">
        <v>31.5</v>
      </c>
      <c r="L5">
        <f t="shared" si="3"/>
        <v>-26.400000000000006</v>
      </c>
      <c r="M5">
        <f t="shared" si="4"/>
        <v>-22.800000000000011</v>
      </c>
      <c r="N5">
        <f t="shared" si="5"/>
        <v>-18.600000000000009</v>
      </c>
      <c r="O5">
        <f t="shared" si="6"/>
        <v>-14.100000000000009</v>
      </c>
      <c r="P5">
        <f t="shared" si="7"/>
        <v>-9.5</v>
      </c>
      <c r="Q5">
        <f t="shared" si="8"/>
        <v>-4.8000000000000114</v>
      </c>
      <c r="R5">
        <f t="shared" si="9"/>
        <v>0</v>
      </c>
      <c r="S5">
        <f t="shared" si="10"/>
        <v>4.6999999999999886</v>
      </c>
      <c r="U5" s="8">
        <v>31.5</v>
      </c>
      <c r="V5" s="10">
        <f t="shared" si="11"/>
        <v>17.349491647455327</v>
      </c>
      <c r="W5" s="10">
        <f t="shared" si="12"/>
        <v>15.421770353293731</v>
      </c>
      <c r="X5" s="10">
        <f t="shared" si="0"/>
        <v>12.530188412051199</v>
      </c>
      <c r="Y5" s="10">
        <f t="shared" si="1"/>
        <v>8.6747458237277311</v>
      </c>
      <c r="Z5" s="10">
        <f t="shared" si="13"/>
        <v>5.7831638824850637</v>
      </c>
      <c r="AA5" s="10">
        <f t="shared" si="14"/>
        <v>2.8915819412426687</v>
      </c>
      <c r="AB5" s="10">
        <f t="shared" si="15"/>
        <v>0</v>
      </c>
      <c r="AC5" s="10">
        <f t="shared" si="16"/>
        <v>-2.8915819412425319</v>
      </c>
      <c r="AE5" t="s">
        <v>17</v>
      </c>
      <c r="AF5" s="9">
        <f t="shared" ref="AF5:AM5" si="18">AVERAGE(V27:V30)</f>
        <v>-26.915108681362071</v>
      </c>
      <c r="AG5" s="9">
        <f t="shared" si="18"/>
        <v>-23.639183071933555</v>
      </c>
      <c r="AH5" s="9">
        <f t="shared" si="18"/>
        <v>-19.572337508423622</v>
      </c>
      <c r="AI5" s="9">
        <f t="shared" si="18"/>
        <v>-14.739690003380622</v>
      </c>
      <c r="AJ5" s="9">
        <f t="shared" si="18"/>
        <v>-9.9151543936932391</v>
      </c>
      <c r="AK5" s="9">
        <f t="shared" si="18"/>
        <v>-4.8415417268800383</v>
      </c>
      <c r="AL5" s="9">
        <f t="shared" si="18"/>
        <v>0</v>
      </c>
      <c r="AM5" s="9" t="e">
        <f t="shared" si="18"/>
        <v>#DIV/0!</v>
      </c>
    </row>
    <row r="6" spans="1:39" x14ac:dyDescent="0.3">
      <c r="A6" s="8">
        <v>40</v>
      </c>
      <c r="B6" s="7">
        <v>69.900000000000006</v>
      </c>
      <c r="C6" s="7">
        <v>76.5</v>
      </c>
      <c r="D6" s="7">
        <v>82.6</v>
      </c>
      <c r="E6" s="7">
        <v>88.5</v>
      </c>
      <c r="F6" s="7">
        <v>94.2</v>
      </c>
      <c r="G6" s="7">
        <v>99.8</v>
      </c>
      <c r="H6" s="7">
        <v>105.3</v>
      </c>
      <c r="I6" s="7">
        <v>110.9</v>
      </c>
      <c r="K6" s="1">
        <v>40</v>
      </c>
      <c r="L6">
        <f t="shared" si="3"/>
        <v>-24.600000000000009</v>
      </c>
      <c r="M6">
        <f t="shared" si="4"/>
        <v>-21.200000000000003</v>
      </c>
      <c r="N6">
        <f t="shared" si="5"/>
        <v>-17.299999999999997</v>
      </c>
      <c r="O6">
        <f t="shared" si="6"/>
        <v>-13.200000000000003</v>
      </c>
      <c r="P6">
        <f t="shared" si="7"/>
        <v>-8.9000000000000057</v>
      </c>
      <c r="Q6">
        <f t="shared" si="8"/>
        <v>-4.5</v>
      </c>
      <c r="R6">
        <f t="shared" si="9"/>
        <v>0</v>
      </c>
      <c r="S6">
        <f t="shared" si="10"/>
        <v>4.3999999999999915</v>
      </c>
      <c r="U6" s="8">
        <v>40</v>
      </c>
      <c r="V6" s="10">
        <f t="shared" si="11"/>
        <v>23.733357664587295</v>
      </c>
      <c r="W6" s="10">
        <f t="shared" si="12"/>
        <v>16.510161853625952</v>
      </c>
      <c r="X6" s="10">
        <f t="shared" si="0"/>
        <v>12.382621390219427</v>
      </c>
      <c r="Y6" s="10">
        <f t="shared" si="1"/>
        <v>9.2869660426646075</v>
      </c>
      <c r="Z6" s="10">
        <f t="shared" si="13"/>
        <v>6.1913106951097872</v>
      </c>
      <c r="AA6" s="10">
        <f t="shared" si="14"/>
        <v>3.0956553475548199</v>
      </c>
      <c r="AB6" s="10">
        <f t="shared" si="15"/>
        <v>0</v>
      </c>
      <c r="AC6" s="10">
        <f t="shared" si="16"/>
        <v>-2.0637702317031157</v>
      </c>
    </row>
    <row r="7" spans="1:39" x14ac:dyDescent="0.3">
      <c r="A7" s="8">
        <v>50</v>
      </c>
      <c r="B7" s="7">
        <v>64</v>
      </c>
      <c r="C7" s="7">
        <v>71.3</v>
      </c>
      <c r="D7" s="7">
        <v>77.8</v>
      </c>
      <c r="E7" s="7">
        <v>84</v>
      </c>
      <c r="F7" s="7">
        <v>90</v>
      </c>
      <c r="G7" s="7">
        <v>95.9</v>
      </c>
      <c r="H7" s="7">
        <v>101.7</v>
      </c>
      <c r="I7" s="7">
        <v>107.5</v>
      </c>
      <c r="K7" s="2">
        <v>50</v>
      </c>
      <c r="L7">
        <f t="shared" si="3"/>
        <v>-22.299999999999997</v>
      </c>
      <c r="M7">
        <f t="shared" si="4"/>
        <v>-19.599999999999994</v>
      </c>
      <c r="N7">
        <f t="shared" si="5"/>
        <v>-16.099999999999994</v>
      </c>
      <c r="O7">
        <f t="shared" si="6"/>
        <v>-12.299999999999997</v>
      </c>
      <c r="P7">
        <f t="shared" si="7"/>
        <v>-8.2999999999999972</v>
      </c>
      <c r="Q7">
        <f t="shared" si="8"/>
        <v>-4.2000000000000028</v>
      </c>
      <c r="R7">
        <f t="shared" si="9"/>
        <v>0</v>
      </c>
      <c r="S7">
        <f t="shared" si="10"/>
        <v>4.2000000000000028</v>
      </c>
      <c r="U7" s="8">
        <v>50</v>
      </c>
      <c r="V7" s="10">
        <f t="shared" si="11"/>
        <v>20.922472798571473</v>
      </c>
      <c r="W7" s="10">
        <f t="shared" si="12"/>
        <v>17.933548113061224</v>
      </c>
      <c r="X7" s="10">
        <f t="shared" si="0"/>
        <v>13.948315199047697</v>
      </c>
      <c r="Y7" s="10">
        <f t="shared" si="1"/>
        <v>10.959390513537516</v>
      </c>
      <c r="Z7" s="10">
        <f t="shared" si="13"/>
        <v>7.9704658280271943</v>
      </c>
      <c r="AA7" s="10">
        <f t="shared" si="14"/>
        <v>3.9852329140136682</v>
      </c>
      <c r="AB7" s="10">
        <f t="shared" si="15"/>
        <v>0</v>
      </c>
      <c r="AC7" s="10">
        <f t="shared" si="16"/>
        <v>-2.9889246855101801</v>
      </c>
    </row>
    <row r="8" spans="1:39" x14ac:dyDescent="0.3">
      <c r="A8" s="8">
        <v>63</v>
      </c>
      <c r="B8" s="7">
        <v>58.6</v>
      </c>
      <c r="C8" s="7">
        <v>66.2</v>
      </c>
      <c r="D8" s="7">
        <v>73.099999999999994</v>
      </c>
      <c r="E8" s="7">
        <v>79.599999999999994</v>
      </c>
      <c r="F8" s="7">
        <v>85.9</v>
      </c>
      <c r="G8" s="7">
        <v>92.2</v>
      </c>
      <c r="H8" s="7">
        <v>98.4</v>
      </c>
      <c r="I8" s="7">
        <v>104.5</v>
      </c>
      <c r="K8" s="1">
        <v>63</v>
      </c>
      <c r="L8">
        <f t="shared" si="3"/>
        <v>-20.199999999999996</v>
      </c>
      <c r="M8">
        <f t="shared" si="4"/>
        <v>-17.799999999999997</v>
      </c>
      <c r="N8">
        <f t="shared" si="5"/>
        <v>-14.699999999999989</v>
      </c>
      <c r="O8">
        <f t="shared" si="6"/>
        <v>-11.199999999999989</v>
      </c>
      <c r="P8">
        <f t="shared" si="7"/>
        <v>-7.5</v>
      </c>
      <c r="Q8">
        <f t="shared" si="8"/>
        <v>-3.7999999999999972</v>
      </c>
      <c r="R8">
        <f t="shared" si="9"/>
        <v>0</v>
      </c>
      <c r="S8">
        <f t="shared" si="10"/>
        <v>3.9000000000000057</v>
      </c>
      <c r="U8" s="8">
        <v>63</v>
      </c>
      <c r="V8" s="10">
        <f t="shared" si="11"/>
        <v>21.204934235778726</v>
      </c>
      <c r="W8" s="10">
        <f t="shared" si="12"/>
        <v>17.349491647455327</v>
      </c>
      <c r="X8" s="10">
        <f t="shared" si="0"/>
        <v>13.494049059131861</v>
      </c>
      <c r="Y8" s="10">
        <f t="shared" si="1"/>
        <v>9.6386064708083925</v>
      </c>
      <c r="Z8" s="10">
        <f t="shared" si="13"/>
        <v>5.7831638824852005</v>
      </c>
      <c r="AA8" s="10">
        <f t="shared" si="14"/>
        <v>3.8554425883234669</v>
      </c>
      <c r="AB8" s="10">
        <f t="shared" si="15"/>
        <v>0</v>
      </c>
      <c r="AC8" s="10">
        <f t="shared" si="16"/>
        <v>-3.8554425883234669</v>
      </c>
    </row>
    <row r="9" spans="1:39" x14ac:dyDescent="0.3">
      <c r="A9" s="8">
        <v>80</v>
      </c>
      <c r="B9" s="7">
        <v>53.2</v>
      </c>
      <c r="C9" s="7">
        <v>61.2</v>
      </c>
      <c r="D9" s="7">
        <v>68.5</v>
      </c>
      <c r="E9" s="7">
        <v>75.400000000000006</v>
      </c>
      <c r="F9" s="7">
        <v>82.1</v>
      </c>
      <c r="G9" s="7">
        <v>88.6</v>
      </c>
      <c r="H9" s="7">
        <v>95.2</v>
      </c>
      <c r="I9" s="7">
        <v>101.7</v>
      </c>
      <c r="K9" s="2">
        <v>80</v>
      </c>
      <c r="L9">
        <f t="shared" si="3"/>
        <v>-18</v>
      </c>
      <c r="M9">
        <f t="shared" si="4"/>
        <v>-16</v>
      </c>
      <c r="N9">
        <f t="shared" si="5"/>
        <v>-13.299999999999997</v>
      </c>
      <c r="O9">
        <f t="shared" si="6"/>
        <v>-10.200000000000003</v>
      </c>
      <c r="P9">
        <f t="shared" si="7"/>
        <v>-6.8999999999999915</v>
      </c>
      <c r="Q9">
        <f t="shared" si="8"/>
        <v>-3.3999999999999915</v>
      </c>
      <c r="R9">
        <f t="shared" si="9"/>
        <v>0</v>
      </c>
      <c r="S9">
        <f t="shared" si="10"/>
        <v>3.5</v>
      </c>
      <c r="U9" s="8">
        <v>80</v>
      </c>
      <c r="V9" s="10">
        <f t="shared" si="11"/>
        <v>21.669587432883961</v>
      </c>
      <c r="W9" s="10">
        <f t="shared" si="12"/>
        <v>17.542046969477511</v>
      </c>
      <c r="X9" s="10">
        <f t="shared" si="0"/>
        <v>14.446391621922542</v>
      </c>
      <c r="Y9" s="10">
        <f t="shared" si="1"/>
        <v>11.350736274367868</v>
      </c>
      <c r="Z9" s="10">
        <f t="shared" si="13"/>
        <v>7.2231958109611982</v>
      </c>
      <c r="AA9" s="10">
        <f t="shared" si="14"/>
        <v>3.0956553475548199</v>
      </c>
      <c r="AB9" s="10">
        <f t="shared" si="15"/>
        <v>0</v>
      </c>
      <c r="AC9" s="10">
        <f t="shared" si="16"/>
        <v>-3.0956553475548199</v>
      </c>
    </row>
    <row r="10" spans="1:39" x14ac:dyDescent="0.3">
      <c r="A10" s="8">
        <v>100</v>
      </c>
      <c r="B10" s="7">
        <v>48.4</v>
      </c>
      <c r="C10" s="7">
        <v>56.8</v>
      </c>
      <c r="D10" s="7">
        <v>64.400000000000006</v>
      </c>
      <c r="E10" s="7">
        <v>71.599999999999994</v>
      </c>
      <c r="F10" s="7">
        <v>78.7</v>
      </c>
      <c r="G10" s="7">
        <v>85.6</v>
      </c>
      <c r="H10" s="7">
        <v>92.5</v>
      </c>
      <c r="I10" s="7">
        <v>99.3</v>
      </c>
      <c r="K10" s="1">
        <v>100</v>
      </c>
      <c r="L10">
        <f t="shared" si="3"/>
        <v>-15.899999999999999</v>
      </c>
      <c r="M10">
        <f t="shared" si="4"/>
        <v>-14.299999999999997</v>
      </c>
      <c r="N10">
        <f t="shared" si="5"/>
        <v>-11.900000000000006</v>
      </c>
      <c r="O10">
        <f t="shared" si="6"/>
        <v>-9.0999999999999943</v>
      </c>
      <c r="P10">
        <f t="shared" si="7"/>
        <v>-6.2000000000000028</v>
      </c>
      <c r="Q10">
        <f t="shared" si="8"/>
        <v>-3.0999999999999943</v>
      </c>
      <c r="R10">
        <f t="shared" si="9"/>
        <v>0</v>
      </c>
      <c r="S10">
        <f t="shared" si="10"/>
        <v>3.2000000000000028</v>
      </c>
      <c r="U10" s="8">
        <v>100</v>
      </c>
      <c r="V10" s="10">
        <f t="shared" si="11"/>
        <v>21.669587432883937</v>
      </c>
      <c r="W10" s="10">
        <f t="shared" si="12"/>
        <v>18.573932085329037</v>
      </c>
      <c r="X10" s="10">
        <f t="shared" si="0"/>
        <v>14.446391621922649</v>
      </c>
      <c r="Y10" s="10">
        <f t="shared" si="1"/>
        <v>10.318851158516042</v>
      </c>
      <c r="Z10" s="10">
        <f t="shared" si="13"/>
        <v>7.2231958109613608</v>
      </c>
      <c r="AA10" s="10">
        <f t="shared" si="14"/>
        <v>3.0956553475546804</v>
      </c>
      <c r="AB10" s="10">
        <f t="shared" si="15"/>
        <v>0</v>
      </c>
      <c r="AC10" s="10">
        <f t="shared" si="16"/>
        <v>-4.1275404634065342</v>
      </c>
    </row>
    <row r="11" spans="1:39" x14ac:dyDescent="0.3">
      <c r="A11" s="8">
        <v>125</v>
      </c>
      <c r="B11" s="7">
        <v>43.9</v>
      </c>
      <c r="C11" s="7">
        <v>52.6</v>
      </c>
      <c r="D11" s="7">
        <v>60.6</v>
      </c>
      <c r="E11" s="7">
        <v>68.2</v>
      </c>
      <c r="F11" s="7">
        <v>75.599999999999994</v>
      </c>
      <c r="G11" s="7">
        <v>82.9</v>
      </c>
      <c r="H11" s="7">
        <v>90.1</v>
      </c>
      <c r="I11" s="7">
        <v>97.3</v>
      </c>
      <c r="K11" s="2">
        <v>125</v>
      </c>
      <c r="L11">
        <f t="shared" si="3"/>
        <v>-13.800000000000004</v>
      </c>
      <c r="M11">
        <f t="shared" si="4"/>
        <v>-12.500000000000007</v>
      </c>
      <c r="N11">
        <f t="shared" si="5"/>
        <v>-10.500000000000007</v>
      </c>
      <c r="O11">
        <f t="shared" si="6"/>
        <v>-8.1000000000000085</v>
      </c>
      <c r="P11">
        <f t="shared" si="7"/>
        <v>-5.5</v>
      </c>
      <c r="Q11">
        <f t="shared" si="8"/>
        <v>-2.8000000000000114</v>
      </c>
      <c r="R11">
        <f t="shared" si="9"/>
        <v>0</v>
      </c>
      <c r="S11">
        <f t="shared" si="10"/>
        <v>2.7999999999999972</v>
      </c>
      <c r="U11" s="8">
        <v>125</v>
      </c>
      <c r="V11" s="10">
        <f t="shared" si="11"/>
        <v>20.520479645931378</v>
      </c>
      <c r="W11" s="10">
        <f t="shared" si="12"/>
        <v>17.722232421486218</v>
      </c>
      <c r="X11" s="10">
        <f t="shared" si="0"/>
        <v>14.923985197040995</v>
      </c>
      <c r="Y11" s="10">
        <f t="shared" si="1"/>
        <v>11.192988897780763</v>
      </c>
      <c r="Z11" s="10">
        <f t="shared" si="13"/>
        <v>7.4619925985204647</v>
      </c>
      <c r="AA11" s="10">
        <f t="shared" si="14"/>
        <v>3.7309962992602985</v>
      </c>
      <c r="AB11" s="10">
        <f t="shared" si="15"/>
        <v>0</v>
      </c>
      <c r="AC11" s="10">
        <f t="shared" si="16"/>
        <v>-3.7309962992602985</v>
      </c>
    </row>
    <row r="12" spans="1:39" x14ac:dyDescent="0.3">
      <c r="A12" s="8">
        <v>160</v>
      </c>
      <c r="B12" s="7">
        <v>39.4</v>
      </c>
      <c r="C12" s="7">
        <v>48.4</v>
      </c>
      <c r="D12" s="7">
        <v>56.7</v>
      </c>
      <c r="E12" s="7">
        <v>64.7</v>
      </c>
      <c r="F12" s="7">
        <v>72.5</v>
      </c>
      <c r="G12" s="7">
        <v>80.2</v>
      </c>
      <c r="H12" s="7">
        <v>87.8</v>
      </c>
      <c r="I12" s="7">
        <v>95.4</v>
      </c>
      <c r="K12" s="1">
        <v>160</v>
      </c>
      <c r="L12">
        <f t="shared" si="3"/>
        <v>-11.600000000000001</v>
      </c>
      <c r="M12">
        <f t="shared" si="4"/>
        <v>-10.600000000000001</v>
      </c>
      <c r="N12">
        <f t="shared" si="5"/>
        <v>-8.9000000000000057</v>
      </c>
      <c r="O12">
        <f t="shared" si="6"/>
        <v>-6.9000000000000057</v>
      </c>
      <c r="P12">
        <f t="shared" si="7"/>
        <v>-4.7000000000000028</v>
      </c>
      <c r="Q12">
        <f t="shared" si="8"/>
        <v>-2.4000000000000057</v>
      </c>
      <c r="R12">
        <f t="shared" si="9"/>
        <v>0</v>
      </c>
      <c r="S12">
        <f t="shared" si="10"/>
        <v>2.3999999999999915</v>
      </c>
      <c r="U12" s="8">
        <v>160</v>
      </c>
      <c r="V12" s="10">
        <f t="shared" si="11"/>
        <v>20.637702317032357</v>
      </c>
      <c r="W12" s="10">
        <f t="shared" si="12"/>
        <v>17.542046969477543</v>
      </c>
      <c r="X12" s="10">
        <f t="shared" si="0"/>
        <v>14.446391621922729</v>
      </c>
      <c r="Y12" s="10">
        <f t="shared" si="1"/>
        <v>11.350736274367843</v>
      </c>
      <c r="Z12" s="10">
        <f t="shared" si="13"/>
        <v>7.2231958109613279</v>
      </c>
      <c r="AA12" s="10">
        <f t="shared" si="14"/>
        <v>4.1275404634065147</v>
      </c>
      <c r="AB12" s="10">
        <f t="shared" si="15"/>
        <v>0</v>
      </c>
      <c r="AC12" s="10">
        <f t="shared" si="16"/>
        <v>-4.1275404634063682</v>
      </c>
    </row>
    <row r="13" spans="1:39" x14ac:dyDescent="0.3">
      <c r="A13" s="8">
        <v>200</v>
      </c>
      <c r="B13" s="7">
        <v>35.5</v>
      </c>
      <c r="C13" s="7">
        <v>44.8</v>
      </c>
      <c r="D13" s="7">
        <v>53.4</v>
      </c>
      <c r="E13" s="7">
        <v>61.7</v>
      </c>
      <c r="F13" s="7">
        <v>69.900000000000006</v>
      </c>
      <c r="G13" s="7">
        <v>77.900000000000006</v>
      </c>
      <c r="H13" s="7">
        <v>85.9</v>
      </c>
      <c r="I13" s="7">
        <v>93.9</v>
      </c>
      <c r="K13" s="2">
        <v>200</v>
      </c>
      <c r="L13">
        <f t="shared" si="3"/>
        <v>-9.5999999999999943</v>
      </c>
      <c r="M13">
        <f t="shared" si="4"/>
        <v>-8.8999999999999915</v>
      </c>
      <c r="N13">
        <f t="shared" si="5"/>
        <v>-7.4999999999999929</v>
      </c>
      <c r="O13">
        <f t="shared" si="6"/>
        <v>-5.7999999999999972</v>
      </c>
      <c r="P13">
        <f t="shared" si="7"/>
        <v>-4</v>
      </c>
      <c r="Q13">
        <f t="shared" si="8"/>
        <v>-2</v>
      </c>
      <c r="R13">
        <f t="shared" si="9"/>
        <v>0</v>
      </c>
      <c r="S13">
        <f t="shared" si="10"/>
        <v>2</v>
      </c>
      <c r="U13" s="8">
        <v>200</v>
      </c>
      <c r="V13" s="10">
        <f t="shared" si="11"/>
        <v>19.60581720118067</v>
      </c>
      <c r="W13" s="10">
        <f t="shared" si="12"/>
        <v>17.542046969477404</v>
      </c>
      <c r="X13" s="10">
        <f t="shared" si="0"/>
        <v>14.446391621922576</v>
      </c>
      <c r="Y13" s="10">
        <f t="shared" si="1"/>
        <v>11.350736274367748</v>
      </c>
      <c r="Z13" s="10">
        <f t="shared" si="13"/>
        <v>8.255080926812921</v>
      </c>
      <c r="AA13" s="10">
        <f t="shared" si="14"/>
        <v>4.1275404634063877</v>
      </c>
      <c r="AB13" s="10">
        <f t="shared" si="15"/>
        <v>0</v>
      </c>
      <c r="AC13" s="10">
        <f t="shared" si="16"/>
        <v>-3.095655347554827</v>
      </c>
    </row>
    <row r="14" spans="1:39" x14ac:dyDescent="0.3">
      <c r="A14" s="8">
        <v>250</v>
      </c>
      <c r="B14" s="7">
        <v>32</v>
      </c>
      <c r="C14" s="7">
        <v>41.5</v>
      </c>
      <c r="D14" s="7">
        <v>50.4</v>
      </c>
      <c r="E14" s="7">
        <v>59</v>
      </c>
      <c r="F14" s="7">
        <v>67.5</v>
      </c>
      <c r="G14" s="7">
        <v>75.900000000000006</v>
      </c>
      <c r="H14" s="7">
        <v>84.3</v>
      </c>
      <c r="I14" s="7">
        <v>92.6</v>
      </c>
      <c r="K14" s="1">
        <v>250</v>
      </c>
      <c r="L14">
        <f t="shared" si="3"/>
        <v>-7.7000000000000028</v>
      </c>
      <c r="M14">
        <f t="shared" si="4"/>
        <v>-7.2000000000000028</v>
      </c>
      <c r="N14">
        <f t="shared" si="5"/>
        <v>-6.1000000000000014</v>
      </c>
      <c r="O14">
        <f t="shared" si="6"/>
        <v>-4.7000000000000028</v>
      </c>
      <c r="P14">
        <f t="shared" si="7"/>
        <v>-3.2000000000000028</v>
      </c>
      <c r="Q14">
        <f t="shared" si="8"/>
        <v>-1.6000000000000085</v>
      </c>
      <c r="R14">
        <f t="shared" si="9"/>
        <v>0</v>
      </c>
      <c r="S14">
        <f t="shared" si="10"/>
        <v>1.7000000000000028</v>
      </c>
      <c r="U14" s="8">
        <v>250</v>
      </c>
      <c r="V14" s="10">
        <f t="shared" si="11"/>
        <v>18.929856341564712</v>
      </c>
      <c r="W14" s="10">
        <f t="shared" si="12"/>
        <v>16.937239884557947</v>
      </c>
      <c r="X14" s="10">
        <f t="shared" si="0"/>
        <v>13.948315199047697</v>
      </c>
      <c r="Y14" s="10">
        <f t="shared" si="1"/>
        <v>10.959390513537516</v>
      </c>
      <c r="Z14" s="10">
        <f t="shared" si="13"/>
        <v>6.9741575995238483</v>
      </c>
      <c r="AA14" s="10">
        <f t="shared" si="14"/>
        <v>2.9889246855103218</v>
      </c>
      <c r="AB14" s="10">
        <f t="shared" si="15"/>
        <v>0</v>
      </c>
      <c r="AC14" s="10">
        <f t="shared" si="16"/>
        <v>-3.9852329140135265</v>
      </c>
    </row>
    <row r="15" spans="1:39" x14ac:dyDescent="0.3">
      <c r="A15" s="8">
        <v>315</v>
      </c>
      <c r="B15" s="7">
        <v>28.7</v>
      </c>
      <c r="C15" s="7">
        <v>38.4</v>
      </c>
      <c r="D15" s="7">
        <v>47.6</v>
      </c>
      <c r="E15" s="7">
        <v>56.5</v>
      </c>
      <c r="F15" s="7">
        <v>65.400000000000006</v>
      </c>
      <c r="G15" s="7">
        <v>74.2</v>
      </c>
      <c r="H15" s="7">
        <v>82.9</v>
      </c>
      <c r="I15" s="7">
        <v>91.6</v>
      </c>
      <c r="K15" s="2">
        <v>315</v>
      </c>
      <c r="L15">
        <f t="shared" si="3"/>
        <v>-5.7999999999999972</v>
      </c>
      <c r="M15">
        <f t="shared" si="4"/>
        <v>-5.4999999999999929</v>
      </c>
      <c r="N15">
        <f t="shared" si="5"/>
        <v>-4.6999999999999957</v>
      </c>
      <c r="O15">
        <f t="shared" si="6"/>
        <v>-3.5999999999999943</v>
      </c>
      <c r="P15">
        <f t="shared" si="7"/>
        <v>-2.5</v>
      </c>
      <c r="Q15">
        <f t="shared" si="8"/>
        <v>-1.2999999999999972</v>
      </c>
      <c r="R15">
        <f t="shared" si="9"/>
        <v>0</v>
      </c>
      <c r="S15">
        <f t="shared" si="10"/>
        <v>1.3000000000000114</v>
      </c>
      <c r="U15" s="8">
        <v>315</v>
      </c>
      <c r="V15" s="10">
        <f t="shared" si="11"/>
        <v>17.349491647455288</v>
      </c>
      <c r="W15" s="10">
        <f t="shared" si="12"/>
        <v>16.385631000374424</v>
      </c>
      <c r="X15" s="10">
        <f t="shared" si="0"/>
        <v>13.4940490591319</v>
      </c>
      <c r="Y15" s="10">
        <f t="shared" si="1"/>
        <v>9.6386064708085097</v>
      </c>
      <c r="Z15" s="10">
        <f t="shared" si="13"/>
        <v>6.7470245295659836</v>
      </c>
      <c r="AA15" s="10">
        <f t="shared" si="14"/>
        <v>3.8554425883234584</v>
      </c>
      <c r="AB15" s="10">
        <f t="shared" si="15"/>
        <v>0</v>
      </c>
      <c r="AC15" s="10">
        <f t="shared" si="16"/>
        <v>-3.8554425883234584</v>
      </c>
    </row>
    <row r="16" spans="1:39" x14ac:dyDescent="0.3">
      <c r="A16" s="8">
        <v>400</v>
      </c>
      <c r="B16" s="7">
        <v>25.7</v>
      </c>
      <c r="C16" s="7">
        <v>35.5</v>
      </c>
      <c r="D16" s="7">
        <v>45</v>
      </c>
      <c r="E16" s="7">
        <v>54.3</v>
      </c>
      <c r="F16" s="7">
        <v>63.5</v>
      </c>
      <c r="G16" s="7">
        <v>72.599999999999994</v>
      </c>
      <c r="H16" s="7">
        <v>81.7</v>
      </c>
      <c r="I16" s="7">
        <v>90.8</v>
      </c>
      <c r="K16" s="1">
        <v>400</v>
      </c>
      <c r="L16">
        <f t="shared" si="3"/>
        <v>-4</v>
      </c>
      <c r="M16">
        <f t="shared" si="4"/>
        <v>-3.7999999999999972</v>
      </c>
      <c r="N16">
        <f t="shared" si="5"/>
        <v>-3.2999999999999972</v>
      </c>
      <c r="O16">
        <f t="shared" si="6"/>
        <v>-2.5999999999999943</v>
      </c>
      <c r="P16">
        <f t="shared" si="7"/>
        <v>-1.7999999999999972</v>
      </c>
      <c r="Q16">
        <f t="shared" si="8"/>
        <v>-0.89999999999999147</v>
      </c>
      <c r="R16">
        <f t="shared" si="9"/>
        <v>0</v>
      </c>
      <c r="S16">
        <f t="shared" si="10"/>
        <v>0.90000000000000568</v>
      </c>
      <c r="U16" s="8">
        <v>400</v>
      </c>
      <c r="V16" s="10">
        <f t="shared" si="11"/>
        <v>15.478276737774356</v>
      </c>
      <c r="W16" s="10">
        <f t="shared" si="12"/>
        <v>13.414506506071088</v>
      </c>
      <c r="X16" s="10">
        <f t="shared" si="0"/>
        <v>11.350736274367822</v>
      </c>
      <c r="Y16" s="10">
        <f t="shared" si="1"/>
        <v>9.2869660426645542</v>
      </c>
      <c r="Z16" s="10">
        <f t="shared" si="13"/>
        <v>6.1913106951097276</v>
      </c>
      <c r="AA16" s="10">
        <f t="shared" si="14"/>
        <v>3.095655347554827</v>
      </c>
      <c r="AB16" s="10">
        <f t="shared" si="15"/>
        <v>0</v>
      </c>
      <c r="AC16" s="10">
        <f t="shared" si="16"/>
        <v>-2.0637702317032671</v>
      </c>
    </row>
    <row r="17" spans="1:29" x14ac:dyDescent="0.3">
      <c r="A17" s="8">
        <v>500</v>
      </c>
      <c r="B17" s="7">
        <v>23.4</v>
      </c>
      <c r="C17" s="7">
        <v>33.4</v>
      </c>
      <c r="D17" s="7">
        <v>43.1</v>
      </c>
      <c r="E17" s="7">
        <v>52.6</v>
      </c>
      <c r="F17" s="7">
        <v>62.1</v>
      </c>
      <c r="G17" s="7">
        <v>71.5</v>
      </c>
      <c r="H17" s="7">
        <v>80.900000000000006</v>
      </c>
      <c r="I17" s="7">
        <v>90.2</v>
      </c>
      <c r="K17" s="2">
        <v>500</v>
      </c>
      <c r="L17">
        <f t="shared" si="3"/>
        <v>-2.4999999999999929</v>
      </c>
      <c r="M17">
        <f t="shared" si="4"/>
        <v>-2.4999999999999929</v>
      </c>
      <c r="N17">
        <f t="shared" si="5"/>
        <v>-2.1999999999999957</v>
      </c>
      <c r="O17">
        <f t="shared" si="6"/>
        <v>-1.6999999999999957</v>
      </c>
      <c r="P17">
        <f t="shared" si="7"/>
        <v>-1.1999999999999957</v>
      </c>
      <c r="Q17">
        <f t="shared" si="8"/>
        <v>-0.59999999999999432</v>
      </c>
      <c r="R17">
        <f t="shared" si="9"/>
        <v>0</v>
      </c>
      <c r="S17">
        <f t="shared" si="10"/>
        <v>0.70000000000000284</v>
      </c>
      <c r="U17" s="8">
        <v>500</v>
      </c>
      <c r="V17" s="10">
        <f t="shared" si="11"/>
        <v>11.955698742040791</v>
      </c>
      <c r="W17" s="10">
        <f t="shared" si="12"/>
        <v>11.955698742040791</v>
      </c>
      <c r="X17" s="10">
        <f t="shared" si="0"/>
        <v>10.959390513537446</v>
      </c>
      <c r="Y17" s="10">
        <f t="shared" si="1"/>
        <v>7.9704658280271943</v>
      </c>
      <c r="Z17" s="10">
        <f t="shared" si="13"/>
        <v>5.9778493710204312</v>
      </c>
      <c r="AA17" s="10">
        <f t="shared" si="14"/>
        <v>2.9889246855101801</v>
      </c>
      <c r="AB17" s="10">
        <f t="shared" si="15"/>
        <v>0</v>
      </c>
      <c r="AC17" s="10">
        <f t="shared" si="16"/>
        <v>-2.9889246855101801</v>
      </c>
    </row>
    <row r="18" spans="1:29" x14ac:dyDescent="0.3">
      <c r="A18" s="8">
        <v>630</v>
      </c>
      <c r="B18" s="7">
        <v>21.5</v>
      </c>
      <c r="C18" s="7">
        <v>31.5</v>
      </c>
      <c r="D18" s="7">
        <v>41.3</v>
      </c>
      <c r="E18" s="7">
        <v>51.1</v>
      </c>
      <c r="F18" s="7">
        <v>60.8</v>
      </c>
      <c r="G18" s="7">
        <v>70.5</v>
      </c>
      <c r="H18" s="7">
        <v>80.2</v>
      </c>
      <c r="I18" s="7">
        <v>89.8</v>
      </c>
      <c r="K18" s="1">
        <v>630</v>
      </c>
      <c r="L18">
        <f t="shared" si="3"/>
        <v>-1.2999999999999972</v>
      </c>
      <c r="M18">
        <f t="shared" si="4"/>
        <v>-1.2999999999999972</v>
      </c>
      <c r="N18">
        <f t="shared" si="5"/>
        <v>-1.0999999999999943</v>
      </c>
      <c r="O18">
        <f t="shared" si="6"/>
        <v>-0.89999999999999858</v>
      </c>
      <c r="P18">
        <f t="shared" si="7"/>
        <v>-0.59999999999999432</v>
      </c>
      <c r="Q18">
        <f t="shared" si="8"/>
        <v>-0.29999999999999716</v>
      </c>
      <c r="R18">
        <f t="shared" si="9"/>
        <v>0</v>
      </c>
      <c r="S18">
        <f t="shared" si="10"/>
        <v>0.40000000000000568</v>
      </c>
      <c r="U18" s="8">
        <v>630</v>
      </c>
      <c r="V18" s="10">
        <f t="shared" si="11"/>
        <v>8.674745823727644</v>
      </c>
      <c r="W18" s="10">
        <f t="shared" si="12"/>
        <v>8.674745823727644</v>
      </c>
      <c r="X18" s="10">
        <f t="shared" si="0"/>
        <v>6.7470245295659153</v>
      </c>
      <c r="Y18" s="10">
        <f t="shared" si="1"/>
        <v>5.7831638824851197</v>
      </c>
      <c r="Z18" s="10">
        <f t="shared" si="13"/>
        <v>3.85544258832339</v>
      </c>
      <c r="AA18" s="10">
        <f t="shared" si="14"/>
        <v>1.9277212941617292</v>
      </c>
      <c r="AB18" s="10">
        <f t="shared" si="15"/>
        <v>0</v>
      </c>
      <c r="AC18" s="10">
        <f t="shared" si="16"/>
        <v>-2.8915819412425257</v>
      </c>
    </row>
    <row r="19" spans="1:29" x14ac:dyDescent="0.3">
      <c r="A19" s="8">
        <v>800</v>
      </c>
      <c r="B19" s="7">
        <v>20.100000000000001</v>
      </c>
      <c r="C19" s="7">
        <v>30.1</v>
      </c>
      <c r="D19" s="7">
        <v>40.1</v>
      </c>
      <c r="E19" s="7">
        <v>50</v>
      </c>
      <c r="F19" s="7">
        <v>59.9</v>
      </c>
      <c r="G19" s="7">
        <v>69.8</v>
      </c>
      <c r="H19" s="7">
        <v>79.7</v>
      </c>
      <c r="I19" s="7">
        <v>89.6</v>
      </c>
      <c r="K19" s="2">
        <v>800</v>
      </c>
      <c r="L19">
        <f t="shared" si="3"/>
        <v>-0.39999999999999858</v>
      </c>
      <c r="M19">
        <f t="shared" si="4"/>
        <v>-0.39999999999999858</v>
      </c>
      <c r="N19">
        <f t="shared" si="5"/>
        <v>-0.39999999999999858</v>
      </c>
      <c r="O19">
        <f t="shared" si="6"/>
        <v>-0.29999999999999716</v>
      </c>
      <c r="P19">
        <f t="shared" si="7"/>
        <v>-0.19999999999999574</v>
      </c>
      <c r="Q19">
        <f t="shared" si="8"/>
        <v>-9.9999999999994316E-2</v>
      </c>
      <c r="R19">
        <f t="shared" si="9"/>
        <v>0</v>
      </c>
      <c r="S19">
        <f t="shared" si="10"/>
        <v>0.10000000000000853</v>
      </c>
      <c r="U19" s="8">
        <v>800</v>
      </c>
      <c r="V19" s="10">
        <f t="shared" si="11"/>
        <v>4.1275404634064605</v>
      </c>
      <c r="W19" s="10">
        <f t="shared" si="12"/>
        <v>4.1275404634064605</v>
      </c>
      <c r="X19" s="10">
        <f t="shared" si="0"/>
        <v>4.1275404634064605</v>
      </c>
      <c r="Y19" s="10">
        <f t="shared" si="1"/>
        <v>3.095655347554827</v>
      </c>
      <c r="Z19" s="10">
        <f t="shared" si="13"/>
        <v>2.0637702317031938</v>
      </c>
      <c r="AA19" s="10">
        <f t="shared" si="14"/>
        <v>1.0318851158515601</v>
      </c>
      <c r="AB19" s="10">
        <f t="shared" si="15"/>
        <v>0</v>
      </c>
      <c r="AC19" s="10">
        <f t="shared" si="16"/>
        <v>-1.0318851158517068</v>
      </c>
    </row>
    <row r="20" spans="1:29" x14ac:dyDescent="0.3">
      <c r="A20" s="8">
        <v>1000</v>
      </c>
      <c r="B20" s="7">
        <v>20</v>
      </c>
      <c r="C20" s="7">
        <v>30</v>
      </c>
      <c r="D20" s="7">
        <v>40</v>
      </c>
      <c r="E20" s="7">
        <v>50</v>
      </c>
      <c r="F20" s="7">
        <v>60</v>
      </c>
      <c r="G20" s="7">
        <v>70</v>
      </c>
      <c r="H20" s="7">
        <v>80</v>
      </c>
      <c r="I20" s="7">
        <v>90</v>
      </c>
      <c r="K20" s="1">
        <v>1000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U20" s="8">
        <v>1000</v>
      </c>
      <c r="V20" s="10">
        <f t="shared" si="11"/>
        <v>10.318851158516189</v>
      </c>
      <c r="W20" s="10">
        <f t="shared" si="12"/>
        <v>9.2869660426645542</v>
      </c>
      <c r="X20" s="10">
        <f t="shared" si="0"/>
        <v>7.2231958109613608</v>
      </c>
      <c r="Y20" s="10">
        <f t="shared" si="1"/>
        <v>5.1594255792580945</v>
      </c>
      <c r="Z20" s="10">
        <f t="shared" si="13"/>
        <v>3.095655347554827</v>
      </c>
      <c r="AA20" s="10">
        <f t="shared" si="14"/>
        <v>2.0637702317032671</v>
      </c>
      <c r="AB20" s="10">
        <f t="shared" si="15"/>
        <v>0</v>
      </c>
      <c r="AC20" s="10">
        <f t="shared" si="16"/>
        <v>-1.0318851158515601</v>
      </c>
    </row>
    <row r="21" spans="1:29" x14ac:dyDescent="0.3">
      <c r="A21" s="8">
        <v>1250</v>
      </c>
      <c r="B21" s="7">
        <v>21.5</v>
      </c>
      <c r="C21" s="7">
        <v>31.6</v>
      </c>
      <c r="D21" s="7">
        <v>41.8</v>
      </c>
      <c r="E21" s="7">
        <v>52</v>
      </c>
      <c r="F21" s="7">
        <v>62.2</v>
      </c>
      <c r="G21" s="7">
        <v>72.3</v>
      </c>
      <c r="H21" s="7">
        <v>82.5</v>
      </c>
      <c r="I21" s="7">
        <v>92.6</v>
      </c>
      <c r="K21" s="2">
        <v>1250</v>
      </c>
      <c r="L21">
        <f t="shared" si="3"/>
        <v>1</v>
      </c>
      <c r="M21">
        <f t="shared" si="4"/>
        <v>0.89999999999999858</v>
      </c>
      <c r="N21">
        <f t="shared" si="5"/>
        <v>0.70000000000000284</v>
      </c>
      <c r="O21">
        <f t="shared" si="6"/>
        <v>0.5</v>
      </c>
      <c r="P21">
        <f t="shared" si="7"/>
        <v>0.29999999999999716</v>
      </c>
      <c r="Q21">
        <f t="shared" si="8"/>
        <v>0.20000000000000284</v>
      </c>
      <c r="R21">
        <f t="shared" si="9"/>
        <v>0</v>
      </c>
      <c r="S21">
        <f t="shared" si="10"/>
        <v>-9.9999999999994316E-2</v>
      </c>
      <c r="U21" s="8">
        <v>1250</v>
      </c>
      <c r="V21" s="10">
        <f t="shared" si="11"/>
        <v>12.125737972595838</v>
      </c>
      <c r="W21" s="10">
        <f t="shared" si="12"/>
        <v>7.4619925985205313</v>
      </c>
      <c r="X21" s="10">
        <f t="shared" si="0"/>
        <v>4.6637453740753072</v>
      </c>
      <c r="Y21" s="10">
        <f t="shared" si="1"/>
        <v>2.7982472244452241</v>
      </c>
      <c r="Z21" s="10">
        <f t="shared" si="13"/>
        <v>1.8654981496301493</v>
      </c>
      <c r="AA21" s="10">
        <f t="shared" si="14"/>
        <v>0</v>
      </c>
      <c r="AB21" s="10">
        <f t="shared" si="15"/>
        <v>0</v>
      </c>
      <c r="AC21" s="10">
        <f t="shared" si="16"/>
        <v>-1.8654981496301493</v>
      </c>
    </row>
    <row r="22" spans="1:29" x14ac:dyDescent="0.3">
      <c r="A22" s="8">
        <v>1600</v>
      </c>
      <c r="B22" s="7">
        <v>21.4</v>
      </c>
      <c r="C22" s="7">
        <v>32</v>
      </c>
      <c r="D22" s="7">
        <v>42.5</v>
      </c>
      <c r="E22" s="7">
        <v>52.9</v>
      </c>
      <c r="F22" s="7">
        <v>63.2</v>
      </c>
      <c r="G22" s="7">
        <v>73.5</v>
      </c>
      <c r="H22" s="7">
        <v>83.7</v>
      </c>
      <c r="I22" s="7">
        <v>94</v>
      </c>
      <c r="K22" s="1">
        <v>1600</v>
      </c>
      <c r="L22">
        <f t="shared" si="3"/>
        <v>2.3000000000000043</v>
      </c>
      <c r="M22">
        <f t="shared" si="4"/>
        <v>1.7000000000000028</v>
      </c>
      <c r="N22">
        <f t="shared" si="5"/>
        <v>1.2000000000000028</v>
      </c>
      <c r="O22">
        <f t="shared" si="6"/>
        <v>0.80000000000000426</v>
      </c>
      <c r="P22">
        <f t="shared" si="7"/>
        <v>0.5</v>
      </c>
      <c r="Q22">
        <f t="shared" si="8"/>
        <v>0.20000000000000284</v>
      </c>
      <c r="R22">
        <f t="shared" si="9"/>
        <v>0</v>
      </c>
      <c r="S22">
        <f t="shared" si="10"/>
        <v>-0.29999999999999716</v>
      </c>
      <c r="U22" s="8">
        <v>1600</v>
      </c>
      <c r="V22" s="10">
        <f t="shared" si="11"/>
        <v>1.0318851158514821</v>
      </c>
      <c r="W22" s="10">
        <f t="shared" si="12"/>
        <v>1.0318851158515554</v>
      </c>
      <c r="X22" s="10">
        <f t="shared" si="0"/>
        <v>2.0637702317031108</v>
      </c>
      <c r="Y22" s="10">
        <f t="shared" si="1"/>
        <v>2.0637702317031108</v>
      </c>
      <c r="Z22" s="10">
        <f t="shared" si="13"/>
        <v>1.0318851158515554</v>
      </c>
      <c r="AA22" s="10">
        <f t="shared" si="14"/>
        <v>1.0318851158515554</v>
      </c>
      <c r="AB22" s="10">
        <f t="shared" si="15"/>
        <v>0</v>
      </c>
      <c r="AC22" s="10">
        <f t="shared" si="16"/>
        <v>-1.4663969464146676E-13</v>
      </c>
    </row>
    <row r="23" spans="1:29" x14ac:dyDescent="0.3">
      <c r="A23" s="8">
        <v>2000</v>
      </c>
      <c r="B23" s="7">
        <v>18.2</v>
      </c>
      <c r="C23" s="7">
        <v>28.8</v>
      </c>
      <c r="D23" s="7">
        <v>39.200000000000003</v>
      </c>
      <c r="E23" s="7">
        <v>49.6</v>
      </c>
      <c r="F23" s="7">
        <v>60</v>
      </c>
      <c r="G23" s="7">
        <v>70.3</v>
      </c>
      <c r="H23" s="7">
        <v>80.599999999999994</v>
      </c>
      <c r="I23" s="7">
        <v>90.9</v>
      </c>
      <c r="K23" s="2">
        <v>2000</v>
      </c>
      <c r="L23">
        <f t="shared" si="3"/>
        <v>2.3999999999999915</v>
      </c>
      <c r="M23">
        <f t="shared" si="4"/>
        <v>1.7999999999999972</v>
      </c>
      <c r="N23">
        <f t="shared" si="5"/>
        <v>1.3999999999999915</v>
      </c>
      <c r="O23">
        <f t="shared" si="6"/>
        <v>0.99999999999999289</v>
      </c>
      <c r="P23">
        <f t="shared" si="7"/>
        <v>0.59999999999999432</v>
      </c>
      <c r="Q23">
        <f t="shared" si="8"/>
        <v>0.29999999999999716</v>
      </c>
      <c r="R23">
        <f t="shared" si="9"/>
        <v>0</v>
      </c>
      <c r="S23">
        <f t="shared" si="10"/>
        <v>-0.30000000000001137</v>
      </c>
      <c r="U23" s="8">
        <v>2000</v>
      </c>
      <c r="V23" s="10">
        <f t="shared" si="11"/>
        <v>1.0318851158517801</v>
      </c>
      <c r="W23" s="10">
        <f t="shared" si="12"/>
        <v>1.0318851158517068</v>
      </c>
      <c r="X23" s="10">
        <f t="shared" si="0"/>
        <v>1.4663969464146744E-13</v>
      </c>
      <c r="Y23" s="10">
        <f t="shared" si="1"/>
        <v>1.4663969464146744E-13</v>
      </c>
      <c r="Z23" s="10">
        <f t="shared" si="13"/>
        <v>1.4663969464146744E-13</v>
      </c>
      <c r="AA23" s="10">
        <f t="shared" si="14"/>
        <v>1.4663969464146744E-13</v>
      </c>
      <c r="AB23" s="10">
        <f t="shared" si="15"/>
        <v>0</v>
      </c>
      <c r="AC23" s="10">
        <f t="shared" si="16"/>
        <v>1.4663969464146744E-13</v>
      </c>
    </row>
    <row r="24" spans="1:29" x14ac:dyDescent="0.3">
      <c r="A24" s="8">
        <v>2500</v>
      </c>
      <c r="B24" s="7">
        <v>15.4</v>
      </c>
      <c r="C24" s="7">
        <v>26</v>
      </c>
      <c r="D24" s="7">
        <v>36.5</v>
      </c>
      <c r="E24" s="7">
        <v>46.9</v>
      </c>
      <c r="F24" s="7">
        <v>57.3</v>
      </c>
      <c r="G24" s="7">
        <v>67.599999999999994</v>
      </c>
      <c r="H24" s="7">
        <v>77.900000000000006</v>
      </c>
      <c r="I24" s="7">
        <v>88.2</v>
      </c>
      <c r="K24" s="1">
        <v>2500</v>
      </c>
      <c r="L24">
        <f t="shared" si="3"/>
        <v>2.5000000000000071</v>
      </c>
      <c r="M24">
        <f t="shared" si="4"/>
        <v>1.9000000000000057</v>
      </c>
      <c r="N24">
        <f t="shared" si="5"/>
        <v>1.4000000000000057</v>
      </c>
      <c r="O24">
        <f t="shared" si="6"/>
        <v>1.0000000000000071</v>
      </c>
      <c r="P24">
        <f t="shared" si="7"/>
        <v>0.60000000000000853</v>
      </c>
      <c r="Q24">
        <f t="shared" si="8"/>
        <v>0.30000000000001137</v>
      </c>
      <c r="R24">
        <f t="shared" si="9"/>
        <v>0</v>
      </c>
      <c r="S24">
        <f t="shared" si="10"/>
        <v>-0.29999999999999716</v>
      </c>
      <c r="U24" s="8">
        <v>2500</v>
      </c>
      <c r="V24" s="10">
        <f t="shared" si="11"/>
        <v>2.9889246855101095</v>
      </c>
      <c r="W24" s="10">
        <f t="shared" si="12"/>
        <v>1.9926164570066924</v>
      </c>
      <c r="X24" s="10">
        <f t="shared" si="0"/>
        <v>0.99630822850327538</v>
      </c>
      <c r="Y24" s="10">
        <f t="shared" si="1"/>
        <v>-1.4158391486822138E-13</v>
      </c>
      <c r="Z24" s="10">
        <f t="shared" si="13"/>
        <v>0.99630822850327538</v>
      </c>
      <c r="AA24" s="10">
        <f t="shared" si="14"/>
        <v>-1.4158391486822138E-13</v>
      </c>
      <c r="AB24" s="10">
        <f t="shared" si="15"/>
        <v>0</v>
      </c>
      <c r="AC24" s="10">
        <f t="shared" si="16"/>
        <v>-1.4158391486822138E-13</v>
      </c>
    </row>
    <row r="25" spans="1:29" x14ac:dyDescent="0.3">
      <c r="A25" s="8">
        <v>3150</v>
      </c>
      <c r="B25" s="7">
        <v>14.3</v>
      </c>
      <c r="C25" s="7">
        <v>25</v>
      </c>
      <c r="D25" s="7">
        <v>35.6</v>
      </c>
      <c r="E25" s="7">
        <v>46.1</v>
      </c>
      <c r="F25" s="7">
        <v>56.4</v>
      </c>
      <c r="G25" s="7">
        <v>66.8</v>
      </c>
      <c r="H25" s="7">
        <v>77.099999999999994</v>
      </c>
      <c r="I25" s="7">
        <v>87.4</v>
      </c>
      <c r="K25" s="2">
        <v>3150</v>
      </c>
      <c r="L25">
        <f t="shared" si="3"/>
        <v>2.7999999999999972</v>
      </c>
      <c r="M25">
        <f t="shared" si="4"/>
        <v>2.0999999999999943</v>
      </c>
      <c r="N25">
        <f t="shared" si="5"/>
        <v>1.4999999999999929</v>
      </c>
      <c r="O25">
        <f t="shared" si="6"/>
        <v>0.99999999999999289</v>
      </c>
      <c r="P25">
        <f t="shared" si="7"/>
        <v>0.69999999999999574</v>
      </c>
      <c r="Q25">
        <f t="shared" si="8"/>
        <v>0.29999999999999716</v>
      </c>
      <c r="R25">
        <f t="shared" si="9"/>
        <v>0</v>
      </c>
      <c r="S25">
        <f t="shared" si="10"/>
        <v>-0.30000000000001137</v>
      </c>
      <c r="U25" s="8">
        <v>3150</v>
      </c>
      <c r="V25" s="10">
        <f t="shared" si="11"/>
        <v>3.85544258832339</v>
      </c>
      <c r="W25" s="10">
        <f t="shared" si="12"/>
        <v>1.9277212941617292</v>
      </c>
      <c r="X25" s="10">
        <f t="shared" si="0"/>
        <v>1.9277212941617292</v>
      </c>
      <c r="Y25" s="10">
        <f t="shared" si="1"/>
        <v>1.9277212941617292</v>
      </c>
      <c r="Z25" s="10">
        <f t="shared" si="13"/>
        <v>0</v>
      </c>
      <c r="AA25" s="10">
        <f t="shared" si="14"/>
        <v>0</v>
      </c>
      <c r="AB25" s="10">
        <f t="shared" si="15"/>
        <v>0</v>
      </c>
      <c r="AC25" s="10">
        <f t="shared" si="16"/>
        <v>-0.96386064708079622</v>
      </c>
    </row>
    <row r="26" spans="1:29" x14ac:dyDescent="0.3">
      <c r="A26" s="8">
        <v>4000</v>
      </c>
      <c r="B26" s="7">
        <v>15.1</v>
      </c>
      <c r="C26" s="7">
        <v>26</v>
      </c>
      <c r="D26" s="7">
        <v>36.6</v>
      </c>
      <c r="E26" s="7">
        <v>47.1</v>
      </c>
      <c r="F26" s="7">
        <v>57.6</v>
      </c>
      <c r="G26" s="7">
        <v>68</v>
      </c>
      <c r="H26" s="7">
        <v>78.3</v>
      </c>
      <c r="I26" s="7">
        <v>88.7</v>
      </c>
      <c r="K26" s="1">
        <v>4000</v>
      </c>
      <c r="L26">
        <f t="shared" si="3"/>
        <v>3.1999999999999957</v>
      </c>
      <c r="M26">
        <f t="shared" si="4"/>
        <v>2.2999999999999972</v>
      </c>
      <c r="N26">
        <f t="shared" si="5"/>
        <v>1.6999999999999957</v>
      </c>
      <c r="O26">
        <f t="shared" si="6"/>
        <v>1.1999999999999957</v>
      </c>
      <c r="P26">
        <f t="shared" si="7"/>
        <v>0.69999999999999574</v>
      </c>
      <c r="Q26">
        <f t="shared" si="8"/>
        <v>0.29999999999999716</v>
      </c>
      <c r="R26">
        <f t="shared" si="9"/>
        <v>0</v>
      </c>
      <c r="S26">
        <f t="shared" si="10"/>
        <v>-0.40000000000000568</v>
      </c>
      <c r="U26" s="8">
        <v>4000</v>
      </c>
      <c r="V26" s="10">
        <f t="shared" si="11"/>
        <v>-2.0637702317032671</v>
      </c>
      <c r="W26" s="10">
        <f t="shared" si="12"/>
        <v>-1.0318851158516336</v>
      </c>
      <c r="X26" s="10">
        <f t="shared" si="0"/>
        <v>-1.0318851158516336</v>
      </c>
      <c r="Y26" s="10">
        <f t="shared" si="1"/>
        <v>-1.0318851158516336</v>
      </c>
      <c r="Z26" s="10">
        <f t="shared" si="13"/>
        <v>0</v>
      </c>
      <c r="AA26" s="10">
        <f t="shared" si="14"/>
        <v>0</v>
      </c>
      <c r="AB26" s="10">
        <f t="shared" si="15"/>
        <v>0</v>
      </c>
      <c r="AC26" s="10">
        <f t="shared" si="16"/>
        <v>4.1275404634065342</v>
      </c>
    </row>
    <row r="27" spans="1:29" x14ac:dyDescent="0.3">
      <c r="A27" s="8">
        <v>5000</v>
      </c>
      <c r="B27" s="7">
        <v>18.600000000000001</v>
      </c>
      <c r="C27" s="7">
        <v>29.4</v>
      </c>
      <c r="D27" s="7">
        <v>40</v>
      </c>
      <c r="E27" s="7">
        <v>50.5</v>
      </c>
      <c r="F27" s="7">
        <v>60.9</v>
      </c>
      <c r="G27" s="7">
        <v>71.3</v>
      </c>
      <c r="H27" s="7">
        <v>81.599999999999994</v>
      </c>
      <c r="I27" s="7"/>
      <c r="K27" s="2">
        <v>5000</v>
      </c>
      <c r="L27">
        <f t="shared" si="3"/>
        <v>2.9999999999999929</v>
      </c>
      <c r="M27">
        <f t="shared" si="4"/>
        <v>2.1999999999999957</v>
      </c>
      <c r="N27">
        <f t="shared" si="5"/>
        <v>1.5999999999999943</v>
      </c>
      <c r="O27">
        <f t="shared" si="6"/>
        <v>1.0999999999999943</v>
      </c>
      <c r="P27">
        <f t="shared" si="7"/>
        <v>0.69999999999999574</v>
      </c>
      <c r="Q27">
        <f t="shared" si="8"/>
        <v>0.29999999999999716</v>
      </c>
      <c r="R27">
        <f t="shared" si="9"/>
        <v>0</v>
      </c>
      <c r="U27" s="8">
        <v>5000</v>
      </c>
      <c r="V27" s="10">
        <f t="shared" si="11"/>
        <v>-11.955698742040791</v>
      </c>
      <c r="W27" s="10">
        <f t="shared" si="12"/>
        <v>-8.9667740565306122</v>
      </c>
      <c r="X27" s="10">
        <f t="shared" si="0"/>
        <v>-5.9778493710203602</v>
      </c>
      <c r="Y27" s="10">
        <f t="shared" si="1"/>
        <v>-3.9852329140135971</v>
      </c>
      <c r="Z27" s="10">
        <f t="shared" si="13"/>
        <v>-2.9889246855102511</v>
      </c>
      <c r="AA27" s="10">
        <f t="shared" si="14"/>
        <v>-0.99630822850334622</v>
      </c>
      <c r="AB27" s="10">
        <f t="shared" si="15"/>
        <v>0</v>
      </c>
      <c r="AC27" s="10"/>
    </row>
    <row r="28" spans="1:29" x14ac:dyDescent="0.3">
      <c r="A28" s="8">
        <v>6300</v>
      </c>
      <c r="B28" s="7">
        <v>25</v>
      </c>
      <c r="C28" s="7">
        <v>35.5</v>
      </c>
      <c r="D28" s="7">
        <v>45.8</v>
      </c>
      <c r="E28" s="7">
        <v>56.1</v>
      </c>
      <c r="F28" s="7">
        <v>66.400000000000006</v>
      </c>
      <c r="G28" s="7">
        <v>76.599999999999994</v>
      </c>
      <c r="H28" s="7">
        <v>86.8</v>
      </c>
      <c r="I28" s="7"/>
      <c r="K28" s="1">
        <v>6300</v>
      </c>
      <c r="L28">
        <f t="shared" si="3"/>
        <v>1.7999999999999972</v>
      </c>
      <c r="M28">
        <f t="shared" si="4"/>
        <v>1.2999999999999972</v>
      </c>
      <c r="N28">
        <f t="shared" si="5"/>
        <v>1</v>
      </c>
      <c r="O28">
        <f t="shared" si="6"/>
        <v>0.69999999999999574</v>
      </c>
      <c r="P28">
        <f t="shared" si="7"/>
        <v>0.39999999999999147</v>
      </c>
      <c r="Q28">
        <f t="shared" si="8"/>
        <v>0.20000000000000284</v>
      </c>
      <c r="R28">
        <f t="shared" si="9"/>
        <v>0</v>
      </c>
      <c r="U28" s="8">
        <v>6300</v>
      </c>
      <c r="V28" s="10">
        <f t="shared" si="11"/>
        <v>-18.313352294536084</v>
      </c>
      <c r="W28" s="10">
        <f t="shared" si="12"/>
        <v>-15.42177035329356</v>
      </c>
      <c r="X28" s="10">
        <f t="shared" si="0"/>
        <v>-13.494049059131831</v>
      </c>
      <c r="Y28" s="10">
        <f t="shared" si="1"/>
        <v>-10.602467117889237</v>
      </c>
      <c r="Z28" s="10">
        <f t="shared" si="13"/>
        <v>-6.7470245295658469</v>
      </c>
      <c r="AA28" s="10">
        <f t="shared" si="14"/>
        <v>-2.8915819412425257</v>
      </c>
      <c r="AB28" s="10">
        <f t="shared" si="15"/>
        <v>0</v>
      </c>
      <c r="AC28" s="10"/>
    </row>
    <row r="29" spans="1:29" x14ac:dyDescent="0.3">
      <c r="A29" s="8">
        <v>8000</v>
      </c>
      <c r="B29" s="7">
        <v>31.5</v>
      </c>
      <c r="C29" s="7">
        <v>41.7</v>
      </c>
      <c r="D29" s="7">
        <v>51.8</v>
      </c>
      <c r="E29" s="7">
        <v>61.8</v>
      </c>
      <c r="F29" s="7">
        <v>71.7</v>
      </c>
      <c r="G29" s="7">
        <v>81.5</v>
      </c>
      <c r="H29" s="7">
        <v>91.4</v>
      </c>
      <c r="I29" s="7"/>
      <c r="K29" s="2">
        <v>8000</v>
      </c>
      <c r="L29">
        <f t="shared" si="3"/>
        <v>-9.9999999999994316E-2</v>
      </c>
      <c r="M29">
        <f t="shared" si="4"/>
        <v>-0.29999999999999716</v>
      </c>
      <c r="N29">
        <f t="shared" si="5"/>
        <v>-0.39999999999999147</v>
      </c>
      <c r="O29">
        <f t="shared" si="6"/>
        <v>-0.39999999999999147</v>
      </c>
      <c r="P29">
        <f t="shared" si="7"/>
        <v>-0.29999999999999716</v>
      </c>
      <c r="Q29">
        <f t="shared" si="8"/>
        <v>-9.9999999999994316E-2</v>
      </c>
      <c r="R29">
        <f t="shared" si="9"/>
        <v>0</v>
      </c>
      <c r="U29" s="8">
        <v>8000</v>
      </c>
      <c r="V29" s="10">
        <f t="shared" si="11"/>
        <v>-26.829013012142106</v>
      </c>
      <c r="W29" s="10">
        <f t="shared" si="12"/>
        <v>-26.829013012142106</v>
      </c>
      <c r="X29" s="10">
        <f t="shared" si="0"/>
        <v>-22.701472548735644</v>
      </c>
      <c r="Y29" s="10">
        <f t="shared" si="1"/>
        <v>-17.54204696947755</v>
      </c>
      <c r="Z29" s="10">
        <f t="shared" si="13"/>
        <v>-12.382621390219455</v>
      </c>
      <c r="AA29" s="10">
        <f t="shared" si="14"/>
        <v>-7.2231958109613608</v>
      </c>
      <c r="AB29" s="10">
        <f t="shared" si="15"/>
        <v>0</v>
      </c>
      <c r="AC29" s="10"/>
    </row>
    <row r="30" spans="1:29" x14ac:dyDescent="0.3">
      <c r="A30" s="8">
        <v>10000</v>
      </c>
      <c r="B30" s="7">
        <v>34.4</v>
      </c>
      <c r="C30" s="7">
        <v>44.6</v>
      </c>
      <c r="D30" s="7">
        <v>54.3</v>
      </c>
      <c r="E30" s="7">
        <v>63.8</v>
      </c>
      <c r="F30" s="7">
        <v>73.2</v>
      </c>
      <c r="G30" s="7">
        <v>82.5</v>
      </c>
      <c r="H30" s="7">
        <v>91.7</v>
      </c>
      <c r="I30" s="7"/>
      <c r="K30" s="1">
        <v>10000</v>
      </c>
      <c r="L30">
        <f t="shared" si="3"/>
        <v>-2.6999999999999957</v>
      </c>
      <c r="M30">
        <f t="shared" si="4"/>
        <v>-2.8999999999999986</v>
      </c>
      <c r="N30">
        <f t="shared" si="5"/>
        <v>-2.5999999999999943</v>
      </c>
      <c r="O30">
        <f t="shared" si="6"/>
        <v>-2.0999999999999943</v>
      </c>
      <c r="P30">
        <f t="shared" si="7"/>
        <v>-1.5</v>
      </c>
      <c r="Q30">
        <f t="shared" si="8"/>
        <v>-0.79999999999999716</v>
      </c>
      <c r="R30">
        <f t="shared" si="9"/>
        <v>0</v>
      </c>
      <c r="U30" s="8">
        <v>10000</v>
      </c>
      <c r="V30" s="10">
        <f t="shared" si="11"/>
        <v>-50.562370676729309</v>
      </c>
      <c r="W30" s="10">
        <f t="shared" si="12"/>
        <v>-43.339174865767944</v>
      </c>
      <c r="X30" s="10">
        <f t="shared" si="0"/>
        <v>-36.115979054806658</v>
      </c>
      <c r="Y30" s="10">
        <f t="shared" si="1"/>
        <v>-26.829013012142106</v>
      </c>
      <c r="Z30" s="10">
        <f>(P31-P30)/(LOG10(U31)-LOG10(U30))</f>
        <v>-17.542046969477404</v>
      </c>
      <c r="AA30" s="10">
        <f t="shared" si="14"/>
        <v>-8.255080926812921</v>
      </c>
      <c r="AB30" s="10">
        <f t="shared" si="15"/>
        <v>0</v>
      </c>
      <c r="AC30" s="10"/>
    </row>
    <row r="31" spans="1:29" x14ac:dyDescent="0.3">
      <c r="A31" s="8">
        <v>12500</v>
      </c>
      <c r="B31" s="7">
        <v>33</v>
      </c>
      <c r="C31" s="7">
        <v>42.5</v>
      </c>
      <c r="D31" s="7">
        <v>51.5</v>
      </c>
      <c r="E31" s="7">
        <v>60.1</v>
      </c>
      <c r="F31" s="7">
        <v>68.599999999999994</v>
      </c>
      <c r="G31" s="7">
        <v>77</v>
      </c>
      <c r="H31" s="7">
        <v>85.4</v>
      </c>
      <c r="I31" s="7"/>
      <c r="K31" s="2">
        <v>12500</v>
      </c>
      <c r="L31">
        <f t="shared" si="3"/>
        <v>-7.5999999999999943</v>
      </c>
      <c r="M31">
        <f t="shared" si="4"/>
        <v>-7.0999999999999943</v>
      </c>
      <c r="N31">
        <f t="shared" si="5"/>
        <v>-6.0999999999999943</v>
      </c>
      <c r="O31">
        <f t="shared" si="6"/>
        <v>-4.6999999999999957</v>
      </c>
      <c r="P31">
        <f t="shared" si="7"/>
        <v>-3.1999999999999886</v>
      </c>
      <c r="Q31">
        <f t="shared" si="8"/>
        <v>-1.5999999999999943</v>
      </c>
      <c r="R31">
        <f t="shared" si="9"/>
        <v>0</v>
      </c>
      <c r="U31" s="7">
        <v>12500</v>
      </c>
      <c r="V31" s="7" t="s">
        <v>13</v>
      </c>
      <c r="W31" s="7" t="s">
        <v>13</v>
      </c>
      <c r="X31" s="11" t="s">
        <v>13</v>
      </c>
      <c r="Y31" s="11" t="s">
        <v>13</v>
      </c>
      <c r="Z31" s="11" t="s">
        <v>13</v>
      </c>
      <c r="AA31" s="11" t="s">
        <v>13</v>
      </c>
      <c r="AB31" s="10" t="s">
        <v>13</v>
      </c>
      <c r="AC31" s="11"/>
    </row>
    <row r="62" spans="1:39" x14ac:dyDescent="0.3">
      <c r="A62" s="3" t="s">
        <v>9</v>
      </c>
      <c r="B62" s="3"/>
      <c r="C62" s="3"/>
      <c r="K62" s="3" t="s">
        <v>10</v>
      </c>
      <c r="L62" s="3"/>
      <c r="M62" s="3"/>
      <c r="U62" s="3" t="s">
        <v>8</v>
      </c>
      <c r="V62" s="3"/>
      <c r="W62" s="3"/>
      <c r="AE62" s="3" t="s">
        <v>14</v>
      </c>
    </row>
    <row r="63" spans="1:39" ht="15" thickBot="1" x14ac:dyDescent="0.35">
      <c r="A63" s="8" t="s">
        <v>0</v>
      </c>
      <c r="B63" s="7" t="s">
        <v>11</v>
      </c>
      <c r="C63" s="7" t="s">
        <v>12</v>
      </c>
      <c r="D63" s="7" t="s">
        <v>1</v>
      </c>
      <c r="E63" s="7" t="s">
        <v>2</v>
      </c>
      <c r="F63" s="7" t="s">
        <v>3</v>
      </c>
      <c r="G63" s="7" t="s">
        <v>4</v>
      </c>
      <c r="H63" s="7" t="s">
        <v>5</v>
      </c>
      <c r="I63" s="7" t="s">
        <v>6</v>
      </c>
      <c r="K63" s="4" t="s">
        <v>0</v>
      </c>
      <c r="L63" s="4" t="s">
        <v>11</v>
      </c>
      <c r="M63" s="4" t="s">
        <v>12</v>
      </c>
      <c r="N63" s="4" t="s">
        <v>1</v>
      </c>
      <c r="O63" s="4" t="s">
        <v>2</v>
      </c>
      <c r="P63" s="4" t="s">
        <v>3</v>
      </c>
      <c r="Q63" s="4" t="s">
        <v>4</v>
      </c>
      <c r="R63" s="4" t="s">
        <v>7</v>
      </c>
      <c r="S63" s="5" t="s">
        <v>6</v>
      </c>
      <c r="U63" s="7" t="s">
        <v>0</v>
      </c>
      <c r="V63" s="7" t="s">
        <v>11</v>
      </c>
      <c r="W63" s="7" t="s">
        <v>12</v>
      </c>
      <c r="X63" s="7" t="s">
        <v>1</v>
      </c>
      <c r="Y63" s="7" t="s">
        <v>2</v>
      </c>
      <c r="Z63" s="7" t="s">
        <v>3</v>
      </c>
      <c r="AA63" s="7" t="s">
        <v>4</v>
      </c>
      <c r="AB63" s="7" t="s">
        <v>7</v>
      </c>
      <c r="AC63" s="7" t="s">
        <v>6</v>
      </c>
      <c r="AE63" s="12" t="s">
        <v>0</v>
      </c>
      <c r="AF63" s="12" t="s">
        <v>11</v>
      </c>
      <c r="AG63" s="12" t="s">
        <v>12</v>
      </c>
      <c r="AH63" s="12" t="s">
        <v>1</v>
      </c>
      <c r="AI63" s="12" t="s">
        <v>2</v>
      </c>
      <c r="AJ63" s="12" t="s">
        <v>3</v>
      </c>
      <c r="AK63" s="12" t="s">
        <v>4</v>
      </c>
      <c r="AL63" s="12" t="s">
        <v>7</v>
      </c>
      <c r="AM63" s="12" t="s">
        <v>6</v>
      </c>
    </row>
    <row r="64" spans="1:39" x14ac:dyDescent="0.3">
      <c r="A64" s="8">
        <v>20</v>
      </c>
      <c r="B64" s="7">
        <v>89.6</v>
      </c>
      <c r="C64" s="7">
        <v>94.8</v>
      </c>
      <c r="D64" s="7">
        <v>99.9</v>
      </c>
      <c r="E64" s="7">
        <v>104.7</v>
      </c>
      <c r="F64" s="7">
        <v>109.5</v>
      </c>
      <c r="G64" s="7">
        <v>114.3</v>
      </c>
      <c r="H64" s="7">
        <v>119</v>
      </c>
      <c r="I64" s="7">
        <v>123.7</v>
      </c>
      <c r="K64" s="2">
        <v>20</v>
      </c>
      <c r="L64">
        <v>30.599999999999994</v>
      </c>
      <c r="M64">
        <v>25.799999999999997</v>
      </c>
      <c r="N64">
        <v>20.900000000000006</v>
      </c>
      <c r="O64">
        <v>15.700000000000003</v>
      </c>
      <c r="P64">
        <v>10.5</v>
      </c>
      <c r="Q64">
        <v>5.2999999999999972</v>
      </c>
      <c r="R64">
        <v>0</v>
      </c>
      <c r="S64">
        <v>-5.2999999999999972</v>
      </c>
      <c r="U64" s="8">
        <v>20</v>
      </c>
      <c r="V64" s="10">
        <f>(L65-L64)/(LOG10(U65)-LOG10(U64))</f>
        <v>-21.669587432883887</v>
      </c>
      <c r="W64" s="10">
        <f>(M65-M64)/(LOG10(U65)-LOG10(U64))</f>
        <v>-15.478276737774246</v>
      </c>
      <c r="X64" s="10">
        <f t="shared" ref="X64:X91" si="19">(N65-N64)/(LOG10(U65)-LOG10(U64))</f>
        <v>-12.382621390219427</v>
      </c>
      <c r="Y64" s="10">
        <f t="shared" ref="Y64:Y91" si="20">(O65-O64)/(LOG10(U65)-LOG10(U64))</f>
        <v>-8.2550809268130489</v>
      </c>
      <c r="Z64" s="10">
        <f>(P65-P64)/(LOG10(U65)-LOG10(U64))</f>
        <v>-5.1594255792580821</v>
      </c>
      <c r="AA64" s="10">
        <f>(Q65-Q64)/(LOG10(U65)-LOG10(U64))</f>
        <v>-3.0956553475548199</v>
      </c>
      <c r="AB64" s="10">
        <f>(R65-R64)/(LOG10(U65)-LOG10(U64))</f>
        <v>0</v>
      </c>
      <c r="AC64" s="10">
        <f>(S65-S64)/(LOG10(U65)-LOG10(U64))</f>
        <v>3.0956553475548199</v>
      </c>
      <c r="AE64" t="s">
        <v>15</v>
      </c>
      <c r="AF64" s="9">
        <f t="shared" ref="AF64:AM64" si="21">AVERAGE(V64:V79)</f>
        <v>-18.8933474937702</v>
      </c>
      <c r="AG64" s="9">
        <f t="shared" si="21"/>
        <v>-15.870499969048815</v>
      </c>
      <c r="AH64" s="9">
        <f t="shared" si="21"/>
        <v>-12.80664082653683</v>
      </c>
      <c r="AI64" s="9">
        <f t="shared" si="21"/>
        <v>-9.6242435764063448</v>
      </c>
      <c r="AJ64" s="9">
        <f t="shared" si="21"/>
        <v>-6.437594796977689</v>
      </c>
      <c r="AK64" s="9">
        <f t="shared" si="21"/>
        <v>-3.2468900698712093</v>
      </c>
      <c r="AL64" s="9">
        <f t="shared" si="21"/>
        <v>0</v>
      </c>
      <c r="AM64" s="9">
        <f t="shared" si="21"/>
        <v>3.2404149851137651</v>
      </c>
    </row>
    <row r="65" spans="1:39" x14ac:dyDescent="0.3">
      <c r="A65" s="8">
        <v>25</v>
      </c>
      <c r="B65" s="7">
        <v>82.7</v>
      </c>
      <c r="C65" s="7">
        <v>88.5</v>
      </c>
      <c r="D65" s="7">
        <v>93.9</v>
      </c>
      <c r="E65" s="7">
        <v>99.1</v>
      </c>
      <c r="F65" s="7">
        <v>104.2</v>
      </c>
      <c r="G65" s="7">
        <v>109.2</v>
      </c>
      <c r="H65" s="7">
        <v>114.2</v>
      </c>
      <c r="I65" s="7">
        <v>119.2</v>
      </c>
      <c r="K65" s="1">
        <v>25</v>
      </c>
      <c r="L65">
        <v>28.5</v>
      </c>
      <c r="M65">
        <v>24.299999999999997</v>
      </c>
      <c r="N65">
        <v>19.700000000000003</v>
      </c>
      <c r="O65">
        <v>14.899999999999991</v>
      </c>
      <c r="P65">
        <v>10</v>
      </c>
      <c r="Q65">
        <v>5</v>
      </c>
      <c r="R65">
        <v>0</v>
      </c>
      <c r="S65">
        <v>-5</v>
      </c>
      <c r="U65" s="8">
        <v>25</v>
      </c>
      <c r="V65" s="10">
        <f>(L66-L65)/(LOG10(U66)-LOG10(U65))</f>
        <v>-20.922472798571448</v>
      </c>
      <c r="W65" s="10">
        <f t="shared" ref="W65:W91" si="22">(M66-M65)/(LOG10(U66)-LOG10(U65))</f>
        <v>-14.944623427550935</v>
      </c>
      <c r="X65" s="10">
        <f t="shared" si="19"/>
        <v>-10.959390513537398</v>
      </c>
      <c r="Y65" s="10">
        <f t="shared" si="20"/>
        <v>-7.9704658280270708</v>
      </c>
      <c r="Z65" s="10">
        <f t="shared" ref="Z65:Z90" si="23">(P66-P65)/(LOG10(U66)-LOG10(U65))</f>
        <v>-4.9815411425170248</v>
      </c>
      <c r="AA65" s="10">
        <f t="shared" ref="AA65:AA91" si="24">(Q66-Q65)/(LOG10(U66)-LOG10(U65))</f>
        <v>-1.9926164570066969</v>
      </c>
      <c r="AB65" s="10">
        <f t="shared" ref="AB65:AB91" si="25">(R66-R65)/(LOG10(U66)-LOG10(U65))</f>
        <v>0</v>
      </c>
      <c r="AC65" s="10">
        <f t="shared" ref="AC65:AC87" si="26">(S66-S65)/(LOG10(U66)-LOG10(U65))</f>
        <v>2.9889246855103284</v>
      </c>
      <c r="AE65" s="6" t="s">
        <v>16</v>
      </c>
      <c r="AF65" s="9">
        <f t="shared" ref="AF65:AM65" si="27">AVERAGE(V80:V87)</f>
        <v>-4.1770621085439972</v>
      </c>
      <c r="AG65" s="9">
        <f t="shared" si="27"/>
        <v>-3.2285902464514495</v>
      </c>
      <c r="AH65" s="9">
        <f t="shared" si="27"/>
        <v>-2.4962995358699693</v>
      </c>
      <c r="AI65" s="9">
        <f t="shared" si="27"/>
        <v>-1.7516168201589197</v>
      </c>
      <c r="AJ65" s="9">
        <f t="shared" si="27"/>
        <v>-1.1316396341553936</v>
      </c>
      <c r="AK65" s="9">
        <f t="shared" si="27"/>
        <v>-0.51594255792579857</v>
      </c>
      <c r="AL65" s="9">
        <f t="shared" si="27"/>
        <v>0</v>
      </c>
      <c r="AM65" s="9">
        <f t="shared" si="27"/>
        <v>9.569857062597753E-2</v>
      </c>
    </row>
    <row r="66" spans="1:39" x14ac:dyDescent="0.3">
      <c r="A66" s="8">
        <v>31.5</v>
      </c>
      <c r="B66" s="7">
        <v>76</v>
      </c>
      <c r="C66" s="7">
        <v>82.4</v>
      </c>
      <c r="D66" s="7">
        <v>88.2</v>
      </c>
      <c r="E66" s="7">
        <v>93.7</v>
      </c>
      <c r="F66" s="7">
        <v>99.1</v>
      </c>
      <c r="G66" s="7">
        <v>104.4</v>
      </c>
      <c r="H66" s="7">
        <v>109.6</v>
      </c>
      <c r="I66" s="7">
        <v>114.9</v>
      </c>
      <c r="K66" s="2">
        <v>31.5</v>
      </c>
      <c r="L66">
        <v>26.400000000000006</v>
      </c>
      <c r="M66">
        <v>22.800000000000011</v>
      </c>
      <c r="N66">
        <v>18.600000000000009</v>
      </c>
      <c r="O66">
        <v>14.100000000000009</v>
      </c>
      <c r="P66">
        <v>9.5</v>
      </c>
      <c r="Q66">
        <v>4.8000000000000114</v>
      </c>
      <c r="R66">
        <v>0</v>
      </c>
      <c r="S66">
        <v>-4.6999999999999886</v>
      </c>
      <c r="U66" s="8">
        <v>31.5</v>
      </c>
      <c r="V66" s="10">
        <f t="shared" ref="V66:V91" si="28">(L67-L66)/(LOG10(U67)-LOG10(U66))</f>
        <v>-17.349491647455327</v>
      </c>
      <c r="W66" s="10">
        <f t="shared" si="22"/>
        <v>-15.421770353293731</v>
      </c>
      <c r="X66" s="10">
        <f t="shared" si="19"/>
        <v>-12.530188412051199</v>
      </c>
      <c r="Y66" s="10">
        <f t="shared" si="20"/>
        <v>-8.6747458237277311</v>
      </c>
      <c r="Z66" s="10">
        <f t="shared" si="23"/>
        <v>-5.7831638824850637</v>
      </c>
      <c r="AA66" s="10">
        <f t="shared" si="24"/>
        <v>-2.8915819412426687</v>
      </c>
      <c r="AB66" s="10">
        <f t="shared" si="25"/>
        <v>0</v>
      </c>
      <c r="AC66" s="10">
        <f t="shared" si="26"/>
        <v>2.8915819412425319</v>
      </c>
      <c r="AE66" t="s">
        <v>17</v>
      </c>
      <c r="AF66" s="9">
        <f t="shared" ref="AF66:AM66" si="29">AVERAGE(V88:V91)</f>
        <v>26.915108681362071</v>
      </c>
      <c r="AG66" s="9">
        <f t="shared" si="29"/>
        <v>23.639183071933555</v>
      </c>
      <c r="AH66" s="9">
        <f t="shared" si="29"/>
        <v>19.572337508423622</v>
      </c>
      <c r="AI66" s="9">
        <f t="shared" si="29"/>
        <v>14.739690003380622</v>
      </c>
      <c r="AJ66" s="9">
        <f t="shared" si="29"/>
        <v>9.9151543936932391</v>
      </c>
      <c r="AK66" s="9">
        <f t="shared" si="29"/>
        <v>4.8415417268800383</v>
      </c>
      <c r="AL66" s="9">
        <f t="shared" si="29"/>
        <v>0</v>
      </c>
      <c r="AM66" s="9" t="e">
        <f t="shared" si="29"/>
        <v>#DIV/0!</v>
      </c>
    </row>
    <row r="67" spans="1:39" x14ac:dyDescent="0.3">
      <c r="A67" s="8">
        <v>40</v>
      </c>
      <c r="B67" s="7">
        <v>69.900000000000006</v>
      </c>
      <c r="C67" s="7">
        <v>76.5</v>
      </c>
      <c r="D67" s="7">
        <v>82.6</v>
      </c>
      <c r="E67" s="7">
        <v>88.5</v>
      </c>
      <c r="F67" s="7">
        <v>94.2</v>
      </c>
      <c r="G67" s="7">
        <v>99.8</v>
      </c>
      <c r="H67" s="7">
        <v>105.3</v>
      </c>
      <c r="I67" s="7">
        <v>110.9</v>
      </c>
      <c r="K67" s="1">
        <v>40</v>
      </c>
      <c r="L67">
        <v>24.600000000000009</v>
      </c>
      <c r="M67">
        <v>21.200000000000003</v>
      </c>
      <c r="N67">
        <v>17.299999999999997</v>
      </c>
      <c r="O67">
        <v>13.200000000000003</v>
      </c>
      <c r="P67">
        <v>8.9000000000000057</v>
      </c>
      <c r="Q67">
        <v>4.5</v>
      </c>
      <c r="R67">
        <v>0</v>
      </c>
      <c r="S67">
        <v>-4.3999999999999915</v>
      </c>
      <c r="U67" s="8">
        <v>40</v>
      </c>
      <c r="V67" s="10">
        <f t="shared" si="28"/>
        <v>-23.733357664587295</v>
      </c>
      <c r="W67" s="10">
        <f t="shared" si="22"/>
        <v>-16.510161853625952</v>
      </c>
      <c r="X67" s="10">
        <f t="shared" si="19"/>
        <v>-12.382621390219427</v>
      </c>
      <c r="Y67" s="10">
        <f t="shared" si="20"/>
        <v>-9.2869660426646075</v>
      </c>
      <c r="Z67" s="10">
        <f t="shared" si="23"/>
        <v>-6.1913106951097872</v>
      </c>
      <c r="AA67" s="10">
        <f t="shared" si="24"/>
        <v>-3.0956553475548199</v>
      </c>
      <c r="AB67" s="10">
        <f t="shared" si="25"/>
        <v>0</v>
      </c>
      <c r="AC67" s="10">
        <f t="shared" si="26"/>
        <v>2.0637702317031157</v>
      </c>
    </row>
    <row r="68" spans="1:39" x14ac:dyDescent="0.3">
      <c r="A68" s="8">
        <v>50</v>
      </c>
      <c r="B68" s="7">
        <v>64</v>
      </c>
      <c r="C68" s="7">
        <v>71.3</v>
      </c>
      <c r="D68" s="7">
        <v>77.8</v>
      </c>
      <c r="E68" s="7">
        <v>84</v>
      </c>
      <c r="F68" s="7">
        <v>90</v>
      </c>
      <c r="G68" s="7">
        <v>95.9</v>
      </c>
      <c r="H68" s="7">
        <v>101.7</v>
      </c>
      <c r="I68" s="7">
        <v>107.5</v>
      </c>
      <c r="K68" s="2">
        <v>50</v>
      </c>
      <c r="L68">
        <v>22.299999999999997</v>
      </c>
      <c r="M68">
        <v>19.599999999999994</v>
      </c>
      <c r="N68">
        <v>16.099999999999994</v>
      </c>
      <c r="O68">
        <v>12.299999999999997</v>
      </c>
      <c r="P68">
        <v>8.2999999999999972</v>
      </c>
      <c r="Q68">
        <v>4.2000000000000028</v>
      </c>
      <c r="R68">
        <v>0</v>
      </c>
      <c r="S68">
        <v>-4.2000000000000028</v>
      </c>
      <c r="U68" s="8">
        <v>50</v>
      </c>
      <c r="V68" s="10">
        <f t="shared" si="28"/>
        <v>-20.922472798571473</v>
      </c>
      <c r="W68" s="10">
        <f t="shared" si="22"/>
        <v>-17.933548113061224</v>
      </c>
      <c r="X68" s="10">
        <f t="shared" si="19"/>
        <v>-13.948315199047697</v>
      </c>
      <c r="Y68" s="10">
        <f t="shared" si="20"/>
        <v>-10.959390513537516</v>
      </c>
      <c r="Z68" s="10">
        <f t="shared" si="23"/>
        <v>-7.9704658280271943</v>
      </c>
      <c r="AA68" s="10">
        <f t="shared" si="24"/>
        <v>-3.9852329140136682</v>
      </c>
      <c r="AB68" s="10">
        <f t="shared" si="25"/>
        <v>0</v>
      </c>
      <c r="AC68" s="10">
        <f t="shared" si="26"/>
        <v>2.9889246855101801</v>
      </c>
    </row>
    <row r="69" spans="1:39" x14ac:dyDescent="0.3">
      <c r="A69" s="8">
        <v>63</v>
      </c>
      <c r="B69" s="7">
        <v>58.6</v>
      </c>
      <c r="C69" s="7">
        <v>66.2</v>
      </c>
      <c r="D69" s="7">
        <v>73.099999999999994</v>
      </c>
      <c r="E69" s="7">
        <v>79.599999999999994</v>
      </c>
      <c r="F69" s="7">
        <v>85.9</v>
      </c>
      <c r="G69" s="7">
        <v>92.2</v>
      </c>
      <c r="H69" s="7">
        <v>98.4</v>
      </c>
      <c r="I69" s="7">
        <v>104.5</v>
      </c>
      <c r="K69" s="1">
        <v>63</v>
      </c>
      <c r="L69">
        <v>20.199999999999996</v>
      </c>
      <c r="M69">
        <v>17.799999999999997</v>
      </c>
      <c r="N69">
        <v>14.699999999999989</v>
      </c>
      <c r="O69">
        <v>11.199999999999989</v>
      </c>
      <c r="P69">
        <v>7.5</v>
      </c>
      <c r="Q69">
        <v>3.7999999999999972</v>
      </c>
      <c r="R69">
        <v>0</v>
      </c>
      <c r="S69">
        <v>-3.9000000000000057</v>
      </c>
      <c r="U69" s="8">
        <v>63</v>
      </c>
      <c r="V69" s="10">
        <f t="shared" si="28"/>
        <v>-21.204934235778726</v>
      </c>
      <c r="W69" s="10">
        <f t="shared" si="22"/>
        <v>-17.349491647455327</v>
      </c>
      <c r="X69" s="10">
        <f t="shared" si="19"/>
        <v>-13.494049059131861</v>
      </c>
      <c r="Y69" s="10">
        <f t="shared" si="20"/>
        <v>-9.6386064708083925</v>
      </c>
      <c r="Z69" s="10">
        <f t="shared" si="23"/>
        <v>-5.7831638824852005</v>
      </c>
      <c r="AA69" s="10">
        <f t="shared" si="24"/>
        <v>-3.8554425883234669</v>
      </c>
      <c r="AB69" s="10">
        <f t="shared" si="25"/>
        <v>0</v>
      </c>
      <c r="AC69" s="10">
        <f t="shared" si="26"/>
        <v>3.8554425883234669</v>
      </c>
    </row>
    <row r="70" spans="1:39" x14ac:dyDescent="0.3">
      <c r="A70" s="8">
        <v>80</v>
      </c>
      <c r="B70" s="7">
        <v>53.2</v>
      </c>
      <c r="C70" s="7">
        <v>61.2</v>
      </c>
      <c r="D70" s="7">
        <v>68.5</v>
      </c>
      <c r="E70" s="7">
        <v>75.400000000000006</v>
      </c>
      <c r="F70" s="7">
        <v>82.1</v>
      </c>
      <c r="G70" s="7">
        <v>88.6</v>
      </c>
      <c r="H70" s="7">
        <v>95.2</v>
      </c>
      <c r="I70" s="7">
        <v>101.7</v>
      </c>
      <c r="K70" s="2">
        <v>80</v>
      </c>
      <c r="L70">
        <v>18</v>
      </c>
      <c r="M70">
        <v>16</v>
      </c>
      <c r="N70">
        <v>13.299999999999997</v>
      </c>
      <c r="O70">
        <v>10.200000000000003</v>
      </c>
      <c r="P70">
        <v>6.8999999999999915</v>
      </c>
      <c r="Q70">
        <v>3.3999999999999915</v>
      </c>
      <c r="R70">
        <v>0</v>
      </c>
      <c r="S70">
        <v>-3.5</v>
      </c>
      <c r="U70" s="8">
        <v>80</v>
      </c>
      <c r="V70" s="10">
        <f t="shared" si="28"/>
        <v>-21.669587432883961</v>
      </c>
      <c r="W70" s="10">
        <f t="shared" si="22"/>
        <v>-17.542046969477511</v>
      </c>
      <c r="X70" s="10">
        <f t="shared" si="19"/>
        <v>-14.446391621922542</v>
      </c>
      <c r="Y70" s="10">
        <f t="shared" si="20"/>
        <v>-11.350736274367868</v>
      </c>
      <c r="Z70" s="10">
        <f t="shared" si="23"/>
        <v>-7.2231958109611982</v>
      </c>
      <c r="AA70" s="10">
        <f t="shared" si="24"/>
        <v>-3.0956553475548199</v>
      </c>
      <c r="AB70" s="10">
        <f t="shared" si="25"/>
        <v>0</v>
      </c>
      <c r="AC70" s="10">
        <f t="shared" si="26"/>
        <v>3.0956553475548199</v>
      </c>
    </row>
    <row r="71" spans="1:39" x14ac:dyDescent="0.3">
      <c r="A71" s="8">
        <v>100</v>
      </c>
      <c r="B71" s="7">
        <v>48.4</v>
      </c>
      <c r="C71" s="7">
        <v>56.8</v>
      </c>
      <c r="D71" s="7">
        <v>64.400000000000006</v>
      </c>
      <c r="E71" s="7">
        <v>71.599999999999994</v>
      </c>
      <c r="F71" s="7">
        <v>78.7</v>
      </c>
      <c r="G71" s="7">
        <v>85.6</v>
      </c>
      <c r="H71" s="7">
        <v>92.5</v>
      </c>
      <c r="I71" s="7">
        <v>99.3</v>
      </c>
      <c r="K71" s="1">
        <v>100</v>
      </c>
      <c r="L71">
        <v>15.899999999999999</v>
      </c>
      <c r="M71">
        <v>14.299999999999997</v>
      </c>
      <c r="N71">
        <v>11.900000000000006</v>
      </c>
      <c r="O71">
        <v>9.0999999999999943</v>
      </c>
      <c r="P71">
        <v>6.2000000000000028</v>
      </c>
      <c r="Q71">
        <v>3.0999999999999943</v>
      </c>
      <c r="R71">
        <v>0</v>
      </c>
      <c r="S71">
        <v>-3.2000000000000028</v>
      </c>
      <c r="U71" s="8">
        <v>100</v>
      </c>
      <c r="V71" s="10">
        <f t="shared" si="28"/>
        <v>-21.669587432883937</v>
      </c>
      <c r="W71" s="10">
        <f t="shared" si="22"/>
        <v>-18.573932085329037</v>
      </c>
      <c r="X71" s="10">
        <f t="shared" si="19"/>
        <v>-14.446391621922649</v>
      </c>
      <c r="Y71" s="10">
        <f t="shared" si="20"/>
        <v>-10.318851158516042</v>
      </c>
      <c r="Z71" s="10">
        <f t="shared" si="23"/>
        <v>-7.2231958109613608</v>
      </c>
      <c r="AA71" s="10">
        <f t="shared" si="24"/>
        <v>-3.0956553475546804</v>
      </c>
      <c r="AB71" s="10">
        <f t="shared" si="25"/>
        <v>0</v>
      </c>
      <c r="AC71" s="10">
        <f t="shared" si="26"/>
        <v>4.1275404634065342</v>
      </c>
    </row>
    <row r="72" spans="1:39" x14ac:dyDescent="0.3">
      <c r="A72" s="8">
        <v>125</v>
      </c>
      <c r="B72" s="7">
        <v>43.9</v>
      </c>
      <c r="C72" s="7">
        <v>52.6</v>
      </c>
      <c r="D72" s="7">
        <v>60.6</v>
      </c>
      <c r="E72" s="7">
        <v>68.2</v>
      </c>
      <c r="F72" s="7">
        <v>75.599999999999994</v>
      </c>
      <c r="G72" s="7">
        <v>82.9</v>
      </c>
      <c r="H72" s="7">
        <v>90.1</v>
      </c>
      <c r="I72" s="7">
        <v>97.3</v>
      </c>
      <c r="K72" s="2">
        <v>125</v>
      </c>
      <c r="L72">
        <v>13.800000000000004</v>
      </c>
      <c r="M72">
        <v>12.500000000000007</v>
      </c>
      <c r="N72">
        <v>10.500000000000007</v>
      </c>
      <c r="O72">
        <v>8.1000000000000085</v>
      </c>
      <c r="P72">
        <v>5.5</v>
      </c>
      <c r="Q72">
        <v>2.8000000000000114</v>
      </c>
      <c r="R72">
        <v>0</v>
      </c>
      <c r="S72">
        <v>-2.7999999999999972</v>
      </c>
      <c r="U72" s="8">
        <v>125</v>
      </c>
      <c r="V72" s="10">
        <f t="shared" si="28"/>
        <v>-20.520479645931378</v>
      </c>
      <c r="W72" s="10">
        <f t="shared" si="22"/>
        <v>-17.722232421486218</v>
      </c>
      <c r="X72" s="10">
        <f t="shared" si="19"/>
        <v>-14.923985197040995</v>
      </c>
      <c r="Y72" s="10">
        <f t="shared" si="20"/>
        <v>-11.192988897780763</v>
      </c>
      <c r="Z72" s="10">
        <f t="shared" si="23"/>
        <v>-7.4619925985204647</v>
      </c>
      <c r="AA72" s="10">
        <f t="shared" si="24"/>
        <v>-3.7309962992602985</v>
      </c>
      <c r="AB72" s="10">
        <f t="shared" si="25"/>
        <v>0</v>
      </c>
      <c r="AC72" s="10">
        <f t="shared" si="26"/>
        <v>3.7309962992602985</v>
      </c>
    </row>
    <row r="73" spans="1:39" x14ac:dyDescent="0.3">
      <c r="A73" s="8">
        <v>160</v>
      </c>
      <c r="B73" s="7">
        <v>39.4</v>
      </c>
      <c r="C73" s="7">
        <v>48.4</v>
      </c>
      <c r="D73" s="7">
        <v>56.7</v>
      </c>
      <c r="E73" s="7">
        <v>64.7</v>
      </c>
      <c r="F73" s="7">
        <v>72.5</v>
      </c>
      <c r="G73" s="7">
        <v>80.2</v>
      </c>
      <c r="H73" s="7">
        <v>87.8</v>
      </c>
      <c r="I73" s="7">
        <v>95.4</v>
      </c>
      <c r="K73" s="1">
        <v>160</v>
      </c>
      <c r="L73">
        <v>11.600000000000001</v>
      </c>
      <c r="M73">
        <v>10.600000000000001</v>
      </c>
      <c r="N73">
        <v>8.9000000000000057</v>
      </c>
      <c r="O73">
        <v>6.9000000000000057</v>
      </c>
      <c r="P73">
        <v>4.7000000000000028</v>
      </c>
      <c r="Q73">
        <v>2.4000000000000057</v>
      </c>
      <c r="R73">
        <v>0</v>
      </c>
      <c r="S73">
        <v>-2.3999999999999915</v>
      </c>
      <c r="U73" s="8">
        <v>160</v>
      </c>
      <c r="V73" s="10">
        <f t="shared" si="28"/>
        <v>-20.637702317032357</v>
      </c>
      <c r="W73" s="10">
        <f t="shared" si="22"/>
        <v>-17.542046969477543</v>
      </c>
      <c r="X73" s="10">
        <f t="shared" si="19"/>
        <v>-14.446391621922729</v>
      </c>
      <c r="Y73" s="10">
        <f t="shared" si="20"/>
        <v>-11.350736274367843</v>
      </c>
      <c r="Z73" s="10">
        <f t="shared" si="23"/>
        <v>-7.2231958109613279</v>
      </c>
      <c r="AA73" s="10">
        <f t="shared" si="24"/>
        <v>-4.1275404634065147</v>
      </c>
      <c r="AB73" s="10">
        <f t="shared" si="25"/>
        <v>0</v>
      </c>
      <c r="AC73" s="10">
        <f t="shared" si="26"/>
        <v>4.1275404634063682</v>
      </c>
    </row>
    <row r="74" spans="1:39" x14ac:dyDescent="0.3">
      <c r="A74" s="8">
        <v>200</v>
      </c>
      <c r="B74" s="7">
        <v>35.5</v>
      </c>
      <c r="C74" s="7">
        <v>44.8</v>
      </c>
      <c r="D74" s="7">
        <v>53.4</v>
      </c>
      <c r="E74" s="7">
        <v>61.7</v>
      </c>
      <c r="F74" s="7">
        <v>69.900000000000006</v>
      </c>
      <c r="G74" s="7">
        <v>77.900000000000006</v>
      </c>
      <c r="H74" s="7">
        <v>85.9</v>
      </c>
      <c r="I74" s="7">
        <v>93.9</v>
      </c>
      <c r="K74" s="2">
        <v>200</v>
      </c>
      <c r="L74">
        <v>9.5999999999999943</v>
      </c>
      <c r="M74">
        <v>8.8999999999999915</v>
      </c>
      <c r="N74">
        <v>7.4999999999999929</v>
      </c>
      <c r="O74">
        <v>5.7999999999999972</v>
      </c>
      <c r="P74">
        <v>4</v>
      </c>
      <c r="Q74">
        <v>2</v>
      </c>
      <c r="R74">
        <v>0</v>
      </c>
      <c r="S74">
        <v>-2</v>
      </c>
      <c r="U74" s="8">
        <v>200</v>
      </c>
      <c r="V74" s="10">
        <f t="shared" si="28"/>
        <v>-19.60581720118067</v>
      </c>
      <c r="W74" s="10">
        <f t="shared" si="22"/>
        <v>-17.542046969477404</v>
      </c>
      <c r="X74" s="10">
        <f t="shared" si="19"/>
        <v>-14.446391621922576</v>
      </c>
      <c r="Y74" s="10">
        <f t="shared" si="20"/>
        <v>-11.350736274367748</v>
      </c>
      <c r="Z74" s="10">
        <f t="shared" si="23"/>
        <v>-8.255080926812921</v>
      </c>
      <c r="AA74" s="10">
        <f t="shared" si="24"/>
        <v>-4.1275404634063877</v>
      </c>
      <c r="AB74" s="10">
        <f t="shared" si="25"/>
        <v>0</v>
      </c>
      <c r="AC74" s="10">
        <f t="shared" si="26"/>
        <v>3.095655347554827</v>
      </c>
    </row>
    <row r="75" spans="1:39" x14ac:dyDescent="0.3">
      <c r="A75" s="8">
        <v>250</v>
      </c>
      <c r="B75" s="7">
        <v>32</v>
      </c>
      <c r="C75" s="7">
        <v>41.5</v>
      </c>
      <c r="D75" s="7">
        <v>50.4</v>
      </c>
      <c r="E75" s="7">
        <v>59</v>
      </c>
      <c r="F75" s="7">
        <v>67.5</v>
      </c>
      <c r="G75" s="7">
        <v>75.900000000000006</v>
      </c>
      <c r="H75" s="7">
        <v>84.3</v>
      </c>
      <c r="I75" s="7">
        <v>92.6</v>
      </c>
      <c r="K75" s="1">
        <v>250</v>
      </c>
      <c r="L75">
        <v>7.7000000000000028</v>
      </c>
      <c r="M75">
        <v>7.2000000000000028</v>
      </c>
      <c r="N75">
        <v>6.1000000000000014</v>
      </c>
      <c r="O75">
        <v>4.7000000000000028</v>
      </c>
      <c r="P75">
        <v>3.2000000000000028</v>
      </c>
      <c r="Q75">
        <v>1.6000000000000085</v>
      </c>
      <c r="R75">
        <v>0</v>
      </c>
      <c r="S75">
        <v>-1.7000000000000028</v>
      </c>
      <c r="U75" s="8">
        <v>250</v>
      </c>
      <c r="V75" s="10">
        <f t="shared" si="28"/>
        <v>-18.929856341564712</v>
      </c>
      <c r="W75" s="10">
        <f t="shared" si="22"/>
        <v>-16.937239884557947</v>
      </c>
      <c r="X75" s="10">
        <f t="shared" si="19"/>
        <v>-13.948315199047697</v>
      </c>
      <c r="Y75" s="10">
        <f t="shared" si="20"/>
        <v>-10.959390513537516</v>
      </c>
      <c r="Z75" s="10">
        <f t="shared" si="23"/>
        <v>-6.9741575995238483</v>
      </c>
      <c r="AA75" s="10">
        <f t="shared" si="24"/>
        <v>-2.9889246855103218</v>
      </c>
      <c r="AB75" s="10">
        <f t="shared" si="25"/>
        <v>0</v>
      </c>
      <c r="AC75" s="10">
        <f t="shared" si="26"/>
        <v>3.9852329140135265</v>
      </c>
    </row>
    <row r="76" spans="1:39" x14ac:dyDescent="0.3">
      <c r="A76" s="8">
        <v>315</v>
      </c>
      <c r="B76" s="7">
        <v>28.7</v>
      </c>
      <c r="C76" s="7">
        <v>38.4</v>
      </c>
      <c r="D76" s="7">
        <v>47.6</v>
      </c>
      <c r="E76" s="7">
        <v>56.5</v>
      </c>
      <c r="F76" s="7">
        <v>65.400000000000006</v>
      </c>
      <c r="G76" s="7">
        <v>74.2</v>
      </c>
      <c r="H76" s="7">
        <v>82.9</v>
      </c>
      <c r="I76" s="7">
        <v>91.6</v>
      </c>
      <c r="K76" s="2">
        <v>315</v>
      </c>
      <c r="L76">
        <v>5.7999999999999972</v>
      </c>
      <c r="M76">
        <v>5.4999999999999929</v>
      </c>
      <c r="N76">
        <v>4.6999999999999957</v>
      </c>
      <c r="O76">
        <v>3.5999999999999943</v>
      </c>
      <c r="P76">
        <v>2.5</v>
      </c>
      <c r="Q76">
        <v>1.2999999999999972</v>
      </c>
      <c r="R76">
        <v>0</v>
      </c>
      <c r="S76">
        <v>-1.3000000000000114</v>
      </c>
      <c r="U76" s="8">
        <v>315</v>
      </c>
      <c r="V76" s="10">
        <f t="shared" si="28"/>
        <v>-17.349491647455288</v>
      </c>
      <c r="W76" s="10">
        <f t="shared" si="22"/>
        <v>-16.385631000374424</v>
      </c>
      <c r="X76" s="10">
        <f t="shared" si="19"/>
        <v>-13.4940490591319</v>
      </c>
      <c r="Y76" s="10">
        <f t="shared" si="20"/>
        <v>-9.6386064708085097</v>
      </c>
      <c r="Z76" s="10">
        <f t="shared" si="23"/>
        <v>-6.7470245295659836</v>
      </c>
      <c r="AA76" s="10">
        <f t="shared" si="24"/>
        <v>-3.8554425883234584</v>
      </c>
      <c r="AB76" s="10">
        <f t="shared" si="25"/>
        <v>0</v>
      </c>
      <c r="AC76" s="10">
        <f t="shared" si="26"/>
        <v>3.8554425883234584</v>
      </c>
    </row>
    <row r="77" spans="1:39" x14ac:dyDescent="0.3">
      <c r="A77" s="8">
        <v>400</v>
      </c>
      <c r="B77" s="7">
        <v>25.7</v>
      </c>
      <c r="C77" s="7">
        <v>35.5</v>
      </c>
      <c r="D77" s="7">
        <v>45</v>
      </c>
      <c r="E77" s="7">
        <v>54.3</v>
      </c>
      <c r="F77" s="7">
        <v>63.5</v>
      </c>
      <c r="G77" s="7">
        <v>72.599999999999994</v>
      </c>
      <c r="H77" s="7">
        <v>81.7</v>
      </c>
      <c r="I77" s="7">
        <v>90.8</v>
      </c>
      <c r="K77" s="1">
        <v>400</v>
      </c>
      <c r="L77">
        <v>4</v>
      </c>
      <c r="M77">
        <v>3.7999999999999972</v>
      </c>
      <c r="N77">
        <v>3.2999999999999972</v>
      </c>
      <c r="O77">
        <v>2.5999999999999943</v>
      </c>
      <c r="P77">
        <v>1.7999999999999972</v>
      </c>
      <c r="Q77">
        <v>0.89999999999999147</v>
      </c>
      <c r="R77">
        <v>0</v>
      </c>
      <c r="S77">
        <v>-0.90000000000000568</v>
      </c>
      <c r="U77" s="8">
        <v>400</v>
      </c>
      <c r="V77" s="10">
        <f t="shared" si="28"/>
        <v>-15.478276737774356</v>
      </c>
      <c r="W77" s="10">
        <f t="shared" si="22"/>
        <v>-13.414506506071088</v>
      </c>
      <c r="X77" s="10">
        <f t="shared" si="19"/>
        <v>-11.350736274367822</v>
      </c>
      <c r="Y77" s="10">
        <f t="shared" si="20"/>
        <v>-9.2869660426645542</v>
      </c>
      <c r="Z77" s="10">
        <f t="shared" si="23"/>
        <v>-6.1913106951097276</v>
      </c>
      <c r="AA77" s="10">
        <f t="shared" si="24"/>
        <v>-3.095655347554827</v>
      </c>
      <c r="AB77" s="10">
        <f t="shared" si="25"/>
        <v>0</v>
      </c>
      <c r="AC77" s="10">
        <f t="shared" si="26"/>
        <v>2.0637702317032671</v>
      </c>
    </row>
    <row r="78" spans="1:39" x14ac:dyDescent="0.3">
      <c r="A78" s="8">
        <v>500</v>
      </c>
      <c r="B78" s="7">
        <v>23.4</v>
      </c>
      <c r="C78" s="7">
        <v>33.4</v>
      </c>
      <c r="D78" s="7">
        <v>43.1</v>
      </c>
      <c r="E78" s="7">
        <v>52.6</v>
      </c>
      <c r="F78" s="7">
        <v>62.1</v>
      </c>
      <c r="G78" s="7">
        <v>71.5</v>
      </c>
      <c r="H78" s="7">
        <v>80.900000000000006</v>
      </c>
      <c r="I78" s="7">
        <v>90.2</v>
      </c>
      <c r="K78" s="2">
        <v>500</v>
      </c>
      <c r="L78">
        <v>2.4999999999999929</v>
      </c>
      <c r="M78">
        <v>2.4999999999999929</v>
      </c>
      <c r="N78">
        <v>2.1999999999999957</v>
      </c>
      <c r="O78">
        <v>1.6999999999999957</v>
      </c>
      <c r="P78">
        <v>1.1999999999999957</v>
      </c>
      <c r="Q78">
        <v>0.59999999999999432</v>
      </c>
      <c r="R78">
        <v>0</v>
      </c>
      <c r="S78">
        <v>-0.70000000000000284</v>
      </c>
      <c r="U78" s="8">
        <v>500</v>
      </c>
      <c r="V78" s="10">
        <f t="shared" si="28"/>
        <v>-11.955698742040791</v>
      </c>
      <c r="W78" s="10">
        <f t="shared" si="22"/>
        <v>-11.955698742040791</v>
      </c>
      <c r="X78" s="10">
        <f t="shared" si="19"/>
        <v>-10.959390513537446</v>
      </c>
      <c r="Y78" s="10">
        <f t="shared" si="20"/>
        <v>-7.9704658280271943</v>
      </c>
      <c r="Z78" s="10">
        <f t="shared" si="23"/>
        <v>-5.9778493710204312</v>
      </c>
      <c r="AA78" s="10">
        <f t="shared" si="24"/>
        <v>-2.9889246855101801</v>
      </c>
      <c r="AB78" s="10">
        <f t="shared" si="25"/>
        <v>0</v>
      </c>
      <c r="AC78" s="10">
        <f t="shared" si="26"/>
        <v>2.9889246855101801</v>
      </c>
    </row>
    <row r="79" spans="1:39" x14ac:dyDescent="0.3">
      <c r="A79" s="8">
        <v>630</v>
      </c>
      <c r="B79" s="7">
        <v>21.5</v>
      </c>
      <c r="C79" s="7">
        <v>31.5</v>
      </c>
      <c r="D79" s="7">
        <v>41.3</v>
      </c>
      <c r="E79" s="7">
        <v>51.1</v>
      </c>
      <c r="F79" s="7">
        <v>60.8</v>
      </c>
      <c r="G79" s="7">
        <v>70.5</v>
      </c>
      <c r="H79" s="7">
        <v>80.2</v>
      </c>
      <c r="I79" s="7">
        <v>89.8</v>
      </c>
      <c r="K79" s="1">
        <v>630</v>
      </c>
      <c r="L79">
        <v>1.2999999999999972</v>
      </c>
      <c r="M79">
        <v>1.2999999999999972</v>
      </c>
      <c r="N79">
        <v>1.0999999999999943</v>
      </c>
      <c r="O79">
        <v>0.89999999999999858</v>
      </c>
      <c r="P79">
        <v>0.59999999999999432</v>
      </c>
      <c r="Q79">
        <v>0.29999999999999716</v>
      </c>
      <c r="R79">
        <v>0</v>
      </c>
      <c r="S79">
        <v>-0.40000000000000568</v>
      </c>
      <c r="U79" s="8">
        <v>630</v>
      </c>
      <c r="V79" s="10">
        <f t="shared" si="28"/>
        <v>-8.674745823727644</v>
      </c>
      <c r="W79" s="10">
        <f t="shared" si="22"/>
        <v>-8.674745823727644</v>
      </c>
      <c r="X79" s="10">
        <f t="shared" si="19"/>
        <v>-6.7470245295659153</v>
      </c>
      <c r="Y79" s="10">
        <f t="shared" si="20"/>
        <v>-5.7831638824851197</v>
      </c>
      <c r="Z79" s="10">
        <f t="shared" si="23"/>
        <v>-3.85544258832339</v>
      </c>
      <c r="AA79" s="10">
        <f t="shared" si="24"/>
        <v>-1.9277212941617292</v>
      </c>
      <c r="AB79" s="10">
        <f t="shared" si="25"/>
        <v>0</v>
      </c>
      <c r="AC79" s="10">
        <f t="shared" si="26"/>
        <v>2.8915819412425257</v>
      </c>
    </row>
    <row r="80" spans="1:39" x14ac:dyDescent="0.3">
      <c r="A80" s="8">
        <v>800</v>
      </c>
      <c r="B80" s="7">
        <v>20.100000000000001</v>
      </c>
      <c r="C80" s="7">
        <v>30.1</v>
      </c>
      <c r="D80" s="7">
        <v>40.1</v>
      </c>
      <c r="E80" s="7">
        <v>50</v>
      </c>
      <c r="F80" s="7">
        <v>59.9</v>
      </c>
      <c r="G80" s="7">
        <v>69.8</v>
      </c>
      <c r="H80" s="7">
        <v>79.7</v>
      </c>
      <c r="I80" s="7">
        <v>89.6</v>
      </c>
      <c r="K80" s="2">
        <v>800</v>
      </c>
      <c r="L80">
        <v>0.39999999999999858</v>
      </c>
      <c r="M80">
        <v>0.39999999999999858</v>
      </c>
      <c r="N80">
        <v>0.39999999999999858</v>
      </c>
      <c r="O80">
        <v>0.29999999999999716</v>
      </c>
      <c r="P80">
        <v>0.19999999999999574</v>
      </c>
      <c r="Q80">
        <v>9.9999999999994316E-2</v>
      </c>
      <c r="R80">
        <v>0</v>
      </c>
      <c r="S80">
        <v>-0.10000000000000853</v>
      </c>
      <c r="U80" s="8">
        <v>800</v>
      </c>
      <c r="V80" s="10">
        <f t="shared" si="28"/>
        <v>-4.1275404634064605</v>
      </c>
      <c r="W80" s="10">
        <f t="shared" si="22"/>
        <v>-4.1275404634064605</v>
      </c>
      <c r="X80" s="10">
        <f t="shared" si="19"/>
        <v>-4.1275404634064605</v>
      </c>
      <c r="Y80" s="10">
        <f t="shared" si="20"/>
        <v>-3.095655347554827</v>
      </c>
      <c r="Z80" s="10">
        <f t="shared" si="23"/>
        <v>-2.0637702317031938</v>
      </c>
      <c r="AA80" s="10">
        <f t="shared" si="24"/>
        <v>-1.0318851158515601</v>
      </c>
      <c r="AB80" s="10">
        <f t="shared" si="25"/>
        <v>0</v>
      </c>
      <c r="AC80" s="10">
        <f t="shared" si="26"/>
        <v>1.0318851158517068</v>
      </c>
    </row>
    <row r="81" spans="1:29" x14ac:dyDescent="0.3">
      <c r="A81" s="8">
        <v>1000</v>
      </c>
      <c r="B81" s="7">
        <v>20</v>
      </c>
      <c r="C81" s="7">
        <v>30</v>
      </c>
      <c r="D81" s="7">
        <v>40</v>
      </c>
      <c r="E81" s="7">
        <v>50</v>
      </c>
      <c r="F81" s="7">
        <v>60</v>
      </c>
      <c r="G81" s="7">
        <v>70</v>
      </c>
      <c r="H81" s="7">
        <v>80</v>
      </c>
      <c r="I81" s="7">
        <v>90</v>
      </c>
      <c r="K81" s="1">
        <v>1000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U81" s="8">
        <v>1000</v>
      </c>
      <c r="V81" s="10">
        <f t="shared" si="28"/>
        <v>-10.318851158516189</v>
      </c>
      <c r="W81" s="10">
        <f t="shared" si="22"/>
        <v>-9.2869660426645542</v>
      </c>
      <c r="X81" s="10">
        <f t="shared" si="19"/>
        <v>-7.2231958109613608</v>
      </c>
      <c r="Y81" s="10">
        <f t="shared" si="20"/>
        <v>-5.1594255792580945</v>
      </c>
      <c r="Z81" s="10">
        <f t="shared" si="23"/>
        <v>-3.095655347554827</v>
      </c>
      <c r="AA81" s="10">
        <f t="shared" si="24"/>
        <v>-2.0637702317032671</v>
      </c>
      <c r="AB81" s="10">
        <f t="shared" si="25"/>
        <v>0</v>
      </c>
      <c r="AC81" s="10">
        <f t="shared" si="26"/>
        <v>1.0318851158515601</v>
      </c>
    </row>
    <row r="82" spans="1:29" x14ac:dyDescent="0.3">
      <c r="A82" s="8">
        <v>1250</v>
      </c>
      <c r="B82" s="7">
        <v>21.5</v>
      </c>
      <c r="C82" s="7">
        <v>31.6</v>
      </c>
      <c r="D82" s="7">
        <v>41.8</v>
      </c>
      <c r="E82" s="7">
        <v>52</v>
      </c>
      <c r="F82" s="7">
        <v>62.2</v>
      </c>
      <c r="G82" s="7">
        <v>72.3</v>
      </c>
      <c r="H82" s="7">
        <v>82.5</v>
      </c>
      <c r="I82" s="7">
        <v>92.6</v>
      </c>
      <c r="K82" s="2">
        <v>1250</v>
      </c>
      <c r="L82">
        <v>-1</v>
      </c>
      <c r="M82">
        <v>-0.89999999999999858</v>
      </c>
      <c r="N82">
        <v>-0.70000000000000284</v>
      </c>
      <c r="O82">
        <v>-0.5</v>
      </c>
      <c r="P82">
        <v>-0.29999999999999716</v>
      </c>
      <c r="Q82">
        <v>-0.20000000000000284</v>
      </c>
      <c r="R82">
        <v>0</v>
      </c>
      <c r="S82">
        <v>9.9999999999994316E-2</v>
      </c>
      <c r="U82" s="8">
        <v>1250</v>
      </c>
      <c r="V82" s="10">
        <f t="shared" si="28"/>
        <v>-12.125737972595838</v>
      </c>
      <c r="W82" s="10">
        <f t="shared" si="22"/>
        <v>-7.4619925985205313</v>
      </c>
      <c r="X82" s="10">
        <f t="shared" si="19"/>
        <v>-4.6637453740753072</v>
      </c>
      <c r="Y82" s="10">
        <f t="shared" si="20"/>
        <v>-2.7982472244452241</v>
      </c>
      <c r="Z82" s="10">
        <f t="shared" si="23"/>
        <v>-1.8654981496301493</v>
      </c>
      <c r="AA82" s="10">
        <f t="shared" si="24"/>
        <v>0</v>
      </c>
      <c r="AB82" s="10">
        <f t="shared" si="25"/>
        <v>0</v>
      </c>
      <c r="AC82" s="10">
        <f t="shared" si="26"/>
        <v>1.8654981496301493</v>
      </c>
    </row>
    <row r="83" spans="1:29" x14ac:dyDescent="0.3">
      <c r="A83" s="8">
        <v>1600</v>
      </c>
      <c r="B83" s="7">
        <v>21.4</v>
      </c>
      <c r="C83" s="7">
        <v>32</v>
      </c>
      <c r="D83" s="7">
        <v>42.5</v>
      </c>
      <c r="E83" s="7">
        <v>52.9</v>
      </c>
      <c r="F83" s="7">
        <v>63.2</v>
      </c>
      <c r="G83" s="7">
        <v>73.5</v>
      </c>
      <c r="H83" s="7">
        <v>83.7</v>
      </c>
      <c r="I83" s="7">
        <v>94</v>
      </c>
      <c r="K83" s="1">
        <v>1600</v>
      </c>
      <c r="L83">
        <v>-2.3000000000000043</v>
      </c>
      <c r="M83">
        <v>-1.7000000000000028</v>
      </c>
      <c r="N83">
        <v>-1.2000000000000028</v>
      </c>
      <c r="O83">
        <v>-0.80000000000000426</v>
      </c>
      <c r="P83">
        <v>-0.5</v>
      </c>
      <c r="Q83">
        <v>-0.20000000000000284</v>
      </c>
      <c r="R83">
        <v>0</v>
      </c>
      <c r="S83">
        <v>0.29999999999999716</v>
      </c>
      <c r="U83" s="8">
        <v>1600</v>
      </c>
      <c r="V83" s="10">
        <f t="shared" si="28"/>
        <v>-1.0318851158514821</v>
      </c>
      <c r="W83" s="10">
        <f t="shared" si="22"/>
        <v>-1.0318851158515554</v>
      </c>
      <c r="X83" s="10">
        <f t="shared" si="19"/>
        <v>-2.0637702317031108</v>
      </c>
      <c r="Y83" s="10">
        <f t="shared" si="20"/>
        <v>-2.0637702317031108</v>
      </c>
      <c r="Z83" s="10">
        <f t="shared" si="23"/>
        <v>-1.0318851158515554</v>
      </c>
      <c r="AA83" s="10">
        <f t="shared" si="24"/>
        <v>-1.0318851158515554</v>
      </c>
      <c r="AB83" s="10">
        <f t="shared" si="25"/>
        <v>0</v>
      </c>
      <c r="AC83" s="10">
        <f t="shared" si="26"/>
        <v>1.4663969464146676E-13</v>
      </c>
    </row>
    <row r="84" spans="1:29" x14ac:dyDescent="0.3">
      <c r="A84" s="8">
        <v>2000</v>
      </c>
      <c r="B84" s="7">
        <v>18.2</v>
      </c>
      <c r="C84" s="7">
        <v>28.8</v>
      </c>
      <c r="D84" s="7">
        <v>39.200000000000003</v>
      </c>
      <c r="E84" s="7">
        <v>49.6</v>
      </c>
      <c r="F84" s="7">
        <v>60</v>
      </c>
      <c r="G84" s="7">
        <v>70.3</v>
      </c>
      <c r="H84" s="7">
        <v>80.599999999999994</v>
      </c>
      <c r="I84" s="7">
        <v>90.9</v>
      </c>
      <c r="K84" s="2">
        <v>2000</v>
      </c>
      <c r="L84">
        <v>-2.3999999999999915</v>
      </c>
      <c r="M84">
        <v>-1.7999999999999972</v>
      </c>
      <c r="N84">
        <v>-1.3999999999999915</v>
      </c>
      <c r="O84">
        <v>-0.99999999999999289</v>
      </c>
      <c r="P84">
        <v>-0.59999999999999432</v>
      </c>
      <c r="Q84">
        <v>-0.29999999999999716</v>
      </c>
      <c r="R84">
        <v>0</v>
      </c>
      <c r="S84">
        <v>0.30000000000001137</v>
      </c>
      <c r="U84" s="8">
        <v>2000</v>
      </c>
      <c r="V84" s="10">
        <f t="shared" si="28"/>
        <v>-1.0318851158517801</v>
      </c>
      <c r="W84" s="10">
        <f t="shared" si="22"/>
        <v>-1.0318851158517068</v>
      </c>
      <c r="X84" s="10">
        <f t="shared" si="19"/>
        <v>-1.4663969464146744E-13</v>
      </c>
      <c r="Y84" s="10">
        <f t="shared" si="20"/>
        <v>-1.4663969464146744E-13</v>
      </c>
      <c r="Z84" s="10">
        <f t="shared" si="23"/>
        <v>-1.4663969464146744E-13</v>
      </c>
      <c r="AA84" s="10">
        <f t="shared" si="24"/>
        <v>-1.4663969464146744E-13</v>
      </c>
      <c r="AB84" s="10">
        <f t="shared" si="25"/>
        <v>0</v>
      </c>
      <c r="AC84" s="10">
        <f t="shared" si="26"/>
        <v>-1.4663969464146744E-13</v>
      </c>
    </row>
    <row r="85" spans="1:29" x14ac:dyDescent="0.3">
      <c r="A85" s="8">
        <v>2500</v>
      </c>
      <c r="B85" s="7">
        <v>15.4</v>
      </c>
      <c r="C85" s="7">
        <v>26</v>
      </c>
      <c r="D85" s="7">
        <v>36.5</v>
      </c>
      <c r="E85" s="7">
        <v>46.9</v>
      </c>
      <c r="F85" s="7">
        <v>57.3</v>
      </c>
      <c r="G85" s="7">
        <v>67.599999999999994</v>
      </c>
      <c r="H85" s="7">
        <v>77.900000000000006</v>
      </c>
      <c r="I85" s="7">
        <v>88.2</v>
      </c>
      <c r="K85" s="1">
        <v>2500</v>
      </c>
      <c r="L85">
        <v>-2.5000000000000071</v>
      </c>
      <c r="M85">
        <v>-1.9000000000000057</v>
      </c>
      <c r="N85">
        <v>-1.4000000000000057</v>
      </c>
      <c r="O85">
        <v>-1.0000000000000071</v>
      </c>
      <c r="P85">
        <v>-0.60000000000000853</v>
      </c>
      <c r="Q85">
        <v>-0.30000000000001137</v>
      </c>
      <c r="R85">
        <v>0</v>
      </c>
      <c r="S85">
        <v>0.29999999999999716</v>
      </c>
      <c r="U85" s="8">
        <v>2500</v>
      </c>
      <c r="V85" s="10">
        <f t="shared" si="28"/>
        <v>-2.9889246855101095</v>
      </c>
      <c r="W85" s="10">
        <f t="shared" si="22"/>
        <v>-1.9926164570066924</v>
      </c>
      <c r="X85" s="10">
        <f t="shared" si="19"/>
        <v>-0.99630822850327538</v>
      </c>
      <c r="Y85" s="10">
        <f t="shared" si="20"/>
        <v>1.4158391486822138E-13</v>
      </c>
      <c r="Z85" s="10">
        <f t="shared" si="23"/>
        <v>-0.99630822850327538</v>
      </c>
      <c r="AA85" s="10">
        <f t="shared" si="24"/>
        <v>1.4158391486822138E-13</v>
      </c>
      <c r="AB85" s="10">
        <f t="shared" si="25"/>
        <v>0</v>
      </c>
      <c r="AC85" s="10">
        <f t="shared" si="26"/>
        <v>1.4158391486822138E-13</v>
      </c>
    </row>
    <row r="86" spans="1:29" x14ac:dyDescent="0.3">
      <c r="A86" s="8">
        <v>3150</v>
      </c>
      <c r="B86" s="7">
        <v>14.3</v>
      </c>
      <c r="C86" s="7">
        <v>25</v>
      </c>
      <c r="D86" s="7">
        <v>35.6</v>
      </c>
      <c r="E86" s="7">
        <v>46.1</v>
      </c>
      <c r="F86" s="7">
        <v>56.4</v>
      </c>
      <c r="G86" s="7">
        <v>66.8</v>
      </c>
      <c r="H86" s="7">
        <v>77.099999999999994</v>
      </c>
      <c r="I86" s="7">
        <v>87.4</v>
      </c>
      <c r="K86" s="2">
        <v>3150</v>
      </c>
      <c r="L86">
        <v>-2.7999999999999972</v>
      </c>
      <c r="M86">
        <v>-2.0999999999999943</v>
      </c>
      <c r="N86">
        <v>-1.4999999999999929</v>
      </c>
      <c r="O86">
        <v>-0.99999999999999289</v>
      </c>
      <c r="P86">
        <v>-0.69999999999999574</v>
      </c>
      <c r="Q86">
        <v>-0.29999999999999716</v>
      </c>
      <c r="R86">
        <v>0</v>
      </c>
      <c r="S86">
        <v>0.30000000000001137</v>
      </c>
      <c r="U86" s="8">
        <v>3150</v>
      </c>
      <c r="V86" s="10">
        <f t="shared" si="28"/>
        <v>-3.85544258832339</v>
      </c>
      <c r="W86" s="10">
        <f t="shared" si="22"/>
        <v>-1.9277212941617292</v>
      </c>
      <c r="X86" s="10">
        <f t="shared" si="19"/>
        <v>-1.9277212941617292</v>
      </c>
      <c r="Y86" s="10">
        <f t="shared" si="20"/>
        <v>-1.9277212941617292</v>
      </c>
      <c r="Z86" s="10">
        <f t="shared" si="23"/>
        <v>0</v>
      </c>
      <c r="AA86" s="10">
        <f t="shared" si="24"/>
        <v>0</v>
      </c>
      <c r="AB86" s="10">
        <f t="shared" si="25"/>
        <v>0</v>
      </c>
      <c r="AC86" s="10">
        <f t="shared" si="26"/>
        <v>0.96386064708079622</v>
      </c>
    </row>
    <row r="87" spans="1:29" x14ac:dyDescent="0.3">
      <c r="A87" s="8">
        <v>4000</v>
      </c>
      <c r="B87" s="7">
        <v>15.1</v>
      </c>
      <c r="C87" s="7">
        <v>26</v>
      </c>
      <c r="D87" s="7">
        <v>36.6</v>
      </c>
      <c r="E87" s="7">
        <v>47.1</v>
      </c>
      <c r="F87" s="7">
        <v>57.6</v>
      </c>
      <c r="G87" s="7">
        <v>68</v>
      </c>
      <c r="H87" s="7">
        <v>78.3</v>
      </c>
      <c r="I87" s="7">
        <v>88.7</v>
      </c>
      <c r="K87" s="1">
        <v>4000</v>
      </c>
      <c r="L87">
        <v>-3.1999999999999957</v>
      </c>
      <c r="M87">
        <v>-2.2999999999999972</v>
      </c>
      <c r="N87">
        <v>-1.6999999999999957</v>
      </c>
      <c r="O87">
        <v>-1.1999999999999957</v>
      </c>
      <c r="P87">
        <v>-0.69999999999999574</v>
      </c>
      <c r="Q87">
        <v>-0.29999999999999716</v>
      </c>
      <c r="R87">
        <v>0</v>
      </c>
      <c r="S87">
        <v>0.40000000000000568</v>
      </c>
      <c r="U87" s="8">
        <v>4000</v>
      </c>
      <c r="V87" s="10">
        <f t="shared" si="28"/>
        <v>2.0637702317032671</v>
      </c>
      <c r="W87" s="10">
        <f t="shared" si="22"/>
        <v>1.0318851158516336</v>
      </c>
      <c r="X87" s="10">
        <f t="shared" si="19"/>
        <v>1.0318851158516336</v>
      </c>
      <c r="Y87" s="10">
        <f t="shared" si="20"/>
        <v>1.0318851158516336</v>
      </c>
      <c r="Z87" s="10">
        <f t="shared" si="23"/>
        <v>0</v>
      </c>
      <c r="AA87" s="10">
        <f t="shared" si="24"/>
        <v>0</v>
      </c>
      <c r="AB87" s="10">
        <f t="shared" si="25"/>
        <v>0</v>
      </c>
      <c r="AC87" s="10">
        <f t="shared" si="26"/>
        <v>-4.1275404634065342</v>
      </c>
    </row>
    <row r="88" spans="1:29" x14ac:dyDescent="0.3">
      <c r="A88" s="8">
        <v>5000</v>
      </c>
      <c r="B88" s="7">
        <v>18.600000000000001</v>
      </c>
      <c r="C88" s="7">
        <v>29.4</v>
      </c>
      <c r="D88" s="7">
        <v>40</v>
      </c>
      <c r="E88" s="7">
        <v>50.5</v>
      </c>
      <c r="F88" s="7">
        <v>60.9</v>
      </c>
      <c r="G88" s="7">
        <v>71.3</v>
      </c>
      <c r="H88" s="7">
        <v>81.599999999999994</v>
      </c>
      <c r="I88" s="7"/>
      <c r="K88" s="2">
        <v>5000</v>
      </c>
      <c r="L88">
        <v>-2.9999999999999929</v>
      </c>
      <c r="M88">
        <v>-2.1999999999999957</v>
      </c>
      <c r="N88">
        <v>-1.5999999999999943</v>
      </c>
      <c r="O88">
        <v>-1.0999999999999943</v>
      </c>
      <c r="P88">
        <v>-0.69999999999999574</v>
      </c>
      <c r="Q88">
        <v>-0.29999999999999716</v>
      </c>
      <c r="R88">
        <v>0</v>
      </c>
      <c r="U88" s="8">
        <v>5000</v>
      </c>
      <c r="V88" s="10">
        <f t="shared" si="28"/>
        <v>11.955698742040791</v>
      </c>
      <c r="W88" s="10">
        <f t="shared" si="22"/>
        <v>8.9667740565306122</v>
      </c>
      <c r="X88" s="10">
        <f t="shared" si="19"/>
        <v>5.9778493710203602</v>
      </c>
      <c r="Y88" s="10">
        <f t="shared" si="20"/>
        <v>3.9852329140135971</v>
      </c>
      <c r="Z88" s="10">
        <f t="shared" si="23"/>
        <v>2.9889246855102511</v>
      </c>
      <c r="AA88" s="10">
        <f t="shared" si="24"/>
        <v>0.99630822850334622</v>
      </c>
      <c r="AB88" s="10">
        <f t="shared" si="25"/>
        <v>0</v>
      </c>
      <c r="AC88" s="10"/>
    </row>
    <row r="89" spans="1:29" x14ac:dyDescent="0.3">
      <c r="A89" s="8">
        <v>6300</v>
      </c>
      <c r="B89" s="7">
        <v>25</v>
      </c>
      <c r="C89" s="7">
        <v>35.5</v>
      </c>
      <c r="D89" s="7">
        <v>45.8</v>
      </c>
      <c r="E89" s="7">
        <v>56.1</v>
      </c>
      <c r="F89" s="7">
        <v>66.400000000000006</v>
      </c>
      <c r="G89" s="7">
        <v>76.599999999999994</v>
      </c>
      <c r="H89" s="7">
        <v>86.8</v>
      </c>
      <c r="I89" s="7"/>
      <c r="K89" s="1">
        <v>6300</v>
      </c>
      <c r="L89">
        <v>-1.7999999999999972</v>
      </c>
      <c r="M89">
        <v>-1.2999999999999972</v>
      </c>
      <c r="N89">
        <v>-1</v>
      </c>
      <c r="O89">
        <v>-0.69999999999999574</v>
      </c>
      <c r="P89">
        <v>-0.39999999999999147</v>
      </c>
      <c r="Q89">
        <v>-0.20000000000000284</v>
      </c>
      <c r="R89">
        <v>0</v>
      </c>
      <c r="U89" s="8">
        <v>6300</v>
      </c>
      <c r="V89" s="10">
        <f t="shared" si="28"/>
        <v>18.313352294536084</v>
      </c>
      <c r="W89" s="10">
        <f t="shared" si="22"/>
        <v>15.42177035329356</v>
      </c>
      <c r="X89" s="10">
        <f t="shared" si="19"/>
        <v>13.494049059131831</v>
      </c>
      <c r="Y89" s="10">
        <f t="shared" si="20"/>
        <v>10.602467117889237</v>
      </c>
      <c r="Z89" s="10">
        <f t="shared" si="23"/>
        <v>6.7470245295658469</v>
      </c>
      <c r="AA89" s="10">
        <f t="shared" si="24"/>
        <v>2.8915819412425257</v>
      </c>
      <c r="AB89" s="10">
        <f t="shared" si="25"/>
        <v>0</v>
      </c>
      <c r="AC89" s="10"/>
    </row>
    <row r="90" spans="1:29" x14ac:dyDescent="0.3">
      <c r="A90" s="8">
        <v>8000</v>
      </c>
      <c r="B90" s="7">
        <v>31.5</v>
      </c>
      <c r="C90" s="7">
        <v>41.7</v>
      </c>
      <c r="D90" s="7">
        <v>51.8</v>
      </c>
      <c r="E90" s="7">
        <v>61.8</v>
      </c>
      <c r="F90" s="7">
        <v>71.7</v>
      </c>
      <c r="G90" s="7">
        <v>81.5</v>
      </c>
      <c r="H90" s="7">
        <v>91.4</v>
      </c>
      <c r="I90" s="7"/>
      <c r="K90" s="2">
        <v>8000</v>
      </c>
      <c r="L90">
        <v>9.9999999999994316E-2</v>
      </c>
      <c r="M90">
        <v>0.29999999999999716</v>
      </c>
      <c r="N90">
        <v>0.39999999999999147</v>
      </c>
      <c r="O90">
        <v>0.39999999999999147</v>
      </c>
      <c r="P90">
        <v>0.29999999999999716</v>
      </c>
      <c r="Q90">
        <v>9.9999999999994316E-2</v>
      </c>
      <c r="R90">
        <v>0</v>
      </c>
      <c r="U90" s="8">
        <v>8000</v>
      </c>
      <c r="V90" s="10">
        <f t="shared" si="28"/>
        <v>26.829013012142106</v>
      </c>
      <c r="W90" s="10">
        <f t="shared" si="22"/>
        <v>26.829013012142106</v>
      </c>
      <c r="X90" s="10">
        <f t="shared" si="19"/>
        <v>22.701472548735644</v>
      </c>
      <c r="Y90" s="10">
        <f t="shared" si="20"/>
        <v>17.54204696947755</v>
      </c>
      <c r="Z90" s="10">
        <f t="shared" si="23"/>
        <v>12.382621390219455</v>
      </c>
      <c r="AA90" s="10">
        <f t="shared" si="24"/>
        <v>7.2231958109613608</v>
      </c>
      <c r="AB90" s="10">
        <f t="shared" si="25"/>
        <v>0</v>
      </c>
      <c r="AC90" s="10"/>
    </row>
    <row r="91" spans="1:29" x14ac:dyDescent="0.3">
      <c r="A91" s="8">
        <v>10000</v>
      </c>
      <c r="B91" s="7">
        <v>34.4</v>
      </c>
      <c r="C91" s="7">
        <v>44.6</v>
      </c>
      <c r="D91" s="7">
        <v>54.3</v>
      </c>
      <c r="E91" s="7">
        <v>63.8</v>
      </c>
      <c r="F91" s="7">
        <v>73.2</v>
      </c>
      <c r="G91" s="7">
        <v>82.5</v>
      </c>
      <c r="H91" s="7">
        <v>91.7</v>
      </c>
      <c r="I91" s="7"/>
      <c r="K91" s="1">
        <v>10000</v>
      </c>
      <c r="L91">
        <v>2.6999999999999957</v>
      </c>
      <c r="M91">
        <v>2.8999999999999986</v>
      </c>
      <c r="N91">
        <v>2.5999999999999943</v>
      </c>
      <c r="O91">
        <v>2.0999999999999943</v>
      </c>
      <c r="P91">
        <v>1.5</v>
      </c>
      <c r="Q91">
        <v>0.79999999999999716</v>
      </c>
      <c r="R91">
        <v>0</v>
      </c>
      <c r="U91" s="8">
        <v>10000</v>
      </c>
      <c r="V91" s="10">
        <f t="shared" si="28"/>
        <v>50.562370676729309</v>
      </c>
      <c r="W91" s="10">
        <f t="shared" si="22"/>
        <v>43.339174865767944</v>
      </c>
      <c r="X91" s="10">
        <f t="shared" si="19"/>
        <v>36.115979054806658</v>
      </c>
      <c r="Y91" s="10">
        <f t="shared" si="20"/>
        <v>26.829013012142106</v>
      </c>
      <c r="Z91" s="10">
        <f>(P92-P91)/(LOG10(U92)-LOG10(U91))</f>
        <v>17.542046969477404</v>
      </c>
      <c r="AA91" s="10">
        <f t="shared" si="24"/>
        <v>8.255080926812921</v>
      </c>
      <c r="AB91" s="10">
        <f t="shared" si="25"/>
        <v>0</v>
      </c>
      <c r="AC91" s="10"/>
    </row>
    <row r="92" spans="1:29" x14ac:dyDescent="0.3">
      <c r="A92" s="8">
        <v>12500</v>
      </c>
      <c r="B92" s="7">
        <v>33</v>
      </c>
      <c r="C92" s="7">
        <v>42.5</v>
      </c>
      <c r="D92" s="7">
        <v>51.5</v>
      </c>
      <c r="E92" s="7">
        <v>60.1</v>
      </c>
      <c r="F92" s="7">
        <v>68.599999999999994</v>
      </c>
      <c r="G92" s="7">
        <v>77</v>
      </c>
      <c r="H92" s="7">
        <v>85.4</v>
      </c>
      <c r="I92" s="7"/>
      <c r="K92" s="2">
        <v>12500</v>
      </c>
      <c r="L92">
        <v>7.5999999999999943</v>
      </c>
      <c r="M92">
        <v>7.0999999999999943</v>
      </c>
      <c r="N92">
        <v>6.0999999999999943</v>
      </c>
      <c r="O92">
        <v>4.6999999999999957</v>
      </c>
      <c r="P92">
        <v>3.1999999999999886</v>
      </c>
      <c r="Q92">
        <v>1.5999999999999943</v>
      </c>
      <c r="R92">
        <v>0</v>
      </c>
      <c r="U92" s="7">
        <v>12500</v>
      </c>
      <c r="V92" s="7" t="s">
        <v>13</v>
      </c>
      <c r="W92" s="7" t="s">
        <v>13</v>
      </c>
      <c r="X92" s="11" t="s">
        <v>13</v>
      </c>
      <c r="Y92" s="11" t="s">
        <v>13</v>
      </c>
      <c r="Z92" s="11" t="s">
        <v>13</v>
      </c>
      <c r="AA92" s="11" t="s">
        <v>13</v>
      </c>
      <c r="AB92" s="10" t="s">
        <v>13</v>
      </c>
      <c r="AC92" s="11" t="s">
        <v>13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3" sqref="B3"/>
    </sheetView>
  </sheetViews>
  <sheetFormatPr defaultColWidth="8.77734375" defaultRowHeight="14.4" x14ac:dyDescent="0.3"/>
  <cols>
    <col min="1" max="1" width="10.6640625" bestFit="1" customWidth="1"/>
    <col min="2" max="9" width="6.77734375" bestFit="1" customWidth="1"/>
  </cols>
  <sheetData>
    <row r="1" spans="1:9" x14ac:dyDescent="0.3">
      <c r="A1" s="13" t="s">
        <v>9</v>
      </c>
      <c r="B1" s="13"/>
      <c r="C1" s="13"/>
      <c r="D1" s="14"/>
      <c r="E1" s="14"/>
      <c r="F1" s="14"/>
      <c r="G1" s="14"/>
      <c r="H1" s="14"/>
      <c r="I1" s="14"/>
    </row>
    <row r="2" spans="1:9" x14ac:dyDescent="0.3">
      <c r="A2" s="16" t="s">
        <v>0</v>
      </c>
      <c r="B2" s="15" t="s">
        <v>11</v>
      </c>
      <c r="C2" s="15" t="s">
        <v>12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</row>
    <row r="3" spans="1:9" x14ac:dyDescent="0.3">
      <c r="A3" s="16">
        <v>20</v>
      </c>
      <c r="B3" s="15">
        <v>89.6</v>
      </c>
      <c r="C3" s="15">
        <v>94.8</v>
      </c>
      <c r="D3" s="15">
        <v>99.9</v>
      </c>
      <c r="E3" s="15">
        <v>104.7</v>
      </c>
      <c r="F3" s="15">
        <v>109.5</v>
      </c>
      <c r="G3" s="15">
        <v>114.3</v>
      </c>
      <c r="H3" s="15">
        <v>119</v>
      </c>
      <c r="I3" s="15">
        <v>123.7</v>
      </c>
    </row>
    <row r="4" spans="1:9" x14ac:dyDescent="0.3">
      <c r="A4" s="16">
        <v>25</v>
      </c>
      <c r="B4" s="15">
        <v>82.7</v>
      </c>
      <c r="C4" s="15">
        <v>88.5</v>
      </c>
      <c r="D4" s="15">
        <v>93.9</v>
      </c>
      <c r="E4" s="15">
        <v>99.1</v>
      </c>
      <c r="F4" s="15">
        <v>104.2</v>
      </c>
      <c r="G4" s="15">
        <v>109.2</v>
      </c>
      <c r="H4" s="15">
        <v>114.2</v>
      </c>
      <c r="I4" s="15">
        <v>119.2</v>
      </c>
    </row>
    <row r="5" spans="1:9" x14ac:dyDescent="0.3">
      <c r="A5" s="16">
        <v>31.5</v>
      </c>
      <c r="B5" s="15">
        <v>76</v>
      </c>
      <c r="C5" s="15">
        <v>82.4</v>
      </c>
      <c r="D5" s="15">
        <v>88.2</v>
      </c>
      <c r="E5" s="15">
        <v>93.7</v>
      </c>
      <c r="F5" s="15">
        <v>99.1</v>
      </c>
      <c r="G5" s="15">
        <v>104.4</v>
      </c>
      <c r="H5" s="15">
        <v>109.6</v>
      </c>
      <c r="I5" s="15">
        <v>114.9</v>
      </c>
    </row>
    <row r="6" spans="1:9" x14ac:dyDescent="0.3">
      <c r="A6" s="16">
        <v>40</v>
      </c>
      <c r="B6" s="15">
        <v>69.900000000000006</v>
      </c>
      <c r="C6" s="15">
        <v>76.5</v>
      </c>
      <c r="D6" s="15">
        <v>82.6</v>
      </c>
      <c r="E6" s="15">
        <v>88.5</v>
      </c>
      <c r="F6" s="15">
        <v>94.2</v>
      </c>
      <c r="G6" s="15">
        <v>99.8</v>
      </c>
      <c r="H6" s="15">
        <v>105.3</v>
      </c>
      <c r="I6" s="15">
        <v>110.9</v>
      </c>
    </row>
    <row r="7" spans="1:9" x14ac:dyDescent="0.3">
      <c r="A7" s="16">
        <v>50</v>
      </c>
      <c r="B7" s="15">
        <v>64</v>
      </c>
      <c r="C7" s="15">
        <v>71.3</v>
      </c>
      <c r="D7" s="15">
        <v>77.8</v>
      </c>
      <c r="E7" s="15">
        <v>84</v>
      </c>
      <c r="F7" s="15">
        <v>90</v>
      </c>
      <c r="G7" s="15">
        <v>95.9</v>
      </c>
      <c r="H7" s="15">
        <v>101.7</v>
      </c>
      <c r="I7" s="15">
        <v>107.5</v>
      </c>
    </row>
    <row r="8" spans="1:9" x14ac:dyDescent="0.3">
      <c r="A8" s="16">
        <v>63</v>
      </c>
      <c r="B8" s="15">
        <v>58.6</v>
      </c>
      <c r="C8" s="15">
        <v>66.2</v>
      </c>
      <c r="D8" s="15">
        <v>73.099999999999994</v>
      </c>
      <c r="E8" s="15">
        <v>79.599999999999994</v>
      </c>
      <c r="F8" s="15">
        <v>85.9</v>
      </c>
      <c r="G8" s="15">
        <v>92.2</v>
      </c>
      <c r="H8" s="15">
        <v>98.4</v>
      </c>
      <c r="I8" s="15">
        <v>104.5</v>
      </c>
    </row>
    <row r="9" spans="1:9" x14ac:dyDescent="0.3">
      <c r="A9" s="16">
        <v>80</v>
      </c>
      <c r="B9" s="15">
        <v>53.2</v>
      </c>
      <c r="C9" s="15">
        <v>61.2</v>
      </c>
      <c r="D9" s="15">
        <v>68.5</v>
      </c>
      <c r="E9" s="15">
        <v>75.400000000000006</v>
      </c>
      <c r="F9" s="15">
        <v>82.1</v>
      </c>
      <c r="G9" s="15">
        <v>88.6</v>
      </c>
      <c r="H9" s="15">
        <v>95.2</v>
      </c>
      <c r="I9" s="15">
        <v>101.7</v>
      </c>
    </row>
    <row r="10" spans="1:9" x14ac:dyDescent="0.3">
      <c r="A10" s="16">
        <v>100</v>
      </c>
      <c r="B10" s="15">
        <v>48.4</v>
      </c>
      <c r="C10" s="15">
        <v>56.8</v>
      </c>
      <c r="D10" s="15">
        <v>64.400000000000006</v>
      </c>
      <c r="E10" s="15">
        <v>71.599999999999994</v>
      </c>
      <c r="F10" s="15">
        <v>78.7</v>
      </c>
      <c r="G10" s="15">
        <v>85.6</v>
      </c>
      <c r="H10" s="15">
        <v>92.5</v>
      </c>
      <c r="I10" s="15">
        <v>99.3</v>
      </c>
    </row>
    <row r="11" spans="1:9" x14ac:dyDescent="0.3">
      <c r="A11" s="16">
        <v>125</v>
      </c>
      <c r="B11" s="15">
        <v>43.9</v>
      </c>
      <c r="C11" s="15">
        <v>52.6</v>
      </c>
      <c r="D11" s="15">
        <v>60.6</v>
      </c>
      <c r="E11" s="15">
        <v>68.2</v>
      </c>
      <c r="F11" s="15">
        <v>75.599999999999994</v>
      </c>
      <c r="G11" s="15">
        <v>82.9</v>
      </c>
      <c r="H11" s="15">
        <v>90.1</v>
      </c>
      <c r="I11" s="15">
        <v>97.3</v>
      </c>
    </row>
    <row r="12" spans="1:9" x14ac:dyDescent="0.3">
      <c r="A12" s="16">
        <v>160</v>
      </c>
      <c r="B12" s="15">
        <v>39.4</v>
      </c>
      <c r="C12" s="15">
        <v>48.4</v>
      </c>
      <c r="D12" s="15">
        <v>56.7</v>
      </c>
      <c r="E12" s="15">
        <v>64.7</v>
      </c>
      <c r="F12" s="15">
        <v>72.5</v>
      </c>
      <c r="G12" s="15">
        <v>80.2</v>
      </c>
      <c r="H12" s="15">
        <v>87.8</v>
      </c>
      <c r="I12" s="15">
        <v>95.4</v>
      </c>
    </row>
    <row r="13" spans="1:9" x14ac:dyDescent="0.3">
      <c r="A13" s="16">
        <v>200</v>
      </c>
      <c r="B13" s="15">
        <v>35.5</v>
      </c>
      <c r="C13" s="15">
        <v>44.8</v>
      </c>
      <c r="D13" s="15">
        <v>53.4</v>
      </c>
      <c r="E13" s="15">
        <v>61.7</v>
      </c>
      <c r="F13" s="15">
        <v>69.900000000000006</v>
      </c>
      <c r="G13" s="15">
        <v>77.900000000000006</v>
      </c>
      <c r="H13" s="15">
        <v>85.9</v>
      </c>
      <c r="I13" s="15">
        <v>93.9</v>
      </c>
    </row>
    <row r="14" spans="1:9" x14ac:dyDescent="0.3">
      <c r="A14" s="16">
        <v>250</v>
      </c>
      <c r="B14" s="15">
        <v>32</v>
      </c>
      <c r="C14" s="15">
        <v>41.5</v>
      </c>
      <c r="D14" s="15">
        <v>50.4</v>
      </c>
      <c r="E14" s="15">
        <v>59</v>
      </c>
      <c r="F14" s="15">
        <v>67.5</v>
      </c>
      <c r="G14" s="15">
        <v>75.900000000000006</v>
      </c>
      <c r="H14" s="15">
        <v>84.3</v>
      </c>
      <c r="I14" s="15">
        <v>92.6</v>
      </c>
    </row>
    <row r="15" spans="1:9" x14ac:dyDescent="0.3">
      <c r="A15" s="16">
        <v>315</v>
      </c>
      <c r="B15" s="15">
        <v>28.7</v>
      </c>
      <c r="C15" s="15">
        <v>38.4</v>
      </c>
      <c r="D15" s="15">
        <v>47.6</v>
      </c>
      <c r="E15" s="15">
        <v>56.5</v>
      </c>
      <c r="F15" s="15">
        <v>65.400000000000006</v>
      </c>
      <c r="G15" s="15">
        <v>74.2</v>
      </c>
      <c r="H15" s="15">
        <v>82.9</v>
      </c>
      <c r="I15" s="15">
        <v>91.6</v>
      </c>
    </row>
    <row r="16" spans="1:9" x14ac:dyDescent="0.3">
      <c r="A16" s="16">
        <v>400</v>
      </c>
      <c r="B16" s="15">
        <v>25.7</v>
      </c>
      <c r="C16" s="15">
        <v>35.5</v>
      </c>
      <c r="D16" s="15">
        <v>45</v>
      </c>
      <c r="E16" s="15">
        <v>54.3</v>
      </c>
      <c r="F16" s="15">
        <v>63.5</v>
      </c>
      <c r="G16" s="15">
        <v>72.599999999999994</v>
      </c>
      <c r="H16" s="15">
        <v>81.7</v>
      </c>
      <c r="I16" s="15">
        <v>90.8</v>
      </c>
    </row>
    <row r="17" spans="1:9" x14ac:dyDescent="0.3">
      <c r="A17" s="16">
        <v>500</v>
      </c>
      <c r="B17" s="15">
        <v>23.4</v>
      </c>
      <c r="C17" s="15">
        <v>33.4</v>
      </c>
      <c r="D17" s="15">
        <v>43.1</v>
      </c>
      <c r="E17" s="15">
        <v>52.6</v>
      </c>
      <c r="F17" s="15">
        <v>62.1</v>
      </c>
      <c r="G17" s="15">
        <v>71.5</v>
      </c>
      <c r="H17" s="15">
        <v>80.900000000000006</v>
      </c>
      <c r="I17" s="15">
        <v>90.2</v>
      </c>
    </row>
    <row r="18" spans="1:9" x14ac:dyDescent="0.3">
      <c r="A18" s="16">
        <v>630</v>
      </c>
      <c r="B18" s="15">
        <v>21.5</v>
      </c>
      <c r="C18" s="15">
        <v>31.5</v>
      </c>
      <c r="D18" s="15">
        <v>41.3</v>
      </c>
      <c r="E18" s="15">
        <v>51.1</v>
      </c>
      <c r="F18" s="15">
        <v>60.8</v>
      </c>
      <c r="G18" s="15">
        <v>70.5</v>
      </c>
      <c r="H18" s="15">
        <v>80.2</v>
      </c>
      <c r="I18" s="15">
        <v>89.8</v>
      </c>
    </row>
    <row r="19" spans="1:9" x14ac:dyDescent="0.3">
      <c r="A19" s="16">
        <v>800</v>
      </c>
      <c r="B19" s="15">
        <v>20.100000000000001</v>
      </c>
      <c r="C19" s="15">
        <v>30.1</v>
      </c>
      <c r="D19" s="15">
        <v>40.1</v>
      </c>
      <c r="E19" s="15">
        <v>50</v>
      </c>
      <c r="F19" s="15">
        <v>59.9</v>
      </c>
      <c r="G19" s="15">
        <v>69.8</v>
      </c>
      <c r="H19" s="15">
        <v>79.7</v>
      </c>
      <c r="I19" s="15">
        <v>89.6</v>
      </c>
    </row>
    <row r="20" spans="1:9" x14ac:dyDescent="0.3">
      <c r="A20" s="16">
        <v>1000</v>
      </c>
      <c r="B20" s="15">
        <v>20</v>
      </c>
      <c r="C20" s="15">
        <v>30</v>
      </c>
      <c r="D20" s="15">
        <v>40</v>
      </c>
      <c r="E20" s="15">
        <v>50</v>
      </c>
      <c r="F20" s="15">
        <v>60</v>
      </c>
      <c r="G20" s="15">
        <v>70</v>
      </c>
      <c r="H20" s="15">
        <v>80</v>
      </c>
      <c r="I20" s="15">
        <v>90</v>
      </c>
    </row>
    <row r="21" spans="1:9" x14ac:dyDescent="0.3">
      <c r="A21" s="16">
        <v>1250</v>
      </c>
      <c r="B21" s="15">
        <v>21.5</v>
      </c>
      <c r="C21" s="15">
        <v>31.6</v>
      </c>
      <c r="D21" s="15">
        <v>41.8</v>
      </c>
      <c r="E21" s="15">
        <v>52</v>
      </c>
      <c r="F21" s="15">
        <v>62.2</v>
      </c>
      <c r="G21" s="15">
        <v>72.3</v>
      </c>
      <c r="H21" s="15">
        <v>82.5</v>
      </c>
      <c r="I21" s="15">
        <v>92.6</v>
      </c>
    </row>
    <row r="22" spans="1:9" x14ac:dyDescent="0.3">
      <c r="A22" s="16">
        <v>1600</v>
      </c>
      <c r="B22" s="15">
        <v>21.4</v>
      </c>
      <c r="C22" s="15">
        <v>32</v>
      </c>
      <c r="D22" s="15">
        <v>42.5</v>
      </c>
      <c r="E22" s="15">
        <v>52.9</v>
      </c>
      <c r="F22" s="15">
        <v>63.2</v>
      </c>
      <c r="G22" s="15">
        <v>73.5</v>
      </c>
      <c r="H22" s="15">
        <v>83.7</v>
      </c>
      <c r="I22" s="15">
        <v>94</v>
      </c>
    </row>
    <row r="23" spans="1:9" x14ac:dyDescent="0.3">
      <c r="A23" s="16">
        <v>2000</v>
      </c>
      <c r="B23" s="15">
        <v>18.2</v>
      </c>
      <c r="C23" s="15">
        <v>28.8</v>
      </c>
      <c r="D23" s="15">
        <v>39.200000000000003</v>
      </c>
      <c r="E23" s="15">
        <v>49.6</v>
      </c>
      <c r="F23" s="15">
        <v>60</v>
      </c>
      <c r="G23" s="15">
        <v>70.3</v>
      </c>
      <c r="H23" s="15">
        <v>80.599999999999994</v>
      </c>
      <c r="I23" s="15">
        <v>90.9</v>
      </c>
    </row>
    <row r="24" spans="1:9" x14ac:dyDescent="0.3">
      <c r="A24" s="16">
        <v>2500</v>
      </c>
      <c r="B24" s="15">
        <v>15.4</v>
      </c>
      <c r="C24" s="15">
        <v>26</v>
      </c>
      <c r="D24" s="15">
        <v>36.5</v>
      </c>
      <c r="E24" s="15">
        <v>46.9</v>
      </c>
      <c r="F24" s="15">
        <v>57.3</v>
      </c>
      <c r="G24" s="15">
        <v>67.599999999999994</v>
      </c>
      <c r="H24" s="15">
        <v>77.900000000000006</v>
      </c>
      <c r="I24" s="15">
        <v>88.2</v>
      </c>
    </row>
    <row r="25" spans="1:9" x14ac:dyDescent="0.3">
      <c r="A25" s="16">
        <v>3150</v>
      </c>
      <c r="B25" s="15">
        <v>14.3</v>
      </c>
      <c r="C25" s="15">
        <v>25</v>
      </c>
      <c r="D25" s="15">
        <v>35.6</v>
      </c>
      <c r="E25" s="15">
        <v>46.1</v>
      </c>
      <c r="F25" s="15">
        <v>56.4</v>
      </c>
      <c r="G25" s="15">
        <v>66.8</v>
      </c>
      <c r="H25" s="15">
        <v>77.099999999999994</v>
      </c>
      <c r="I25" s="15">
        <v>87.4</v>
      </c>
    </row>
    <row r="26" spans="1:9" x14ac:dyDescent="0.3">
      <c r="A26" s="16">
        <v>4000</v>
      </c>
      <c r="B26" s="15">
        <v>15.1</v>
      </c>
      <c r="C26" s="15">
        <v>26</v>
      </c>
      <c r="D26" s="15">
        <v>36.6</v>
      </c>
      <c r="E26" s="15">
        <v>47.1</v>
      </c>
      <c r="F26" s="15">
        <v>57.6</v>
      </c>
      <c r="G26" s="15">
        <v>68</v>
      </c>
      <c r="H26" s="15">
        <v>78.3</v>
      </c>
      <c r="I26" s="15">
        <v>88.7</v>
      </c>
    </row>
    <row r="27" spans="1:9" x14ac:dyDescent="0.3">
      <c r="A27" s="16">
        <v>5000</v>
      </c>
      <c r="B27" s="15">
        <v>18.600000000000001</v>
      </c>
      <c r="C27" s="15">
        <v>29.4</v>
      </c>
      <c r="D27" s="15">
        <v>40</v>
      </c>
      <c r="E27" s="15">
        <v>50.5</v>
      </c>
      <c r="F27" s="15">
        <v>60.9</v>
      </c>
      <c r="G27" s="15">
        <v>71.3</v>
      </c>
      <c r="H27" s="15">
        <v>81.599999999999994</v>
      </c>
      <c r="I27" s="15"/>
    </row>
    <row r="28" spans="1:9" x14ac:dyDescent="0.3">
      <c r="A28" s="16">
        <v>6300</v>
      </c>
      <c r="B28" s="15">
        <v>25</v>
      </c>
      <c r="C28" s="15">
        <v>35.5</v>
      </c>
      <c r="D28" s="15">
        <v>45.8</v>
      </c>
      <c r="E28" s="15">
        <v>56.1</v>
      </c>
      <c r="F28" s="15">
        <v>66.400000000000006</v>
      </c>
      <c r="G28" s="15">
        <v>76.599999999999994</v>
      </c>
      <c r="H28" s="15">
        <v>86.8</v>
      </c>
      <c r="I28" s="15"/>
    </row>
    <row r="29" spans="1:9" x14ac:dyDescent="0.3">
      <c r="A29" s="16">
        <v>8000</v>
      </c>
      <c r="B29" s="15">
        <v>31.5</v>
      </c>
      <c r="C29" s="15">
        <v>41.7</v>
      </c>
      <c r="D29" s="15">
        <v>51.8</v>
      </c>
      <c r="E29" s="15">
        <v>61.8</v>
      </c>
      <c r="F29" s="15">
        <v>71.7</v>
      </c>
      <c r="G29" s="15">
        <v>81.5</v>
      </c>
      <c r="H29" s="15">
        <v>91.4</v>
      </c>
      <c r="I29" s="15"/>
    </row>
    <row r="30" spans="1:9" x14ac:dyDescent="0.3">
      <c r="A30" s="16">
        <v>10000</v>
      </c>
      <c r="B30" s="15">
        <v>34.4</v>
      </c>
      <c r="C30" s="15">
        <v>44.6</v>
      </c>
      <c r="D30" s="15">
        <v>54.3</v>
      </c>
      <c r="E30" s="15">
        <v>63.8</v>
      </c>
      <c r="F30" s="15">
        <v>73.2</v>
      </c>
      <c r="G30" s="15">
        <v>82.5</v>
      </c>
      <c r="H30" s="15">
        <v>91.7</v>
      </c>
      <c r="I30" s="15"/>
    </row>
    <row r="31" spans="1:9" x14ac:dyDescent="0.3">
      <c r="A31" s="16">
        <v>12500</v>
      </c>
      <c r="B31" s="15">
        <v>33</v>
      </c>
      <c r="C31" s="15">
        <v>42.5</v>
      </c>
      <c r="D31" s="15">
        <v>51.5</v>
      </c>
      <c r="E31" s="15">
        <v>60.1</v>
      </c>
      <c r="F31" s="15">
        <v>68.599999999999994</v>
      </c>
      <c r="G31" s="15">
        <v>77</v>
      </c>
      <c r="H31" s="15">
        <v>85.4</v>
      </c>
      <c r="I31" s="15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3" zoomScale="117" workbookViewId="0">
      <selection activeCell="U19" sqref="U19"/>
    </sheetView>
  </sheetViews>
  <sheetFormatPr defaultColWidth="8.77734375" defaultRowHeight="14.4" x14ac:dyDescent="0.3"/>
  <cols>
    <col min="1" max="1" width="10.6640625" customWidth="1"/>
    <col min="3" max="7" width="6.77734375" bestFit="1" customWidth="1"/>
    <col min="8" max="8" width="7.109375" bestFit="1" customWidth="1"/>
    <col min="9" max="9" width="6.77734375" bestFit="1" customWidth="1"/>
  </cols>
  <sheetData>
    <row r="1" spans="1:19" x14ac:dyDescent="0.3">
      <c r="A1" s="13" t="s">
        <v>10</v>
      </c>
      <c r="B1" s="13"/>
      <c r="C1" s="13"/>
      <c r="D1" s="14"/>
      <c r="E1" s="14"/>
      <c r="F1" s="14"/>
      <c r="G1" s="14"/>
      <c r="H1" s="14"/>
      <c r="I1" s="14"/>
    </row>
    <row r="2" spans="1:19" x14ac:dyDescent="0.3">
      <c r="A2" s="14" t="s">
        <v>0</v>
      </c>
      <c r="B2" s="14" t="s">
        <v>11</v>
      </c>
      <c r="C2" s="14" t="s">
        <v>12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18</v>
      </c>
      <c r="I2" s="14" t="s">
        <v>6</v>
      </c>
    </row>
    <row r="3" spans="1:19" x14ac:dyDescent="0.3">
      <c r="A3" s="15">
        <v>20</v>
      </c>
      <c r="B3" s="14">
        <v>30.599999999999994</v>
      </c>
      <c r="C3" s="14">
        <v>25.799999999999997</v>
      </c>
      <c r="D3" s="14">
        <v>20.900000000000006</v>
      </c>
      <c r="E3" s="14">
        <v>15.700000000000003</v>
      </c>
      <c r="F3" s="14">
        <v>10.5</v>
      </c>
      <c r="G3" s="14">
        <v>5.2999999999999972</v>
      </c>
      <c r="H3" s="14">
        <v>0</v>
      </c>
      <c r="I3" s="14">
        <v>-5.2999999999999972</v>
      </c>
    </row>
    <row r="4" spans="1:19" x14ac:dyDescent="0.3">
      <c r="A4" s="19">
        <v>25</v>
      </c>
      <c r="B4" s="14">
        <v>28.5</v>
      </c>
      <c r="C4" s="14">
        <v>24.299999999999997</v>
      </c>
      <c r="D4" s="14">
        <v>19.700000000000003</v>
      </c>
      <c r="E4" s="14">
        <v>14.899999999999991</v>
      </c>
      <c r="F4" s="14">
        <v>10</v>
      </c>
      <c r="G4" s="14">
        <v>5</v>
      </c>
      <c r="H4" s="14">
        <v>0</v>
      </c>
      <c r="I4" s="14">
        <v>-5</v>
      </c>
    </row>
    <row r="5" spans="1:19" x14ac:dyDescent="0.3">
      <c r="A5" s="15">
        <v>31.5</v>
      </c>
      <c r="B5" s="14">
        <v>26.400000000000006</v>
      </c>
      <c r="C5" s="14">
        <v>22.800000000000011</v>
      </c>
      <c r="D5" s="14">
        <v>18.600000000000009</v>
      </c>
      <c r="E5" s="14">
        <v>14.100000000000009</v>
      </c>
      <c r="F5" s="14">
        <v>9.5</v>
      </c>
      <c r="G5" s="14">
        <v>4.8000000000000114</v>
      </c>
      <c r="H5" s="14">
        <v>0</v>
      </c>
      <c r="I5" s="14">
        <v>-4.6999999999999886</v>
      </c>
    </row>
    <row r="6" spans="1:19" x14ac:dyDescent="0.3">
      <c r="A6" s="19">
        <v>40</v>
      </c>
      <c r="B6" s="14">
        <v>24.600000000000009</v>
      </c>
      <c r="C6" s="14">
        <v>21.200000000000003</v>
      </c>
      <c r="D6" s="14">
        <v>17.299999999999997</v>
      </c>
      <c r="E6" s="14">
        <v>13.200000000000003</v>
      </c>
      <c r="F6" s="14">
        <v>8.9000000000000057</v>
      </c>
      <c r="G6" s="14">
        <v>4.5</v>
      </c>
      <c r="H6" s="14">
        <v>0</v>
      </c>
      <c r="I6" s="14">
        <v>-4.3999999999999915</v>
      </c>
    </row>
    <row r="7" spans="1:19" x14ac:dyDescent="0.3">
      <c r="A7" s="15">
        <v>50</v>
      </c>
      <c r="B7" s="14">
        <v>22.299999999999997</v>
      </c>
      <c r="C7" s="14">
        <v>19.599999999999994</v>
      </c>
      <c r="D7" s="14">
        <v>16.099999999999994</v>
      </c>
      <c r="E7" s="14">
        <v>12.299999999999997</v>
      </c>
      <c r="F7" s="14">
        <v>8.2999999999999972</v>
      </c>
      <c r="G7" s="14">
        <v>4.2000000000000028</v>
      </c>
      <c r="H7" s="14">
        <v>0</v>
      </c>
      <c r="I7" s="14">
        <v>-4.2000000000000028</v>
      </c>
    </row>
    <row r="8" spans="1:19" x14ac:dyDescent="0.3">
      <c r="A8" s="19">
        <v>63</v>
      </c>
      <c r="B8" s="14">
        <v>20.199999999999996</v>
      </c>
      <c r="C8" s="14">
        <v>17.799999999999997</v>
      </c>
      <c r="D8" s="14">
        <v>14.699999999999989</v>
      </c>
      <c r="E8" s="14">
        <v>11.199999999999989</v>
      </c>
      <c r="F8" s="14">
        <v>7.5</v>
      </c>
      <c r="G8" s="14">
        <v>3.7999999999999972</v>
      </c>
      <c r="H8" s="14">
        <v>0</v>
      </c>
      <c r="I8" s="14">
        <v>-3.9000000000000057</v>
      </c>
      <c r="L8" s="20" t="s">
        <v>31</v>
      </c>
      <c r="M8" s="20"/>
      <c r="N8" s="20"/>
      <c r="O8" s="20"/>
      <c r="P8" s="20"/>
      <c r="Q8" s="20"/>
    </row>
    <row r="9" spans="1:19" x14ac:dyDescent="0.3">
      <c r="A9" s="15">
        <v>80</v>
      </c>
      <c r="B9" s="14">
        <v>18</v>
      </c>
      <c r="C9" s="14">
        <v>16</v>
      </c>
      <c r="D9" s="14">
        <v>13.299999999999997</v>
      </c>
      <c r="E9" s="14">
        <v>10.200000000000003</v>
      </c>
      <c r="F9" s="14">
        <v>6.8999999999999915</v>
      </c>
      <c r="G9" s="14">
        <v>3.3999999999999915</v>
      </c>
      <c r="H9" s="14">
        <v>0</v>
      </c>
      <c r="I9" s="14">
        <v>-3.5</v>
      </c>
      <c r="L9" s="20" t="s">
        <v>22</v>
      </c>
      <c r="M9" s="20" t="s">
        <v>11</v>
      </c>
      <c r="N9" s="20" t="s">
        <v>12</v>
      </c>
      <c r="O9" s="20" t="s">
        <v>1</v>
      </c>
      <c r="P9" s="20" t="s">
        <v>2</v>
      </c>
      <c r="Q9" s="20" t="s">
        <v>3</v>
      </c>
      <c r="R9" s="20" t="s">
        <v>4</v>
      </c>
      <c r="S9" s="20" t="s">
        <v>6</v>
      </c>
    </row>
    <row r="10" spans="1:19" x14ac:dyDescent="0.3">
      <c r="A10" s="19">
        <v>100</v>
      </c>
      <c r="B10" s="14">
        <v>15.899999999999999</v>
      </c>
      <c r="C10" s="14">
        <v>14.299999999999997</v>
      </c>
      <c r="D10" s="14">
        <v>11.900000000000006</v>
      </c>
      <c r="E10" s="14">
        <v>9.0999999999999943</v>
      </c>
      <c r="F10" s="14">
        <v>6.2000000000000028</v>
      </c>
      <c r="G10" s="14">
        <v>3.0999999999999943</v>
      </c>
      <c r="H10" s="14">
        <v>0</v>
      </c>
      <c r="I10" s="14">
        <v>-3.2000000000000028</v>
      </c>
      <c r="L10" s="20" t="s">
        <v>15</v>
      </c>
      <c r="M10" s="20">
        <f>B3-B18</f>
        <v>29.299999999999997</v>
      </c>
      <c r="N10" s="20">
        <f t="shared" ref="N10:Q10" si="0">C3-C18</f>
        <v>24.5</v>
      </c>
      <c r="O10" s="20">
        <f t="shared" si="0"/>
        <v>19.800000000000011</v>
      </c>
      <c r="P10" s="20">
        <f t="shared" si="0"/>
        <v>14.800000000000004</v>
      </c>
      <c r="Q10" s="20">
        <f t="shared" si="0"/>
        <v>9.9000000000000057</v>
      </c>
      <c r="R10" s="20">
        <f>G3-G18</f>
        <v>5</v>
      </c>
      <c r="S10" s="20">
        <f t="shared" ref="S10" si="1">H3-H18</f>
        <v>0</v>
      </c>
    </row>
    <row r="11" spans="1:19" x14ac:dyDescent="0.3">
      <c r="A11" s="15">
        <v>125</v>
      </c>
      <c r="B11" s="14">
        <v>13.800000000000004</v>
      </c>
      <c r="C11" s="14">
        <v>12.500000000000007</v>
      </c>
      <c r="D11" s="14">
        <v>10.500000000000007</v>
      </c>
      <c r="E11" s="14">
        <v>8.1000000000000085</v>
      </c>
      <c r="F11" s="14">
        <v>5.5</v>
      </c>
      <c r="G11" s="14">
        <v>2.8000000000000114</v>
      </c>
      <c r="H11" s="14">
        <v>0</v>
      </c>
      <c r="I11" s="14">
        <v>-2.7999999999999972</v>
      </c>
      <c r="L11" s="20"/>
      <c r="M11" s="20"/>
      <c r="N11" s="20"/>
      <c r="O11" s="20"/>
      <c r="P11" s="20"/>
      <c r="Q11" s="20"/>
      <c r="R11" s="9"/>
      <c r="S11" s="9"/>
    </row>
    <row r="12" spans="1:19" x14ac:dyDescent="0.3">
      <c r="A12" s="19">
        <v>160</v>
      </c>
      <c r="B12" s="14">
        <v>11.600000000000001</v>
      </c>
      <c r="C12" s="14">
        <v>10.600000000000001</v>
      </c>
      <c r="D12" s="14">
        <v>8.9000000000000057</v>
      </c>
      <c r="E12" s="14">
        <v>6.9000000000000057</v>
      </c>
      <c r="F12" s="14">
        <v>4.7000000000000028</v>
      </c>
      <c r="G12" s="14">
        <v>2.4000000000000057</v>
      </c>
      <c r="H12" s="14">
        <v>0</v>
      </c>
      <c r="I12" s="14">
        <v>-2.3999999999999915</v>
      </c>
      <c r="L12" s="20" t="s">
        <v>28</v>
      </c>
      <c r="M12" s="20"/>
      <c r="N12" s="20"/>
      <c r="O12" s="20"/>
      <c r="P12" s="20"/>
      <c r="Q12" s="20"/>
      <c r="R12" s="9"/>
    </row>
    <row r="13" spans="1:19" x14ac:dyDescent="0.3">
      <c r="A13" s="15">
        <v>200</v>
      </c>
      <c r="B13" s="14">
        <v>9.5999999999999943</v>
      </c>
      <c r="C13" s="14">
        <v>8.8999999999999915</v>
      </c>
      <c r="D13" s="14">
        <v>7.4999999999999929</v>
      </c>
      <c r="E13" s="14">
        <v>5.7999999999999972</v>
      </c>
      <c r="F13" s="14">
        <v>4</v>
      </c>
      <c r="G13" s="14">
        <v>2</v>
      </c>
      <c r="H13" s="14">
        <v>0</v>
      </c>
      <c r="I13" s="14">
        <v>-2</v>
      </c>
      <c r="L13" s="20" t="s">
        <v>22</v>
      </c>
      <c r="M13" t="s">
        <v>11</v>
      </c>
      <c r="N13" t="s">
        <v>12</v>
      </c>
      <c r="O13" t="s">
        <v>1</v>
      </c>
      <c r="P13" t="s">
        <v>2</v>
      </c>
      <c r="Q13" t="s">
        <v>3</v>
      </c>
      <c r="R13" t="s">
        <v>4</v>
      </c>
      <c r="S13" t="s">
        <v>6</v>
      </c>
    </row>
    <row r="14" spans="1:19" x14ac:dyDescent="0.3">
      <c r="A14" s="19">
        <v>250</v>
      </c>
      <c r="B14" s="14">
        <v>7.7000000000000028</v>
      </c>
      <c r="C14" s="14">
        <v>7.2000000000000028</v>
      </c>
      <c r="D14" s="14">
        <v>6.1000000000000014</v>
      </c>
      <c r="E14" s="14">
        <v>4.7000000000000028</v>
      </c>
      <c r="F14" s="14">
        <v>3.2000000000000028</v>
      </c>
      <c r="G14" s="14">
        <v>1.6000000000000085</v>
      </c>
      <c r="H14" s="14">
        <v>0</v>
      </c>
      <c r="I14" s="14">
        <v>-1.7000000000000028</v>
      </c>
      <c r="L14" s="20" t="s">
        <v>19</v>
      </c>
      <c r="M14">
        <f t="shared" ref="M14:R14" si="2">B3-B13</f>
        <v>21</v>
      </c>
      <c r="N14">
        <f t="shared" si="2"/>
        <v>16.900000000000006</v>
      </c>
      <c r="O14">
        <f t="shared" si="2"/>
        <v>13.400000000000013</v>
      </c>
      <c r="P14">
        <f t="shared" si="2"/>
        <v>9.9000000000000057</v>
      </c>
      <c r="Q14">
        <f t="shared" si="2"/>
        <v>6.5</v>
      </c>
      <c r="R14">
        <f t="shared" si="2"/>
        <v>3.2999999999999972</v>
      </c>
      <c r="S14">
        <f>I3-I13</f>
        <v>-3.2999999999999972</v>
      </c>
    </row>
    <row r="15" spans="1:19" x14ac:dyDescent="0.3">
      <c r="A15" s="15">
        <v>315</v>
      </c>
      <c r="B15" s="14">
        <v>5.7999999999999972</v>
      </c>
      <c r="C15" s="14">
        <v>5.4999999999999929</v>
      </c>
      <c r="D15" s="14">
        <v>4.6999999999999957</v>
      </c>
      <c r="E15" s="14">
        <v>3.5999999999999943</v>
      </c>
      <c r="F15" s="14">
        <v>2.5</v>
      </c>
      <c r="G15" s="14">
        <v>1.2999999999999972</v>
      </c>
      <c r="H15" s="14">
        <v>0</v>
      </c>
      <c r="I15" s="14">
        <v>-1.3000000000000114</v>
      </c>
      <c r="L15" s="20" t="s">
        <v>27</v>
      </c>
      <c r="M15">
        <f t="shared" ref="M15:R15" si="3">B13-B18</f>
        <v>8.2999999999999972</v>
      </c>
      <c r="N15">
        <f t="shared" si="3"/>
        <v>7.5999999999999943</v>
      </c>
      <c r="O15">
        <f t="shared" si="3"/>
        <v>6.3999999999999986</v>
      </c>
      <c r="P15">
        <f t="shared" si="3"/>
        <v>4.8999999999999986</v>
      </c>
      <c r="Q15">
        <f t="shared" si="3"/>
        <v>3.4000000000000057</v>
      </c>
      <c r="R15">
        <f t="shared" si="3"/>
        <v>1.7000000000000028</v>
      </c>
      <c r="S15">
        <f>I13-I18</f>
        <v>-1.5999999999999943</v>
      </c>
    </row>
    <row r="16" spans="1:19" x14ac:dyDescent="0.3">
      <c r="A16" s="19">
        <v>400</v>
      </c>
      <c r="B16" s="14">
        <v>4</v>
      </c>
      <c r="C16" s="14">
        <v>3.7999999999999972</v>
      </c>
      <c r="D16" s="14">
        <v>3.2999999999999972</v>
      </c>
      <c r="E16" s="14">
        <v>2.5999999999999943</v>
      </c>
      <c r="F16" s="14">
        <v>1.7999999999999972</v>
      </c>
      <c r="G16" s="14">
        <v>0.89999999999999147</v>
      </c>
      <c r="H16" s="14">
        <v>0</v>
      </c>
      <c r="I16" s="14">
        <v>-0.90000000000000568</v>
      </c>
      <c r="L16" s="20" t="s">
        <v>20</v>
      </c>
      <c r="M16">
        <f t="shared" ref="M16:R16" si="4">B13-B23</f>
        <v>11.999999999999986</v>
      </c>
      <c r="N16">
        <f t="shared" si="4"/>
        <v>10.699999999999989</v>
      </c>
      <c r="O16">
        <f t="shared" si="4"/>
        <v>8.8999999999999844</v>
      </c>
      <c r="P16">
        <f t="shared" si="4"/>
        <v>6.7999999999999901</v>
      </c>
      <c r="Q16">
        <f t="shared" si="4"/>
        <v>4.5999999999999943</v>
      </c>
      <c r="R16">
        <f t="shared" si="4"/>
        <v>2.2999999999999972</v>
      </c>
      <c r="S16">
        <f>I13-I23</f>
        <v>-2.3000000000000114</v>
      </c>
    </row>
    <row r="17" spans="1:18" x14ac:dyDescent="0.3">
      <c r="A17" s="15">
        <v>500</v>
      </c>
      <c r="B17" s="14">
        <v>2.4999999999999929</v>
      </c>
      <c r="C17" s="14">
        <v>2.4999999999999929</v>
      </c>
      <c r="D17" s="14">
        <v>2.1999999999999957</v>
      </c>
      <c r="E17" s="14">
        <v>1.6999999999999957</v>
      </c>
      <c r="F17" s="14">
        <v>1.1999999999999957</v>
      </c>
      <c r="G17" s="14">
        <v>0.59999999999999432</v>
      </c>
      <c r="H17" s="14">
        <v>0</v>
      </c>
      <c r="I17" s="14">
        <v>-0.70000000000000284</v>
      </c>
      <c r="L17" s="20" t="s">
        <v>30</v>
      </c>
      <c r="R17">
        <f>G3-G23</f>
        <v>5.5999999999999943</v>
      </c>
    </row>
    <row r="18" spans="1:18" x14ac:dyDescent="0.3">
      <c r="A18" s="19">
        <v>630</v>
      </c>
      <c r="B18" s="14">
        <v>1.2999999999999972</v>
      </c>
      <c r="C18" s="14">
        <v>1.2999999999999972</v>
      </c>
      <c r="D18" s="14">
        <v>1.0999999999999943</v>
      </c>
      <c r="E18" s="14">
        <v>0.89999999999999858</v>
      </c>
      <c r="F18" s="14">
        <v>0.59999999999999432</v>
      </c>
      <c r="G18" s="14">
        <v>0.29999999999999716</v>
      </c>
      <c r="H18" s="14">
        <v>0</v>
      </c>
      <c r="I18" s="14">
        <v>-0.40000000000000568</v>
      </c>
    </row>
    <row r="19" spans="1:18" x14ac:dyDescent="0.3">
      <c r="A19" s="15">
        <v>800</v>
      </c>
      <c r="B19" s="14">
        <v>0.39999999999999858</v>
      </c>
      <c r="C19" s="14">
        <v>0.39999999999999858</v>
      </c>
      <c r="D19" s="14">
        <v>0.39999999999999858</v>
      </c>
      <c r="E19" s="14">
        <v>0.29999999999999716</v>
      </c>
      <c r="F19" s="14">
        <v>0.19999999999999574</v>
      </c>
      <c r="G19" s="14">
        <v>9.9999999999994316E-2</v>
      </c>
      <c r="H19" s="14">
        <v>0</v>
      </c>
      <c r="I19" s="14">
        <v>-0.10000000000000853</v>
      </c>
    </row>
    <row r="20" spans="1:18" x14ac:dyDescent="0.3">
      <c r="A20" s="19">
        <v>1000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1:18" x14ac:dyDescent="0.3">
      <c r="A21" s="15">
        <v>1250</v>
      </c>
      <c r="B21" s="14">
        <v>-1</v>
      </c>
      <c r="C21" s="14">
        <v>-0.89999999999999858</v>
      </c>
      <c r="D21" s="14">
        <v>-0.70000000000000284</v>
      </c>
      <c r="E21" s="14">
        <v>-0.5</v>
      </c>
      <c r="F21" s="14">
        <v>-0.29999999999999716</v>
      </c>
      <c r="G21" s="14">
        <v>-0.20000000000000284</v>
      </c>
      <c r="H21" s="14">
        <v>0</v>
      </c>
      <c r="I21" s="14">
        <v>9.9999999999994316E-2</v>
      </c>
      <c r="K21" t="s">
        <v>22</v>
      </c>
      <c r="L21" t="s">
        <v>4</v>
      </c>
    </row>
    <row r="22" spans="1:18" x14ac:dyDescent="0.3">
      <c r="A22" s="19">
        <v>1600</v>
      </c>
      <c r="B22" s="14">
        <v>-2.3000000000000043</v>
      </c>
      <c r="C22" s="14">
        <v>-1.7000000000000028</v>
      </c>
      <c r="D22" s="14">
        <v>-1.2000000000000028</v>
      </c>
      <c r="E22" s="14">
        <v>-0.80000000000000426</v>
      </c>
      <c r="F22" s="14">
        <v>-0.5</v>
      </c>
      <c r="G22" s="14">
        <v>-0.20000000000000284</v>
      </c>
      <c r="H22" s="14">
        <v>0</v>
      </c>
      <c r="I22" s="14">
        <v>0.29999999999999716</v>
      </c>
      <c r="K22" t="s">
        <v>29</v>
      </c>
      <c r="L22">
        <f>G8-G18</f>
        <v>3.5</v>
      </c>
    </row>
    <row r="23" spans="1:18" x14ac:dyDescent="0.3">
      <c r="A23" s="15">
        <v>2000</v>
      </c>
      <c r="B23" s="14">
        <v>-2.3999999999999915</v>
      </c>
      <c r="C23" s="14">
        <v>-1.7999999999999972</v>
      </c>
      <c r="D23" s="14">
        <v>-1.3999999999999915</v>
      </c>
      <c r="E23" s="14">
        <v>-0.99999999999999289</v>
      </c>
      <c r="F23" s="14">
        <v>-0.59999999999999432</v>
      </c>
      <c r="G23" s="14">
        <v>-0.29999999999999716</v>
      </c>
      <c r="H23" s="14">
        <v>0</v>
      </c>
      <c r="I23" s="14">
        <v>0.30000000000001137</v>
      </c>
    </row>
    <row r="24" spans="1:18" x14ac:dyDescent="0.3">
      <c r="A24" s="19">
        <v>2500</v>
      </c>
      <c r="B24" s="14">
        <v>-2.5000000000000071</v>
      </c>
      <c r="C24" s="14">
        <v>-1.9000000000000057</v>
      </c>
      <c r="D24" s="14">
        <v>-1.4000000000000057</v>
      </c>
      <c r="E24" s="14">
        <v>-1.0000000000000071</v>
      </c>
      <c r="F24" s="14">
        <v>-0.60000000000000853</v>
      </c>
      <c r="G24" s="14">
        <v>-0.30000000000001137</v>
      </c>
      <c r="H24" s="14">
        <v>0</v>
      </c>
      <c r="I24" s="14">
        <v>0.29999999999999716</v>
      </c>
    </row>
    <row r="25" spans="1:18" x14ac:dyDescent="0.3">
      <c r="A25" s="15">
        <v>3150</v>
      </c>
      <c r="B25" s="14">
        <v>-2.7999999999999972</v>
      </c>
      <c r="C25" s="14">
        <v>-2.0999999999999943</v>
      </c>
      <c r="D25" s="14">
        <v>-1.4999999999999929</v>
      </c>
      <c r="E25" s="14">
        <v>-0.99999999999999289</v>
      </c>
      <c r="F25" s="14">
        <v>-0.69999999999999574</v>
      </c>
      <c r="G25" s="14">
        <v>-0.29999999999999716</v>
      </c>
      <c r="H25" s="14">
        <v>0</v>
      </c>
      <c r="I25" s="14">
        <v>0.30000000000001137</v>
      </c>
    </row>
    <row r="26" spans="1:18" x14ac:dyDescent="0.3">
      <c r="A26" s="19">
        <v>4000</v>
      </c>
      <c r="B26" s="14">
        <v>-3.1999999999999957</v>
      </c>
      <c r="C26" s="14">
        <v>-2.2999999999999972</v>
      </c>
      <c r="D26" s="14">
        <v>-1.6999999999999957</v>
      </c>
      <c r="E26" s="14">
        <v>-1.1999999999999957</v>
      </c>
      <c r="F26" s="14">
        <v>-0.69999999999999574</v>
      </c>
      <c r="G26" s="14">
        <v>-0.29999999999999716</v>
      </c>
      <c r="H26" s="14">
        <v>0</v>
      </c>
      <c r="I26" s="14">
        <v>0.40000000000000568</v>
      </c>
    </row>
    <row r="27" spans="1:18" x14ac:dyDescent="0.3">
      <c r="A27" s="15">
        <v>5000</v>
      </c>
      <c r="B27" s="14">
        <v>-2.9999999999999929</v>
      </c>
      <c r="C27" s="14">
        <v>-2.1999999999999957</v>
      </c>
      <c r="D27" s="14">
        <v>-1.5999999999999943</v>
      </c>
      <c r="E27" s="14">
        <v>-1.0999999999999943</v>
      </c>
      <c r="F27" s="14">
        <v>-0.69999999999999574</v>
      </c>
      <c r="G27" s="14">
        <v>-0.29999999999999716</v>
      </c>
      <c r="H27" s="14">
        <v>0</v>
      </c>
      <c r="I27" s="14"/>
    </row>
    <row r="28" spans="1:18" x14ac:dyDescent="0.3">
      <c r="A28" s="19">
        <v>6300</v>
      </c>
      <c r="B28" s="14">
        <v>-1.7999999999999972</v>
      </c>
      <c r="C28" s="14">
        <v>-1.2999999999999972</v>
      </c>
      <c r="D28" s="14">
        <v>-1</v>
      </c>
      <c r="E28" s="14">
        <v>-0.69999999999999574</v>
      </c>
      <c r="F28" s="14">
        <v>-0.39999999999999147</v>
      </c>
      <c r="G28" s="14">
        <v>-0.20000000000000284</v>
      </c>
      <c r="H28" s="14">
        <v>0</v>
      </c>
      <c r="I28" s="14"/>
    </row>
    <row r="29" spans="1:18" x14ac:dyDescent="0.3">
      <c r="A29" s="15">
        <v>8000</v>
      </c>
      <c r="B29" s="14">
        <v>9.9999999999994316E-2</v>
      </c>
      <c r="C29" s="14">
        <v>0.29999999999999716</v>
      </c>
      <c r="D29" s="14">
        <v>0.39999999999999147</v>
      </c>
      <c r="E29" s="14">
        <v>0.39999999999999147</v>
      </c>
      <c r="F29" s="14">
        <v>0.29999999999999716</v>
      </c>
      <c r="G29" s="14">
        <v>9.9999999999994316E-2</v>
      </c>
      <c r="H29" s="14">
        <v>0</v>
      </c>
      <c r="I29" s="14"/>
    </row>
    <row r="30" spans="1:18" x14ac:dyDescent="0.3">
      <c r="A30" s="19">
        <v>10000</v>
      </c>
      <c r="B30" s="14">
        <v>2.6999999999999957</v>
      </c>
      <c r="C30" s="14">
        <v>2.8999999999999986</v>
      </c>
      <c r="D30" s="14">
        <v>2.5999999999999943</v>
      </c>
      <c r="E30" s="14">
        <v>2.0999999999999943</v>
      </c>
      <c r="F30" s="14">
        <v>1.5</v>
      </c>
      <c r="G30" s="14">
        <v>0.79999999999999716</v>
      </c>
      <c r="H30" s="14">
        <v>0</v>
      </c>
      <c r="I30" s="14"/>
    </row>
    <row r="31" spans="1:18" x14ac:dyDescent="0.3">
      <c r="A31" s="15">
        <v>12500</v>
      </c>
      <c r="B31" s="14">
        <v>7.5999999999999943</v>
      </c>
      <c r="C31" s="14">
        <v>7.0999999999999943</v>
      </c>
      <c r="D31" s="14">
        <v>6.0999999999999943</v>
      </c>
      <c r="E31" s="14">
        <v>4.6999999999999957</v>
      </c>
      <c r="F31" s="14">
        <v>3.1999999999999886</v>
      </c>
      <c r="G31" s="14">
        <v>1.5999999999999943</v>
      </c>
      <c r="H31" s="14">
        <v>0</v>
      </c>
      <c r="I31" s="1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C1" zoomScale="132" workbookViewId="0">
      <selection activeCell="S4" sqref="S4"/>
    </sheetView>
  </sheetViews>
  <sheetFormatPr defaultColWidth="8.77734375" defaultRowHeight="14.4" x14ac:dyDescent="0.3"/>
  <cols>
    <col min="1" max="1" width="10.6640625" bestFit="1" customWidth="1"/>
    <col min="2" max="7" width="6.77734375" bestFit="1" customWidth="1"/>
    <col min="8" max="8" width="7.109375" bestFit="1" customWidth="1"/>
    <col min="9" max="9" width="6.77734375" bestFit="1" customWidth="1"/>
  </cols>
  <sheetData>
    <row r="1" spans="1:20" x14ac:dyDescent="0.3">
      <c r="A1" s="13" t="s">
        <v>8</v>
      </c>
      <c r="B1" s="13"/>
      <c r="C1" s="13"/>
      <c r="D1" s="14"/>
      <c r="E1" s="14"/>
      <c r="F1" s="14"/>
      <c r="G1" s="14"/>
      <c r="H1" s="14"/>
      <c r="I1" s="14"/>
    </row>
    <row r="2" spans="1:20" x14ac:dyDescent="0.3">
      <c r="A2" s="15" t="s">
        <v>0</v>
      </c>
      <c r="B2" s="15" t="s">
        <v>11</v>
      </c>
      <c r="C2" s="15" t="s">
        <v>12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18</v>
      </c>
      <c r="I2" s="15" t="s">
        <v>6</v>
      </c>
      <c r="M2" t="s">
        <v>23</v>
      </c>
    </row>
    <row r="3" spans="1:20" x14ac:dyDescent="0.3">
      <c r="A3" s="16">
        <v>20</v>
      </c>
      <c r="B3" s="17">
        <v>21.669587432883901</v>
      </c>
      <c r="C3" s="17">
        <v>15.478276737774246</v>
      </c>
      <c r="D3" s="17">
        <v>12.382621390219427</v>
      </c>
      <c r="E3" s="17">
        <v>8.2550809268130489</v>
      </c>
      <c r="F3" s="17">
        <v>5.1594255792580821</v>
      </c>
      <c r="G3" s="17">
        <v>3.0956553475548199</v>
      </c>
      <c r="H3" s="17">
        <v>0</v>
      </c>
      <c r="I3" s="17">
        <v>-3.0956553475548199</v>
      </c>
      <c r="M3" s="20" t="s">
        <v>22</v>
      </c>
      <c r="N3" s="20" t="s">
        <v>11</v>
      </c>
      <c r="O3" s="20" t="s">
        <v>12</v>
      </c>
      <c r="P3" s="20" t="s">
        <v>1</v>
      </c>
      <c r="Q3" s="20" t="s">
        <v>2</v>
      </c>
      <c r="R3" s="20" t="s">
        <v>3</v>
      </c>
      <c r="S3" s="20" t="s">
        <v>4</v>
      </c>
      <c r="T3" s="20" t="s">
        <v>6</v>
      </c>
    </row>
    <row r="4" spans="1:20" x14ac:dyDescent="0.3">
      <c r="A4" s="16">
        <v>25</v>
      </c>
      <c r="B4" s="17">
        <v>20.922472798571448</v>
      </c>
      <c r="C4" s="17">
        <v>14.944623427550935</v>
      </c>
      <c r="D4" s="17">
        <v>10.959390513537398</v>
      </c>
      <c r="E4" s="17">
        <v>7.9704658280270708</v>
      </c>
      <c r="F4" s="17">
        <v>4.9815411425170248</v>
      </c>
      <c r="G4" s="17">
        <v>1.9926164570066969</v>
      </c>
      <c r="H4" s="17">
        <v>0</v>
      </c>
      <c r="I4" s="17">
        <v>-2.9889246855103284</v>
      </c>
      <c r="M4" s="20" t="s">
        <v>19</v>
      </c>
      <c r="N4" s="20">
        <f>(B3+B4+B5+B6+B7+B8+B9+B10+B11+B12+B13)/11</f>
        <v>20.90049914616004</v>
      </c>
      <c r="O4" s="20">
        <f>(C3+C4+C5+C6+C7+C8+C9+C10+C11+C12+C13)/11</f>
        <v>16.960016140728104</v>
      </c>
      <c r="P4" s="20">
        <f>AVERAGE(D3:D13)</f>
        <v>13.491521604448955</v>
      </c>
      <c r="Q4" s="20">
        <f>AVERAGE(E3:E13)</f>
        <v>10.031754953179876</v>
      </c>
      <c r="R4" s="20">
        <f>AVERAGE(F3:F13)</f>
        <v>6.659611997099967</v>
      </c>
      <c r="S4" s="9">
        <f>AVERAGE(G3:G13)</f>
        <v>3.372142956079895</v>
      </c>
      <c r="T4" s="9">
        <f>AVERAGE(I3:I13)</f>
        <v>-3.2783352182752079</v>
      </c>
    </row>
    <row r="5" spans="1:20" x14ac:dyDescent="0.3">
      <c r="A5" s="16">
        <v>31.5</v>
      </c>
      <c r="B5" s="17">
        <v>17.349491647455327</v>
      </c>
      <c r="C5" s="17">
        <v>15.421770353293731</v>
      </c>
      <c r="D5" s="17">
        <v>12.530188412051199</v>
      </c>
      <c r="E5" s="17">
        <v>8.6747458237277311</v>
      </c>
      <c r="F5" s="17">
        <v>5.7831638824850637</v>
      </c>
      <c r="G5" s="17">
        <v>2.8915819412426687</v>
      </c>
      <c r="H5" s="17">
        <v>0</v>
      </c>
      <c r="I5" s="17">
        <v>-2.8915819412425319</v>
      </c>
      <c r="M5" s="20" t="s">
        <v>20</v>
      </c>
      <c r="N5" s="20">
        <f>(B13+B14+B15+B16+B17+B18+B19+B20+B21+B22+B23)/11</f>
        <v>10.96634421090593</v>
      </c>
      <c r="O5" s="20">
        <f>(C13+C14+C15+C16+C17+C18+C19+C20+C21+C22+C23)/11</f>
        <v>9.8045580238676475</v>
      </c>
      <c r="P5" s="20">
        <f>AVERAGE(C13:C23)</f>
        <v>9.8045580238676475</v>
      </c>
      <c r="Q5" s="20">
        <f>AVERAGE(E13:E23)</f>
        <v>6.1914933995320034</v>
      </c>
      <c r="R5" s="20">
        <f>AVERAGE(F13:F23)</f>
        <v>4.1870613231905613</v>
      </c>
      <c r="S5" s="9">
        <f>AVERAGE(E13:E23)</f>
        <v>6.1914933995320034</v>
      </c>
      <c r="T5" s="9">
        <f>AVERAGE(I13:I23)</f>
        <v>-2.0736250990619274</v>
      </c>
    </row>
    <row r="6" spans="1:20" x14ac:dyDescent="0.3">
      <c r="A6" s="16">
        <v>40</v>
      </c>
      <c r="B6" s="17">
        <v>23.733357664587295</v>
      </c>
      <c r="C6" s="17">
        <v>16.510161853625952</v>
      </c>
      <c r="D6" s="17">
        <v>12.382621390219427</v>
      </c>
      <c r="E6" s="17">
        <v>9.2869660426646075</v>
      </c>
      <c r="F6" s="17">
        <v>6.1913106951097872</v>
      </c>
      <c r="G6" s="17">
        <v>3.0956553475548199</v>
      </c>
      <c r="H6" s="17">
        <v>0</v>
      </c>
      <c r="I6" s="17">
        <v>-2.0637702317031157</v>
      </c>
      <c r="M6" s="20" t="s">
        <v>21</v>
      </c>
      <c r="N6" s="20">
        <f>(B23+B24+B25+B26+B27+B28+B29+B30)/8</f>
        <v>-12.730994070933285</v>
      </c>
      <c r="O6" s="20">
        <f>(C23+C24+C25+C26+C27+C28+C29+C30)/8</f>
        <v>-11.329549317070716</v>
      </c>
      <c r="P6" s="20">
        <f>AVERAGE(C23:C30)</f>
        <v>-11.329549317070716</v>
      </c>
      <c r="Q6" s="20">
        <f>AVERAGE(E23:E30)</f>
        <v>-7.2578654794015485</v>
      </c>
      <c r="R6" s="20">
        <f>AVERAGE(E23:E30)</f>
        <v>-7.2578654794015485</v>
      </c>
      <c r="S6" s="9">
        <f>AVERAGE(E23:E30)</f>
        <v>-7.2578654794015485</v>
      </c>
      <c r="T6" s="9">
        <f>AVERAGE(I23:I26)</f>
        <v>0.79091995408143578</v>
      </c>
    </row>
    <row r="7" spans="1:20" x14ac:dyDescent="0.3">
      <c r="A7" s="16">
        <v>50</v>
      </c>
      <c r="B7" s="17">
        <v>20.922472798571473</v>
      </c>
      <c r="C7" s="17">
        <v>17.933548113061224</v>
      </c>
      <c r="D7" s="17">
        <v>13.948315199047697</v>
      </c>
      <c r="E7" s="17">
        <v>10.959390513537516</v>
      </c>
      <c r="F7" s="17">
        <v>7.9704658280271943</v>
      </c>
      <c r="G7" s="17">
        <v>3.9852329140136682</v>
      </c>
      <c r="H7" s="17">
        <v>0</v>
      </c>
      <c r="I7" s="17">
        <v>-2.9889246855101801</v>
      </c>
      <c r="M7" s="20"/>
      <c r="N7" s="20"/>
      <c r="O7" s="20"/>
      <c r="P7" s="20"/>
      <c r="Q7" s="20"/>
      <c r="R7" s="20"/>
    </row>
    <row r="8" spans="1:20" x14ac:dyDescent="0.3">
      <c r="A8" s="16">
        <v>63</v>
      </c>
      <c r="B8" s="17">
        <v>21.204934235778726</v>
      </c>
      <c r="C8" s="17">
        <v>17.349491647455327</v>
      </c>
      <c r="D8" s="17">
        <v>13.494049059131861</v>
      </c>
      <c r="E8" s="17">
        <v>9.6386064708083925</v>
      </c>
      <c r="F8" s="17">
        <v>5.7831638824852005</v>
      </c>
      <c r="G8" s="17">
        <v>3.8554425883234669</v>
      </c>
      <c r="H8" s="17">
        <v>0</v>
      </c>
      <c r="I8" s="17">
        <v>-3.8554425883234669</v>
      </c>
      <c r="M8" s="20" t="s">
        <v>24</v>
      </c>
      <c r="N8" s="20"/>
      <c r="O8" s="20"/>
      <c r="P8" s="20"/>
      <c r="Q8" s="20"/>
      <c r="R8" s="20"/>
    </row>
    <row r="9" spans="1:20" x14ac:dyDescent="0.3">
      <c r="A9" s="16">
        <v>80</v>
      </c>
      <c r="B9" s="17">
        <v>21.669587432883961</v>
      </c>
      <c r="C9" s="17">
        <v>17.542046969477511</v>
      </c>
      <c r="D9" s="17">
        <v>14.446391621922542</v>
      </c>
      <c r="E9" s="17">
        <v>11.350736274367868</v>
      </c>
      <c r="F9" s="17">
        <v>7.2231958109611982</v>
      </c>
      <c r="G9" s="17">
        <v>3.0956553475548199</v>
      </c>
      <c r="H9" s="17">
        <v>0</v>
      </c>
      <c r="I9" s="17">
        <v>-3.0956553475548199</v>
      </c>
      <c r="M9" s="20" t="s">
        <v>22</v>
      </c>
      <c r="N9" s="20" t="s">
        <v>11</v>
      </c>
      <c r="O9" s="20" t="s">
        <v>12</v>
      </c>
      <c r="P9" s="20" t="s">
        <v>1</v>
      </c>
      <c r="Q9" s="20" t="s">
        <v>2</v>
      </c>
      <c r="R9" s="20" t="s">
        <v>3</v>
      </c>
      <c r="S9" s="20" t="s">
        <v>4</v>
      </c>
      <c r="T9" s="20" t="s">
        <v>6</v>
      </c>
    </row>
    <row r="10" spans="1:20" x14ac:dyDescent="0.3">
      <c r="A10" s="16">
        <v>100</v>
      </c>
      <c r="B10" s="17">
        <v>21.669587432883937</v>
      </c>
      <c r="C10" s="17">
        <v>18.573932085329037</v>
      </c>
      <c r="D10" s="17">
        <v>14.446391621922649</v>
      </c>
      <c r="E10" s="17">
        <v>10.318851158516042</v>
      </c>
      <c r="F10" s="17">
        <v>7.2231958109613608</v>
      </c>
      <c r="G10" s="17">
        <v>3.0956553475546804</v>
      </c>
      <c r="H10" s="17">
        <v>0</v>
      </c>
      <c r="I10" s="17">
        <v>-4.1275404634065342</v>
      </c>
      <c r="M10" s="20" t="s">
        <v>15</v>
      </c>
      <c r="N10" s="20">
        <f t="shared" ref="N10:S10" si="0">AVERAGE(B3:B18)</f>
        <v>18.8933474937702</v>
      </c>
      <c r="O10" s="20">
        <f t="shared" si="0"/>
        <v>15.870499969048815</v>
      </c>
      <c r="P10" s="20">
        <f t="shared" si="0"/>
        <v>12.80664082653683</v>
      </c>
      <c r="Q10" s="20">
        <f t="shared" si="0"/>
        <v>9.6242435764063448</v>
      </c>
      <c r="R10" s="20">
        <f t="shared" si="0"/>
        <v>6.437594796977689</v>
      </c>
      <c r="S10" s="9">
        <f t="shared" si="0"/>
        <v>3.2468900698712093</v>
      </c>
      <c r="T10" s="9">
        <f>AVERAGE(I3:I18)</f>
        <v>-3.2404149851137651</v>
      </c>
    </row>
    <row r="11" spans="1:20" x14ac:dyDescent="0.3">
      <c r="A11" s="16">
        <v>125</v>
      </c>
      <c r="B11" s="17">
        <v>20.520479645931378</v>
      </c>
      <c r="C11" s="17">
        <v>17.722232421486218</v>
      </c>
      <c r="D11" s="17">
        <v>14.923985197040995</v>
      </c>
      <c r="E11" s="17">
        <v>11.192988897780763</v>
      </c>
      <c r="F11" s="17">
        <v>7.4619925985204647</v>
      </c>
      <c r="G11" s="17">
        <v>3.7309962992602985</v>
      </c>
      <c r="H11" s="17">
        <v>0</v>
      </c>
      <c r="I11" s="17">
        <v>-3.7309962992602985</v>
      </c>
      <c r="M11" s="20" t="s">
        <v>25</v>
      </c>
      <c r="N11" s="20">
        <f t="shared" ref="N11:S11" si="1">AVERAGE(B19:B29)</f>
        <v>-2.1528697436697275</v>
      </c>
      <c r="O11" s="20">
        <f t="shared" si="1"/>
        <v>-2.3080759500322441</v>
      </c>
      <c r="P11" s="20">
        <f t="shared" si="1"/>
        <v>-2.0184522447207347</v>
      </c>
      <c r="Q11" s="20">
        <f t="shared" si="1"/>
        <v>-1.6469829491008205</v>
      </c>
      <c r="R11" s="20">
        <f t="shared" si="1"/>
        <v>-1.1877685029138549</v>
      </c>
      <c r="S11" s="9">
        <f t="shared" si="1"/>
        <v>-0.63486777430007668</v>
      </c>
      <c r="T11" s="9">
        <f>AVERAGE(I19:I26)</f>
        <v>-9.569857062597753E-2</v>
      </c>
    </row>
    <row r="12" spans="1:20" x14ac:dyDescent="0.3">
      <c r="A12" s="16">
        <v>160</v>
      </c>
      <c r="B12" s="17">
        <v>20.637702317032357</v>
      </c>
      <c r="C12" s="17">
        <v>17.542046969477543</v>
      </c>
      <c r="D12" s="17">
        <v>14.446391621922729</v>
      </c>
      <c r="E12" s="17">
        <v>11.350736274367843</v>
      </c>
      <c r="F12" s="17">
        <v>7.2231958109613279</v>
      </c>
      <c r="G12" s="17">
        <v>4.1275404634065147</v>
      </c>
      <c r="H12" s="17">
        <v>0</v>
      </c>
      <c r="I12" s="17">
        <v>-4.1275404634063682</v>
      </c>
      <c r="M12" s="20" t="s">
        <v>26</v>
      </c>
      <c r="N12" s="20">
        <f t="shared" ref="N12:S12" si="2">AVERAGE(B29:B30)</f>
        <v>-38.695691844435707</v>
      </c>
      <c r="O12" s="20">
        <f t="shared" si="2"/>
        <v>-35.084093938955021</v>
      </c>
      <c r="P12" s="20">
        <f t="shared" si="2"/>
        <v>-29.408725801771151</v>
      </c>
      <c r="Q12" s="20">
        <f t="shared" si="2"/>
        <v>-22.185529990809826</v>
      </c>
      <c r="R12" s="20">
        <f t="shared" si="2"/>
        <v>-14.96233417984843</v>
      </c>
      <c r="S12" s="9">
        <f t="shared" si="2"/>
        <v>-7.7391383688871409</v>
      </c>
    </row>
    <row r="13" spans="1:20" x14ac:dyDescent="0.3">
      <c r="A13" s="16">
        <v>200</v>
      </c>
      <c r="B13" s="17">
        <v>19.60581720118067</v>
      </c>
      <c r="C13" s="17">
        <v>17.542046969477404</v>
      </c>
      <c r="D13" s="17">
        <v>14.446391621922576</v>
      </c>
      <c r="E13" s="17">
        <v>11.350736274367748</v>
      </c>
      <c r="F13" s="17">
        <v>8.255080926812921</v>
      </c>
      <c r="G13" s="17">
        <v>4.1275404634063877</v>
      </c>
      <c r="H13" s="17">
        <v>0</v>
      </c>
      <c r="I13" s="17">
        <v>-3.095655347554827</v>
      </c>
      <c r="M13" s="20"/>
      <c r="N13" s="20"/>
      <c r="O13" s="20"/>
      <c r="P13" s="20"/>
      <c r="Q13" s="20"/>
      <c r="R13" s="20"/>
    </row>
    <row r="14" spans="1:20" x14ac:dyDescent="0.3">
      <c r="A14" s="16">
        <v>250</v>
      </c>
      <c r="B14" s="17">
        <v>18.929856341564712</v>
      </c>
      <c r="C14" s="17">
        <v>16.937239884557947</v>
      </c>
      <c r="D14" s="17">
        <v>13.948315199047697</v>
      </c>
      <c r="E14" s="17">
        <v>10.959390513537516</v>
      </c>
      <c r="F14" s="17">
        <v>6.9741575995238483</v>
      </c>
      <c r="G14" s="17">
        <v>2.9889246855103218</v>
      </c>
      <c r="H14" s="17">
        <v>0</v>
      </c>
      <c r="I14" s="17">
        <v>-3.9852329140135265</v>
      </c>
      <c r="M14" s="20"/>
      <c r="N14" s="20"/>
      <c r="O14" s="20"/>
      <c r="P14" s="20"/>
      <c r="Q14" s="20"/>
      <c r="R14" s="20"/>
    </row>
    <row r="15" spans="1:20" x14ac:dyDescent="0.3">
      <c r="A15" s="16">
        <v>315</v>
      </c>
      <c r="B15" s="17">
        <v>17.349491647455288</v>
      </c>
      <c r="C15" s="17">
        <v>16.385631000374424</v>
      </c>
      <c r="D15" s="17">
        <v>13.4940490591319</v>
      </c>
      <c r="E15" s="17">
        <v>9.6386064708085097</v>
      </c>
      <c r="F15" s="17">
        <v>6.7470245295659836</v>
      </c>
      <c r="G15" s="17">
        <v>3.8554425883234584</v>
      </c>
      <c r="H15" s="17">
        <v>0</v>
      </c>
      <c r="I15" s="17">
        <v>-3.8554425883234584</v>
      </c>
      <c r="M15" s="20"/>
      <c r="N15" s="20"/>
      <c r="O15" s="20"/>
      <c r="P15" s="20"/>
      <c r="Q15" s="20"/>
      <c r="R15" s="20" t="s">
        <v>27</v>
      </c>
      <c r="S15" t="s">
        <v>4</v>
      </c>
    </row>
    <row r="16" spans="1:20" x14ac:dyDescent="0.3">
      <c r="A16" s="16">
        <v>400</v>
      </c>
      <c r="B16" s="17">
        <v>15.478276737774356</v>
      </c>
      <c r="C16" s="17">
        <v>13.414506506071088</v>
      </c>
      <c r="D16" s="17">
        <v>11.350736274367822</v>
      </c>
      <c r="E16" s="17">
        <v>9.2869660426645542</v>
      </c>
      <c r="F16" s="17">
        <v>6.1913106951097276</v>
      </c>
      <c r="G16" s="17">
        <v>3.095655347554827</v>
      </c>
      <c r="H16" s="17">
        <v>0</v>
      </c>
      <c r="I16" s="17">
        <v>-2.0637702317032671</v>
      </c>
      <c r="S16" s="9">
        <f>AVERAGE(G13:G18)</f>
        <v>3.164034844077817</v>
      </c>
    </row>
    <row r="17" spans="1:9" x14ac:dyDescent="0.3">
      <c r="A17" s="16">
        <v>500</v>
      </c>
      <c r="B17" s="17">
        <v>11.955698742040791</v>
      </c>
      <c r="C17" s="17">
        <v>11.955698742040791</v>
      </c>
      <c r="D17" s="17">
        <v>10.959390513537446</v>
      </c>
      <c r="E17" s="17">
        <v>7.9704658280271943</v>
      </c>
      <c r="F17" s="17">
        <v>5.9778493710204312</v>
      </c>
      <c r="G17" s="17">
        <v>2.9889246855101801</v>
      </c>
      <c r="H17" s="17">
        <v>0</v>
      </c>
      <c r="I17" s="17">
        <v>-2.9889246855101801</v>
      </c>
    </row>
    <row r="18" spans="1:9" x14ac:dyDescent="0.3">
      <c r="A18" s="16">
        <v>630</v>
      </c>
      <c r="B18" s="17">
        <v>8.674745823727644</v>
      </c>
      <c r="C18" s="17">
        <v>8.674745823727644</v>
      </c>
      <c r="D18" s="17">
        <v>6.7470245295659153</v>
      </c>
      <c r="E18" s="17">
        <v>5.7831638824851197</v>
      </c>
      <c r="F18" s="17">
        <v>3.85544258832339</v>
      </c>
      <c r="G18" s="17">
        <v>1.9277212941617292</v>
      </c>
      <c r="H18" s="17">
        <v>0</v>
      </c>
      <c r="I18" s="17">
        <v>-2.8915819412425257</v>
      </c>
    </row>
    <row r="19" spans="1:9" x14ac:dyDescent="0.3">
      <c r="A19" s="16">
        <v>800</v>
      </c>
      <c r="B19" s="17">
        <v>4.1275404634064605</v>
      </c>
      <c r="C19" s="17">
        <v>4.1275404634064605</v>
      </c>
      <c r="D19" s="17">
        <v>4.1275404634064605</v>
      </c>
      <c r="E19" s="17">
        <v>3.095655347554827</v>
      </c>
      <c r="F19" s="17">
        <v>2.0637702317031938</v>
      </c>
      <c r="G19" s="17">
        <v>1.0318851158515601</v>
      </c>
      <c r="H19" s="17">
        <v>0</v>
      </c>
      <c r="I19" s="17">
        <v>-1.0318851158517068</v>
      </c>
    </row>
    <row r="20" spans="1:9" x14ac:dyDescent="0.3">
      <c r="A20" s="16">
        <v>1000</v>
      </c>
      <c r="B20" s="17">
        <v>10.318851158516189</v>
      </c>
      <c r="C20" s="17">
        <v>9.2869660426645542</v>
      </c>
      <c r="D20" s="17">
        <v>7.2231958109613608</v>
      </c>
      <c r="E20" s="17">
        <v>5.1594255792580945</v>
      </c>
      <c r="F20" s="17">
        <v>3.095655347554827</v>
      </c>
      <c r="G20" s="17">
        <v>2.0637702317032671</v>
      </c>
      <c r="H20" s="17">
        <v>0</v>
      </c>
      <c r="I20" s="17">
        <v>-1.0318851158515601</v>
      </c>
    </row>
    <row r="21" spans="1:9" x14ac:dyDescent="0.3">
      <c r="A21" s="16">
        <v>1250</v>
      </c>
      <c r="B21" s="17">
        <v>12.125737972595838</v>
      </c>
      <c r="C21" s="17">
        <v>7.4619925985205313</v>
      </c>
      <c r="D21" s="17">
        <v>4.6637453740753072</v>
      </c>
      <c r="E21" s="17">
        <v>2.7982472244452241</v>
      </c>
      <c r="F21" s="17">
        <v>1.8654981496301493</v>
      </c>
      <c r="G21" s="17">
        <v>0</v>
      </c>
      <c r="H21" s="17">
        <v>0</v>
      </c>
      <c r="I21" s="17">
        <v>-1.8654981496301493</v>
      </c>
    </row>
    <row r="22" spans="1:9" x14ac:dyDescent="0.3">
      <c r="A22" s="16">
        <v>1600</v>
      </c>
      <c r="B22" s="17">
        <v>1.0318851158514821</v>
      </c>
      <c r="C22" s="17">
        <v>1.0318851158515554</v>
      </c>
      <c r="D22" s="17">
        <v>2.0637702317031108</v>
      </c>
      <c r="E22" s="17">
        <v>2.0637702317031108</v>
      </c>
      <c r="F22" s="17">
        <v>1.0318851158515554</v>
      </c>
      <c r="G22" s="17">
        <v>1.0318851158515554</v>
      </c>
      <c r="H22" s="17">
        <v>0</v>
      </c>
      <c r="I22" s="17">
        <v>-1.4663969464146676E-13</v>
      </c>
    </row>
    <row r="23" spans="1:9" x14ac:dyDescent="0.3">
      <c r="A23" s="16">
        <v>2000</v>
      </c>
      <c r="B23" s="17">
        <v>1.0318851158517801</v>
      </c>
      <c r="C23" s="17">
        <v>1.0318851158517068</v>
      </c>
      <c r="D23" s="17">
        <v>1.4663969464146744E-13</v>
      </c>
      <c r="E23" s="17">
        <v>1.4663969464146744E-13</v>
      </c>
      <c r="F23" s="17">
        <v>1.4663969464146744E-13</v>
      </c>
      <c r="G23" s="17">
        <v>1.4663969464146744E-13</v>
      </c>
      <c r="H23" s="17">
        <v>0</v>
      </c>
      <c r="I23" s="17">
        <v>1.4663969464146744E-13</v>
      </c>
    </row>
    <row r="24" spans="1:9" x14ac:dyDescent="0.3">
      <c r="A24" s="16">
        <v>2500</v>
      </c>
      <c r="B24" s="17">
        <v>2.9889246855101095</v>
      </c>
      <c r="C24" s="17">
        <v>1.9926164570066924</v>
      </c>
      <c r="D24" s="17">
        <v>0.99630822850327538</v>
      </c>
      <c r="E24" s="17">
        <v>-1.4158391486822138E-13</v>
      </c>
      <c r="F24" s="17">
        <v>0.99630822850327538</v>
      </c>
      <c r="G24" s="17">
        <v>-1.4158391486822138E-13</v>
      </c>
      <c r="H24" s="17">
        <v>0</v>
      </c>
      <c r="I24" s="17">
        <v>-1.4158391486822138E-13</v>
      </c>
    </row>
    <row r="25" spans="1:9" x14ac:dyDescent="0.3">
      <c r="A25" s="16">
        <v>3150</v>
      </c>
      <c r="B25" s="17">
        <v>3.85544258832339</v>
      </c>
      <c r="C25" s="17">
        <v>1.9277212941617292</v>
      </c>
      <c r="D25" s="17">
        <v>1.9277212941617292</v>
      </c>
      <c r="E25" s="17">
        <v>1.9277212941617292</v>
      </c>
      <c r="F25" s="17">
        <v>0</v>
      </c>
      <c r="G25" s="17">
        <v>0</v>
      </c>
      <c r="H25" s="17">
        <v>0</v>
      </c>
      <c r="I25" s="17">
        <v>-0.96386064708079622</v>
      </c>
    </row>
    <row r="26" spans="1:9" x14ac:dyDescent="0.3">
      <c r="A26" s="16">
        <v>4000</v>
      </c>
      <c r="B26" s="17">
        <v>-2.0637702317032671</v>
      </c>
      <c r="C26" s="17">
        <v>-1.0318851158516336</v>
      </c>
      <c r="D26" s="17">
        <v>-1.0318851158516336</v>
      </c>
      <c r="E26" s="17">
        <v>-1.0318851158516336</v>
      </c>
      <c r="F26" s="17">
        <v>0</v>
      </c>
      <c r="G26" s="17">
        <v>0</v>
      </c>
      <c r="H26" s="17">
        <v>0</v>
      </c>
      <c r="I26" s="17">
        <v>4.1275404634065342</v>
      </c>
    </row>
    <row r="27" spans="1:9" x14ac:dyDescent="0.3">
      <c r="A27" s="16">
        <v>5000</v>
      </c>
      <c r="B27" s="17">
        <v>-11.955698742040791</v>
      </c>
      <c r="C27" s="17">
        <v>-8.9667740565306122</v>
      </c>
      <c r="D27" s="17">
        <v>-5.9778493710203602</v>
      </c>
      <c r="E27" s="17">
        <v>-3.9852329140135971</v>
      </c>
      <c r="F27" s="17">
        <v>-2.9889246855102511</v>
      </c>
      <c r="G27" s="17">
        <v>-0.99630822850334622</v>
      </c>
      <c r="H27" s="17">
        <v>0</v>
      </c>
      <c r="I27" s="17"/>
    </row>
    <row r="28" spans="1:9" x14ac:dyDescent="0.3">
      <c r="A28" s="16">
        <v>6300</v>
      </c>
      <c r="B28" s="17">
        <v>-18.313352294536084</v>
      </c>
      <c r="C28" s="17">
        <v>-15.42177035329356</v>
      </c>
      <c r="D28" s="17">
        <v>-13.494049059131831</v>
      </c>
      <c r="E28" s="17">
        <v>-10.602467117889237</v>
      </c>
      <c r="F28" s="17">
        <v>-6.7470245295658469</v>
      </c>
      <c r="G28" s="17">
        <v>-2.8915819412425257</v>
      </c>
      <c r="H28" s="17">
        <v>0</v>
      </c>
      <c r="I28" s="17"/>
    </row>
    <row r="29" spans="1:9" x14ac:dyDescent="0.3">
      <c r="A29" s="16">
        <v>8000</v>
      </c>
      <c r="B29" s="17">
        <v>-26.829013012142106</v>
      </c>
      <c r="C29" s="17">
        <v>-26.829013012142106</v>
      </c>
      <c r="D29" s="17">
        <v>-22.701472548735644</v>
      </c>
      <c r="E29" s="17">
        <v>-17.54204696947755</v>
      </c>
      <c r="F29" s="17">
        <v>-12.382621390219455</v>
      </c>
      <c r="G29" s="17">
        <v>-7.2231958109613608</v>
      </c>
      <c r="H29" s="17">
        <v>0</v>
      </c>
      <c r="I29" s="17"/>
    </row>
    <row r="30" spans="1:9" x14ac:dyDescent="0.3">
      <c r="A30" s="16">
        <v>10000</v>
      </c>
      <c r="B30" s="17">
        <v>-50.562370676729309</v>
      </c>
      <c r="C30" s="17">
        <v>-43.339174865767944</v>
      </c>
      <c r="D30" s="17">
        <v>-36.115979054806658</v>
      </c>
      <c r="E30" s="17">
        <v>-26.829013012142106</v>
      </c>
      <c r="F30" s="17">
        <v>-17.542046969477404</v>
      </c>
      <c r="G30" s="17">
        <v>-8.255080926812921</v>
      </c>
      <c r="H30" s="17">
        <v>0</v>
      </c>
      <c r="I30" s="17"/>
    </row>
    <row r="31" spans="1:9" x14ac:dyDescent="0.3">
      <c r="A31" s="15">
        <v>12500</v>
      </c>
      <c r="B31" s="15" t="s">
        <v>13</v>
      </c>
      <c r="C31" s="15" t="s">
        <v>13</v>
      </c>
      <c r="D31" s="18" t="s">
        <v>13</v>
      </c>
      <c r="E31" s="18" t="s">
        <v>13</v>
      </c>
      <c r="F31" s="18" t="s">
        <v>13</v>
      </c>
      <c r="G31" s="18" t="s">
        <v>13</v>
      </c>
      <c r="H31" s="17" t="s">
        <v>13</v>
      </c>
      <c r="I31" s="1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RawData</vt:lpstr>
      <vt:lpstr>Difference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Kaae Jensen</dc:creator>
  <cp:lastModifiedBy>Andreas Kaae Jensen</cp:lastModifiedBy>
  <cp:lastPrinted>2016-10-19T19:47:53Z</cp:lastPrinted>
  <dcterms:created xsi:type="dcterms:W3CDTF">2016-09-29T12:52:45Z</dcterms:created>
  <dcterms:modified xsi:type="dcterms:W3CDTF">2016-11-28T12:28:51Z</dcterms:modified>
</cp:coreProperties>
</file>