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1e2b59bec780a0/Documents/"/>
    </mc:Choice>
  </mc:AlternateContent>
  <xr:revisionPtr revIDLastSave="0" documentId="8_{09251400-4D09-48CF-B394-94E7999E0A22}" xr6:coauthVersionLast="47" xr6:coauthVersionMax="47" xr10:uidLastSave="{00000000-0000-0000-0000-000000000000}"/>
  <bookViews>
    <workbookView xWindow="-110" yWindow="-110" windowWidth="19420" windowHeight="10300" xr2:uid="{C451B1B4-C52A-498D-AC27-D15988D43C2C}"/>
  </bookViews>
  <sheets>
    <sheet name="RKT LN Equity Q2a" sheetId="16" r:id="rId1"/>
    <sheet name="IAG LN Equity Q2a" sheetId="17" r:id="rId2"/>
    <sheet name="FTSE100 - Monthly " sheetId="1" r:id="rId3"/>
    <sheet name="Portfolio Question 2b" sheetId="18" r:id="rId4"/>
    <sheet name="Minimize The Risk with Solver" sheetId="10" r:id="rId5"/>
    <sheet name="Q3B" sheetId="20" r:id="rId6"/>
    <sheet name="Q3C &amp; D" sheetId="19" r:id="rId7"/>
    <sheet name="HSBA" sheetId="5" r:id="rId8"/>
    <sheet name="UKGBT3M" sheetId="4" r:id="rId9"/>
    <sheet name="Fama French" sheetId="15" r:id="rId10"/>
    <sheet name="Q4B" sheetId="14" r:id="rId11"/>
    <sheet name="ULVR LN Equity" sheetId="7" state="hidden" r:id="rId12"/>
    <sheet name="Shell PLC US Equity " sheetId="3" state="hidden" r:id="rId13"/>
  </sheets>
  <definedNames>
    <definedName name="_xlchart.v1.0" hidden="1">'RKT LN Equity Q2a'!$C$2:$C$255</definedName>
    <definedName name="_xlchart.v1.1" hidden="1">'RKT LN Equity Q2a'!$D$1</definedName>
    <definedName name="_xlchart.v1.2" hidden="1">'RKT LN Equity Q2a'!$D$2:$D$255</definedName>
    <definedName name="_xlchart.v1.3" hidden="1">'IAG LN Equity Q2a'!$C$2:$C$255</definedName>
    <definedName name="_xlchart.v1.4" hidden="1">'IAG LN Equity Q2a'!$D$1</definedName>
    <definedName name="_xlchart.v1.5" hidden="1">'IAG LN Equity Q2a'!$D$2:$D$255</definedName>
    <definedName name="_xlchart.v1.6" hidden="1">'Shell PLC US Equity '!$C$2:$C$255</definedName>
    <definedName name="_xlchart.v1.7" hidden="1">'Shell PLC US Equity '!$D$1</definedName>
    <definedName name="_xlchart.v1.8" hidden="1">'Shell PLC US Equity '!$D$2:$D$255</definedName>
    <definedName name="solver_adj" localSheetId="4" hidden="1">'Minimize The Risk with Solver'!$C$3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ng" localSheetId="10" hidden="1">1</definedName>
    <definedName name="solver_est" localSheetId="4" hidden="1">1</definedName>
    <definedName name="solver_itr" localSheetId="4" hidden="1">2147483647</definedName>
    <definedName name="solver_lhs1" localSheetId="4" hidden="1">'Minimize The Risk with Solver'!$C$3</definedName>
    <definedName name="solver_lhs2" localSheetId="4" hidden="1">'Minimize The Risk with Solver'!$C$4</definedName>
    <definedName name="solver_lhs3" localSheetId="4" hidden="1">'Minimize The Risk with Solver'!$C$5</definedName>
    <definedName name="solver_lhs4" localSheetId="4" hidden="1">'Minimize The Risk with Solver'!$C$5</definedName>
    <definedName name="solver_lhs5" localSheetId="4" hidden="1">'Minimize The Risk with Solver'!$C$5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eg" localSheetId="10" hidden="1">1</definedName>
    <definedName name="solver_nod" localSheetId="4" hidden="1">2147483647</definedName>
    <definedName name="solver_num" localSheetId="4" hidden="1">3</definedName>
    <definedName name="solver_num" localSheetId="10" hidden="1">0</definedName>
    <definedName name="solver_nwt" localSheetId="4" hidden="1">1</definedName>
    <definedName name="solver_opt" localSheetId="4" hidden="1">'Minimize The Risk with Solver'!$E$7</definedName>
    <definedName name="solver_opt" localSheetId="10" hidden="1">Q4B!$Q$1</definedName>
    <definedName name="solver_pre" localSheetId="4" hidden="1">0.000001</definedName>
    <definedName name="solver_rbv" localSheetId="4" hidden="1">1</definedName>
    <definedName name="solver_rel1" localSheetId="4" hidden="1">3</definedName>
    <definedName name="solver_rel2" localSheetId="4" hidden="1">3</definedName>
    <definedName name="solver_rel3" localSheetId="4" hidden="1">2</definedName>
    <definedName name="solver_rel4" localSheetId="4" hidden="1">2</definedName>
    <definedName name="solver_rel5" localSheetId="4" hidden="1">2</definedName>
    <definedName name="solver_rhs1" localSheetId="4" hidden="1">0</definedName>
    <definedName name="solver_rhs2" localSheetId="4" hidden="1">0</definedName>
    <definedName name="solver_rhs3" localSheetId="4" hidden="1">1</definedName>
    <definedName name="solver_rhs4" localSheetId="4" hidden="1">1</definedName>
    <definedName name="solver_rhs5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typ" localSheetId="10" hidden="1">1</definedName>
    <definedName name="solver_val" localSheetId="4" hidden="1">0</definedName>
    <definedName name="solver_val" localSheetId="10" hidden="1">0</definedName>
    <definedName name="solver_ver" localSheetId="4" hidden="1">3</definedName>
    <definedName name="solver_ver" localSheetId="1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7" i="20" l="1"/>
  <c r="V51" i="20"/>
  <c r="O74" i="14"/>
  <c r="O72" i="14"/>
  <c r="Q57" i="14"/>
  <c r="Q32" i="14"/>
  <c r="Q58" i="14"/>
  <c r="Q56" i="14"/>
  <c r="Q55" i="14"/>
  <c r="P58" i="14"/>
  <c r="P57" i="14"/>
  <c r="P56" i="14"/>
  <c r="P55" i="14"/>
  <c r="R98" i="19"/>
  <c r="R97" i="19"/>
  <c r="S85" i="19"/>
  <c r="S84" i="19"/>
  <c r="S83" i="19"/>
  <c r="V29" i="20"/>
  <c r="C3" i="19" l="1"/>
  <c r="I3" i="19"/>
  <c r="P3" i="19"/>
  <c r="Q3" i="19"/>
  <c r="C4" i="19"/>
  <c r="I4" i="19"/>
  <c r="P4" i="19"/>
  <c r="Q4" i="19"/>
  <c r="C5" i="19"/>
  <c r="I5" i="19"/>
  <c r="P5" i="19"/>
  <c r="Q5" i="19"/>
  <c r="C6" i="19"/>
  <c r="I6" i="19"/>
  <c r="P6" i="19"/>
  <c r="Q6" i="19"/>
  <c r="C7" i="19"/>
  <c r="I7" i="19"/>
  <c r="P7" i="19"/>
  <c r="Q7" i="19"/>
  <c r="C8" i="19"/>
  <c r="I8" i="19"/>
  <c r="P8" i="19"/>
  <c r="Q8" i="19"/>
  <c r="C9" i="19"/>
  <c r="I9" i="19"/>
  <c r="P9" i="19"/>
  <c r="Q9" i="19"/>
  <c r="C10" i="19"/>
  <c r="I10" i="19"/>
  <c r="P10" i="19"/>
  <c r="Q10" i="19"/>
  <c r="C11" i="19"/>
  <c r="I11" i="19"/>
  <c r="P11" i="19"/>
  <c r="Q11" i="19"/>
  <c r="C12" i="19"/>
  <c r="I12" i="19"/>
  <c r="P12" i="19"/>
  <c r="Q12" i="19"/>
  <c r="C13" i="19"/>
  <c r="I13" i="19"/>
  <c r="P13" i="19"/>
  <c r="Q13" i="19"/>
  <c r="C14" i="19"/>
  <c r="I14" i="19"/>
  <c r="P14" i="19"/>
  <c r="Q14" i="19"/>
  <c r="C15" i="19"/>
  <c r="I15" i="19"/>
  <c r="P15" i="19"/>
  <c r="Q15" i="19"/>
  <c r="C16" i="19"/>
  <c r="I16" i="19"/>
  <c r="P16" i="19"/>
  <c r="Q16" i="19"/>
  <c r="C17" i="19"/>
  <c r="I17" i="19"/>
  <c r="P17" i="19"/>
  <c r="Q17" i="19"/>
  <c r="C18" i="19"/>
  <c r="I18" i="19"/>
  <c r="P18" i="19"/>
  <c r="Q18" i="19"/>
  <c r="C19" i="19"/>
  <c r="I19" i="19"/>
  <c r="P19" i="19"/>
  <c r="Q19" i="19"/>
  <c r="C20" i="19"/>
  <c r="I20" i="19"/>
  <c r="P20" i="19"/>
  <c r="Q20" i="19"/>
  <c r="C21" i="19"/>
  <c r="I21" i="19"/>
  <c r="P21" i="19"/>
  <c r="Q21" i="19"/>
  <c r="C22" i="19"/>
  <c r="I22" i="19"/>
  <c r="P22" i="19"/>
  <c r="Q22" i="19"/>
  <c r="C23" i="19"/>
  <c r="I23" i="19"/>
  <c r="P23" i="19"/>
  <c r="Q23" i="19"/>
  <c r="C24" i="19"/>
  <c r="I24" i="19"/>
  <c r="P24" i="19"/>
  <c r="Q24" i="19"/>
  <c r="C25" i="19"/>
  <c r="I25" i="19"/>
  <c r="P25" i="19"/>
  <c r="Q25" i="19"/>
  <c r="C26" i="19"/>
  <c r="I26" i="19"/>
  <c r="P26" i="19"/>
  <c r="Q26" i="19"/>
  <c r="C27" i="19"/>
  <c r="I27" i="19"/>
  <c r="P27" i="19"/>
  <c r="Q27" i="19"/>
  <c r="C28" i="19"/>
  <c r="I28" i="19"/>
  <c r="P28" i="19"/>
  <c r="Q28" i="19"/>
  <c r="C29" i="19"/>
  <c r="I29" i="19"/>
  <c r="P29" i="19"/>
  <c r="Q29" i="19"/>
  <c r="C30" i="19"/>
  <c r="I30" i="19"/>
  <c r="P30" i="19"/>
  <c r="Q30" i="19"/>
  <c r="C31" i="19"/>
  <c r="I31" i="19"/>
  <c r="P31" i="19"/>
  <c r="Q31" i="19"/>
  <c r="C32" i="19"/>
  <c r="I32" i="19"/>
  <c r="P32" i="19"/>
  <c r="Q32" i="19"/>
  <c r="C33" i="19"/>
  <c r="I33" i="19"/>
  <c r="P33" i="19"/>
  <c r="Q33" i="19"/>
  <c r="C34" i="19"/>
  <c r="I34" i="19"/>
  <c r="P34" i="19"/>
  <c r="Q34" i="19"/>
  <c r="U34" i="19"/>
  <c r="AD46" i="19" s="1"/>
  <c r="C35" i="19"/>
  <c r="I35" i="19"/>
  <c r="P35" i="19"/>
  <c r="Q35" i="19"/>
  <c r="C36" i="19"/>
  <c r="I36" i="19"/>
  <c r="P36" i="19"/>
  <c r="Q36" i="19"/>
  <c r="C37" i="19"/>
  <c r="I37" i="19"/>
  <c r="P37" i="19"/>
  <c r="Q37" i="19"/>
  <c r="C38" i="19"/>
  <c r="I38" i="19"/>
  <c r="P38" i="19"/>
  <c r="Q38" i="19"/>
  <c r="C39" i="19"/>
  <c r="I39" i="19"/>
  <c r="P39" i="19"/>
  <c r="Q39" i="19"/>
  <c r="C40" i="19"/>
  <c r="I40" i="19"/>
  <c r="P40" i="19"/>
  <c r="Q40" i="19"/>
  <c r="C41" i="19"/>
  <c r="I41" i="19"/>
  <c r="P41" i="19"/>
  <c r="Q41" i="19"/>
  <c r="C42" i="19"/>
  <c r="I42" i="19"/>
  <c r="P42" i="19"/>
  <c r="Q42" i="19"/>
  <c r="C43" i="19"/>
  <c r="I43" i="19"/>
  <c r="P43" i="19"/>
  <c r="Q43" i="19"/>
  <c r="C44" i="19"/>
  <c r="I44" i="19"/>
  <c r="P44" i="19"/>
  <c r="Q44" i="19"/>
  <c r="C45" i="19"/>
  <c r="I45" i="19"/>
  <c r="P45" i="19"/>
  <c r="Q45" i="19"/>
  <c r="C46" i="19"/>
  <c r="I46" i="19"/>
  <c r="P46" i="19"/>
  <c r="Q46" i="19"/>
  <c r="C47" i="19"/>
  <c r="I47" i="19"/>
  <c r="P47" i="19"/>
  <c r="Q47" i="19"/>
  <c r="C48" i="19"/>
  <c r="I48" i="19"/>
  <c r="P48" i="19"/>
  <c r="Q48" i="19"/>
  <c r="C49" i="19"/>
  <c r="I49" i="19"/>
  <c r="P49" i="19"/>
  <c r="Q49" i="19"/>
  <c r="C50" i="19"/>
  <c r="I50" i="19"/>
  <c r="P50" i="19"/>
  <c r="Q50" i="19"/>
  <c r="C51" i="19"/>
  <c r="I51" i="19"/>
  <c r="P51" i="19"/>
  <c r="Q51" i="19"/>
  <c r="T51" i="19"/>
  <c r="AD44" i="19" s="1"/>
  <c r="C52" i="19"/>
  <c r="I52" i="19"/>
  <c r="P52" i="19"/>
  <c r="Q52" i="19"/>
  <c r="T52" i="19"/>
  <c r="AD45" i="19" s="1"/>
  <c r="C53" i="19"/>
  <c r="I53" i="19"/>
  <c r="P53" i="19"/>
  <c r="Q53" i="19"/>
  <c r="C54" i="19"/>
  <c r="I54" i="19"/>
  <c r="P54" i="19"/>
  <c r="Q54" i="19"/>
  <c r="C55" i="19"/>
  <c r="I55" i="19"/>
  <c r="P55" i="19"/>
  <c r="Q55" i="19"/>
  <c r="C56" i="19"/>
  <c r="I56" i="19"/>
  <c r="P56" i="19"/>
  <c r="Q56" i="19"/>
  <c r="C57" i="19"/>
  <c r="I57" i="19"/>
  <c r="P57" i="19"/>
  <c r="Q57" i="19"/>
  <c r="C58" i="19"/>
  <c r="I58" i="19"/>
  <c r="P58" i="19"/>
  <c r="Q58" i="19"/>
  <c r="C59" i="19"/>
  <c r="I59" i="19"/>
  <c r="P59" i="19"/>
  <c r="Q59" i="19"/>
  <c r="S61" i="19"/>
  <c r="C60" i="19"/>
  <c r="I60" i="19"/>
  <c r="P60" i="19"/>
  <c r="Q60" i="19"/>
  <c r="S62" i="19"/>
  <c r="C61" i="19"/>
  <c r="I61" i="19"/>
  <c r="P61" i="19"/>
  <c r="Q61" i="19"/>
  <c r="C62" i="19"/>
  <c r="I62" i="19"/>
  <c r="P62" i="19"/>
  <c r="Q62" i="19"/>
  <c r="C63" i="19"/>
  <c r="I63" i="19"/>
  <c r="P63" i="19"/>
  <c r="Q63" i="19"/>
  <c r="C64" i="19"/>
  <c r="I64" i="19"/>
  <c r="P64" i="19"/>
  <c r="Q64" i="19"/>
  <c r="C65" i="19"/>
  <c r="I65" i="19"/>
  <c r="P65" i="19"/>
  <c r="Q65" i="19"/>
  <c r="S67" i="19"/>
  <c r="S68" i="19" s="1"/>
  <c r="S88" i="19" s="1"/>
  <c r="C66" i="19"/>
  <c r="I66" i="19"/>
  <c r="P66" i="19"/>
  <c r="Q66" i="19"/>
  <c r="C67" i="19"/>
  <c r="I67" i="19"/>
  <c r="P67" i="19"/>
  <c r="Q67" i="19"/>
  <c r="C68" i="19"/>
  <c r="I68" i="19"/>
  <c r="P68" i="19"/>
  <c r="Q68" i="19"/>
  <c r="C69" i="19"/>
  <c r="I69" i="19"/>
  <c r="P69" i="19"/>
  <c r="Q69" i="19"/>
  <c r="C70" i="19"/>
  <c r="I70" i="19"/>
  <c r="P70" i="19"/>
  <c r="Q70" i="19"/>
  <c r="C71" i="19"/>
  <c r="I71" i="19"/>
  <c r="P71" i="19"/>
  <c r="Q71" i="19"/>
  <c r="C72" i="19"/>
  <c r="I72" i="19"/>
  <c r="P72" i="19"/>
  <c r="Q72" i="19"/>
  <c r="C73" i="19"/>
  <c r="I73" i="19"/>
  <c r="P73" i="19"/>
  <c r="Q73" i="19"/>
  <c r="U76" i="19"/>
  <c r="S91" i="19" s="1"/>
  <c r="V76" i="19"/>
  <c r="T71" i="19" l="1"/>
  <c r="S97" i="19" s="1"/>
  <c r="T72" i="19"/>
  <c r="S98" i="19" s="1"/>
  <c r="C3" i="18"/>
  <c r="E3" i="18"/>
  <c r="M3" i="18"/>
  <c r="N3" i="18"/>
  <c r="O3" i="18"/>
  <c r="C4" i="18"/>
  <c r="E4" i="18"/>
  <c r="L4" i="18"/>
  <c r="M4" i="18"/>
  <c r="N4" i="18"/>
  <c r="C5" i="18"/>
  <c r="E5" i="18"/>
  <c r="C6" i="18"/>
  <c r="E6" i="18"/>
  <c r="C7" i="18"/>
  <c r="E7" i="18"/>
  <c r="C8" i="18"/>
  <c r="E8" i="18"/>
  <c r="C9" i="18"/>
  <c r="E9" i="18"/>
  <c r="C10" i="18"/>
  <c r="E10" i="18"/>
  <c r="C11" i="18"/>
  <c r="E11" i="18"/>
  <c r="C12" i="18"/>
  <c r="E12" i="18"/>
  <c r="C13" i="18"/>
  <c r="E13" i="18"/>
  <c r="C14" i="18"/>
  <c r="E14" i="18"/>
  <c r="C15" i="18"/>
  <c r="E15" i="18"/>
  <c r="C16" i="18"/>
  <c r="E16" i="18"/>
  <c r="C17" i="18"/>
  <c r="E17" i="18"/>
  <c r="C18" i="18"/>
  <c r="E18" i="18"/>
  <c r="C19" i="18"/>
  <c r="E19" i="18"/>
  <c r="C20" i="18"/>
  <c r="E20" i="18"/>
  <c r="C21" i="18"/>
  <c r="E21" i="18"/>
  <c r="C22" i="18"/>
  <c r="E22" i="18"/>
  <c r="C23" i="18"/>
  <c r="E23" i="18"/>
  <c r="C24" i="18"/>
  <c r="E24" i="18"/>
  <c r="C25" i="18"/>
  <c r="E25" i="18"/>
  <c r="C26" i="18"/>
  <c r="E26" i="18"/>
  <c r="C27" i="18"/>
  <c r="E27" i="18"/>
  <c r="C28" i="18"/>
  <c r="E28" i="18"/>
  <c r="C29" i="18"/>
  <c r="E29" i="18"/>
  <c r="C30" i="18"/>
  <c r="E30" i="18"/>
  <c r="C31" i="18"/>
  <c r="E31" i="18"/>
  <c r="C32" i="18"/>
  <c r="E32" i="18"/>
  <c r="C33" i="18"/>
  <c r="E33" i="18"/>
  <c r="C34" i="18"/>
  <c r="E34" i="18"/>
  <c r="C35" i="18"/>
  <c r="E35" i="18"/>
  <c r="C36" i="18"/>
  <c r="E36" i="18"/>
  <c r="C37" i="18"/>
  <c r="E37" i="18"/>
  <c r="C38" i="18"/>
  <c r="E38" i="18"/>
  <c r="C39" i="18"/>
  <c r="E39" i="18"/>
  <c r="C40" i="18"/>
  <c r="E40" i="18"/>
  <c r="C41" i="18"/>
  <c r="E41" i="18"/>
  <c r="C42" i="18"/>
  <c r="E42" i="18"/>
  <c r="C43" i="18"/>
  <c r="E43" i="18"/>
  <c r="C44" i="18"/>
  <c r="E44" i="18"/>
  <c r="C45" i="18"/>
  <c r="E45" i="18"/>
  <c r="C46" i="18"/>
  <c r="E46" i="18"/>
  <c r="C47" i="18"/>
  <c r="E47" i="18"/>
  <c r="C48" i="18"/>
  <c r="E48" i="18"/>
  <c r="C49" i="18"/>
  <c r="E49" i="18"/>
  <c r="C50" i="18"/>
  <c r="E50" i="18"/>
  <c r="C51" i="18"/>
  <c r="E51" i="18"/>
  <c r="C52" i="18"/>
  <c r="E52" i="18"/>
  <c r="C53" i="18"/>
  <c r="E53" i="18"/>
  <c r="C54" i="18"/>
  <c r="E54" i="18"/>
  <c r="C55" i="18"/>
  <c r="E55" i="18"/>
  <c r="C56" i="18"/>
  <c r="E56" i="18"/>
  <c r="C57" i="18"/>
  <c r="E57" i="18"/>
  <c r="C58" i="18"/>
  <c r="E58" i="18"/>
  <c r="C59" i="18"/>
  <c r="E59" i="18"/>
  <c r="C60" i="18"/>
  <c r="E60" i="18"/>
  <c r="C61" i="18"/>
  <c r="E61" i="18"/>
  <c r="C62" i="18"/>
  <c r="E62" i="18"/>
  <c r="C63" i="18"/>
  <c r="E63" i="18"/>
  <c r="C64" i="18"/>
  <c r="E64" i="18"/>
  <c r="C65" i="18"/>
  <c r="E65" i="18"/>
  <c r="C66" i="18"/>
  <c r="E66" i="18"/>
  <c r="C67" i="18"/>
  <c r="E67" i="18"/>
  <c r="C68" i="18"/>
  <c r="E68" i="18"/>
  <c r="C69" i="18"/>
  <c r="E69" i="18"/>
  <c r="C70" i="18"/>
  <c r="E70" i="18"/>
  <c r="C71" i="18"/>
  <c r="E71" i="18"/>
  <c r="C72" i="18"/>
  <c r="E72" i="18"/>
  <c r="C73" i="18"/>
  <c r="E73" i="18"/>
  <c r="C74" i="18"/>
  <c r="E74" i="18"/>
  <c r="C75" i="18"/>
  <c r="E75" i="18"/>
  <c r="C76" i="18"/>
  <c r="E76" i="18"/>
  <c r="C77" i="18"/>
  <c r="E77" i="18"/>
  <c r="C78" i="18"/>
  <c r="E78" i="18"/>
  <c r="C79" i="18"/>
  <c r="E79" i="18"/>
  <c r="C80" i="18"/>
  <c r="E80" i="18"/>
  <c r="C81" i="18"/>
  <c r="E81" i="18"/>
  <c r="C82" i="18"/>
  <c r="E82" i="18"/>
  <c r="C83" i="18"/>
  <c r="E83" i="18"/>
  <c r="C84" i="18"/>
  <c r="E84" i="18"/>
  <c r="C85" i="18"/>
  <c r="E85" i="18"/>
  <c r="C86" i="18"/>
  <c r="E86" i="18"/>
  <c r="C87" i="18"/>
  <c r="E87" i="18"/>
  <c r="C88" i="18"/>
  <c r="E88" i="18"/>
  <c r="C89" i="18"/>
  <c r="E89" i="18"/>
  <c r="C90" i="18"/>
  <c r="E90" i="18"/>
  <c r="C91" i="18"/>
  <c r="E91" i="18"/>
  <c r="C92" i="18"/>
  <c r="E92" i="18"/>
  <c r="C93" i="18"/>
  <c r="E93" i="18"/>
  <c r="C94" i="18"/>
  <c r="E94" i="18"/>
  <c r="C95" i="18"/>
  <c r="E95" i="18"/>
  <c r="C96" i="18"/>
  <c r="E96" i="18"/>
  <c r="C97" i="18"/>
  <c r="E97" i="18"/>
  <c r="C98" i="18"/>
  <c r="E98" i="18"/>
  <c r="C99" i="18"/>
  <c r="E99" i="18"/>
  <c r="C100" i="18"/>
  <c r="E100" i="18"/>
  <c r="C101" i="18"/>
  <c r="E101" i="18"/>
  <c r="C102" i="18"/>
  <c r="E102" i="18"/>
  <c r="C103" i="18"/>
  <c r="E103" i="18"/>
  <c r="C104" i="18"/>
  <c r="E104" i="18"/>
  <c r="C105" i="18"/>
  <c r="E105" i="18"/>
  <c r="C106" i="18"/>
  <c r="E106" i="18"/>
  <c r="C107" i="18"/>
  <c r="E107" i="18"/>
  <c r="C108" i="18"/>
  <c r="E108" i="18"/>
  <c r="C109" i="18"/>
  <c r="E109" i="18"/>
  <c r="C110" i="18"/>
  <c r="E110" i="18"/>
  <c r="C111" i="18"/>
  <c r="E111" i="18"/>
  <c r="C112" i="18"/>
  <c r="E112" i="18"/>
  <c r="C113" i="18"/>
  <c r="E113" i="18"/>
  <c r="C114" i="18"/>
  <c r="E114" i="18"/>
  <c r="C115" i="18"/>
  <c r="E115" i="18"/>
  <c r="C116" i="18"/>
  <c r="E116" i="18"/>
  <c r="C117" i="18"/>
  <c r="E117" i="18"/>
  <c r="C118" i="18"/>
  <c r="E118" i="18"/>
  <c r="C119" i="18"/>
  <c r="E119" i="18"/>
  <c r="C120" i="18"/>
  <c r="E120" i="18"/>
  <c r="C121" i="18"/>
  <c r="E121" i="18"/>
  <c r="C122" i="18"/>
  <c r="E122" i="18"/>
  <c r="C123" i="18"/>
  <c r="E123" i="18"/>
  <c r="C124" i="18"/>
  <c r="E124" i="18"/>
  <c r="C125" i="18"/>
  <c r="E125" i="18"/>
  <c r="C126" i="18"/>
  <c r="E126" i="18"/>
  <c r="C127" i="18"/>
  <c r="E127" i="18"/>
  <c r="C128" i="18"/>
  <c r="E128" i="18"/>
  <c r="C129" i="18"/>
  <c r="E129" i="18"/>
  <c r="C130" i="18"/>
  <c r="E130" i="18"/>
  <c r="C131" i="18"/>
  <c r="E131" i="18"/>
  <c r="C132" i="18"/>
  <c r="E132" i="18"/>
  <c r="C133" i="18"/>
  <c r="E133" i="18"/>
  <c r="C134" i="18"/>
  <c r="E134" i="18"/>
  <c r="C135" i="18"/>
  <c r="E135" i="18"/>
  <c r="C136" i="18"/>
  <c r="E136" i="18"/>
  <c r="C137" i="18"/>
  <c r="E137" i="18"/>
  <c r="C138" i="18"/>
  <c r="E138" i="18"/>
  <c r="C139" i="18"/>
  <c r="E139" i="18"/>
  <c r="C140" i="18"/>
  <c r="E140" i="18"/>
  <c r="C141" i="18"/>
  <c r="E141" i="18"/>
  <c r="C142" i="18"/>
  <c r="E142" i="18"/>
  <c r="C143" i="18"/>
  <c r="E143" i="18"/>
  <c r="C144" i="18"/>
  <c r="E144" i="18"/>
  <c r="C145" i="18"/>
  <c r="E145" i="18"/>
  <c r="C146" i="18"/>
  <c r="E146" i="18"/>
  <c r="C147" i="18"/>
  <c r="E147" i="18"/>
  <c r="C148" i="18"/>
  <c r="E148" i="18"/>
  <c r="C149" i="18"/>
  <c r="E149" i="18"/>
  <c r="C150" i="18"/>
  <c r="E150" i="18"/>
  <c r="C151" i="18"/>
  <c r="E151" i="18"/>
  <c r="C152" i="18"/>
  <c r="E152" i="18"/>
  <c r="C153" i="18"/>
  <c r="E153" i="18"/>
  <c r="C154" i="18"/>
  <c r="E154" i="18"/>
  <c r="C155" i="18"/>
  <c r="E155" i="18"/>
  <c r="C156" i="18"/>
  <c r="E156" i="18"/>
  <c r="C157" i="18"/>
  <c r="E157" i="18"/>
  <c r="C158" i="18"/>
  <c r="E158" i="18"/>
  <c r="C159" i="18"/>
  <c r="E159" i="18"/>
  <c r="C160" i="18"/>
  <c r="E160" i="18"/>
  <c r="C161" i="18"/>
  <c r="E161" i="18"/>
  <c r="C162" i="18"/>
  <c r="E162" i="18"/>
  <c r="C163" i="18"/>
  <c r="E163" i="18"/>
  <c r="C164" i="18"/>
  <c r="E164" i="18"/>
  <c r="C165" i="18"/>
  <c r="E165" i="18"/>
  <c r="C166" i="18"/>
  <c r="E166" i="18"/>
  <c r="C167" i="18"/>
  <c r="E167" i="18"/>
  <c r="C168" i="18"/>
  <c r="E168" i="18"/>
  <c r="C169" i="18"/>
  <c r="E169" i="18"/>
  <c r="C170" i="18"/>
  <c r="E170" i="18"/>
  <c r="C171" i="18"/>
  <c r="E171" i="18"/>
  <c r="C172" i="18"/>
  <c r="E172" i="18"/>
  <c r="C173" i="18"/>
  <c r="E173" i="18"/>
  <c r="C174" i="18"/>
  <c r="E174" i="18"/>
  <c r="C175" i="18"/>
  <c r="E175" i="18"/>
  <c r="C176" i="18"/>
  <c r="E176" i="18"/>
  <c r="C177" i="18"/>
  <c r="E177" i="18"/>
  <c r="C178" i="18"/>
  <c r="E178" i="18"/>
  <c r="C179" i="18"/>
  <c r="E179" i="18"/>
  <c r="C180" i="18"/>
  <c r="E180" i="18"/>
  <c r="C181" i="18"/>
  <c r="E181" i="18"/>
  <c r="C182" i="18"/>
  <c r="E182" i="18"/>
  <c r="C183" i="18"/>
  <c r="E183" i="18"/>
  <c r="C184" i="18"/>
  <c r="E184" i="18"/>
  <c r="C185" i="18"/>
  <c r="E185" i="18"/>
  <c r="C186" i="18"/>
  <c r="E186" i="18"/>
  <c r="C187" i="18"/>
  <c r="E187" i="18"/>
  <c r="C188" i="18"/>
  <c r="E188" i="18"/>
  <c r="C189" i="18"/>
  <c r="E189" i="18"/>
  <c r="C190" i="18"/>
  <c r="E190" i="18"/>
  <c r="C191" i="18"/>
  <c r="E191" i="18"/>
  <c r="C192" i="18"/>
  <c r="E192" i="18"/>
  <c r="C193" i="18"/>
  <c r="E193" i="18"/>
  <c r="C194" i="18"/>
  <c r="E194" i="18"/>
  <c r="C195" i="18"/>
  <c r="E195" i="18"/>
  <c r="C196" i="18"/>
  <c r="E196" i="18"/>
  <c r="C197" i="18"/>
  <c r="E197" i="18"/>
  <c r="C198" i="18"/>
  <c r="E198" i="18"/>
  <c r="C199" i="18"/>
  <c r="E199" i="18"/>
  <c r="C200" i="18"/>
  <c r="E200" i="18"/>
  <c r="C201" i="18"/>
  <c r="E201" i="18"/>
  <c r="C202" i="18"/>
  <c r="E202" i="18"/>
  <c r="C203" i="18"/>
  <c r="E203" i="18"/>
  <c r="C204" i="18"/>
  <c r="E204" i="18"/>
  <c r="C205" i="18"/>
  <c r="E205" i="18"/>
  <c r="C206" i="18"/>
  <c r="E206" i="18"/>
  <c r="C207" i="18"/>
  <c r="E207" i="18"/>
  <c r="C208" i="18"/>
  <c r="E208" i="18"/>
  <c r="C209" i="18"/>
  <c r="E209" i="18"/>
  <c r="C210" i="18"/>
  <c r="E210" i="18"/>
  <c r="C211" i="18"/>
  <c r="E211" i="18"/>
  <c r="C212" i="18"/>
  <c r="E212" i="18"/>
  <c r="C213" i="18"/>
  <c r="E213" i="18"/>
  <c r="C214" i="18"/>
  <c r="E214" i="18"/>
  <c r="C215" i="18"/>
  <c r="E215" i="18"/>
  <c r="C216" i="18"/>
  <c r="E216" i="18"/>
  <c r="C217" i="18"/>
  <c r="E217" i="18"/>
  <c r="C218" i="18"/>
  <c r="E218" i="18"/>
  <c r="C219" i="18"/>
  <c r="E219" i="18"/>
  <c r="C220" i="18"/>
  <c r="E220" i="18"/>
  <c r="C221" i="18"/>
  <c r="E221" i="18"/>
  <c r="C222" i="18"/>
  <c r="E222" i="18"/>
  <c r="C223" i="18"/>
  <c r="E223" i="18"/>
  <c r="C224" i="18"/>
  <c r="E224" i="18"/>
  <c r="C225" i="18"/>
  <c r="E225" i="18"/>
  <c r="C226" i="18"/>
  <c r="E226" i="18"/>
  <c r="C227" i="18"/>
  <c r="E227" i="18"/>
  <c r="C228" i="18"/>
  <c r="E228" i="18"/>
  <c r="C229" i="18"/>
  <c r="E229" i="18"/>
  <c r="C230" i="18"/>
  <c r="E230" i="18"/>
  <c r="C231" i="18"/>
  <c r="E231" i="18"/>
  <c r="C232" i="18"/>
  <c r="E232" i="18"/>
  <c r="C233" i="18"/>
  <c r="E233" i="18"/>
  <c r="C234" i="18"/>
  <c r="E234" i="18"/>
  <c r="C235" i="18"/>
  <c r="E235" i="18"/>
  <c r="C236" i="18"/>
  <c r="E236" i="18"/>
  <c r="C237" i="18"/>
  <c r="E237" i="18"/>
  <c r="C238" i="18"/>
  <c r="E238" i="18"/>
  <c r="C239" i="18"/>
  <c r="E239" i="18"/>
  <c r="C240" i="18"/>
  <c r="E240" i="18"/>
  <c r="C241" i="18"/>
  <c r="E241" i="18"/>
  <c r="C242" i="18"/>
  <c r="E242" i="18"/>
  <c r="C243" i="18"/>
  <c r="E243" i="18"/>
  <c r="C244" i="18"/>
  <c r="E244" i="18"/>
  <c r="C245" i="18"/>
  <c r="E245" i="18"/>
  <c r="C246" i="18"/>
  <c r="E246" i="18"/>
  <c r="C247" i="18"/>
  <c r="E247" i="18"/>
  <c r="C248" i="18"/>
  <c r="E248" i="18"/>
  <c r="C249" i="18"/>
  <c r="E249" i="18"/>
  <c r="C250" i="18"/>
  <c r="E250" i="18"/>
  <c r="C251" i="18"/>
  <c r="E251" i="18"/>
  <c r="C252" i="18"/>
  <c r="E252" i="18"/>
  <c r="C253" i="18"/>
  <c r="E253" i="18"/>
  <c r="C254" i="18"/>
  <c r="E254" i="18"/>
  <c r="C255" i="18"/>
  <c r="E255" i="18"/>
  <c r="M7" i="18" l="1"/>
  <c r="M11" i="18" s="1"/>
  <c r="N7" i="18"/>
  <c r="N11" i="18" s="1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Q31" i="14"/>
  <c r="P51" i="14"/>
  <c r="P50" i="14"/>
  <c r="P49" i="14"/>
  <c r="P48" i="14"/>
  <c r="F4" i="14"/>
  <c r="I4" i="14" s="1"/>
  <c r="L4" i="14" s="1"/>
  <c r="F5" i="14"/>
  <c r="I5" i="14" s="1"/>
  <c r="L5" i="14" s="1"/>
  <c r="F6" i="14"/>
  <c r="I6" i="14" s="1"/>
  <c r="L6" i="14" s="1"/>
  <c r="F7" i="14"/>
  <c r="I7" i="14" s="1"/>
  <c r="L7" i="14" s="1"/>
  <c r="F8" i="14"/>
  <c r="I8" i="14" s="1"/>
  <c r="L8" i="14" s="1"/>
  <c r="F9" i="14"/>
  <c r="I9" i="14" s="1"/>
  <c r="L9" i="14" s="1"/>
  <c r="F10" i="14"/>
  <c r="I10" i="14" s="1"/>
  <c r="L10" i="14" s="1"/>
  <c r="F11" i="14"/>
  <c r="I11" i="14" s="1"/>
  <c r="L11" i="14" s="1"/>
  <c r="F12" i="14"/>
  <c r="I12" i="14" s="1"/>
  <c r="L12" i="14" s="1"/>
  <c r="F13" i="14"/>
  <c r="I13" i="14" s="1"/>
  <c r="L13" i="14" s="1"/>
  <c r="F14" i="14"/>
  <c r="I14" i="14" s="1"/>
  <c r="L14" i="14" s="1"/>
  <c r="F15" i="14"/>
  <c r="I15" i="14" s="1"/>
  <c r="L15" i="14" s="1"/>
  <c r="F16" i="14"/>
  <c r="I16" i="14" s="1"/>
  <c r="L16" i="14" s="1"/>
  <c r="F17" i="14"/>
  <c r="I17" i="14" s="1"/>
  <c r="L17" i="14" s="1"/>
  <c r="F18" i="14"/>
  <c r="I18" i="14" s="1"/>
  <c r="L18" i="14" s="1"/>
  <c r="F19" i="14"/>
  <c r="I19" i="14" s="1"/>
  <c r="L19" i="14" s="1"/>
  <c r="F20" i="14"/>
  <c r="I20" i="14" s="1"/>
  <c r="L20" i="14" s="1"/>
  <c r="F21" i="14"/>
  <c r="I21" i="14"/>
  <c r="L21" i="14" s="1"/>
  <c r="F22" i="14"/>
  <c r="I22" i="14" s="1"/>
  <c r="L22" i="14" s="1"/>
  <c r="F23" i="14"/>
  <c r="I23" i="14" s="1"/>
  <c r="L23" i="14" s="1"/>
  <c r="F24" i="14"/>
  <c r="I24" i="14" s="1"/>
  <c r="L24" i="14" s="1"/>
  <c r="F25" i="14"/>
  <c r="I25" i="14" s="1"/>
  <c r="L25" i="14" s="1"/>
  <c r="F26" i="14"/>
  <c r="I26" i="14" s="1"/>
  <c r="L26" i="14" s="1"/>
  <c r="F27" i="14"/>
  <c r="I27" i="14" s="1"/>
  <c r="L27" i="14" s="1"/>
  <c r="F28" i="14"/>
  <c r="I28" i="14" s="1"/>
  <c r="L28" i="14" s="1"/>
  <c r="F29" i="14"/>
  <c r="I29" i="14" s="1"/>
  <c r="L29" i="14" s="1"/>
  <c r="F30" i="14"/>
  <c r="I30" i="14" s="1"/>
  <c r="L30" i="14" s="1"/>
  <c r="F31" i="14"/>
  <c r="I31" i="14" s="1"/>
  <c r="L31" i="14" s="1"/>
  <c r="F32" i="14"/>
  <c r="I32" i="14" s="1"/>
  <c r="L32" i="14" s="1"/>
  <c r="F33" i="14"/>
  <c r="I33" i="14" s="1"/>
  <c r="L33" i="14" s="1"/>
  <c r="F34" i="14"/>
  <c r="I34" i="14" s="1"/>
  <c r="L34" i="14" s="1"/>
  <c r="F35" i="14"/>
  <c r="I35" i="14" s="1"/>
  <c r="L35" i="14" s="1"/>
  <c r="F36" i="14"/>
  <c r="I36" i="14" s="1"/>
  <c r="L36" i="14" s="1"/>
  <c r="F37" i="14"/>
  <c r="I37" i="14"/>
  <c r="L37" i="14"/>
  <c r="F38" i="14"/>
  <c r="I38" i="14" s="1"/>
  <c r="L38" i="14" s="1"/>
  <c r="F39" i="14"/>
  <c r="I39" i="14" s="1"/>
  <c r="L39" i="14" s="1"/>
  <c r="F40" i="14"/>
  <c r="I40" i="14" s="1"/>
  <c r="L40" i="14" s="1"/>
  <c r="F41" i="14"/>
  <c r="I41" i="14" s="1"/>
  <c r="L41" i="14" s="1"/>
  <c r="F42" i="14"/>
  <c r="I42" i="14" s="1"/>
  <c r="L42" i="14" s="1"/>
  <c r="F43" i="14"/>
  <c r="I43" i="14" s="1"/>
  <c r="L43" i="14" s="1"/>
  <c r="F44" i="14"/>
  <c r="I44" i="14" s="1"/>
  <c r="L44" i="14" s="1"/>
  <c r="F45" i="14"/>
  <c r="I45" i="14" s="1"/>
  <c r="L45" i="14" s="1"/>
  <c r="F46" i="14"/>
  <c r="I46" i="14" s="1"/>
  <c r="L46" i="14" s="1"/>
  <c r="F47" i="14"/>
  <c r="I47" i="14" s="1"/>
  <c r="L47" i="14" s="1"/>
  <c r="F48" i="14"/>
  <c r="I48" i="14" s="1"/>
  <c r="L48" i="14" s="1"/>
  <c r="F49" i="14"/>
  <c r="I49" i="14" s="1"/>
  <c r="L49" i="14" s="1"/>
  <c r="F50" i="14"/>
  <c r="I50" i="14" s="1"/>
  <c r="L50" i="14" s="1"/>
  <c r="F51" i="14"/>
  <c r="I51" i="14" s="1"/>
  <c r="L51" i="14" s="1"/>
  <c r="F52" i="14"/>
  <c r="I52" i="14" s="1"/>
  <c r="L52" i="14" s="1"/>
  <c r="F53" i="14"/>
  <c r="I53" i="14" s="1"/>
  <c r="L53" i="14" s="1"/>
  <c r="F54" i="14"/>
  <c r="I54" i="14" s="1"/>
  <c r="L54" i="14" s="1"/>
  <c r="F55" i="14"/>
  <c r="I55" i="14" s="1"/>
  <c r="L55" i="14" s="1"/>
  <c r="F56" i="14"/>
  <c r="I56" i="14" s="1"/>
  <c r="L56" i="14" s="1"/>
  <c r="F57" i="14"/>
  <c r="I57" i="14" s="1"/>
  <c r="L57" i="14" s="1"/>
  <c r="F58" i="14"/>
  <c r="I58" i="14" s="1"/>
  <c r="L58" i="14" s="1"/>
  <c r="F59" i="14"/>
  <c r="I59" i="14" s="1"/>
  <c r="L59" i="14" s="1"/>
  <c r="F60" i="14"/>
  <c r="I60" i="14"/>
  <c r="L60" i="14" s="1"/>
  <c r="F61" i="14"/>
  <c r="I61" i="14" s="1"/>
  <c r="L61" i="14" s="1"/>
  <c r="F62" i="14"/>
  <c r="I62" i="14" s="1"/>
  <c r="L62" i="14" s="1"/>
  <c r="F63" i="14"/>
  <c r="I63" i="14" s="1"/>
  <c r="L63" i="14" s="1"/>
  <c r="F64" i="14"/>
  <c r="I64" i="14" s="1"/>
  <c r="L64" i="14" s="1"/>
  <c r="F65" i="14"/>
  <c r="I65" i="14" s="1"/>
  <c r="L65" i="14" s="1"/>
  <c r="F66" i="14"/>
  <c r="I66" i="14" s="1"/>
  <c r="L66" i="14" s="1"/>
  <c r="F67" i="14"/>
  <c r="I67" i="14" s="1"/>
  <c r="L67" i="14" s="1"/>
  <c r="F68" i="14"/>
  <c r="I68" i="14" s="1"/>
  <c r="L68" i="14" s="1"/>
  <c r="F69" i="14"/>
  <c r="I69" i="14" s="1"/>
  <c r="L69" i="14" s="1"/>
  <c r="F70" i="14"/>
  <c r="I70" i="14" s="1"/>
  <c r="L70" i="14" s="1"/>
  <c r="F71" i="14"/>
  <c r="I71" i="14" s="1"/>
  <c r="L71" i="14" s="1"/>
  <c r="F72" i="14"/>
  <c r="I72" i="14" s="1"/>
  <c r="L72" i="14" s="1"/>
  <c r="F73" i="14"/>
  <c r="I73" i="14" s="1"/>
  <c r="L73" i="14" s="1"/>
  <c r="F3" i="14"/>
  <c r="I3" i="14" s="1"/>
  <c r="L3" i="14" s="1"/>
  <c r="E4" i="14"/>
  <c r="H4" i="14" s="1"/>
  <c r="E5" i="14"/>
  <c r="H5" i="14" s="1"/>
  <c r="E6" i="14"/>
  <c r="H6" i="14" s="1"/>
  <c r="E7" i="14"/>
  <c r="H7" i="14" s="1"/>
  <c r="E8" i="14"/>
  <c r="H8" i="14" s="1"/>
  <c r="E9" i="14"/>
  <c r="H9" i="14" s="1"/>
  <c r="E10" i="14"/>
  <c r="H10" i="14"/>
  <c r="E11" i="14"/>
  <c r="H11" i="14" s="1"/>
  <c r="E12" i="14"/>
  <c r="H12" i="14" s="1"/>
  <c r="E13" i="14"/>
  <c r="H13" i="14" s="1"/>
  <c r="E14" i="14"/>
  <c r="H14" i="14" s="1"/>
  <c r="E15" i="14"/>
  <c r="H15" i="14" s="1"/>
  <c r="E16" i="14"/>
  <c r="H16" i="14" s="1"/>
  <c r="E17" i="14"/>
  <c r="H17" i="14" s="1"/>
  <c r="E18" i="14"/>
  <c r="H18" i="14" s="1"/>
  <c r="E19" i="14"/>
  <c r="H19" i="14" s="1"/>
  <c r="E20" i="14"/>
  <c r="H20" i="14" s="1"/>
  <c r="E21" i="14"/>
  <c r="H21" i="14" s="1"/>
  <c r="E22" i="14"/>
  <c r="H22" i="14" s="1"/>
  <c r="E23" i="14"/>
  <c r="H23" i="14" s="1"/>
  <c r="E24" i="14"/>
  <c r="H24" i="14" s="1"/>
  <c r="E25" i="14"/>
  <c r="H25" i="14" s="1"/>
  <c r="E26" i="14"/>
  <c r="H26" i="14" s="1"/>
  <c r="E27" i="14"/>
  <c r="H27" i="14" s="1"/>
  <c r="E28" i="14"/>
  <c r="H28" i="14" s="1"/>
  <c r="E29" i="14"/>
  <c r="H29" i="14" s="1"/>
  <c r="E30" i="14"/>
  <c r="H30" i="14" s="1"/>
  <c r="E31" i="14"/>
  <c r="H31" i="14" s="1"/>
  <c r="E32" i="14"/>
  <c r="H32" i="14" s="1"/>
  <c r="E33" i="14"/>
  <c r="H33" i="14" s="1"/>
  <c r="E34" i="14"/>
  <c r="H34" i="14" s="1"/>
  <c r="E35" i="14"/>
  <c r="H35" i="14" s="1"/>
  <c r="E36" i="14"/>
  <c r="H36" i="14" s="1"/>
  <c r="E37" i="14"/>
  <c r="H37" i="14" s="1"/>
  <c r="E38" i="14"/>
  <c r="H38" i="14" s="1"/>
  <c r="E39" i="14"/>
  <c r="H39" i="14" s="1"/>
  <c r="E40" i="14"/>
  <c r="H40" i="14" s="1"/>
  <c r="E41" i="14"/>
  <c r="H41" i="14" s="1"/>
  <c r="E42" i="14"/>
  <c r="H42" i="14" s="1"/>
  <c r="E43" i="14"/>
  <c r="H43" i="14" s="1"/>
  <c r="E44" i="14"/>
  <c r="H44" i="14" s="1"/>
  <c r="E45" i="14"/>
  <c r="H45" i="14" s="1"/>
  <c r="E46" i="14"/>
  <c r="H46" i="14" s="1"/>
  <c r="E47" i="14"/>
  <c r="H47" i="14"/>
  <c r="E48" i="14"/>
  <c r="H48" i="14" s="1"/>
  <c r="E49" i="14"/>
  <c r="H49" i="14" s="1"/>
  <c r="E50" i="14"/>
  <c r="H50" i="14" s="1"/>
  <c r="E51" i="14"/>
  <c r="H51" i="14" s="1"/>
  <c r="E52" i="14"/>
  <c r="H52" i="14" s="1"/>
  <c r="E53" i="14"/>
  <c r="H53" i="14" s="1"/>
  <c r="E54" i="14"/>
  <c r="H54" i="14" s="1"/>
  <c r="E55" i="14"/>
  <c r="H55" i="14" s="1"/>
  <c r="E56" i="14"/>
  <c r="H56" i="14" s="1"/>
  <c r="E57" i="14"/>
  <c r="H57" i="14" s="1"/>
  <c r="E58" i="14"/>
  <c r="H58" i="14" s="1"/>
  <c r="E59" i="14"/>
  <c r="H59" i="14" s="1"/>
  <c r="E60" i="14"/>
  <c r="H60" i="14" s="1"/>
  <c r="E61" i="14"/>
  <c r="H61" i="14" s="1"/>
  <c r="E62" i="14"/>
  <c r="H62" i="14" s="1"/>
  <c r="E63" i="14"/>
  <c r="H63" i="14" s="1"/>
  <c r="E64" i="14"/>
  <c r="H64" i="14" s="1"/>
  <c r="E65" i="14"/>
  <c r="H65" i="14" s="1"/>
  <c r="E66" i="14"/>
  <c r="H66" i="14" s="1"/>
  <c r="E67" i="14"/>
  <c r="H67" i="14" s="1"/>
  <c r="E68" i="14"/>
  <c r="H68" i="14" s="1"/>
  <c r="E69" i="14"/>
  <c r="H69" i="14" s="1"/>
  <c r="E70" i="14"/>
  <c r="H70" i="14" s="1"/>
  <c r="E71" i="14"/>
  <c r="H71" i="14"/>
  <c r="E72" i="14"/>
  <c r="H72" i="14" s="1"/>
  <c r="E73" i="14"/>
  <c r="H73" i="14" s="1"/>
  <c r="E3" i="14"/>
  <c r="H3" i="14" s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3" i="5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3" i="1"/>
  <c r="E7" i="10"/>
  <c r="F3" i="10"/>
  <c r="E4" i="10"/>
  <c r="E3" i="10"/>
  <c r="D4" i="10"/>
  <c r="D3" i="10"/>
  <c r="D7" i="10"/>
  <c r="C5" i="10"/>
  <c r="F2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3" i="7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3" i="3"/>
</calcChain>
</file>

<file path=xl/sharedStrings.xml><?xml version="1.0" encoding="utf-8"?>
<sst xmlns="http://schemas.openxmlformats.org/spreadsheetml/2006/main" count="363" uniqueCount="149">
  <si>
    <t>Date</t>
  </si>
  <si>
    <t>Last Price</t>
  </si>
  <si>
    <t>%</t>
  </si>
  <si>
    <t>Ln Returns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</si>
  <si>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</si>
  <si>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</si>
  <si>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</si>
  <si>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</si>
  <si>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</si>
  <si>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</si>
  <si>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</si>
  <si>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</si>
  <si>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</si>
  <si>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</si>
  <si>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</si>
  <si>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</si>
  <si>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 xml:space="preserve">Summary Statistics Shell </t>
  </si>
  <si>
    <t xml:space="preserve">LN Returns </t>
  </si>
  <si>
    <t xml:space="preserve">% </t>
  </si>
  <si>
    <t>Summary Statistics IAG</t>
  </si>
  <si>
    <t>Summary Statistics RKT</t>
  </si>
  <si>
    <t>Last Price RKT</t>
  </si>
  <si>
    <t>Last Price IAG</t>
  </si>
  <si>
    <t>R RKT</t>
  </si>
  <si>
    <t>R IAG</t>
  </si>
  <si>
    <t>Weights</t>
  </si>
  <si>
    <t>Expected Return</t>
  </si>
  <si>
    <t>Risk</t>
  </si>
  <si>
    <t>RKT</t>
  </si>
  <si>
    <t>IAG</t>
  </si>
  <si>
    <t>Correlation</t>
  </si>
  <si>
    <t>Portfolio</t>
  </si>
  <si>
    <t xml:space="preserve">Weight </t>
  </si>
  <si>
    <t xml:space="preserve">Sum </t>
  </si>
  <si>
    <t>Weight</t>
  </si>
  <si>
    <t>=</t>
  </si>
  <si>
    <t>Portfolio minimizing Risk</t>
  </si>
  <si>
    <t>Last Price FTSE 100</t>
  </si>
  <si>
    <t>LN Ret FTSE100</t>
  </si>
  <si>
    <t>Last Price UKGBT3M</t>
  </si>
  <si>
    <t>Last Price HSBA</t>
  </si>
  <si>
    <t>LN Ret HSBA</t>
  </si>
  <si>
    <t>Count</t>
  </si>
  <si>
    <t>Excess Returns of FTSE100</t>
  </si>
  <si>
    <t>Excess Returns HSBA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</si>
  <si>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</si>
  <si>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</si>
  <si>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</si>
  <si>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</si>
  <si>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</si>
  <si>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</si>
  <si>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</si>
  <si>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</si>
  <si>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</si>
  <si>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</si>
  <si>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</si>
  <si>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</si>
  <si>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</si>
  <si>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</si>
  <si>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</si>
  <si>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</si>
  <si>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</si>
  <si>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</si>
  <si>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</si>
  <si>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</si>
  <si>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</si>
  <si>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90.0%</t>
  </si>
  <si>
    <t>Upper 90.0%</t>
  </si>
  <si>
    <t>α</t>
  </si>
  <si>
    <t>β</t>
  </si>
  <si>
    <t>Y</t>
  </si>
  <si>
    <t>[ R{HSBA} - Rf ]</t>
  </si>
  <si>
    <t>X</t>
  </si>
  <si>
    <t>[ Rm - Rf ]</t>
  </si>
  <si>
    <t xml:space="preserve">Equation = </t>
  </si>
  <si>
    <t>Comment</t>
  </si>
  <si>
    <t>Formula for t-Stat</t>
  </si>
  <si>
    <t xml:space="preserve">t-Stat - Working Out </t>
  </si>
  <si>
    <t>t-critical</t>
  </si>
  <si>
    <t>For 90%</t>
  </si>
  <si>
    <t xml:space="preserve">Formula for T-critical </t>
  </si>
  <si>
    <t xml:space="preserve">Lower Limit </t>
  </si>
  <si>
    <t>Upper Limit</t>
  </si>
  <si>
    <t>Formula for Limits</t>
  </si>
  <si>
    <t>H0: beta=1</t>
  </si>
  <si>
    <t>H1: beta &gt;1</t>
  </si>
  <si>
    <t>Excess Returns of HSBA</t>
  </si>
  <si>
    <t>t-Stat for the Null Hypothesis</t>
  </si>
  <si>
    <t>t critical</t>
  </si>
  <si>
    <t>Absolute Value</t>
  </si>
  <si>
    <t xml:space="preserve">Do not  reject the Null Hypothesis </t>
  </si>
  <si>
    <t>HML</t>
  </si>
  <si>
    <t>SMB</t>
  </si>
  <si>
    <t xml:space="preserve">The p-value for HSBA is statistically significant </t>
  </si>
  <si>
    <t>Do not reject the null Hypothesis for FTSE100</t>
  </si>
  <si>
    <t xml:space="preserve">34% of the variability of the independent variable can be explain by the model </t>
  </si>
  <si>
    <t xml:space="preserve">In Excel: </t>
  </si>
  <si>
    <r>
      <t>§</t>
    </r>
    <r>
      <rPr>
        <sz val="18"/>
        <color rgb="FF30201B"/>
        <rFont val="Grandview"/>
        <family val="2"/>
      </rPr>
      <t>T.INV(probability, deg_freedom)</t>
    </r>
  </si>
  <si>
    <t>Lower 95.0%</t>
  </si>
  <si>
    <t>Upper 95.0%</t>
  </si>
  <si>
    <t>Last Price FTSE100</t>
  </si>
  <si>
    <t>Returns HSBA</t>
  </si>
  <si>
    <t>Returns FTSE100</t>
  </si>
  <si>
    <t>Excess Returns FTSE100</t>
  </si>
  <si>
    <t xml:space="preserve">Predicted Excess Returns for HSBA for each month </t>
  </si>
  <si>
    <t xml:space="preserve">Formula: </t>
  </si>
  <si>
    <t>Expected Returns</t>
  </si>
  <si>
    <t>The Final Portfolio Became worth:</t>
  </si>
  <si>
    <t>Created Weight Combinations from 0 to 1 for IAG</t>
  </si>
  <si>
    <t xml:space="preserve">6th </t>
  </si>
  <si>
    <t>Computed Correlation</t>
  </si>
  <si>
    <t>5th</t>
  </si>
  <si>
    <t>Computed Risk as STDEV.S of Simple Returns for each stock</t>
  </si>
  <si>
    <t xml:space="preserve">4th </t>
  </si>
  <si>
    <t xml:space="preserve">Computed Expected Return as Average of Simple returns for each stock </t>
  </si>
  <si>
    <t xml:space="preserve">3rd </t>
  </si>
  <si>
    <t xml:space="preserve">Calculated the simple returns </t>
  </si>
  <si>
    <t>2nd</t>
  </si>
  <si>
    <t>I downloaded daily stock prices from the 28/03/2024 to 28/03/2025</t>
  </si>
  <si>
    <t xml:space="preserve">1st </t>
  </si>
  <si>
    <t>To Build the Portfolio:</t>
  </si>
  <si>
    <t>Correlation Between IAG &amp; RKT</t>
  </si>
  <si>
    <t xml:space="preserve">Summary Stats of the log returns of the FTSE100, HSBA from January 2018 to December 2023. Based on 71 monthly observations. </t>
  </si>
  <si>
    <t xml:space="preserve">Regression Analysis for LN Returns </t>
  </si>
  <si>
    <t xml:space="preserve">Regression Analysis Excess Returns </t>
  </si>
  <si>
    <t xml:space="preserve">P-value </t>
  </si>
  <si>
    <t>T-stat</t>
  </si>
  <si>
    <t xml:space="preserve">                                                                  </t>
  </si>
  <si>
    <t xml:space="preserve">A coefficient is statistically significant if the p-value is less than 0.05 </t>
  </si>
  <si>
    <t>Q3 D)</t>
  </si>
  <si>
    <t xml:space="preserve">Hypothesis Test </t>
  </si>
  <si>
    <r>
      <t>Significance level: 5% (</t>
    </r>
    <r>
      <rPr>
        <sz val="11"/>
        <color theme="1"/>
        <rFont val="Aptos Narrow"/>
        <family val="2"/>
      </rPr>
      <t>α</t>
    </r>
    <r>
      <rPr>
        <sz val="12.1"/>
        <color theme="1"/>
        <rFont val="Aptos Narrow"/>
        <family val="2"/>
      </rPr>
      <t xml:space="preserve"> = 0.05)</t>
    </r>
  </si>
  <si>
    <t>Calculated Values:</t>
  </si>
  <si>
    <t>Standard Error (SE)</t>
  </si>
  <si>
    <t>t-Stat</t>
  </si>
  <si>
    <t>Degrees of Freedom(DF)</t>
  </si>
  <si>
    <t>T-critical Value</t>
  </si>
  <si>
    <r>
      <rPr>
        <sz val="14"/>
        <color rgb="FFB18274"/>
        <rFont val="Wingdings"/>
        <charset val="2"/>
      </rPr>
      <t>§</t>
    </r>
    <r>
      <rPr>
        <sz val="14"/>
        <color rgb="FF30201B"/>
        <rFont val="Grandview"/>
        <family val="2"/>
      </rPr>
      <t>T.INV(probability, deg_freedom)</t>
    </r>
  </si>
  <si>
    <t>(71-2)= 69</t>
  </si>
  <si>
    <t>Regression Analysis Excess Returns vs Predicted Excess Returns:</t>
  </si>
  <si>
    <t xml:space="preserve">Use the ANOVA F-stat and p-value </t>
  </si>
  <si>
    <r>
      <t xml:space="preserve">H0: </t>
    </r>
    <r>
      <rPr>
        <b/>
        <sz val="16"/>
        <color theme="1"/>
        <rFont val="Aptos Narrow"/>
        <family val="2"/>
      </rPr>
      <t>β1</t>
    </r>
    <r>
      <rPr>
        <sz val="16"/>
        <color theme="1"/>
        <rFont val="Aptos Narrow"/>
        <family val="2"/>
      </rPr>
      <t xml:space="preserve"> =</t>
    </r>
    <r>
      <rPr>
        <b/>
        <sz val="16"/>
        <color theme="1"/>
        <rFont val="Aptos Narrow"/>
        <family val="2"/>
      </rPr>
      <t xml:space="preserve"> β2</t>
    </r>
    <r>
      <rPr>
        <sz val="16"/>
        <color theme="1"/>
        <rFont val="Aptos Narrow"/>
        <family val="2"/>
      </rPr>
      <t xml:space="preserve"> =</t>
    </r>
    <r>
      <rPr>
        <b/>
        <sz val="16"/>
        <color theme="1"/>
        <rFont val="Aptos Narrow"/>
        <family val="2"/>
      </rPr>
      <t xml:space="preserve"> β3</t>
    </r>
    <r>
      <rPr>
        <sz val="16"/>
        <color theme="1"/>
        <rFont val="Aptos Narrow"/>
        <family val="2"/>
        <scheme val="minor"/>
      </rPr>
      <t xml:space="preserve"> = </t>
    </r>
    <r>
      <rPr>
        <b/>
        <sz val="16"/>
        <color theme="1"/>
        <rFont val="Aptos Narrow"/>
        <family val="2"/>
        <scheme val="minor"/>
      </rPr>
      <t>0</t>
    </r>
  </si>
  <si>
    <r>
      <rPr>
        <sz val="16"/>
        <color theme="1"/>
        <rFont val="Aptos Narrow"/>
        <family val="2"/>
        <scheme val="minor"/>
      </rPr>
      <t>H1:</t>
    </r>
    <r>
      <rPr>
        <b/>
        <sz val="16"/>
        <color theme="1"/>
        <rFont val="Aptos Narrow"/>
        <family val="2"/>
        <scheme val="minor"/>
      </rPr>
      <t xml:space="preserve">                     0</t>
    </r>
  </si>
  <si>
    <t>Conclusion:</t>
  </si>
  <si>
    <t>Significance F (p-value)</t>
  </si>
  <si>
    <r>
      <t xml:space="preserve">A coefficient is </t>
    </r>
    <r>
      <rPr>
        <b/>
        <sz val="14"/>
        <color theme="1"/>
        <rFont val="Aptos Narrow"/>
        <family val="2"/>
        <scheme val="minor"/>
      </rPr>
      <t>statistically significant if</t>
    </r>
    <r>
      <rPr>
        <sz val="14"/>
        <color theme="1"/>
        <rFont val="Aptos Narrow"/>
        <family val="2"/>
        <scheme val="minor"/>
      </rPr>
      <t xml:space="preserve"> the </t>
    </r>
    <r>
      <rPr>
        <b/>
        <sz val="14"/>
        <color theme="1"/>
        <rFont val="Aptos Narrow"/>
        <family val="2"/>
        <scheme val="minor"/>
      </rPr>
      <t xml:space="preserve">p-value is less than 0.05 </t>
    </r>
  </si>
  <si>
    <r>
      <rPr>
        <b/>
        <sz val="18"/>
        <color theme="1"/>
        <rFont val="Aptos Narrow"/>
        <family val="2"/>
        <scheme val="minor"/>
      </rPr>
      <t>p-value</t>
    </r>
    <r>
      <rPr>
        <b/>
        <sz val="14"/>
        <color theme="1"/>
        <rFont val="Aptos Narrow"/>
        <family val="2"/>
        <scheme val="minor"/>
      </rPr>
      <t xml:space="preserve"> is far below</t>
    </r>
    <r>
      <rPr>
        <b/>
        <sz val="16"/>
        <color theme="1"/>
        <rFont val="Aptos Narrow"/>
        <family val="2"/>
        <scheme val="minor"/>
      </rPr>
      <t xml:space="preserve"> the</t>
    </r>
    <r>
      <rPr>
        <b/>
        <sz val="16"/>
        <color theme="1"/>
        <rFont val="Aptos Narrow"/>
        <family val="2"/>
      </rPr>
      <t xml:space="preserve"> 0.05 significance level,</t>
    </r>
    <r>
      <rPr>
        <b/>
        <sz val="7.05"/>
        <color theme="1"/>
        <rFont val="Aptos Narrow"/>
        <family val="2"/>
      </rPr>
      <t xml:space="preserve"> </t>
    </r>
    <r>
      <rPr>
        <b/>
        <sz val="14"/>
        <color theme="1"/>
        <rFont val="Aptos Narrow"/>
        <family val="2"/>
      </rPr>
      <t>so we reject the null hypothesis.</t>
    </r>
  </si>
  <si>
    <r>
      <t xml:space="preserve">Intercept, </t>
    </r>
    <r>
      <rPr>
        <sz val="11"/>
        <color theme="1"/>
        <rFont val="Aptos Narrow"/>
        <family val="2"/>
      </rPr>
      <t>α</t>
    </r>
  </si>
  <si>
    <r>
      <t xml:space="preserve">LN Ret FTSE100, </t>
    </r>
    <r>
      <rPr>
        <sz val="11"/>
        <color theme="1"/>
        <rFont val="Aptos Narrow"/>
        <family val="2"/>
      </rPr>
      <t>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</si>
</sst>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0.00000000000"/>
    <numFmt numFmtId="166" formatCode="0.0000000000000"/>
    <numFmt numFmtId="167" formatCode="0.0"/>
    <numFmt numFmtId="179" formatCode="0.0000000000000000"/>
  </numFmts>
  <fonts count="30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</font>
    <font>
      <b/>
      <sz val="16"/>
      <color theme="1"/>
      <name val="Aptos Narrow"/>
      <family val="2"/>
    </font>
    <font>
      <sz val="11"/>
      <color theme="5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8"/>
      <color rgb="FFB18274"/>
      <name val="Wingdings"/>
      <charset val="2"/>
    </font>
    <font>
      <sz val="18"/>
      <color rgb="FF30201B"/>
      <name val="Grandview"/>
      <family val="2"/>
    </font>
    <font>
      <sz val="16"/>
      <color rgb="FF30201B"/>
      <name val="Times New Roman"/>
      <family val="1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2"/>
      <color rgb="FF222222"/>
      <name val="Arial"/>
      <family val="2"/>
    </font>
    <font>
      <sz val="11"/>
      <color theme="1"/>
      <name val="Aptos Narrow"/>
      <family val="2"/>
    </font>
    <font>
      <sz val="12.1"/>
      <color theme="1"/>
      <name val="Aptos Narrow"/>
      <family val="2"/>
    </font>
    <font>
      <sz val="14"/>
      <color rgb="FFB18274"/>
      <name val="Wingdings"/>
      <charset val="2"/>
    </font>
    <font>
      <sz val="14"/>
      <color rgb="FF30201B"/>
      <name val="Grandview"/>
      <family val="2"/>
    </font>
    <font>
      <b/>
      <i/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ptos Narrow"/>
      <family val="2"/>
    </font>
    <font>
      <b/>
      <sz val="7.05"/>
      <color theme="1"/>
      <name val="Aptos Narrow"/>
      <family val="2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10" fontId="3" fillId="0" borderId="0" xfId="1" applyNumberFormat="1" applyFont="1"/>
    <xf numFmtId="14" fontId="3" fillId="0" borderId="0" xfId="0" applyNumberFormat="1" applyFont="1"/>
    <xf numFmtId="0" fontId="4" fillId="0" borderId="2" xfId="0" applyFont="1" applyBorder="1" applyAlignment="1">
      <alignment horizontal="centerContinuous"/>
    </xf>
    <xf numFmtId="0" fontId="5" fillId="0" borderId="2" xfId="0" applyFont="1" applyBorder="1" applyAlignment="1">
      <alignment horizontal="centerContinuous"/>
    </xf>
    <xf numFmtId="0" fontId="0" fillId="0" borderId="3" xfId="0" applyBorder="1"/>
    <xf numFmtId="0" fontId="1" fillId="2" borderId="0" xfId="0" applyFont="1" applyFill="1"/>
    <xf numFmtId="10" fontId="0" fillId="0" borderId="0" xfId="1" applyNumberFormat="1" applyFont="1"/>
    <xf numFmtId="0" fontId="6" fillId="0" borderId="2" xfId="0" applyFont="1" applyBorder="1" applyAlignment="1">
      <alignment horizontal="centerContinuous"/>
    </xf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3" fillId="3" borderId="1" xfId="0" applyFont="1" applyFill="1" applyBorder="1"/>
    <xf numFmtId="0" fontId="0" fillId="0" borderId="4" xfId="0" applyBorder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0" fillId="0" borderId="5" xfId="0" applyBorder="1"/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2" borderId="6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9" fillId="0" borderId="7" xfId="0" applyFont="1" applyBorder="1" applyAlignment="1">
      <alignment horizontal="center"/>
    </xf>
    <xf numFmtId="2" fontId="0" fillId="0" borderId="0" xfId="0" applyNumberFormat="1"/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right"/>
    </xf>
    <xf numFmtId="0" fontId="11" fillId="0" borderId="5" xfId="0" applyFont="1" applyBorder="1"/>
    <xf numFmtId="0" fontId="3" fillId="0" borderId="7" xfId="0" applyFont="1" applyBorder="1"/>
    <xf numFmtId="0" fontId="11" fillId="0" borderId="0" xfId="0" applyFont="1"/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5" xfId="0" applyFont="1" applyBorder="1"/>
    <xf numFmtId="0" fontId="3" fillId="0" borderId="0" xfId="0" applyFont="1" applyAlignment="1">
      <alignment horizontal="right"/>
    </xf>
    <xf numFmtId="166" fontId="0" fillId="4" borderId="0" xfId="0" applyNumberFormat="1" applyFill="1"/>
    <xf numFmtId="0" fontId="1" fillId="4" borderId="0" xfId="0" applyFont="1" applyFill="1"/>
    <xf numFmtId="0" fontId="12" fillId="0" borderId="0" xfId="0" applyFont="1"/>
    <xf numFmtId="0" fontId="8" fillId="0" borderId="0" xfId="0" applyFont="1"/>
    <xf numFmtId="0" fontId="14" fillId="0" borderId="6" xfId="0" applyFont="1" applyBorder="1"/>
    <xf numFmtId="0" fontId="12" fillId="0" borderId="6" xfId="0" applyFont="1" applyBorder="1" applyAlignment="1">
      <alignment horizontal="center"/>
    </xf>
    <xf numFmtId="165" fontId="0" fillId="0" borderId="5" xfId="0" applyNumberFormat="1" applyBorder="1"/>
    <xf numFmtId="0" fontId="7" fillId="4" borderId="5" xfId="0" applyFont="1" applyFill="1" applyBorder="1"/>
    <xf numFmtId="0" fontId="12" fillId="4" borderId="0" xfId="0" applyFont="1" applyFill="1"/>
    <xf numFmtId="0" fontId="3" fillId="0" borderId="6" xfId="0" applyFont="1" applyBorder="1" applyAlignment="1">
      <alignment horizontal="center"/>
    </xf>
    <xf numFmtId="0" fontId="15" fillId="0" borderId="0" xfId="0" applyFont="1" applyAlignment="1">
      <alignment horizontal="left" vertical="center" indent="3" readingOrder="1"/>
    </xf>
    <xf numFmtId="0" fontId="17" fillId="0" borderId="0" xfId="0" applyFont="1" applyAlignment="1">
      <alignment horizontal="justify" vertical="center" readingOrder="1"/>
    </xf>
    <xf numFmtId="0" fontId="1" fillId="0" borderId="0" xfId="0" applyFont="1"/>
    <xf numFmtId="164" fontId="3" fillId="4" borderId="0" xfId="0" applyNumberFormat="1" applyFont="1" applyFill="1"/>
    <xf numFmtId="164" fontId="3" fillId="4" borderId="5" xfId="0" applyNumberFormat="1" applyFont="1" applyFill="1" applyBorder="1"/>
    <xf numFmtId="0" fontId="3" fillId="3" borderId="3" xfId="0" applyFont="1" applyFill="1" applyBorder="1" applyAlignment="1">
      <alignment horizontal="center"/>
    </xf>
    <xf numFmtId="0" fontId="0" fillId="0" borderId="8" xfId="0" applyBorder="1"/>
    <xf numFmtId="0" fontId="1" fillId="2" borderId="9" xfId="0" applyFont="1" applyFill="1" applyBorder="1"/>
    <xf numFmtId="0" fontId="20" fillId="4" borderId="0" xfId="0" applyFont="1" applyFill="1" applyAlignment="1">
      <alignment vertical="center"/>
    </xf>
    <xf numFmtId="0" fontId="0" fillId="4" borderId="0" xfId="0" applyFill="1"/>
    <xf numFmtId="0" fontId="3" fillId="0" borderId="5" xfId="0" applyFont="1" applyBorder="1"/>
    <xf numFmtId="0" fontId="3" fillId="0" borderId="0" xfId="0" applyFont="1" applyAlignment="1">
      <alignment horizontal="center"/>
    </xf>
    <xf numFmtId="167" fontId="3" fillId="4" borderId="1" xfId="0" applyNumberFormat="1" applyFont="1" applyFill="1" applyBorder="1"/>
    <xf numFmtId="0" fontId="0" fillId="4" borderId="5" xfId="0" applyFill="1" applyBorder="1"/>
    <xf numFmtId="2" fontId="3" fillId="0" borderId="0" xfId="0" applyNumberFormat="1" applyFont="1"/>
    <xf numFmtId="165" fontId="3" fillId="0" borderId="0" xfId="0" applyNumberFormat="1" applyFont="1"/>
    <xf numFmtId="0" fontId="7" fillId="4" borderId="0" xfId="0" applyFont="1" applyFill="1"/>
    <xf numFmtId="0" fontId="3" fillId="0" borderId="3" xfId="0" applyFont="1" applyBorder="1" applyAlignment="1">
      <alignment horizontal="center"/>
    </xf>
    <xf numFmtId="0" fontId="8" fillId="0" borderId="7" xfId="0" applyFont="1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1" fillId="4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6" xfId="0" applyBorder="1"/>
    <xf numFmtId="0" fontId="3" fillId="0" borderId="6" xfId="0" applyFont="1" applyBorder="1"/>
    <xf numFmtId="0" fontId="0" fillId="0" borderId="9" xfId="0" applyBorder="1"/>
    <xf numFmtId="0" fontId="0" fillId="0" borderId="12" xfId="0" applyBorder="1"/>
    <xf numFmtId="0" fontId="0" fillId="0" borderId="8" xfId="0" applyBorder="1" applyAlignment="1">
      <alignment horizontal="center"/>
    </xf>
    <xf numFmtId="0" fontId="23" fillId="0" borderId="7" xfId="0" applyFont="1" applyBorder="1" applyAlignment="1">
      <alignment horizontal="left" vertical="center" indent="3" readingOrder="1"/>
    </xf>
    <xf numFmtId="0" fontId="3" fillId="0" borderId="8" xfId="0" applyFont="1" applyBorder="1"/>
    <xf numFmtId="0" fontId="19" fillId="0" borderId="7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" fillId="4" borderId="6" xfId="0" applyFont="1" applyFill="1" applyBorder="1"/>
    <xf numFmtId="164" fontId="3" fillId="0" borderId="0" xfId="0" applyNumberFormat="1" applyFont="1"/>
    <xf numFmtId="0" fontId="14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4" fillId="4" borderId="0" xfId="0" applyFont="1" applyFill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12" fillId="4" borderId="10" xfId="0" applyFont="1" applyFill="1" applyBorder="1" applyAlignment="1"/>
    <xf numFmtId="179" fontId="12" fillId="4" borderId="11" xfId="0" applyNumberFormat="1" applyFont="1" applyFill="1" applyBorder="1" applyAlignment="1"/>
    <xf numFmtId="0" fontId="5" fillId="3" borderId="2" xfId="0" applyFont="1" applyFill="1" applyBorder="1" applyAlignment="1">
      <alignment horizontal="center"/>
    </xf>
    <xf numFmtId="179" fontId="12" fillId="4" borderId="13" xfId="0" applyNumberFormat="1" applyFont="1" applyFill="1" applyBorder="1" applyAlignment="1"/>
    <xf numFmtId="0" fontId="26" fillId="0" borderId="8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25" fillId="3" borderId="14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Last Price 2024-2025</a:t>
            </a:r>
          </a:p>
        </c:rich>
      </c:tx>
      <c:overlay val="0"/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'RKT LN Equity Q2a'!$B$1</c:f>
              <c:strCache>
                <c:ptCount val="1"/>
                <c:pt idx="0">
                  <c:v>Last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'RKT LN Equity Q2a'!$A$2:$A$255</c:f>
              <c:numCache>
                <c:formatCode>m/d/yyyy</c:formatCode>
                <c:ptCount val="254"/>
                <c:pt idx="0">
                  <c:v>45379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45390</c:v>
                </c:pt>
                <c:pt idx="6">
                  <c:v>45391</c:v>
                </c:pt>
                <c:pt idx="7">
                  <c:v>45392</c:v>
                </c:pt>
                <c:pt idx="8">
                  <c:v>45393</c:v>
                </c:pt>
                <c:pt idx="9">
                  <c:v>45394</c:v>
                </c:pt>
                <c:pt idx="10">
                  <c:v>45397</c:v>
                </c:pt>
                <c:pt idx="11">
                  <c:v>45398</c:v>
                </c:pt>
                <c:pt idx="12">
                  <c:v>45399</c:v>
                </c:pt>
                <c:pt idx="13">
                  <c:v>45400</c:v>
                </c:pt>
                <c:pt idx="14">
                  <c:v>45401</c:v>
                </c:pt>
                <c:pt idx="15">
                  <c:v>45404</c:v>
                </c:pt>
                <c:pt idx="16">
                  <c:v>45405</c:v>
                </c:pt>
                <c:pt idx="17">
                  <c:v>45406</c:v>
                </c:pt>
                <c:pt idx="18">
                  <c:v>45407</c:v>
                </c:pt>
                <c:pt idx="19">
                  <c:v>45408</c:v>
                </c:pt>
                <c:pt idx="20">
                  <c:v>45411</c:v>
                </c:pt>
                <c:pt idx="21">
                  <c:v>45412</c:v>
                </c:pt>
                <c:pt idx="22">
                  <c:v>45413</c:v>
                </c:pt>
                <c:pt idx="23">
                  <c:v>45414</c:v>
                </c:pt>
                <c:pt idx="24">
                  <c:v>45415</c:v>
                </c:pt>
                <c:pt idx="25">
                  <c:v>45419</c:v>
                </c:pt>
                <c:pt idx="26">
                  <c:v>45420</c:v>
                </c:pt>
                <c:pt idx="27">
                  <c:v>45421</c:v>
                </c:pt>
                <c:pt idx="28">
                  <c:v>45422</c:v>
                </c:pt>
                <c:pt idx="29">
                  <c:v>45425</c:v>
                </c:pt>
                <c:pt idx="30">
                  <c:v>45426</c:v>
                </c:pt>
                <c:pt idx="31">
                  <c:v>45427</c:v>
                </c:pt>
                <c:pt idx="32">
                  <c:v>45428</c:v>
                </c:pt>
                <c:pt idx="33">
                  <c:v>45429</c:v>
                </c:pt>
                <c:pt idx="34">
                  <c:v>45432</c:v>
                </c:pt>
                <c:pt idx="35">
                  <c:v>45433</c:v>
                </c:pt>
                <c:pt idx="36">
                  <c:v>45434</c:v>
                </c:pt>
                <c:pt idx="37">
                  <c:v>45435</c:v>
                </c:pt>
                <c:pt idx="38">
                  <c:v>45436</c:v>
                </c:pt>
                <c:pt idx="39">
                  <c:v>45440</c:v>
                </c:pt>
                <c:pt idx="40">
                  <c:v>45441</c:v>
                </c:pt>
                <c:pt idx="41">
                  <c:v>45442</c:v>
                </c:pt>
                <c:pt idx="42">
                  <c:v>45443</c:v>
                </c:pt>
                <c:pt idx="43">
                  <c:v>45446</c:v>
                </c:pt>
                <c:pt idx="44">
                  <c:v>45447</c:v>
                </c:pt>
                <c:pt idx="45">
                  <c:v>45448</c:v>
                </c:pt>
                <c:pt idx="46">
                  <c:v>45449</c:v>
                </c:pt>
                <c:pt idx="47">
                  <c:v>45450</c:v>
                </c:pt>
                <c:pt idx="48">
                  <c:v>45453</c:v>
                </c:pt>
                <c:pt idx="49">
                  <c:v>45454</c:v>
                </c:pt>
                <c:pt idx="50">
                  <c:v>45455</c:v>
                </c:pt>
                <c:pt idx="51">
                  <c:v>45456</c:v>
                </c:pt>
                <c:pt idx="52">
                  <c:v>45457</c:v>
                </c:pt>
                <c:pt idx="53">
                  <c:v>45460</c:v>
                </c:pt>
                <c:pt idx="54">
                  <c:v>45461</c:v>
                </c:pt>
                <c:pt idx="55">
                  <c:v>45462</c:v>
                </c:pt>
                <c:pt idx="56">
                  <c:v>45463</c:v>
                </c:pt>
                <c:pt idx="57">
                  <c:v>45464</c:v>
                </c:pt>
                <c:pt idx="58">
                  <c:v>45467</c:v>
                </c:pt>
                <c:pt idx="59">
                  <c:v>45468</c:v>
                </c:pt>
                <c:pt idx="60">
                  <c:v>45469</c:v>
                </c:pt>
                <c:pt idx="61">
                  <c:v>45470</c:v>
                </c:pt>
                <c:pt idx="62">
                  <c:v>45471</c:v>
                </c:pt>
                <c:pt idx="63">
                  <c:v>45474</c:v>
                </c:pt>
                <c:pt idx="64">
                  <c:v>45475</c:v>
                </c:pt>
                <c:pt idx="65">
                  <c:v>45476</c:v>
                </c:pt>
                <c:pt idx="66">
                  <c:v>45477</c:v>
                </c:pt>
                <c:pt idx="67">
                  <c:v>45478</c:v>
                </c:pt>
                <c:pt idx="68">
                  <c:v>45481</c:v>
                </c:pt>
                <c:pt idx="69">
                  <c:v>45482</c:v>
                </c:pt>
                <c:pt idx="70">
                  <c:v>45483</c:v>
                </c:pt>
                <c:pt idx="71">
                  <c:v>45484</c:v>
                </c:pt>
                <c:pt idx="72">
                  <c:v>45485</c:v>
                </c:pt>
                <c:pt idx="73">
                  <c:v>45488</c:v>
                </c:pt>
                <c:pt idx="74">
                  <c:v>45489</c:v>
                </c:pt>
                <c:pt idx="75">
                  <c:v>45490</c:v>
                </c:pt>
                <c:pt idx="76">
                  <c:v>45491</c:v>
                </c:pt>
                <c:pt idx="77">
                  <c:v>45492</c:v>
                </c:pt>
                <c:pt idx="78">
                  <c:v>45495</c:v>
                </c:pt>
                <c:pt idx="79">
                  <c:v>45496</c:v>
                </c:pt>
                <c:pt idx="80">
                  <c:v>45497</c:v>
                </c:pt>
                <c:pt idx="81">
                  <c:v>45498</c:v>
                </c:pt>
                <c:pt idx="82">
                  <c:v>45499</c:v>
                </c:pt>
                <c:pt idx="83">
                  <c:v>45502</c:v>
                </c:pt>
                <c:pt idx="84">
                  <c:v>45503</c:v>
                </c:pt>
                <c:pt idx="85">
                  <c:v>45504</c:v>
                </c:pt>
                <c:pt idx="86">
                  <c:v>45505</c:v>
                </c:pt>
                <c:pt idx="87">
                  <c:v>45506</c:v>
                </c:pt>
                <c:pt idx="88">
                  <c:v>45509</c:v>
                </c:pt>
                <c:pt idx="89">
                  <c:v>45510</c:v>
                </c:pt>
                <c:pt idx="90">
                  <c:v>45511</c:v>
                </c:pt>
                <c:pt idx="91">
                  <c:v>45512</c:v>
                </c:pt>
                <c:pt idx="92">
                  <c:v>45513</c:v>
                </c:pt>
                <c:pt idx="93">
                  <c:v>45516</c:v>
                </c:pt>
                <c:pt idx="94">
                  <c:v>45517</c:v>
                </c:pt>
                <c:pt idx="95">
                  <c:v>45518</c:v>
                </c:pt>
                <c:pt idx="96">
                  <c:v>45519</c:v>
                </c:pt>
                <c:pt idx="97">
                  <c:v>45520</c:v>
                </c:pt>
                <c:pt idx="98">
                  <c:v>45523</c:v>
                </c:pt>
                <c:pt idx="99">
                  <c:v>45524</c:v>
                </c:pt>
                <c:pt idx="100">
                  <c:v>45525</c:v>
                </c:pt>
                <c:pt idx="101">
                  <c:v>45526</c:v>
                </c:pt>
                <c:pt idx="102">
                  <c:v>45527</c:v>
                </c:pt>
                <c:pt idx="103">
                  <c:v>45531</c:v>
                </c:pt>
                <c:pt idx="104">
                  <c:v>45532</c:v>
                </c:pt>
                <c:pt idx="105">
                  <c:v>45533</c:v>
                </c:pt>
                <c:pt idx="106">
                  <c:v>45534</c:v>
                </c:pt>
                <c:pt idx="107">
                  <c:v>45537</c:v>
                </c:pt>
                <c:pt idx="108">
                  <c:v>45538</c:v>
                </c:pt>
                <c:pt idx="109">
                  <c:v>45539</c:v>
                </c:pt>
                <c:pt idx="110">
                  <c:v>45540</c:v>
                </c:pt>
                <c:pt idx="111">
                  <c:v>45541</c:v>
                </c:pt>
                <c:pt idx="112">
                  <c:v>45544</c:v>
                </c:pt>
                <c:pt idx="113">
                  <c:v>45545</c:v>
                </c:pt>
                <c:pt idx="114">
                  <c:v>45546</c:v>
                </c:pt>
                <c:pt idx="115">
                  <c:v>45547</c:v>
                </c:pt>
                <c:pt idx="116">
                  <c:v>45548</c:v>
                </c:pt>
                <c:pt idx="117">
                  <c:v>45551</c:v>
                </c:pt>
                <c:pt idx="118">
                  <c:v>45552</c:v>
                </c:pt>
                <c:pt idx="119">
                  <c:v>45553</c:v>
                </c:pt>
                <c:pt idx="120">
                  <c:v>45554</c:v>
                </c:pt>
                <c:pt idx="121">
                  <c:v>45555</c:v>
                </c:pt>
                <c:pt idx="122">
                  <c:v>45558</c:v>
                </c:pt>
                <c:pt idx="123">
                  <c:v>45559</c:v>
                </c:pt>
                <c:pt idx="124">
                  <c:v>45560</c:v>
                </c:pt>
                <c:pt idx="125">
                  <c:v>45561</c:v>
                </c:pt>
                <c:pt idx="126">
                  <c:v>45562</c:v>
                </c:pt>
                <c:pt idx="127">
                  <c:v>45565</c:v>
                </c:pt>
                <c:pt idx="128">
                  <c:v>45566</c:v>
                </c:pt>
                <c:pt idx="129">
                  <c:v>45567</c:v>
                </c:pt>
                <c:pt idx="130">
                  <c:v>45568</c:v>
                </c:pt>
                <c:pt idx="131">
                  <c:v>45569</c:v>
                </c:pt>
                <c:pt idx="132">
                  <c:v>45572</c:v>
                </c:pt>
                <c:pt idx="133">
                  <c:v>45573</c:v>
                </c:pt>
                <c:pt idx="134">
                  <c:v>45574</c:v>
                </c:pt>
                <c:pt idx="135">
                  <c:v>45575</c:v>
                </c:pt>
                <c:pt idx="136">
                  <c:v>45576</c:v>
                </c:pt>
                <c:pt idx="137">
                  <c:v>45579</c:v>
                </c:pt>
                <c:pt idx="138">
                  <c:v>45580</c:v>
                </c:pt>
                <c:pt idx="139">
                  <c:v>45581</c:v>
                </c:pt>
                <c:pt idx="140">
                  <c:v>45582</c:v>
                </c:pt>
                <c:pt idx="141">
                  <c:v>45583</c:v>
                </c:pt>
                <c:pt idx="142">
                  <c:v>45586</c:v>
                </c:pt>
                <c:pt idx="143">
                  <c:v>45587</c:v>
                </c:pt>
                <c:pt idx="144">
                  <c:v>45588</c:v>
                </c:pt>
                <c:pt idx="145">
                  <c:v>45589</c:v>
                </c:pt>
                <c:pt idx="146">
                  <c:v>45590</c:v>
                </c:pt>
                <c:pt idx="147">
                  <c:v>45593</c:v>
                </c:pt>
                <c:pt idx="148">
                  <c:v>45594</c:v>
                </c:pt>
                <c:pt idx="149">
                  <c:v>45595</c:v>
                </c:pt>
                <c:pt idx="150">
                  <c:v>45596</c:v>
                </c:pt>
                <c:pt idx="151">
                  <c:v>45597</c:v>
                </c:pt>
                <c:pt idx="152">
                  <c:v>45600</c:v>
                </c:pt>
                <c:pt idx="153">
                  <c:v>45601</c:v>
                </c:pt>
                <c:pt idx="154">
                  <c:v>45602</c:v>
                </c:pt>
                <c:pt idx="155">
                  <c:v>45603</c:v>
                </c:pt>
                <c:pt idx="156">
                  <c:v>45604</c:v>
                </c:pt>
                <c:pt idx="157">
                  <c:v>45607</c:v>
                </c:pt>
                <c:pt idx="158">
                  <c:v>45608</c:v>
                </c:pt>
                <c:pt idx="159">
                  <c:v>45609</c:v>
                </c:pt>
                <c:pt idx="160">
                  <c:v>45610</c:v>
                </c:pt>
                <c:pt idx="161">
                  <c:v>45611</c:v>
                </c:pt>
                <c:pt idx="162">
                  <c:v>45614</c:v>
                </c:pt>
                <c:pt idx="163">
                  <c:v>45615</c:v>
                </c:pt>
                <c:pt idx="164">
                  <c:v>45616</c:v>
                </c:pt>
                <c:pt idx="165">
                  <c:v>45617</c:v>
                </c:pt>
                <c:pt idx="166">
                  <c:v>45618</c:v>
                </c:pt>
                <c:pt idx="167">
                  <c:v>45621</c:v>
                </c:pt>
                <c:pt idx="168">
                  <c:v>45622</c:v>
                </c:pt>
                <c:pt idx="169">
                  <c:v>45623</c:v>
                </c:pt>
                <c:pt idx="170">
                  <c:v>45624</c:v>
                </c:pt>
                <c:pt idx="171">
                  <c:v>45625</c:v>
                </c:pt>
                <c:pt idx="172">
                  <c:v>45628</c:v>
                </c:pt>
                <c:pt idx="173">
                  <c:v>45629</c:v>
                </c:pt>
                <c:pt idx="174">
                  <c:v>45630</c:v>
                </c:pt>
                <c:pt idx="175">
                  <c:v>45631</c:v>
                </c:pt>
                <c:pt idx="176">
                  <c:v>45632</c:v>
                </c:pt>
                <c:pt idx="177">
                  <c:v>45635</c:v>
                </c:pt>
                <c:pt idx="178">
                  <c:v>45636</c:v>
                </c:pt>
                <c:pt idx="179">
                  <c:v>45637</c:v>
                </c:pt>
                <c:pt idx="180">
                  <c:v>45638</c:v>
                </c:pt>
                <c:pt idx="181">
                  <c:v>45639</c:v>
                </c:pt>
                <c:pt idx="182">
                  <c:v>45642</c:v>
                </c:pt>
                <c:pt idx="183">
                  <c:v>45643</c:v>
                </c:pt>
                <c:pt idx="184">
                  <c:v>45644</c:v>
                </c:pt>
                <c:pt idx="185">
                  <c:v>45645</c:v>
                </c:pt>
                <c:pt idx="186">
                  <c:v>45646</c:v>
                </c:pt>
                <c:pt idx="187">
                  <c:v>45649</c:v>
                </c:pt>
                <c:pt idx="188">
                  <c:v>45650</c:v>
                </c:pt>
                <c:pt idx="189">
                  <c:v>45653</c:v>
                </c:pt>
                <c:pt idx="190">
                  <c:v>45656</c:v>
                </c:pt>
                <c:pt idx="191">
                  <c:v>45657</c:v>
                </c:pt>
                <c:pt idx="192">
                  <c:v>45659</c:v>
                </c:pt>
                <c:pt idx="193">
                  <c:v>45660</c:v>
                </c:pt>
                <c:pt idx="194">
                  <c:v>45663</c:v>
                </c:pt>
                <c:pt idx="195">
                  <c:v>45664</c:v>
                </c:pt>
                <c:pt idx="196">
                  <c:v>45665</c:v>
                </c:pt>
                <c:pt idx="197">
                  <c:v>45666</c:v>
                </c:pt>
                <c:pt idx="198">
                  <c:v>45667</c:v>
                </c:pt>
                <c:pt idx="199">
                  <c:v>45670</c:v>
                </c:pt>
                <c:pt idx="200">
                  <c:v>45671</c:v>
                </c:pt>
                <c:pt idx="201">
                  <c:v>45672</c:v>
                </c:pt>
                <c:pt idx="202">
                  <c:v>45673</c:v>
                </c:pt>
                <c:pt idx="203">
                  <c:v>45674</c:v>
                </c:pt>
                <c:pt idx="204">
                  <c:v>45677</c:v>
                </c:pt>
                <c:pt idx="205">
                  <c:v>45678</c:v>
                </c:pt>
                <c:pt idx="206">
                  <c:v>45679</c:v>
                </c:pt>
                <c:pt idx="207">
                  <c:v>45680</c:v>
                </c:pt>
                <c:pt idx="208">
                  <c:v>45681</c:v>
                </c:pt>
                <c:pt idx="209">
                  <c:v>45684</c:v>
                </c:pt>
                <c:pt idx="210">
                  <c:v>45685</c:v>
                </c:pt>
                <c:pt idx="211">
                  <c:v>45686</c:v>
                </c:pt>
                <c:pt idx="212">
                  <c:v>45687</c:v>
                </c:pt>
                <c:pt idx="213">
                  <c:v>45688</c:v>
                </c:pt>
                <c:pt idx="214">
                  <c:v>45691</c:v>
                </c:pt>
                <c:pt idx="215">
                  <c:v>45692</c:v>
                </c:pt>
                <c:pt idx="216">
                  <c:v>45693</c:v>
                </c:pt>
                <c:pt idx="217">
                  <c:v>45694</c:v>
                </c:pt>
                <c:pt idx="218">
                  <c:v>45695</c:v>
                </c:pt>
                <c:pt idx="219">
                  <c:v>45698</c:v>
                </c:pt>
                <c:pt idx="220">
                  <c:v>45699</c:v>
                </c:pt>
                <c:pt idx="221">
                  <c:v>45700</c:v>
                </c:pt>
                <c:pt idx="222">
                  <c:v>45701</c:v>
                </c:pt>
                <c:pt idx="223">
                  <c:v>45702</c:v>
                </c:pt>
                <c:pt idx="224">
                  <c:v>45705</c:v>
                </c:pt>
                <c:pt idx="225">
                  <c:v>45706</c:v>
                </c:pt>
                <c:pt idx="226">
                  <c:v>45707</c:v>
                </c:pt>
                <c:pt idx="227">
                  <c:v>45708</c:v>
                </c:pt>
                <c:pt idx="228">
                  <c:v>45709</c:v>
                </c:pt>
                <c:pt idx="229">
                  <c:v>45712</c:v>
                </c:pt>
                <c:pt idx="230">
                  <c:v>45713</c:v>
                </c:pt>
                <c:pt idx="231">
                  <c:v>45714</c:v>
                </c:pt>
                <c:pt idx="232">
                  <c:v>45715</c:v>
                </c:pt>
                <c:pt idx="233">
                  <c:v>45716</c:v>
                </c:pt>
                <c:pt idx="234">
                  <c:v>45719</c:v>
                </c:pt>
                <c:pt idx="235">
                  <c:v>45720</c:v>
                </c:pt>
                <c:pt idx="236">
                  <c:v>45721</c:v>
                </c:pt>
                <c:pt idx="237">
                  <c:v>45722</c:v>
                </c:pt>
                <c:pt idx="238">
                  <c:v>45723</c:v>
                </c:pt>
                <c:pt idx="239">
                  <c:v>45726</c:v>
                </c:pt>
                <c:pt idx="240">
                  <c:v>45727</c:v>
                </c:pt>
                <c:pt idx="241">
                  <c:v>45728</c:v>
                </c:pt>
                <c:pt idx="242">
                  <c:v>45729</c:v>
                </c:pt>
                <c:pt idx="243">
                  <c:v>45730</c:v>
                </c:pt>
                <c:pt idx="244">
                  <c:v>45733</c:v>
                </c:pt>
                <c:pt idx="245">
                  <c:v>45734</c:v>
                </c:pt>
                <c:pt idx="246">
                  <c:v>45735</c:v>
                </c:pt>
                <c:pt idx="247">
                  <c:v>45736</c:v>
                </c:pt>
                <c:pt idx="248">
                  <c:v>45737</c:v>
                </c:pt>
                <c:pt idx="249">
                  <c:v>45740</c:v>
                </c:pt>
                <c:pt idx="250">
                  <c:v>45741</c:v>
                </c:pt>
                <c:pt idx="251">
                  <c:v>45742</c:v>
                </c:pt>
                <c:pt idx="252">
                  <c:v>45743</c:v>
                </c:pt>
                <c:pt idx="253">
                  <c:v>45744</c:v>
                </c:pt>
              </c:numCache>
            </c:numRef>
          </c:cat>
          <c:val>
            <c:numRef>
              <c:f>'RKT LN Equity Q2a'!$B$2:$B$255</c:f>
              <c:numCache>
                <c:formatCode>General</c:formatCode>
                <c:ptCount val="254"/>
                <c:pt idx="0">
                  <c:v>4512</c:v>
                </c:pt>
                <c:pt idx="1">
                  <c:v>4275</c:v>
                </c:pt>
                <c:pt idx="2">
                  <c:v>4220</c:v>
                </c:pt>
                <c:pt idx="3">
                  <c:v>4331</c:v>
                </c:pt>
                <c:pt idx="4">
                  <c:v>4275</c:v>
                </c:pt>
                <c:pt idx="5">
                  <c:v>4260</c:v>
                </c:pt>
                <c:pt idx="6">
                  <c:v>4240</c:v>
                </c:pt>
                <c:pt idx="7">
                  <c:v>4305</c:v>
                </c:pt>
                <c:pt idx="8">
                  <c:v>4206</c:v>
                </c:pt>
                <c:pt idx="9">
                  <c:v>4200</c:v>
                </c:pt>
                <c:pt idx="10">
                  <c:v>4182</c:v>
                </c:pt>
                <c:pt idx="11">
                  <c:v>4140</c:v>
                </c:pt>
                <c:pt idx="12">
                  <c:v>4110</c:v>
                </c:pt>
                <c:pt idx="13">
                  <c:v>4139</c:v>
                </c:pt>
                <c:pt idx="14">
                  <c:v>4167</c:v>
                </c:pt>
                <c:pt idx="15">
                  <c:v>4266</c:v>
                </c:pt>
                <c:pt idx="16">
                  <c:v>4250</c:v>
                </c:pt>
                <c:pt idx="17">
                  <c:v>4374</c:v>
                </c:pt>
                <c:pt idx="18">
                  <c:v>4356</c:v>
                </c:pt>
                <c:pt idx="19">
                  <c:v>4423</c:v>
                </c:pt>
                <c:pt idx="20">
                  <c:v>4457</c:v>
                </c:pt>
                <c:pt idx="21">
                  <c:v>4468</c:v>
                </c:pt>
                <c:pt idx="22">
                  <c:v>4476</c:v>
                </c:pt>
                <c:pt idx="23">
                  <c:v>4469</c:v>
                </c:pt>
                <c:pt idx="24">
                  <c:v>4476</c:v>
                </c:pt>
                <c:pt idx="25">
                  <c:v>4550</c:v>
                </c:pt>
                <c:pt idx="26">
                  <c:v>4547</c:v>
                </c:pt>
                <c:pt idx="27">
                  <c:v>4596</c:v>
                </c:pt>
                <c:pt idx="28">
                  <c:v>4597</c:v>
                </c:pt>
                <c:pt idx="29">
                  <c:v>4599</c:v>
                </c:pt>
                <c:pt idx="30">
                  <c:v>4600</c:v>
                </c:pt>
                <c:pt idx="31">
                  <c:v>4596</c:v>
                </c:pt>
                <c:pt idx="32">
                  <c:v>4618</c:v>
                </c:pt>
                <c:pt idx="33">
                  <c:v>4593</c:v>
                </c:pt>
                <c:pt idx="34">
                  <c:v>4536</c:v>
                </c:pt>
                <c:pt idx="35">
                  <c:v>4538</c:v>
                </c:pt>
                <c:pt idx="36">
                  <c:v>4464</c:v>
                </c:pt>
                <c:pt idx="37">
                  <c:v>4441</c:v>
                </c:pt>
                <c:pt idx="38">
                  <c:v>4412</c:v>
                </c:pt>
                <c:pt idx="39">
                  <c:v>4379</c:v>
                </c:pt>
                <c:pt idx="40">
                  <c:v>4290</c:v>
                </c:pt>
                <c:pt idx="41">
                  <c:v>4368</c:v>
                </c:pt>
                <c:pt idx="42">
                  <c:v>4452</c:v>
                </c:pt>
                <c:pt idx="43">
                  <c:v>4487</c:v>
                </c:pt>
                <c:pt idx="44">
                  <c:v>4507</c:v>
                </c:pt>
                <c:pt idx="45">
                  <c:v>4498</c:v>
                </c:pt>
                <c:pt idx="46">
                  <c:v>4526</c:v>
                </c:pt>
                <c:pt idx="47">
                  <c:v>4506</c:v>
                </c:pt>
                <c:pt idx="48">
                  <c:v>4420</c:v>
                </c:pt>
                <c:pt idx="49">
                  <c:v>4388</c:v>
                </c:pt>
                <c:pt idx="50">
                  <c:v>4390</c:v>
                </c:pt>
                <c:pt idx="51">
                  <c:v>4457</c:v>
                </c:pt>
                <c:pt idx="52">
                  <c:v>4393</c:v>
                </c:pt>
                <c:pt idx="53">
                  <c:v>4407</c:v>
                </c:pt>
                <c:pt idx="54">
                  <c:v>4377</c:v>
                </c:pt>
                <c:pt idx="55">
                  <c:v>4397</c:v>
                </c:pt>
                <c:pt idx="56">
                  <c:v>4442</c:v>
                </c:pt>
                <c:pt idx="57">
                  <c:v>4428</c:v>
                </c:pt>
                <c:pt idx="58">
                  <c:v>4444</c:v>
                </c:pt>
                <c:pt idx="59">
                  <c:v>4378</c:v>
                </c:pt>
                <c:pt idx="60">
                  <c:v>4395</c:v>
                </c:pt>
                <c:pt idx="61">
                  <c:v>4352</c:v>
                </c:pt>
                <c:pt idx="62">
                  <c:v>4282</c:v>
                </c:pt>
                <c:pt idx="63">
                  <c:v>4289</c:v>
                </c:pt>
                <c:pt idx="64">
                  <c:v>4258</c:v>
                </c:pt>
                <c:pt idx="65">
                  <c:v>4231</c:v>
                </c:pt>
                <c:pt idx="66">
                  <c:v>4257</c:v>
                </c:pt>
                <c:pt idx="67">
                  <c:v>4274</c:v>
                </c:pt>
                <c:pt idx="68">
                  <c:v>4286</c:v>
                </c:pt>
                <c:pt idx="69">
                  <c:v>4247</c:v>
                </c:pt>
                <c:pt idx="70">
                  <c:v>4321</c:v>
                </c:pt>
                <c:pt idx="71">
                  <c:v>4323</c:v>
                </c:pt>
                <c:pt idx="72">
                  <c:v>4363</c:v>
                </c:pt>
                <c:pt idx="73">
                  <c:v>4279</c:v>
                </c:pt>
                <c:pt idx="74">
                  <c:v>4278</c:v>
                </c:pt>
                <c:pt idx="75">
                  <c:v>4359</c:v>
                </c:pt>
                <c:pt idx="76">
                  <c:v>4383</c:v>
                </c:pt>
                <c:pt idx="77">
                  <c:v>4391</c:v>
                </c:pt>
                <c:pt idx="78">
                  <c:v>4427</c:v>
                </c:pt>
                <c:pt idx="79">
                  <c:v>4408</c:v>
                </c:pt>
                <c:pt idx="80">
                  <c:v>4493</c:v>
                </c:pt>
                <c:pt idx="81">
                  <c:v>4379</c:v>
                </c:pt>
                <c:pt idx="82">
                  <c:v>4486</c:v>
                </c:pt>
                <c:pt idx="83">
                  <c:v>4093</c:v>
                </c:pt>
                <c:pt idx="84">
                  <c:v>4152</c:v>
                </c:pt>
                <c:pt idx="85">
                  <c:v>4178</c:v>
                </c:pt>
                <c:pt idx="86">
                  <c:v>4098</c:v>
                </c:pt>
                <c:pt idx="87">
                  <c:v>4150</c:v>
                </c:pt>
                <c:pt idx="88">
                  <c:v>4145</c:v>
                </c:pt>
                <c:pt idx="89">
                  <c:v>4137</c:v>
                </c:pt>
                <c:pt idx="90">
                  <c:v>4223</c:v>
                </c:pt>
                <c:pt idx="91">
                  <c:v>4206</c:v>
                </c:pt>
                <c:pt idx="92">
                  <c:v>4180</c:v>
                </c:pt>
                <c:pt idx="93">
                  <c:v>4180</c:v>
                </c:pt>
                <c:pt idx="94">
                  <c:v>4205</c:v>
                </c:pt>
                <c:pt idx="95">
                  <c:v>4231</c:v>
                </c:pt>
                <c:pt idx="96">
                  <c:v>4276</c:v>
                </c:pt>
                <c:pt idx="97">
                  <c:v>4272</c:v>
                </c:pt>
                <c:pt idx="98">
                  <c:v>4263</c:v>
                </c:pt>
                <c:pt idx="99">
                  <c:v>4221</c:v>
                </c:pt>
                <c:pt idx="100">
                  <c:v>4275</c:v>
                </c:pt>
                <c:pt idx="101">
                  <c:v>4288</c:v>
                </c:pt>
                <c:pt idx="102">
                  <c:v>4314</c:v>
                </c:pt>
                <c:pt idx="103">
                  <c:v>4348</c:v>
                </c:pt>
                <c:pt idx="104">
                  <c:v>4402</c:v>
                </c:pt>
                <c:pt idx="105">
                  <c:v>4339</c:v>
                </c:pt>
                <c:pt idx="106">
                  <c:v>4366</c:v>
                </c:pt>
                <c:pt idx="107">
                  <c:v>4380</c:v>
                </c:pt>
                <c:pt idx="108">
                  <c:v>4443</c:v>
                </c:pt>
                <c:pt idx="109">
                  <c:v>4480</c:v>
                </c:pt>
                <c:pt idx="110">
                  <c:v>4500</c:v>
                </c:pt>
                <c:pt idx="111">
                  <c:v>4538</c:v>
                </c:pt>
                <c:pt idx="112">
                  <c:v>4486</c:v>
                </c:pt>
                <c:pt idx="113">
                  <c:v>4519</c:v>
                </c:pt>
                <c:pt idx="114">
                  <c:v>4570</c:v>
                </c:pt>
                <c:pt idx="115">
                  <c:v>4563</c:v>
                </c:pt>
                <c:pt idx="116">
                  <c:v>4598</c:v>
                </c:pt>
                <c:pt idx="117">
                  <c:v>4585</c:v>
                </c:pt>
                <c:pt idx="118">
                  <c:v>4610</c:v>
                </c:pt>
                <c:pt idx="119">
                  <c:v>4667</c:v>
                </c:pt>
                <c:pt idx="120">
                  <c:v>4576</c:v>
                </c:pt>
                <c:pt idx="121">
                  <c:v>4514</c:v>
                </c:pt>
                <c:pt idx="122">
                  <c:v>4538</c:v>
                </c:pt>
                <c:pt idx="123">
                  <c:v>4529</c:v>
                </c:pt>
                <c:pt idx="124">
                  <c:v>4588</c:v>
                </c:pt>
                <c:pt idx="125">
                  <c:v>4614</c:v>
                </c:pt>
                <c:pt idx="126">
                  <c:v>4693</c:v>
                </c:pt>
                <c:pt idx="127">
                  <c:v>4577</c:v>
                </c:pt>
                <c:pt idx="128">
                  <c:v>4550</c:v>
                </c:pt>
                <c:pt idx="129">
                  <c:v>4590</c:v>
                </c:pt>
                <c:pt idx="130">
                  <c:v>4575</c:v>
                </c:pt>
                <c:pt idx="131">
                  <c:v>4557</c:v>
                </c:pt>
                <c:pt idx="132">
                  <c:v>4553</c:v>
                </c:pt>
                <c:pt idx="133">
                  <c:v>4600</c:v>
                </c:pt>
                <c:pt idx="134">
                  <c:v>4669</c:v>
                </c:pt>
                <c:pt idx="135">
                  <c:v>4676</c:v>
                </c:pt>
                <c:pt idx="136">
                  <c:v>4626</c:v>
                </c:pt>
                <c:pt idx="137">
                  <c:v>4659</c:v>
                </c:pt>
                <c:pt idx="138">
                  <c:v>4691</c:v>
                </c:pt>
                <c:pt idx="139">
                  <c:v>4707</c:v>
                </c:pt>
                <c:pt idx="140">
                  <c:v>4773</c:v>
                </c:pt>
                <c:pt idx="141">
                  <c:v>4776</c:v>
                </c:pt>
                <c:pt idx="142">
                  <c:v>4824</c:v>
                </c:pt>
                <c:pt idx="143">
                  <c:v>4763</c:v>
                </c:pt>
                <c:pt idx="144">
                  <c:v>4953</c:v>
                </c:pt>
                <c:pt idx="145">
                  <c:v>4861</c:v>
                </c:pt>
                <c:pt idx="146">
                  <c:v>4849</c:v>
                </c:pt>
                <c:pt idx="147">
                  <c:v>4849</c:v>
                </c:pt>
                <c:pt idx="148">
                  <c:v>4826</c:v>
                </c:pt>
                <c:pt idx="149">
                  <c:v>4759</c:v>
                </c:pt>
                <c:pt idx="150">
                  <c:v>4684</c:v>
                </c:pt>
                <c:pt idx="151">
                  <c:v>4994</c:v>
                </c:pt>
                <c:pt idx="152">
                  <c:v>4945</c:v>
                </c:pt>
                <c:pt idx="153">
                  <c:v>4959</c:v>
                </c:pt>
                <c:pt idx="154">
                  <c:v>4894</c:v>
                </c:pt>
                <c:pt idx="155">
                  <c:v>4780</c:v>
                </c:pt>
                <c:pt idx="156">
                  <c:v>4766</c:v>
                </c:pt>
                <c:pt idx="157">
                  <c:v>4789</c:v>
                </c:pt>
                <c:pt idx="158">
                  <c:v>4762</c:v>
                </c:pt>
                <c:pt idx="159">
                  <c:v>4750</c:v>
                </c:pt>
                <c:pt idx="160">
                  <c:v>4730</c:v>
                </c:pt>
                <c:pt idx="161">
                  <c:v>4765</c:v>
                </c:pt>
                <c:pt idx="162">
                  <c:v>4783</c:v>
                </c:pt>
                <c:pt idx="163">
                  <c:v>4750</c:v>
                </c:pt>
                <c:pt idx="164">
                  <c:v>4761</c:v>
                </c:pt>
                <c:pt idx="165">
                  <c:v>4741</c:v>
                </c:pt>
                <c:pt idx="166">
                  <c:v>4847</c:v>
                </c:pt>
                <c:pt idx="167">
                  <c:v>4865</c:v>
                </c:pt>
                <c:pt idx="168">
                  <c:v>4902</c:v>
                </c:pt>
                <c:pt idx="169">
                  <c:v>4939</c:v>
                </c:pt>
                <c:pt idx="170">
                  <c:v>4858</c:v>
                </c:pt>
                <c:pt idx="171">
                  <c:v>4860</c:v>
                </c:pt>
                <c:pt idx="172">
                  <c:v>4859</c:v>
                </c:pt>
                <c:pt idx="173">
                  <c:v>4821</c:v>
                </c:pt>
                <c:pt idx="174">
                  <c:v>4794</c:v>
                </c:pt>
                <c:pt idx="175">
                  <c:v>4775</c:v>
                </c:pt>
                <c:pt idx="176">
                  <c:v>4709</c:v>
                </c:pt>
                <c:pt idx="177">
                  <c:v>4738</c:v>
                </c:pt>
                <c:pt idx="178">
                  <c:v>4703</c:v>
                </c:pt>
                <c:pt idx="179">
                  <c:v>4835</c:v>
                </c:pt>
                <c:pt idx="180">
                  <c:v>4837</c:v>
                </c:pt>
                <c:pt idx="181">
                  <c:v>4857</c:v>
                </c:pt>
                <c:pt idx="182">
                  <c:v>4856</c:v>
                </c:pt>
                <c:pt idx="183">
                  <c:v>4843</c:v>
                </c:pt>
                <c:pt idx="184">
                  <c:v>4823</c:v>
                </c:pt>
                <c:pt idx="185">
                  <c:v>4820</c:v>
                </c:pt>
                <c:pt idx="186">
                  <c:v>4808</c:v>
                </c:pt>
                <c:pt idx="187">
                  <c:v>4817</c:v>
                </c:pt>
                <c:pt idx="188">
                  <c:v>4816</c:v>
                </c:pt>
                <c:pt idx="189">
                  <c:v>4828</c:v>
                </c:pt>
                <c:pt idx="190">
                  <c:v>4807</c:v>
                </c:pt>
                <c:pt idx="191">
                  <c:v>4833</c:v>
                </c:pt>
                <c:pt idx="192">
                  <c:v>4859</c:v>
                </c:pt>
                <c:pt idx="193">
                  <c:v>4869</c:v>
                </c:pt>
                <c:pt idx="194">
                  <c:v>4809</c:v>
                </c:pt>
                <c:pt idx="195">
                  <c:v>4845</c:v>
                </c:pt>
                <c:pt idx="196">
                  <c:v>4909</c:v>
                </c:pt>
                <c:pt idx="197">
                  <c:v>4923</c:v>
                </c:pt>
                <c:pt idx="198">
                  <c:v>4950</c:v>
                </c:pt>
                <c:pt idx="199">
                  <c:v>4892</c:v>
                </c:pt>
                <c:pt idx="200">
                  <c:v>4863</c:v>
                </c:pt>
                <c:pt idx="201">
                  <c:v>4821</c:v>
                </c:pt>
                <c:pt idx="202">
                  <c:v>4889</c:v>
                </c:pt>
                <c:pt idx="203">
                  <c:v>5014</c:v>
                </c:pt>
                <c:pt idx="204">
                  <c:v>5036</c:v>
                </c:pt>
                <c:pt idx="205">
                  <c:v>5066</c:v>
                </c:pt>
                <c:pt idx="206">
                  <c:v>5040</c:v>
                </c:pt>
                <c:pt idx="207">
                  <c:v>5072</c:v>
                </c:pt>
                <c:pt idx="208">
                  <c:v>5072</c:v>
                </c:pt>
                <c:pt idx="209">
                  <c:v>5164</c:v>
                </c:pt>
                <c:pt idx="210">
                  <c:v>5222</c:v>
                </c:pt>
                <c:pt idx="211">
                  <c:v>5244</c:v>
                </c:pt>
                <c:pt idx="212">
                  <c:v>5332</c:v>
                </c:pt>
                <c:pt idx="213">
                  <c:v>5330</c:v>
                </c:pt>
                <c:pt idx="214">
                  <c:v>5304</c:v>
                </c:pt>
                <c:pt idx="215">
                  <c:v>5236</c:v>
                </c:pt>
                <c:pt idx="216">
                  <c:v>5256</c:v>
                </c:pt>
                <c:pt idx="217">
                  <c:v>5260</c:v>
                </c:pt>
                <c:pt idx="218">
                  <c:v>5254</c:v>
                </c:pt>
                <c:pt idx="219">
                  <c:v>5244</c:v>
                </c:pt>
                <c:pt idx="220">
                  <c:v>5212</c:v>
                </c:pt>
                <c:pt idx="221">
                  <c:v>5170</c:v>
                </c:pt>
                <c:pt idx="222">
                  <c:v>5158</c:v>
                </c:pt>
                <c:pt idx="223">
                  <c:v>5216</c:v>
                </c:pt>
                <c:pt idx="224">
                  <c:v>5324</c:v>
                </c:pt>
                <c:pt idx="225">
                  <c:v>5338</c:v>
                </c:pt>
                <c:pt idx="226">
                  <c:v>5326</c:v>
                </c:pt>
                <c:pt idx="227">
                  <c:v>5286</c:v>
                </c:pt>
                <c:pt idx="228">
                  <c:v>5262</c:v>
                </c:pt>
                <c:pt idx="229">
                  <c:v>5302</c:v>
                </c:pt>
                <c:pt idx="230">
                  <c:v>5300</c:v>
                </c:pt>
                <c:pt idx="231">
                  <c:v>5266</c:v>
                </c:pt>
                <c:pt idx="232">
                  <c:v>5260</c:v>
                </c:pt>
                <c:pt idx="233">
                  <c:v>5240</c:v>
                </c:pt>
                <c:pt idx="234">
                  <c:v>5270</c:v>
                </c:pt>
                <c:pt idx="235">
                  <c:v>5286</c:v>
                </c:pt>
                <c:pt idx="236">
                  <c:v>5186</c:v>
                </c:pt>
                <c:pt idx="237">
                  <c:v>5294</c:v>
                </c:pt>
                <c:pt idx="238">
                  <c:v>5418</c:v>
                </c:pt>
                <c:pt idx="239">
                  <c:v>5364</c:v>
                </c:pt>
                <c:pt idx="240">
                  <c:v>5264</c:v>
                </c:pt>
                <c:pt idx="241">
                  <c:v>5146</c:v>
                </c:pt>
                <c:pt idx="242">
                  <c:v>5220</c:v>
                </c:pt>
                <c:pt idx="243">
                  <c:v>5134</c:v>
                </c:pt>
                <c:pt idx="244">
                  <c:v>5168</c:v>
                </c:pt>
                <c:pt idx="245">
                  <c:v>5116</c:v>
                </c:pt>
                <c:pt idx="246">
                  <c:v>5114</c:v>
                </c:pt>
                <c:pt idx="247">
                  <c:v>5200</c:v>
                </c:pt>
                <c:pt idx="248">
                  <c:v>5194</c:v>
                </c:pt>
                <c:pt idx="249">
                  <c:v>5130</c:v>
                </c:pt>
                <c:pt idx="250">
                  <c:v>5148</c:v>
                </c:pt>
                <c:pt idx="251">
                  <c:v>5170</c:v>
                </c:pt>
                <c:pt idx="252">
                  <c:v>5158</c:v>
                </c:pt>
                <c:pt idx="253">
                  <c:v>5232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AE-4821-A8FA-178FE4025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953200"/>
        <c:axId val="653954640"/>
      </c:lineChart>
      <c:dateAx>
        <c:axId val="653953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4640"/>
        <c:crosses val="autoZero"/>
        <c:auto val="1"/>
        <c:lblOffset val="100"/>
        <c:baseTimeUnit val="days"/>
      </c:dateAx>
      <c:valAx>
        <c:axId val="6539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Last Price 2024-2025</a:t>
            </a:r>
          </a:p>
        </c:rich>
      </c:tx>
      <c:overlay val="0"/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'IAG LN Equity Q2a'!$B$1</c:f>
              <c:strCache>
                <c:ptCount val="1"/>
                <c:pt idx="0">
                  <c:v>Last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'IAG LN Equity Q2a'!$A$2:$A$255</c:f>
              <c:numCache>
                <c:formatCode>m/d/yyyy</c:formatCode>
                <c:ptCount val="254"/>
                <c:pt idx="0">
                  <c:v>45379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45390</c:v>
                </c:pt>
                <c:pt idx="6">
                  <c:v>45391</c:v>
                </c:pt>
                <c:pt idx="7">
                  <c:v>45392</c:v>
                </c:pt>
                <c:pt idx="8">
                  <c:v>45393</c:v>
                </c:pt>
                <c:pt idx="9">
                  <c:v>45394</c:v>
                </c:pt>
                <c:pt idx="10">
                  <c:v>45397</c:v>
                </c:pt>
                <c:pt idx="11">
                  <c:v>45398</c:v>
                </c:pt>
                <c:pt idx="12">
                  <c:v>45399</c:v>
                </c:pt>
                <c:pt idx="13">
                  <c:v>45400</c:v>
                </c:pt>
                <c:pt idx="14">
                  <c:v>45401</c:v>
                </c:pt>
                <c:pt idx="15">
                  <c:v>45404</c:v>
                </c:pt>
                <c:pt idx="16">
                  <c:v>45405</c:v>
                </c:pt>
                <c:pt idx="17">
                  <c:v>45406</c:v>
                </c:pt>
                <c:pt idx="18">
                  <c:v>45407</c:v>
                </c:pt>
                <c:pt idx="19">
                  <c:v>45408</c:v>
                </c:pt>
                <c:pt idx="20">
                  <c:v>45411</c:v>
                </c:pt>
                <c:pt idx="21">
                  <c:v>45412</c:v>
                </c:pt>
                <c:pt idx="22">
                  <c:v>45413</c:v>
                </c:pt>
                <c:pt idx="23">
                  <c:v>45414</c:v>
                </c:pt>
                <c:pt idx="24">
                  <c:v>45415</c:v>
                </c:pt>
                <c:pt idx="25">
                  <c:v>45419</c:v>
                </c:pt>
                <c:pt idx="26">
                  <c:v>45420</c:v>
                </c:pt>
                <c:pt idx="27">
                  <c:v>45421</c:v>
                </c:pt>
                <c:pt idx="28">
                  <c:v>45422</c:v>
                </c:pt>
                <c:pt idx="29">
                  <c:v>45425</c:v>
                </c:pt>
                <c:pt idx="30">
                  <c:v>45426</c:v>
                </c:pt>
                <c:pt idx="31">
                  <c:v>45427</c:v>
                </c:pt>
                <c:pt idx="32">
                  <c:v>45428</c:v>
                </c:pt>
                <c:pt idx="33">
                  <c:v>45429</c:v>
                </c:pt>
                <c:pt idx="34">
                  <c:v>45432</c:v>
                </c:pt>
                <c:pt idx="35">
                  <c:v>45433</c:v>
                </c:pt>
                <c:pt idx="36">
                  <c:v>45434</c:v>
                </c:pt>
                <c:pt idx="37">
                  <c:v>45435</c:v>
                </c:pt>
                <c:pt idx="38">
                  <c:v>45436</c:v>
                </c:pt>
                <c:pt idx="39">
                  <c:v>45440</c:v>
                </c:pt>
                <c:pt idx="40">
                  <c:v>45441</c:v>
                </c:pt>
                <c:pt idx="41">
                  <c:v>45442</c:v>
                </c:pt>
                <c:pt idx="42">
                  <c:v>45443</c:v>
                </c:pt>
                <c:pt idx="43">
                  <c:v>45446</c:v>
                </c:pt>
                <c:pt idx="44">
                  <c:v>45447</c:v>
                </c:pt>
                <c:pt idx="45">
                  <c:v>45448</c:v>
                </c:pt>
                <c:pt idx="46">
                  <c:v>45449</c:v>
                </c:pt>
                <c:pt idx="47">
                  <c:v>45450</c:v>
                </c:pt>
                <c:pt idx="48">
                  <c:v>45453</c:v>
                </c:pt>
                <c:pt idx="49">
                  <c:v>45454</c:v>
                </c:pt>
                <c:pt idx="50">
                  <c:v>45455</c:v>
                </c:pt>
                <c:pt idx="51">
                  <c:v>45456</c:v>
                </c:pt>
                <c:pt idx="52">
                  <c:v>45457</c:v>
                </c:pt>
                <c:pt idx="53">
                  <c:v>45460</c:v>
                </c:pt>
                <c:pt idx="54">
                  <c:v>45461</c:v>
                </c:pt>
                <c:pt idx="55">
                  <c:v>45462</c:v>
                </c:pt>
                <c:pt idx="56">
                  <c:v>45463</c:v>
                </c:pt>
                <c:pt idx="57">
                  <c:v>45464</c:v>
                </c:pt>
                <c:pt idx="58">
                  <c:v>45467</c:v>
                </c:pt>
                <c:pt idx="59">
                  <c:v>45468</c:v>
                </c:pt>
                <c:pt idx="60">
                  <c:v>45469</c:v>
                </c:pt>
                <c:pt idx="61">
                  <c:v>45470</c:v>
                </c:pt>
                <c:pt idx="62">
                  <c:v>45471</c:v>
                </c:pt>
                <c:pt idx="63">
                  <c:v>45474</c:v>
                </c:pt>
                <c:pt idx="64">
                  <c:v>45475</c:v>
                </c:pt>
                <c:pt idx="65">
                  <c:v>45476</c:v>
                </c:pt>
                <c:pt idx="66">
                  <c:v>45477</c:v>
                </c:pt>
                <c:pt idx="67">
                  <c:v>45478</c:v>
                </c:pt>
                <c:pt idx="68">
                  <c:v>45481</c:v>
                </c:pt>
                <c:pt idx="69">
                  <c:v>45482</c:v>
                </c:pt>
                <c:pt idx="70">
                  <c:v>45483</c:v>
                </c:pt>
                <c:pt idx="71">
                  <c:v>45484</c:v>
                </c:pt>
                <c:pt idx="72">
                  <c:v>45485</c:v>
                </c:pt>
                <c:pt idx="73">
                  <c:v>45488</c:v>
                </c:pt>
                <c:pt idx="74">
                  <c:v>45489</c:v>
                </c:pt>
                <c:pt idx="75">
                  <c:v>45490</c:v>
                </c:pt>
                <c:pt idx="76">
                  <c:v>45491</c:v>
                </c:pt>
                <c:pt idx="77">
                  <c:v>45492</c:v>
                </c:pt>
                <c:pt idx="78">
                  <c:v>45495</c:v>
                </c:pt>
                <c:pt idx="79">
                  <c:v>45496</c:v>
                </c:pt>
                <c:pt idx="80">
                  <c:v>45497</c:v>
                </c:pt>
                <c:pt idx="81">
                  <c:v>45498</c:v>
                </c:pt>
                <c:pt idx="82">
                  <c:v>45499</c:v>
                </c:pt>
                <c:pt idx="83">
                  <c:v>45502</c:v>
                </c:pt>
                <c:pt idx="84">
                  <c:v>45503</c:v>
                </c:pt>
                <c:pt idx="85">
                  <c:v>45504</c:v>
                </c:pt>
                <c:pt idx="86">
                  <c:v>45505</c:v>
                </c:pt>
                <c:pt idx="87">
                  <c:v>45506</c:v>
                </c:pt>
                <c:pt idx="88">
                  <c:v>45509</c:v>
                </c:pt>
                <c:pt idx="89">
                  <c:v>45510</c:v>
                </c:pt>
                <c:pt idx="90">
                  <c:v>45511</c:v>
                </c:pt>
                <c:pt idx="91">
                  <c:v>45512</c:v>
                </c:pt>
                <c:pt idx="92">
                  <c:v>45513</c:v>
                </c:pt>
                <c:pt idx="93">
                  <c:v>45516</c:v>
                </c:pt>
                <c:pt idx="94">
                  <c:v>45517</c:v>
                </c:pt>
                <c:pt idx="95">
                  <c:v>45518</c:v>
                </c:pt>
                <c:pt idx="96">
                  <c:v>45519</c:v>
                </c:pt>
                <c:pt idx="97">
                  <c:v>45520</c:v>
                </c:pt>
                <c:pt idx="98">
                  <c:v>45523</c:v>
                </c:pt>
                <c:pt idx="99">
                  <c:v>45524</c:v>
                </c:pt>
                <c:pt idx="100">
                  <c:v>45525</c:v>
                </c:pt>
                <c:pt idx="101">
                  <c:v>45526</c:v>
                </c:pt>
                <c:pt idx="102">
                  <c:v>45527</c:v>
                </c:pt>
                <c:pt idx="103">
                  <c:v>45531</c:v>
                </c:pt>
                <c:pt idx="104">
                  <c:v>45532</c:v>
                </c:pt>
                <c:pt idx="105">
                  <c:v>45533</c:v>
                </c:pt>
                <c:pt idx="106">
                  <c:v>45534</c:v>
                </c:pt>
                <c:pt idx="107">
                  <c:v>45537</c:v>
                </c:pt>
                <c:pt idx="108">
                  <c:v>45538</c:v>
                </c:pt>
                <c:pt idx="109">
                  <c:v>45539</c:v>
                </c:pt>
                <c:pt idx="110">
                  <c:v>45540</c:v>
                </c:pt>
                <c:pt idx="111">
                  <c:v>45541</c:v>
                </c:pt>
                <c:pt idx="112">
                  <c:v>45544</c:v>
                </c:pt>
                <c:pt idx="113">
                  <c:v>45545</c:v>
                </c:pt>
                <c:pt idx="114">
                  <c:v>45546</c:v>
                </c:pt>
                <c:pt idx="115">
                  <c:v>45547</c:v>
                </c:pt>
                <c:pt idx="116">
                  <c:v>45548</c:v>
                </c:pt>
                <c:pt idx="117">
                  <c:v>45551</c:v>
                </c:pt>
                <c:pt idx="118">
                  <c:v>45552</c:v>
                </c:pt>
                <c:pt idx="119">
                  <c:v>45553</c:v>
                </c:pt>
                <c:pt idx="120">
                  <c:v>45554</c:v>
                </c:pt>
                <c:pt idx="121">
                  <c:v>45555</c:v>
                </c:pt>
                <c:pt idx="122">
                  <c:v>45558</c:v>
                </c:pt>
                <c:pt idx="123">
                  <c:v>45559</c:v>
                </c:pt>
                <c:pt idx="124">
                  <c:v>45560</c:v>
                </c:pt>
                <c:pt idx="125">
                  <c:v>45561</c:v>
                </c:pt>
                <c:pt idx="126">
                  <c:v>45562</c:v>
                </c:pt>
                <c:pt idx="127">
                  <c:v>45565</c:v>
                </c:pt>
                <c:pt idx="128">
                  <c:v>45566</c:v>
                </c:pt>
                <c:pt idx="129">
                  <c:v>45567</c:v>
                </c:pt>
                <c:pt idx="130">
                  <c:v>45568</c:v>
                </c:pt>
                <c:pt idx="131">
                  <c:v>45569</c:v>
                </c:pt>
                <c:pt idx="132">
                  <c:v>45572</c:v>
                </c:pt>
                <c:pt idx="133">
                  <c:v>45573</c:v>
                </c:pt>
                <c:pt idx="134">
                  <c:v>45574</c:v>
                </c:pt>
                <c:pt idx="135">
                  <c:v>45575</c:v>
                </c:pt>
                <c:pt idx="136">
                  <c:v>45576</c:v>
                </c:pt>
                <c:pt idx="137">
                  <c:v>45579</c:v>
                </c:pt>
                <c:pt idx="138">
                  <c:v>45580</c:v>
                </c:pt>
                <c:pt idx="139">
                  <c:v>45581</c:v>
                </c:pt>
                <c:pt idx="140">
                  <c:v>45582</c:v>
                </c:pt>
                <c:pt idx="141">
                  <c:v>45583</c:v>
                </c:pt>
                <c:pt idx="142">
                  <c:v>45586</c:v>
                </c:pt>
                <c:pt idx="143">
                  <c:v>45587</c:v>
                </c:pt>
                <c:pt idx="144">
                  <c:v>45588</c:v>
                </c:pt>
                <c:pt idx="145">
                  <c:v>45589</c:v>
                </c:pt>
                <c:pt idx="146">
                  <c:v>45590</c:v>
                </c:pt>
                <c:pt idx="147">
                  <c:v>45593</c:v>
                </c:pt>
                <c:pt idx="148">
                  <c:v>45594</c:v>
                </c:pt>
                <c:pt idx="149">
                  <c:v>45595</c:v>
                </c:pt>
                <c:pt idx="150">
                  <c:v>45596</c:v>
                </c:pt>
                <c:pt idx="151">
                  <c:v>45597</c:v>
                </c:pt>
                <c:pt idx="152">
                  <c:v>45600</c:v>
                </c:pt>
                <c:pt idx="153">
                  <c:v>45601</c:v>
                </c:pt>
                <c:pt idx="154">
                  <c:v>45602</c:v>
                </c:pt>
                <c:pt idx="155">
                  <c:v>45603</c:v>
                </c:pt>
                <c:pt idx="156">
                  <c:v>45604</c:v>
                </c:pt>
                <c:pt idx="157">
                  <c:v>45607</c:v>
                </c:pt>
                <c:pt idx="158">
                  <c:v>45608</c:v>
                </c:pt>
                <c:pt idx="159">
                  <c:v>45609</c:v>
                </c:pt>
                <c:pt idx="160">
                  <c:v>45610</c:v>
                </c:pt>
                <c:pt idx="161">
                  <c:v>45611</c:v>
                </c:pt>
                <c:pt idx="162">
                  <c:v>45614</c:v>
                </c:pt>
                <c:pt idx="163">
                  <c:v>45615</c:v>
                </c:pt>
                <c:pt idx="164">
                  <c:v>45616</c:v>
                </c:pt>
                <c:pt idx="165">
                  <c:v>45617</c:v>
                </c:pt>
                <c:pt idx="166">
                  <c:v>45618</c:v>
                </c:pt>
                <c:pt idx="167">
                  <c:v>45621</c:v>
                </c:pt>
                <c:pt idx="168">
                  <c:v>45622</c:v>
                </c:pt>
                <c:pt idx="169">
                  <c:v>45623</c:v>
                </c:pt>
                <c:pt idx="170">
                  <c:v>45624</c:v>
                </c:pt>
                <c:pt idx="171">
                  <c:v>45625</c:v>
                </c:pt>
                <c:pt idx="172">
                  <c:v>45628</c:v>
                </c:pt>
                <c:pt idx="173">
                  <c:v>45629</c:v>
                </c:pt>
                <c:pt idx="174">
                  <c:v>45630</c:v>
                </c:pt>
                <c:pt idx="175">
                  <c:v>45631</c:v>
                </c:pt>
                <c:pt idx="176">
                  <c:v>45632</c:v>
                </c:pt>
                <c:pt idx="177">
                  <c:v>45635</c:v>
                </c:pt>
                <c:pt idx="178">
                  <c:v>45636</c:v>
                </c:pt>
                <c:pt idx="179">
                  <c:v>45637</c:v>
                </c:pt>
                <c:pt idx="180">
                  <c:v>45638</c:v>
                </c:pt>
                <c:pt idx="181">
                  <c:v>45639</c:v>
                </c:pt>
                <c:pt idx="182">
                  <c:v>45642</c:v>
                </c:pt>
                <c:pt idx="183">
                  <c:v>45643</c:v>
                </c:pt>
                <c:pt idx="184">
                  <c:v>45644</c:v>
                </c:pt>
                <c:pt idx="185">
                  <c:v>45645</c:v>
                </c:pt>
                <c:pt idx="186">
                  <c:v>45646</c:v>
                </c:pt>
                <c:pt idx="187">
                  <c:v>45649</c:v>
                </c:pt>
                <c:pt idx="188">
                  <c:v>45650</c:v>
                </c:pt>
                <c:pt idx="189">
                  <c:v>45653</c:v>
                </c:pt>
                <c:pt idx="190">
                  <c:v>45656</c:v>
                </c:pt>
                <c:pt idx="191">
                  <c:v>45657</c:v>
                </c:pt>
                <c:pt idx="192">
                  <c:v>45659</c:v>
                </c:pt>
                <c:pt idx="193">
                  <c:v>45660</c:v>
                </c:pt>
                <c:pt idx="194">
                  <c:v>45663</c:v>
                </c:pt>
                <c:pt idx="195">
                  <c:v>45664</c:v>
                </c:pt>
                <c:pt idx="196">
                  <c:v>45665</c:v>
                </c:pt>
                <c:pt idx="197">
                  <c:v>45666</c:v>
                </c:pt>
                <c:pt idx="198">
                  <c:v>45667</c:v>
                </c:pt>
                <c:pt idx="199">
                  <c:v>45670</c:v>
                </c:pt>
                <c:pt idx="200">
                  <c:v>45671</c:v>
                </c:pt>
                <c:pt idx="201">
                  <c:v>45672</c:v>
                </c:pt>
                <c:pt idx="202">
                  <c:v>45673</c:v>
                </c:pt>
                <c:pt idx="203">
                  <c:v>45674</c:v>
                </c:pt>
                <c:pt idx="204">
                  <c:v>45677</c:v>
                </c:pt>
                <c:pt idx="205">
                  <c:v>45678</c:v>
                </c:pt>
                <c:pt idx="206">
                  <c:v>45679</c:v>
                </c:pt>
                <c:pt idx="207">
                  <c:v>45680</c:v>
                </c:pt>
                <c:pt idx="208">
                  <c:v>45681</c:v>
                </c:pt>
                <c:pt idx="209">
                  <c:v>45684</c:v>
                </c:pt>
                <c:pt idx="210">
                  <c:v>45685</c:v>
                </c:pt>
                <c:pt idx="211">
                  <c:v>45686</c:v>
                </c:pt>
                <c:pt idx="212">
                  <c:v>45687</c:v>
                </c:pt>
                <c:pt idx="213">
                  <c:v>45688</c:v>
                </c:pt>
                <c:pt idx="214">
                  <c:v>45691</c:v>
                </c:pt>
                <c:pt idx="215">
                  <c:v>45692</c:v>
                </c:pt>
                <c:pt idx="216">
                  <c:v>45693</c:v>
                </c:pt>
                <c:pt idx="217">
                  <c:v>45694</c:v>
                </c:pt>
                <c:pt idx="218">
                  <c:v>45695</c:v>
                </c:pt>
                <c:pt idx="219">
                  <c:v>45698</c:v>
                </c:pt>
                <c:pt idx="220">
                  <c:v>45699</c:v>
                </c:pt>
                <c:pt idx="221">
                  <c:v>45700</c:v>
                </c:pt>
                <c:pt idx="222">
                  <c:v>45701</c:v>
                </c:pt>
                <c:pt idx="223">
                  <c:v>45702</c:v>
                </c:pt>
                <c:pt idx="224">
                  <c:v>45705</c:v>
                </c:pt>
                <c:pt idx="225">
                  <c:v>45706</c:v>
                </c:pt>
                <c:pt idx="226">
                  <c:v>45707</c:v>
                </c:pt>
                <c:pt idx="227">
                  <c:v>45708</c:v>
                </c:pt>
                <c:pt idx="228">
                  <c:v>45709</c:v>
                </c:pt>
                <c:pt idx="229">
                  <c:v>45712</c:v>
                </c:pt>
                <c:pt idx="230">
                  <c:v>45713</c:v>
                </c:pt>
                <c:pt idx="231">
                  <c:v>45714</c:v>
                </c:pt>
                <c:pt idx="232">
                  <c:v>45715</c:v>
                </c:pt>
                <c:pt idx="233">
                  <c:v>45716</c:v>
                </c:pt>
                <c:pt idx="234">
                  <c:v>45719</c:v>
                </c:pt>
                <c:pt idx="235">
                  <c:v>45720</c:v>
                </c:pt>
                <c:pt idx="236">
                  <c:v>45721</c:v>
                </c:pt>
                <c:pt idx="237">
                  <c:v>45722</c:v>
                </c:pt>
                <c:pt idx="238">
                  <c:v>45723</c:v>
                </c:pt>
                <c:pt idx="239">
                  <c:v>45726</c:v>
                </c:pt>
                <c:pt idx="240">
                  <c:v>45727</c:v>
                </c:pt>
                <c:pt idx="241">
                  <c:v>45728</c:v>
                </c:pt>
                <c:pt idx="242">
                  <c:v>45729</c:v>
                </c:pt>
                <c:pt idx="243">
                  <c:v>45730</c:v>
                </c:pt>
                <c:pt idx="244">
                  <c:v>45733</c:v>
                </c:pt>
                <c:pt idx="245">
                  <c:v>45734</c:v>
                </c:pt>
                <c:pt idx="246">
                  <c:v>45735</c:v>
                </c:pt>
                <c:pt idx="247">
                  <c:v>45736</c:v>
                </c:pt>
                <c:pt idx="248">
                  <c:v>45737</c:v>
                </c:pt>
                <c:pt idx="249">
                  <c:v>45740</c:v>
                </c:pt>
                <c:pt idx="250">
                  <c:v>45741</c:v>
                </c:pt>
                <c:pt idx="251">
                  <c:v>45742</c:v>
                </c:pt>
                <c:pt idx="252">
                  <c:v>45743</c:v>
                </c:pt>
                <c:pt idx="253">
                  <c:v>45744</c:v>
                </c:pt>
              </c:numCache>
            </c:numRef>
          </c:cat>
          <c:val>
            <c:numRef>
              <c:f>'IAG LN Equity Q2a'!$B$2:$B$255</c:f>
              <c:numCache>
                <c:formatCode>General</c:formatCode>
                <c:ptCount val="254"/>
                <c:pt idx="0">
                  <c:v>176.75</c:v>
                </c:pt>
                <c:pt idx="1">
                  <c:v>174</c:v>
                </c:pt>
                <c:pt idx="2">
                  <c:v>174.75</c:v>
                </c:pt>
                <c:pt idx="3">
                  <c:v>176.55</c:v>
                </c:pt>
                <c:pt idx="4">
                  <c:v>171.7</c:v>
                </c:pt>
                <c:pt idx="5">
                  <c:v>175.65</c:v>
                </c:pt>
                <c:pt idx="6">
                  <c:v>174.2</c:v>
                </c:pt>
                <c:pt idx="7">
                  <c:v>175.55</c:v>
                </c:pt>
                <c:pt idx="8">
                  <c:v>169.1</c:v>
                </c:pt>
                <c:pt idx="9">
                  <c:v>162.65</c:v>
                </c:pt>
                <c:pt idx="10">
                  <c:v>160.6</c:v>
                </c:pt>
                <c:pt idx="11">
                  <c:v>157.80000000000001</c:v>
                </c:pt>
                <c:pt idx="12">
                  <c:v>160.69999999999999</c:v>
                </c:pt>
                <c:pt idx="13">
                  <c:v>169.8</c:v>
                </c:pt>
                <c:pt idx="14">
                  <c:v>169.5</c:v>
                </c:pt>
                <c:pt idx="15">
                  <c:v>175.2</c:v>
                </c:pt>
                <c:pt idx="16">
                  <c:v>175.95</c:v>
                </c:pt>
                <c:pt idx="17">
                  <c:v>176.95</c:v>
                </c:pt>
                <c:pt idx="18">
                  <c:v>176.15</c:v>
                </c:pt>
                <c:pt idx="19">
                  <c:v>176.3</c:v>
                </c:pt>
                <c:pt idx="20">
                  <c:v>177.2</c:v>
                </c:pt>
                <c:pt idx="21">
                  <c:v>175.1</c:v>
                </c:pt>
                <c:pt idx="22">
                  <c:v>173.05</c:v>
                </c:pt>
                <c:pt idx="23">
                  <c:v>178.3</c:v>
                </c:pt>
                <c:pt idx="24">
                  <c:v>178.65</c:v>
                </c:pt>
                <c:pt idx="25">
                  <c:v>177.4</c:v>
                </c:pt>
                <c:pt idx="26">
                  <c:v>184</c:v>
                </c:pt>
                <c:pt idx="27">
                  <c:v>182.8</c:v>
                </c:pt>
                <c:pt idx="28">
                  <c:v>181.2</c:v>
                </c:pt>
                <c:pt idx="29">
                  <c:v>186.45</c:v>
                </c:pt>
                <c:pt idx="30">
                  <c:v>184.1</c:v>
                </c:pt>
                <c:pt idx="31">
                  <c:v>182.05</c:v>
                </c:pt>
                <c:pt idx="32">
                  <c:v>176.95</c:v>
                </c:pt>
                <c:pt idx="33">
                  <c:v>177.6</c:v>
                </c:pt>
                <c:pt idx="34">
                  <c:v>176.4</c:v>
                </c:pt>
                <c:pt idx="35">
                  <c:v>173.55</c:v>
                </c:pt>
                <c:pt idx="36">
                  <c:v>174.9</c:v>
                </c:pt>
                <c:pt idx="37">
                  <c:v>172</c:v>
                </c:pt>
                <c:pt idx="38">
                  <c:v>172.75</c:v>
                </c:pt>
                <c:pt idx="39">
                  <c:v>173.7</c:v>
                </c:pt>
                <c:pt idx="40">
                  <c:v>168.9</c:v>
                </c:pt>
                <c:pt idx="41">
                  <c:v>170.25</c:v>
                </c:pt>
                <c:pt idx="42">
                  <c:v>171.4</c:v>
                </c:pt>
                <c:pt idx="43">
                  <c:v>175.2</c:v>
                </c:pt>
                <c:pt idx="44">
                  <c:v>175.2</c:v>
                </c:pt>
                <c:pt idx="45">
                  <c:v>174.25</c:v>
                </c:pt>
                <c:pt idx="46">
                  <c:v>172.4</c:v>
                </c:pt>
                <c:pt idx="47">
                  <c:v>170.55</c:v>
                </c:pt>
                <c:pt idx="48">
                  <c:v>168.15</c:v>
                </c:pt>
                <c:pt idx="49">
                  <c:v>167.15</c:v>
                </c:pt>
                <c:pt idx="50">
                  <c:v>169.8</c:v>
                </c:pt>
                <c:pt idx="51">
                  <c:v>167.05</c:v>
                </c:pt>
                <c:pt idx="52">
                  <c:v>163.5</c:v>
                </c:pt>
                <c:pt idx="53">
                  <c:v>165</c:v>
                </c:pt>
                <c:pt idx="54">
                  <c:v>168.05</c:v>
                </c:pt>
                <c:pt idx="55">
                  <c:v>170.05</c:v>
                </c:pt>
                <c:pt idx="56">
                  <c:v>171.2</c:v>
                </c:pt>
                <c:pt idx="57">
                  <c:v>169.05</c:v>
                </c:pt>
                <c:pt idx="58">
                  <c:v>171.55</c:v>
                </c:pt>
                <c:pt idx="59">
                  <c:v>168.2</c:v>
                </c:pt>
                <c:pt idx="60">
                  <c:v>163.85</c:v>
                </c:pt>
                <c:pt idx="61">
                  <c:v>160.9</c:v>
                </c:pt>
                <c:pt idx="62">
                  <c:v>162.25</c:v>
                </c:pt>
                <c:pt idx="63">
                  <c:v>163.9</c:v>
                </c:pt>
                <c:pt idx="64">
                  <c:v>164.3</c:v>
                </c:pt>
                <c:pt idx="65">
                  <c:v>173.35</c:v>
                </c:pt>
                <c:pt idx="66">
                  <c:v>174.65</c:v>
                </c:pt>
                <c:pt idx="67">
                  <c:v>172.7</c:v>
                </c:pt>
                <c:pt idx="68">
                  <c:v>176.1</c:v>
                </c:pt>
                <c:pt idx="69">
                  <c:v>172.9</c:v>
                </c:pt>
                <c:pt idx="70">
                  <c:v>178</c:v>
                </c:pt>
                <c:pt idx="71">
                  <c:v>177.9</c:v>
                </c:pt>
                <c:pt idx="72">
                  <c:v>174</c:v>
                </c:pt>
                <c:pt idx="73">
                  <c:v>175.1</c:v>
                </c:pt>
                <c:pt idx="74">
                  <c:v>172.9</c:v>
                </c:pt>
                <c:pt idx="75">
                  <c:v>174</c:v>
                </c:pt>
                <c:pt idx="76">
                  <c:v>173.85</c:v>
                </c:pt>
                <c:pt idx="77">
                  <c:v>170</c:v>
                </c:pt>
                <c:pt idx="78">
                  <c:v>164.2</c:v>
                </c:pt>
                <c:pt idx="79">
                  <c:v>164.9</c:v>
                </c:pt>
                <c:pt idx="80">
                  <c:v>163.30000000000001</c:v>
                </c:pt>
                <c:pt idx="81">
                  <c:v>164.85</c:v>
                </c:pt>
                <c:pt idx="82">
                  <c:v>167.15</c:v>
                </c:pt>
                <c:pt idx="83">
                  <c:v>164.05</c:v>
                </c:pt>
                <c:pt idx="84">
                  <c:v>165.4</c:v>
                </c:pt>
                <c:pt idx="85">
                  <c:v>165.8</c:v>
                </c:pt>
                <c:pt idx="86">
                  <c:v>160</c:v>
                </c:pt>
                <c:pt idx="87">
                  <c:v>167.45</c:v>
                </c:pt>
                <c:pt idx="88">
                  <c:v>164.7</c:v>
                </c:pt>
                <c:pt idx="89">
                  <c:v>164.85</c:v>
                </c:pt>
                <c:pt idx="90">
                  <c:v>164.5</c:v>
                </c:pt>
                <c:pt idx="91">
                  <c:v>164.75</c:v>
                </c:pt>
                <c:pt idx="92">
                  <c:v>166.55</c:v>
                </c:pt>
                <c:pt idx="93">
                  <c:v>166.45</c:v>
                </c:pt>
                <c:pt idx="94">
                  <c:v>166.55</c:v>
                </c:pt>
                <c:pt idx="95">
                  <c:v>167.6</c:v>
                </c:pt>
                <c:pt idx="96">
                  <c:v>170.65</c:v>
                </c:pt>
                <c:pt idx="97">
                  <c:v>170.7</c:v>
                </c:pt>
                <c:pt idx="98">
                  <c:v>172.15</c:v>
                </c:pt>
                <c:pt idx="99">
                  <c:v>173.7</c:v>
                </c:pt>
                <c:pt idx="100">
                  <c:v>174</c:v>
                </c:pt>
                <c:pt idx="101">
                  <c:v>176.35</c:v>
                </c:pt>
                <c:pt idx="102">
                  <c:v>179.7</c:v>
                </c:pt>
                <c:pt idx="103">
                  <c:v>183.25</c:v>
                </c:pt>
                <c:pt idx="104">
                  <c:v>182.05</c:v>
                </c:pt>
                <c:pt idx="105">
                  <c:v>183.4</c:v>
                </c:pt>
                <c:pt idx="106">
                  <c:v>183</c:v>
                </c:pt>
                <c:pt idx="107">
                  <c:v>182.2</c:v>
                </c:pt>
                <c:pt idx="108">
                  <c:v>184.8</c:v>
                </c:pt>
                <c:pt idx="109">
                  <c:v>186.15</c:v>
                </c:pt>
                <c:pt idx="110">
                  <c:v>188.6</c:v>
                </c:pt>
                <c:pt idx="111">
                  <c:v>189.15</c:v>
                </c:pt>
                <c:pt idx="112">
                  <c:v>191.4</c:v>
                </c:pt>
                <c:pt idx="113">
                  <c:v>192.5</c:v>
                </c:pt>
                <c:pt idx="114">
                  <c:v>193.5</c:v>
                </c:pt>
                <c:pt idx="115">
                  <c:v>195.55</c:v>
                </c:pt>
                <c:pt idx="116">
                  <c:v>198.95</c:v>
                </c:pt>
                <c:pt idx="117">
                  <c:v>199.6</c:v>
                </c:pt>
                <c:pt idx="118">
                  <c:v>206.4</c:v>
                </c:pt>
                <c:pt idx="119">
                  <c:v>206.3</c:v>
                </c:pt>
                <c:pt idx="120">
                  <c:v>208.1</c:v>
                </c:pt>
                <c:pt idx="121">
                  <c:v>207.3</c:v>
                </c:pt>
                <c:pt idx="122">
                  <c:v>204.4</c:v>
                </c:pt>
                <c:pt idx="123">
                  <c:v>203.6</c:v>
                </c:pt>
                <c:pt idx="124">
                  <c:v>205.3</c:v>
                </c:pt>
                <c:pt idx="125">
                  <c:v>208.1</c:v>
                </c:pt>
                <c:pt idx="126">
                  <c:v>212.3</c:v>
                </c:pt>
                <c:pt idx="127">
                  <c:v>205.4</c:v>
                </c:pt>
                <c:pt idx="128">
                  <c:v>195.2</c:v>
                </c:pt>
                <c:pt idx="129">
                  <c:v>190.9</c:v>
                </c:pt>
                <c:pt idx="130">
                  <c:v>188.7</c:v>
                </c:pt>
                <c:pt idx="131">
                  <c:v>191.95</c:v>
                </c:pt>
                <c:pt idx="132">
                  <c:v>191.9</c:v>
                </c:pt>
                <c:pt idx="133">
                  <c:v>196</c:v>
                </c:pt>
                <c:pt idx="134">
                  <c:v>197.95</c:v>
                </c:pt>
                <c:pt idx="135">
                  <c:v>198.15</c:v>
                </c:pt>
                <c:pt idx="136">
                  <c:v>198.35</c:v>
                </c:pt>
                <c:pt idx="137">
                  <c:v>198.75</c:v>
                </c:pt>
                <c:pt idx="138">
                  <c:v>206.9</c:v>
                </c:pt>
                <c:pt idx="139">
                  <c:v>212</c:v>
                </c:pt>
                <c:pt idx="140">
                  <c:v>213</c:v>
                </c:pt>
                <c:pt idx="141">
                  <c:v>213.1</c:v>
                </c:pt>
                <c:pt idx="142">
                  <c:v>214.1</c:v>
                </c:pt>
                <c:pt idx="143">
                  <c:v>215.4</c:v>
                </c:pt>
                <c:pt idx="144">
                  <c:v>212.7</c:v>
                </c:pt>
                <c:pt idx="145">
                  <c:v>214</c:v>
                </c:pt>
                <c:pt idx="146">
                  <c:v>211.5</c:v>
                </c:pt>
                <c:pt idx="147">
                  <c:v>215.3</c:v>
                </c:pt>
                <c:pt idx="148">
                  <c:v>209.7</c:v>
                </c:pt>
                <c:pt idx="149">
                  <c:v>210.9</c:v>
                </c:pt>
                <c:pt idx="150">
                  <c:v>210.9</c:v>
                </c:pt>
                <c:pt idx="151">
                  <c:v>213.1</c:v>
                </c:pt>
                <c:pt idx="152">
                  <c:v>213.7</c:v>
                </c:pt>
                <c:pt idx="153">
                  <c:v>215.3</c:v>
                </c:pt>
                <c:pt idx="154">
                  <c:v>221.8</c:v>
                </c:pt>
                <c:pt idx="155">
                  <c:v>218.8</c:v>
                </c:pt>
                <c:pt idx="156">
                  <c:v>234.5</c:v>
                </c:pt>
                <c:pt idx="157">
                  <c:v>239.6</c:v>
                </c:pt>
                <c:pt idx="158">
                  <c:v>237.7</c:v>
                </c:pt>
                <c:pt idx="159">
                  <c:v>236.3</c:v>
                </c:pt>
                <c:pt idx="160">
                  <c:v>239.2</c:v>
                </c:pt>
                <c:pt idx="161">
                  <c:v>241.9</c:v>
                </c:pt>
                <c:pt idx="162">
                  <c:v>244.6</c:v>
                </c:pt>
                <c:pt idx="163">
                  <c:v>239.7</c:v>
                </c:pt>
                <c:pt idx="164">
                  <c:v>242.5</c:v>
                </c:pt>
                <c:pt idx="165">
                  <c:v>246.4</c:v>
                </c:pt>
                <c:pt idx="166">
                  <c:v>246</c:v>
                </c:pt>
                <c:pt idx="167">
                  <c:v>253.6</c:v>
                </c:pt>
                <c:pt idx="168">
                  <c:v>252.9</c:v>
                </c:pt>
                <c:pt idx="169">
                  <c:v>255.1</c:v>
                </c:pt>
                <c:pt idx="170">
                  <c:v>260.60000000000002</c:v>
                </c:pt>
                <c:pt idx="171">
                  <c:v>260.8</c:v>
                </c:pt>
                <c:pt idx="172">
                  <c:v>261.8</c:v>
                </c:pt>
                <c:pt idx="173">
                  <c:v>264.39999999999998</c:v>
                </c:pt>
                <c:pt idx="174">
                  <c:v>275.10000000000002</c:v>
                </c:pt>
                <c:pt idx="175">
                  <c:v>282.89999999999998</c:v>
                </c:pt>
                <c:pt idx="176">
                  <c:v>283.3</c:v>
                </c:pt>
                <c:pt idx="177">
                  <c:v>281.10000000000002</c:v>
                </c:pt>
                <c:pt idx="178">
                  <c:v>282</c:v>
                </c:pt>
                <c:pt idx="179">
                  <c:v>288</c:v>
                </c:pt>
                <c:pt idx="180">
                  <c:v>291.8</c:v>
                </c:pt>
                <c:pt idx="181">
                  <c:v>293.2</c:v>
                </c:pt>
                <c:pt idx="182">
                  <c:v>296.39999999999998</c:v>
                </c:pt>
                <c:pt idx="183">
                  <c:v>297.3</c:v>
                </c:pt>
                <c:pt idx="184">
                  <c:v>302.8</c:v>
                </c:pt>
                <c:pt idx="185">
                  <c:v>302</c:v>
                </c:pt>
                <c:pt idx="186">
                  <c:v>305.8</c:v>
                </c:pt>
                <c:pt idx="187">
                  <c:v>301.60000000000002</c:v>
                </c:pt>
                <c:pt idx="188">
                  <c:v>301.5</c:v>
                </c:pt>
                <c:pt idx="189">
                  <c:v>302.10000000000002</c:v>
                </c:pt>
                <c:pt idx="190">
                  <c:v>304.10000000000002</c:v>
                </c:pt>
                <c:pt idx="191">
                  <c:v>301.89999999999998</c:v>
                </c:pt>
                <c:pt idx="192">
                  <c:v>302.60000000000002</c:v>
                </c:pt>
                <c:pt idx="193">
                  <c:v>298.89999999999998</c:v>
                </c:pt>
                <c:pt idx="194">
                  <c:v>296.60000000000002</c:v>
                </c:pt>
                <c:pt idx="195">
                  <c:v>304.5</c:v>
                </c:pt>
                <c:pt idx="196">
                  <c:v>306.8</c:v>
                </c:pt>
                <c:pt idx="197">
                  <c:v>312.8</c:v>
                </c:pt>
                <c:pt idx="198">
                  <c:v>315.89999999999998</c:v>
                </c:pt>
                <c:pt idx="199">
                  <c:v>304.60000000000002</c:v>
                </c:pt>
                <c:pt idx="200">
                  <c:v>309.39999999999998</c:v>
                </c:pt>
                <c:pt idx="201">
                  <c:v>317</c:v>
                </c:pt>
                <c:pt idx="202">
                  <c:v>312.60000000000002</c:v>
                </c:pt>
                <c:pt idx="203">
                  <c:v>317.5</c:v>
                </c:pt>
                <c:pt idx="204">
                  <c:v>322.7</c:v>
                </c:pt>
                <c:pt idx="205">
                  <c:v>328.5</c:v>
                </c:pt>
                <c:pt idx="206">
                  <c:v>329.5</c:v>
                </c:pt>
                <c:pt idx="207">
                  <c:v>331.4</c:v>
                </c:pt>
                <c:pt idx="208">
                  <c:v>327</c:v>
                </c:pt>
                <c:pt idx="209">
                  <c:v>322.8</c:v>
                </c:pt>
                <c:pt idx="210">
                  <c:v>322.7</c:v>
                </c:pt>
                <c:pt idx="211">
                  <c:v>330.7</c:v>
                </c:pt>
                <c:pt idx="212">
                  <c:v>334.8</c:v>
                </c:pt>
                <c:pt idx="213">
                  <c:v>337.9</c:v>
                </c:pt>
                <c:pt idx="214">
                  <c:v>340.6</c:v>
                </c:pt>
                <c:pt idx="215">
                  <c:v>347.1</c:v>
                </c:pt>
                <c:pt idx="216">
                  <c:v>351.7</c:v>
                </c:pt>
                <c:pt idx="217">
                  <c:v>363.4</c:v>
                </c:pt>
                <c:pt idx="218">
                  <c:v>366.3</c:v>
                </c:pt>
                <c:pt idx="219">
                  <c:v>353.4</c:v>
                </c:pt>
                <c:pt idx="220">
                  <c:v>347.5</c:v>
                </c:pt>
                <c:pt idx="221">
                  <c:v>349.1</c:v>
                </c:pt>
                <c:pt idx="222">
                  <c:v>347.4</c:v>
                </c:pt>
                <c:pt idx="223">
                  <c:v>338.5</c:v>
                </c:pt>
                <c:pt idx="224">
                  <c:v>336.1</c:v>
                </c:pt>
                <c:pt idx="225">
                  <c:v>336.8</c:v>
                </c:pt>
                <c:pt idx="226">
                  <c:v>326.7</c:v>
                </c:pt>
                <c:pt idx="227">
                  <c:v>329.9</c:v>
                </c:pt>
                <c:pt idx="228">
                  <c:v>326</c:v>
                </c:pt>
                <c:pt idx="229">
                  <c:v>326.3</c:v>
                </c:pt>
                <c:pt idx="230">
                  <c:v>321.2</c:v>
                </c:pt>
                <c:pt idx="231">
                  <c:v>327.2</c:v>
                </c:pt>
                <c:pt idx="232">
                  <c:v>338.7</c:v>
                </c:pt>
                <c:pt idx="233">
                  <c:v>352.3</c:v>
                </c:pt>
                <c:pt idx="234">
                  <c:v>345.2</c:v>
                </c:pt>
                <c:pt idx="235">
                  <c:v>319.2</c:v>
                </c:pt>
                <c:pt idx="236">
                  <c:v>327.3</c:v>
                </c:pt>
                <c:pt idx="237">
                  <c:v>324</c:v>
                </c:pt>
                <c:pt idx="238">
                  <c:v>318.39999999999998</c:v>
                </c:pt>
                <c:pt idx="239">
                  <c:v>310.5</c:v>
                </c:pt>
                <c:pt idx="240">
                  <c:v>291.5</c:v>
                </c:pt>
                <c:pt idx="241">
                  <c:v>277.60000000000002</c:v>
                </c:pt>
                <c:pt idx="242">
                  <c:v>276.10000000000002</c:v>
                </c:pt>
                <c:pt idx="243">
                  <c:v>283.2</c:v>
                </c:pt>
                <c:pt idx="244">
                  <c:v>289</c:v>
                </c:pt>
                <c:pt idx="245">
                  <c:v>293.8</c:v>
                </c:pt>
                <c:pt idx="246">
                  <c:v>297.2</c:v>
                </c:pt>
                <c:pt idx="247">
                  <c:v>290.60000000000002</c:v>
                </c:pt>
                <c:pt idx="248">
                  <c:v>285.2</c:v>
                </c:pt>
                <c:pt idx="249">
                  <c:v>288</c:v>
                </c:pt>
                <c:pt idx="250">
                  <c:v>296.60000000000002</c:v>
                </c:pt>
                <c:pt idx="251">
                  <c:v>295.60000000000002</c:v>
                </c:pt>
                <c:pt idx="252">
                  <c:v>290.8</c:v>
                </c:pt>
                <c:pt idx="253">
                  <c:v>279.3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3-466E-84EF-7F6DD2045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362480"/>
        <c:axId val="312358000"/>
      </c:lineChart>
      <c:dateAx>
        <c:axId val="310362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58000"/>
        <c:crosses val="autoZero"/>
        <c:auto val="1"/>
        <c:lblOffset val="100"/>
        <c:baseTimeUnit val="days"/>
      </c:dateAx>
      <c:valAx>
        <c:axId val="312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36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Efficient</a:t>
            </a:r>
            <a:r>
              <a:rPr lang="en-US" b="1" baseline="0">
                <a:solidFill>
                  <a:schemeClr val="tx1"/>
                </a:solidFill>
              </a:rPr>
              <a:t> Frontier</a:t>
            </a:r>
          </a:p>
        </c:rich>
      </c:tx>
      <c:overlay val="0"/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'Portfolio Question 2b'!$Q$10</c:f>
              <c:strCache>
                <c:ptCount val="1"/>
                <c:pt idx="0">
                  <c:v>Expected Return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'Portfolio Question 2b'!$P$11:$P$21</c:f>
              <c:numCache>
                <c:formatCode>General</c:formatCode>
                <c:ptCount val="11"/>
                <c:pt idx="0">
                  <c:v>1.1657271387266313</c:v>
                </c:pt>
                <c:pt idx="1">
                  <c:v>1.183216633453531</c:v>
                </c:pt>
                <c:pt idx="2">
                  <c:v>1.1875115428546446</c:v>
                </c:pt>
                <c:pt idx="3">
                  <c:v>1.2383170771514878</c:v>
                </c:pt>
                <c:pt idx="4">
                  <c:v>1.2465124584330578</c:v>
                </c:pt>
                <c:pt idx="5">
                  <c:v>1.3263493158348096</c:v>
                </c:pt>
                <c:pt idx="6">
                  <c:v>1.3378148959445777</c:v>
                </c:pt>
                <c:pt idx="7">
                  <c:v>1.4553521308467392</c:v>
                </c:pt>
                <c:pt idx="8">
                  <c:v>1.5933288097174592</c:v>
                </c:pt>
                <c:pt idx="9">
                  <c:v>1.7469085005110412</c:v>
                </c:pt>
                <c:pt idx="10">
                  <c:v>1.9123356568882934</c:v>
                </c:pt>
              </c:numCache>
            </c:numRef>
          </c:xVal>
          <c:yVal>
            <c:numRef>
              <c:f>'Portfolio Question 2b'!$Q$11:$Q$21</c:f>
              <c:numCache>
                <c:formatCode>General</c:formatCode>
                <c:ptCount val="11"/>
                <c:pt idx="0">
                  <c:v>0.10693071596495705</c:v>
                </c:pt>
                <c:pt idx="1">
                  <c:v>9.3741304390434863E-2</c:v>
                </c:pt>
                <c:pt idx="2">
                  <c:v>0.12012012753947926</c:v>
                </c:pt>
                <c:pt idx="3">
                  <c:v>8.0551892815912657E-2</c:v>
                </c:pt>
                <c:pt idx="4">
                  <c:v>0.13330953911400145</c:v>
                </c:pt>
                <c:pt idx="5">
                  <c:v>6.7362481241390465E-2</c:v>
                </c:pt>
                <c:pt idx="6">
                  <c:v>0.14649895068852364</c:v>
                </c:pt>
                <c:pt idx="7">
                  <c:v>0.15968836226304586</c:v>
                </c:pt>
                <c:pt idx="8">
                  <c:v>0.17287777383756806</c:v>
                </c:pt>
                <c:pt idx="9">
                  <c:v>0.18606718541209022</c:v>
                </c:pt>
                <c:pt idx="10">
                  <c:v>0.19925659698661244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5-4A20-B054-E5535AD9FC16}"/>
            </c:ext>
          </c:extLst>
        </c:ser>
        <c:ser>
          <c:idx val="1"/>
          <c:order val="1"/>
          <c:tx>
            <c:v>Optimized Portfolio</c:v>
          </c:tx>
          <c:spPr>
            <a:ln w="25400" cap="rnd">
              <a:noFill/>
              <a:round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accent2">
                    <a:tint val="77000"/>
                  </a:schemeClr>
                </a:solidFill>
              </a:ln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0.23766341477535896"/>
                  <c:y val="-3.2407407407407406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D5-4A20-B054-E5535AD9FC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"/>
              <c:pt idx="0">
                <c:v>1.1656669449999999</c:v>
              </c:pt>
            </c:numLit>
          </c:xVal>
          <c:yVal>
            <c:numLit>
              <c:formatCode>General</c:formatCode>
              <c:ptCount val="1"/>
              <c:pt idx="0">
                <c:v>0.106203582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66D5-4A20-B054-E5535AD9F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382751"/>
        <c:axId val="1741671583"/>
      </c:scatterChart>
      <c:valAx>
        <c:axId val="213638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71583"/>
        <c:crosses val="autoZero"/>
        <c:crossBetween val="midCat"/>
      </c:valAx>
      <c:valAx>
        <c:axId val="174167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Expected</a:t>
                </a:r>
                <a:r>
                  <a:rPr lang="en-GB" b="1" baseline="0">
                    <a:solidFill>
                      <a:schemeClr val="tx1"/>
                    </a:solidFill>
                  </a:rPr>
                  <a:t>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8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LN Ret HSBA  vs LN Ret FTSE100 </a:t>
            </a:r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900762814110515E-2"/>
          <c:y val="0.13922629067876932"/>
          <c:w val="0.91418143058022705"/>
          <c:h val="0.76864443292563067"/>
        </c:manualLayout>
      </c:layout>
      <c:scatterChart>
        <c:scatterStyle val="lineMarker"/>
        <c:varyColors val="0"/>
        <c:ser>
          <c:idx val="0"/>
          <c:order val="0"/>
          <c:tx>
            <c:v>LN Ret HSBA  vs LN Ret FTSE100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'Q3C &amp; D'!$L$3:$L$73</c:f>
              <c:numCache>
                <c:formatCode>General</c:formatCode>
                <c:ptCount val="71"/>
                <c:pt idx="0">
                  <c:v>-4.0863199936311982</c:v>
                </c:pt>
                <c:pt idx="1">
                  <c:v>-2.4538412107212069</c:v>
                </c:pt>
                <c:pt idx="2">
                  <c:v>6.2177486162253732</c:v>
                </c:pt>
                <c:pt idx="3">
                  <c:v>2.2242892312252525</c:v>
                </c:pt>
                <c:pt idx="4">
                  <c:v>-0.53894547280696314</c:v>
                </c:pt>
                <c:pt idx="5">
                  <c:v>1.4537140602491587</c:v>
                </c:pt>
                <c:pt idx="6">
                  <c:v>-4.1681318270215071</c:v>
                </c:pt>
                <c:pt idx="7">
                  <c:v>1.0410584286220579</c:v>
                </c:pt>
                <c:pt idx="8">
                  <c:v>-5.2217377329099683</c:v>
                </c:pt>
                <c:pt idx="9">
                  <c:v>-2.0961419113474844</c:v>
                </c:pt>
                <c:pt idx="10">
                  <c:v>-3.6786055417912191</c:v>
                </c:pt>
                <c:pt idx="11">
                  <c:v>3.5152973613810992</c:v>
                </c:pt>
                <c:pt idx="12">
                  <c:v>1.5079061923703367</c:v>
                </c:pt>
                <c:pt idx="13">
                  <c:v>2.8490312025138893</c:v>
                </c:pt>
                <c:pt idx="14">
                  <c:v>1.8919543935206087</c:v>
                </c:pt>
                <c:pt idx="15">
                  <c:v>-3.5190356943655563</c:v>
                </c:pt>
                <c:pt idx="16">
                  <c:v>3.6188750300569992</c:v>
                </c:pt>
                <c:pt idx="17">
                  <c:v>2.1469729392836099</c:v>
                </c:pt>
                <c:pt idx="18">
                  <c:v>-5.1329507618550867</c:v>
                </c:pt>
                <c:pt idx="19">
                  <c:v>2.7511093325802372</c:v>
                </c:pt>
                <c:pt idx="20">
                  <c:v>-2.1810849051834413</c:v>
                </c:pt>
                <c:pt idx="21">
                  <c:v>1.3450097280303779</c:v>
                </c:pt>
                <c:pt idx="22">
                  <c:v>2.6317644194590781</c:v>
                </c:pt>
                <c:pt idx="23">
                  <c:v>-3.4589666016703915</c:v>
                </c:pt>
                <c:pt idx="24">
                  <c:v>-10.182862487308595</c:v>
                </c:pt>
                <c:pt idx="25">
                  <c:v>-14.859270918875875</c:v>
                </c:pt>
                <c:pt idx="26">
                  <c:v>3.9622677611652923</c:v>
                </c:pt>
                <c:pt idx="27">
                  <c:v>2.9287914404802802</c:v>
                </c:pt>
                <c:pt idx="28">
                  <c:v>1.521136861005318</c:v>
                </c:pt>
                <c:pt idx="29">
                  <c:v>-4.5084079840057143</c:v>
                </c:pt>
                <c:pt idx="30">
                  <c:v>1.1096677235741355</c:v>
                </c:pt>
                <c:pt idx="31">
                  <c:v>-1.6479277239271828</c:v>
                </c:pt>
                <c:pt idx="32">
                  <c:v>-5.0490608440827884</c:v>
                </c:pt>
                <c:pt idx="33">
                  <c:v>11.646910508413129</c:v>
                </c:pt>
                <c:pt idx="34">
                  <c:v>3.0541295465963745</c:v>
                </c:pt>
                <c:pt idx="35">
                  <c:v>-0.82468733587211496</c:v>
                </c:pt>
                <c:pt idx="36">
                  <c:v>1.1786754758650007</c:v>
                </c:pt>
                <c:pt idx="37">
                  <c:v>3.4890097000371276</c:v>
                </c:pt>
                <c:pt idx="38">
                  <c:v>3.7448176405248534</c:v>
                </c:pt>
                <c:pt idx="39">
                  <c:v>0.75469790944087178</c:v>
                </c:pt>
                <c:pt idx="40">
                  <c:v>0.21137867683528258</c:v>
                </c:pt>
                <c:pt idx="41">
                  <c:v>-7.349089903657742E-2</c:v>
                </c:pt>
                <c:pt idx="42">
                  <c:v>1.2351768115812047</c:v>
                </c:pt>
                <c:pt idx="43">
                  <c:v>-0.46853132143941206</c:v>
                </c:pt>
                <c:pt idx="44">
                  <c:v>2.1105238210022792</c:v>
                </c:pt>
                <c:pt idx="45">
                  <c:v>-2.4918369912573781</c:v>
                </c:pt>
                <c:pt idx="46">
                  <c:v>4.5021480833079064</c:v>
                </c:pt>
                <c:pt idx="47">
                  <c:v>1.075240797102226</c:v>
                </c:pt>
                <c:pt idx="48">
                  <c:v>-8.202313458517517E-2</c:v>
                </c:pt>
                <c:pt idx="49">
                  <c:v>0.76707025605989765</c:v>
                </c:pt>
                <c:pt idx="50">
                  <c:v>0.38339434874010536</c:v>
                </c:pt>
                <c:pt idx="51">
                  <c:v>0.83301861502287133</c:v>
                </c:pt>
                <c:pt idx="52">
                  <c:v>-5.9350403285038968</c:v>
                </c:pt>
                <c:pt idx="53">
                  <c:v>3.4835983359854223</c:v>
                </c:pt>
                <c:pt idx="54">
                  <c:v>-1.89404597850235</c:v>
                </c:pt>
                <c:pt idx="55">
                  <c:v>-5.5076847216440257</c:v>
                </c:pt>
                <c:pt idx="56">
                  <c:v>2.8700157066489118</c:v>
                </c:pt>
                <c:pt idx="57">
                  <c:v>6.5271827929064097</c:v>
                </c:pt>
                <c:pt idx="58">
                  <c:v>-1.6148330344917778</c:v>
                </c:pt>
                <c:pt idx="59">
                  <c:v>4.2041368499010012</c:v>
                </c:pt>
                <c:pt idx="60">
                  <c:v>1.3366780518836436</c:v>
                </c:pt>
                <c:pt idx="61">
                  <c:v>-3.1539844706358275</c:v>
                </c:pt>
                <c:pt idx="62">
                  <c:v>3.0814620264610801</c:v>
                </c:pt>
                <c:pt idx="63">
                  <c:v>-5.5434709429212514</c:v>
                </c:pt>
                <c:pt idx="64">
                  <c:v>1.1402431107931053</c:v>
                </c:pt>
                <c:pt idx="65">
                  <c:v>2.2045494124229474</c:v>
                </c:pt>
                <c:pt idx="66">
                  <c:v>-3.438979602365102</c:v>
                </c:pt>
                <c:pt idx="67">
                  <c:v>2.2456933911269847</c:v>
                </c:pt>
                <c:pt idx="68">
                  <c:v>-3.8365567385852777</c:v>
                </c:pt>
                <c:pt idx="69">
                  <c:v>1.787198840611868</c:v>
                </c:pt>
                <c:pt idx="70">
                  <c:v>3.6810659510628172</c:v>
                </c:pt>
              </c:numCache>
            </c:numRef>
          </c:xVal>
          <c:yVal>
            <c:numRef>
              <c:f>'Q3C &amp; D'!$M$3:$M$73</c:f>
              <c:numCache>
                <c:formatCode>General</c:formatCode>
                <c:ptCount val="71"/>
                <c:pt idx="0">
                  <c:v>-4.6323497803436915</c:v>
                </c:pt>
                <c:pt idx="1">
                  <c:v>-7.4826937304152841</c:v>
                </c:pt>
                <c:pt idx="2">
                  <c:v>8.6334863264425579</c:v>
                </c:pt>
                <c:pt idx="3">
                  <c:v>-0.66390285348090827</c:v>
                </c:pt>
                <c:pt idx="4">
                  <c:v>-1.3833798481143305</c:v>
                </c:pt>
                <c:pt idx="5">
                  <c:v>2.7478831357904636</c:v>
                </c:pt>
                <c:pt idx="6">
                  <c:v>-8.8094659066391863</c:v>
                </c:pt>
                <c:pt idx="7">
                  <c:v>0.13445882357418185</c:v>
                </c:pt>
                <c:pt idx="8">
                  <c:v>-3.7883894343772448</c:v>
                </c:pt>
                <c:pt idx="9">
                  <c:v>2.9638588654863853</c:v>
                </c:pt>
                <c:pt idx="10">
                  <c:v>-2.6542131621255725</c:v>
                </c:pt>
                <c:pt idx="11">
                  <c:v>-1.2443775441642184</c:v>
                </c:pt>
                <c:pt idx="12">
                  <c:v>-4.1546157116611528</c:v>
                </c:pt>
                <c:pt idx="13">
                  <c:v>1.6826153323118778</c:v>
                </c:pt>
                <c:pt idx="14">
                  <c:v>6.7912015900664908</c:v>
                </c:pt>
                <c:pt idx="15">
                  <c:v>-3.3534616177273713</c:v>
                </c:pt>
                <c:pt idx="16">
                  <c:v>1.8126456360231198</c:v>
                </c:pt>
                <c:pt idx="17">
                  <c:v>-3.0450670150020474E-2</c:v>
                </c:pt>
                <c:pt idx="18">
                  <c:v>-10.473468577855021</c:v>
                </c:pt>
                <c:pt idx="19">
                  <c:v>5.4618837430601408</c:v>
                </c:pt>
                <c:pt idx="20">
                  <c:v>-6.8924258498485855</c:v>
                </c:pt>
                <c:pt idx="21">
                  <c:v>-1.15588279078718</c:v>
                </c:pt>
                <c:pt idx="22">
                  <c:v>2.6709343254058751</c:v>
                </c:pt>
                <c:pt idx="23">
                  <c:v>-7.015203991349364</c:v>
                </c:pt>
                <c:pt idx="24">
                  <c:v>-5.1884835369011686</c:v>
                </c:pt>
                <c:pt idx="25">
                  <c:v>-14.265311913789347</c:v>
                </c:pt>
                <c:pt idx="26">
                  <c:v>-10.249054757792704</c:v>
                </c:pt>
                <c:pt idx="27">
                  <c:v>-10.238392030624317</c:v>
                </c:pt>
                <c:pt idx="28">
                  <c:v>2.2706999383112092</c:v>
                </c:pt>
                <c:pt idx="29">
                  <c:v>-10.108487731712946</c:v>
                </c:pt>
                <c:pt idx="30">
                  <c:v>-3.5848264817512727</c:v>
                </c:pt>
                <c:pt idx="31">
                  <c:v>-9.077708047334017</c:v>
                </c:pt>
                <c:pt idx="32">
                  <c:v>7.3669591312237577</c:v>
                </c:pt>
                <c:pt idx="33">
                  <c:v>17.920985454931891</c:v>
                </c:pt>
                <c:pt idx="34">
                  <c:v>-2.4509113651413967</c:v>
                </c:pt>
                <c:pt idx="35">
                  <c:v>1.0241686160410699</c:v>
                </c:pt>
                <c:pt idx="36">
                  <c:v>10.752668512672358</c:v>
                </c:pt>
                <c:pt idx="37">
                  <c:v>-0.70638391204270989</c:v>
                </c:pt>
                <c:pt idx="38">
                  <c:v>6.7605646344883557</c:v>
                </c:pt>
                <c:pt idx="39">
                  <c:v>0.5506015451763262</c:v>
                </c:pt>
                <c:pt idx="40">
                  <c:v>-8.715115474322948</c:v>
                </c:pt>
                <c:pt idx="41">
                  <c:v>-4.8736247578385319</c:v>
                </c:pt>
                <c:pt idx="42">
                  <c:v>-2.8713770024707612</c:v>
                </c:pt>
                <c:pt idx="43">
                  <c:v>0.99195660399081353</c:v>
                </c:pt>
                <c:pt idx="44">
                  <c:v>12.390308400969261</c:v>
                </c:pt>
                <c:pt idx="45">
                  <c:v>-5.1472126613594158</c:v>
                </c:pt>
                <c:pt idx="46">
                  <c:v>6.7537180313646177</c:v>
                </c:pt>
                <c:pt idx="47">
                  <c:v>16.209534709909288</c:v>
                </c:pt>
                <c:pt idx="48">
                  <c:v>-2.4948520995515766</c:v>
                </c:pt>
                <c:pt idx="49">
                  <c:v>2.0769977403795612</c:v>
                </c:pt>
                <c:pt idx="50">
                  <c:v>-4.6955152981981652</c:v>
                </c:pt>
                <c:pt idx="51">
                  <c:v>6.1316699896386693</c:v>
                </c:pt>
                <c:pt idx="52">
                  <c:v>0.48661896511729064</c:v>
                </c:pt>
                <c:pt idx="53">
                  <c:v>-4.174817634379524</c:v>
                </c:pt>
                <c:pt idx="54">
                  <c:v>2.8970851064254202</c:v>
                </c:pt>
                <c:pt idx="55">
                  <c:v>-12.363883883109594</c:v>
                </c:pt>
                <c:pt idx="56">
                  <c:v>-4.3741939267578056</c:v>
                </c:pt>
                <c:pt idx="57">
                  <c:v>13.059280690719358</c:v>
                </c:pt>
                <c:pt idx="58">
                  <c:v>1.1702883710917293</c:v>
                </c:pt>
                <c:pt idx="59">
                  <c:v>14.538638183366995</c:v>
                </c:pt>
                <c:pt idx="60">
                  <c:v>6.365785177197762</c:v>
                </c:pt>
                <c:pt idx="61">
                  <c:v>-14.519675979594615</c:v>
                </c:pt>
                <c:pt idx="62">
                  <c:v>4.2908228680649589</c:v>
                </c:pt>
                <c:pt idx="63">
                  <c:v>2.8688732090152631</c:v>
                </c:pt>
                <c:pt idx="64">
                  <c:v>5.1488025637874895</c:v>
                </c:pt>
                <c:pt idx="65">
                  <c:v>3.8806130993557737</c:v>
                </c:pt>
                <c:pt idx="66">
                  <c:v>-10.290509404073935</c:v>
                </c:pt>
                <c:pt idx="67">
                  <c:v>10.073656778822125</c:v>
                </c:pt>
                <c:pt idx="68">
                  <c:v>-8.5082002733412256</c:v>
                </c:pt>
                <c:pt idx="69">
                  <c:v>1.6410281187482691</c:v>
                </c:pt>
                <c:pt idx="70">
                  <c:v>5.3988546159106612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B8-4BD0-A80C-642B04F41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505824"/>
        <c:axId val="1609506784"/>
      </c:scatterChart>
      <c:valAx>
        <c:axId val="160950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LN FTSE100</a:t>
                </a:r>
              </a:p>
            </c:rich>
          </c:tx>
          <c:layout>
            <c:manualLayout>
              <c:xMode val="edge"/>
              <c:yMode val="edge"/>
              <c:x val="0.85213019889277319"/>
              <c:y val="0.91518110904303318"/>
            </c:manualLayout>
          </c:layout>
          <c:overlay val="0"/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506784"/>
        <c:crosses val="autoZero"/>
        <c:crossBetween val="midCat"/>
      </c:valAx>
      <c:valAx>
        <c:axId val="160950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LN HSBA</a:t>
                </a:r>
              </a:p>
            </c:rich>
          </c:tx>
          <c:layout>
            <c:manualLayout>
              <c:xMode val="edge"/>
              <c:yMode val="edge"/>
              <c:x val="1.8493149687566084E-2"/>
              <c:y val="9.6119480479112299E-2"/>
            </c:manualLayout>
          </c:layout>
          <c:overlay val="0"/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50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LN Returns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122703412073485E-2"/>
          <c:y val="0.14856481481481484"/>
          <c:w val="0.89532174103237094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'Q3C &amp; D'!$L$1</c:f>
              <c:strCache>
                <c:ptCount val="1"/>
                <c:pt idx="0">
                  <c:v>LN Ret FTSE100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'Q3C &amp; D'!$K$2:$K$73</c:f>
              <c:numCache>
                <c:formatCode>m/d/yyyy</c:formatCode>
                <c:ptCount val="72"/>
                <c:pt idx="0">
                  <c:v>43131</c:v>
                </c:pt>
                <c:pt idx="1">
                  <c:v>43159</c:v>
                </c:pt>
                <c:pt idx="2">
                  <c:v>43189</c:v>
                </c:pt>
                <c:pt idx="3">
                  <c:v>43220</c:v>
                </c:pt>
                <c:pt idx="4">
                  <c:v>43251</c:v>
                </c:pt>
                <c:pt idx="5">
                  <c:v>43280</c:v>
                </c:pt>
                <c:pt idx="6">
                  <c:v>43312</c:v>
                </c:pt>
                <c:pt idx="7">
                  <c:v>43343</c:v>
                </c:pt>
                <c:pt idx="8">
                  <c:v>43371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43553</c:v>
                </c:pt>
                <c:pt idx="15">
                  <c:v>43585</c:v>
                </c:pt>
                <c:pt idx="16">
                  <c:v>43616</c:v>
                </c:pt>
                <c:pt idx="17">
                  <c:v>43644</c:v>
                </c:pt>
                <c:pt idx="18">
                  <c:v>43677</c:v>
                </c:pt>
                <c:pt idx="19">
                  <c:v>43707</c:v>
                </c:pt>
                <c:pt idx="20">
                  <c:v>43738</c:v>
                </c:pt>
                <c:pt idx="21">
                  <c:v>43769</c:v>
                </c:pt>
                <c:pt idx="22">
                  <c:v>43798</c:v>
                </c:pt>
                <c:pt idx="23">
                  <c:v>43830</c:v>
                </c:pt>
                <c:pt idx="24">
                  <c:v>43861</c:v>
                </c:pt>
                <c:pt idx="25">
                  <c:v>43889</c:v>
                </c:pt>
                <c:pt idx="26">
                  <c:v>43921</c:v>
                </c:pt>
                <c:pt idx="27">
                  <c:v>43951</c:v>
                </c:pt>
                <c:pt idx="28">
                  <c:v>43980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44134</c:v>
                </c:pt>
                <c:pt idx="34">
                  <c:v>44165</c:v>
                </c:pt>
                <c:pt idx="35">
                  <c:v>44196</c:v>
                </c:pt>
                <c:pt idx="36">
                  <c:v>44225</c:v>
                </c:pt>
                <c:pt idx="37">
                  <c:v>44253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44407</c:v>
                </c:pt>
                <c:pt idx="43">
                  <c:v>44439</c:v>
                </c:pt>
                <c:pt idx="44">
                  <c:v>44469</c:v>
                </c:pt>
                <c:pt idx="45">
                  <c:v>44498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  <c:pt idx="49">
                  <c:v>44620</c:v>
                </c:pt>
                <c:pt idx="50">
                  <c:v>44651</c:v>
                </c:pt>
                <c:pt idx="51">
                  <c:v>44680</c:v>
                </c:pt>
                <c:pt idx="52">
                  <c:v>44712</c:v>
                </c:pt>
                <c:pt idx="53">
                  <c:v>44742</c:v>
                </c:pt>
                <c:pt idx="54">
                  <c:v>44771</c:v>
                </c:pt>
                <c:pt idx="55">
                  <c:v>44804</c:v>
                </c:pt>
                <c:pt idx="56">
                  <c:v>44834</c:v>
                </c:pt>
                <c:pt idx="57">
                  <c:v>44865</c:v>
                </c:pt>
                <c:pt idx="58">
                  <c:v>44895</c:v>
                </c:pt>
                <c:pt idx="59">
                  <c:v>44925</c:v>
                </c:pt>
                <c:pt idx="60">
                  <c:v>44957</c:v>
                </c:pt>
                <c:pt idx="61">
                  <c:v>44985</c:v>
                </c:pt>
                <c:pt idx="62">
                  <c:v>45016</c:v>
                </c:pt>
                <c:pt idx="63">
                  <c:v>45044</c:v>
                </c:pt>
                <c:pt idx="64">
                  <c:v>45077</c:v>
                </c:pt>
                <c:pt idx="65">
                  <c:v>45107</c:v>
                </c:pt>
                <c:pt idx="66">
                  <c:v>45138</c:v>
                </c:pt>
                <c:pt idx="67">
                  <c:v>45169</c:v>
                </c:pt>
                <c:pt idx="68">
                  <c:v>45198</c:v>
                </c:pt>
                <c:pt idx="69">
                  <c:v>45230</c:v>
                </c:pt>
                <c:pt idx="70">
                  <c:v>45260</c:v>
                </c:pt>
                <c:pt idx="71">
                  <c:v>45289</c:v>
                </c:pt>
              </c:numCache>
            </c:numRef>
          </c:cat>
          <c:val>
            <c:numRef>
              <c:f>'Q3C &amp; D'!$L$2:$L$73</c:f>
              <c:numCache>
                <c:formatCode>General</c:formatCode>
                <c:ptCount val="72"/>
                <c:pt idx="1">
                  <c:v>-4.0863199936311982</c:v>
                </c:pt>
                <c:pt idx="2">
                  <c:v>-2.4538412107212069</c:v>
                </c:pt>
                <c:pt idx="3">
                  <c:v>6.2177486162253732</c:v>
                </c:pt>
                <c:pt idx="4">
                  <c:v>2.2242892312252525</c:v>
                </c:pt>
                <c:pt idx="5">
                  <c:v>-0.53894547280696314</c:v>
                </c:pt>
                <c:pt idx="6">
                  <c:v>1.4537140602491587</c:v>
                </c:pt>
                <c:pt idx="7">
                  <c:v>-4.1681318270215071</c:v>
                </c:pt>
                <c:pt idx="8">
                  <c:v>1.0410584286220579</c:v>
                </c:pt>
                <c:pt idx="9">
                  <c:v>-5.2217377329099683</c:v>
                </c:pt>
                <c:pt idx="10">
                  <c:v>-2.0961419113474844</c:v>
                </c:pt>
                <c:pt idx="11">
                  <c:v>-3.6786055417912191</c:v>
                </c:pt>
                <c:pt idx="12">
                  <c:v>3.5152973613810992</c:v>
                </c:pt>
                <c:pt idx="13">
                  <c:v>1.5079061923703367</c:v>
                </c:pt>
                <c:pt idx="14">
                  <c:v>2.8490312025138893</c:v>
                </c:pt>
                <c:pt idx="15">
                  <c:v>1.8919543935206087</c:v>
                </c:pt>
                <c:pt idx="16">
                  <c:v>-3.5190356943655563</c:v>
                </c:pt>
                <c:pt idx="17">
                  <c:v>3.6188750300569992</c:v>
                </c:pt>
                <c:pt idx="18">
                  <c:v>2.1469729392836099</c:v>
                </c:pt>
                <c:pt idx="19">
                  <c:v>-5.1329507618550867</c:v>
                </c:pt>
                <c:pt idx="20">
                  <c:v>2.7511093325802372</c:v>
                </c:pt>
                <c:pt idx="21">
                  <c:v>-2.1810849051834413</c:v>
                </c:pt>
                <c:pt idx="22">
                  <c:v>1.3450097280303779</c:v>
                </c:pt>
                <c:pt idx="23">
                  <c:v>2.6317644194590781</c:v>
                </c:pt>
                <c:pt idx="24">
                  <c:v>-3.4589666016703915</c:v>
                </c:pt>
                <c:pt idx="25">
                  <c:v>-10.182862487308595</c:v>
                </c:pt>
                <c:pt idx="26">
                  <c:v>-14.859270918875875</c:v>
                </c:pt>
                <c:pt idx="27">
                  <c:v>3.9622677611652923</c:v>
                </c:pt>
                <c:pt idx="28">
                  <c:v>2.9287914404802802</c:v>
                </c:pt>
                <c:pt idx="29">
                  <c:v>1.521136861005318</c:v>
                </c:pt>
                <c:pt idx="30">
                  <c:v>-4.5084079840057143</c:v>
                </c:pt>
                <c:pt idx="31">
                  <c:v>1.1096677235741355</c:v>
                </c:pt>
                <c:pt idx="32">
                  <c:v>-1.6479277239271828</c:v>
                </c:pt>
                <c:pt idx="33">
                  <c:v>-5.0490608440827884</c:v>
                </c:pt>
                <c:pt idx="34">
                  <c:v>11.646910508413129</c:v>
                </c:pt>
                <c:pt idx="35">
                  <c:v>3.0541295465963745</c:v>
                </c:pt>
                <c:pt idx="36">
                  <c:v>-0.82468733587211496</c:v>
                </c:pt>
                <c:pt idx="37">
                  <c:v>1.1786754758650007</c:v>
                </c:pt>
                <c:pt idx="38">
                  <c:v>3.4890097000371276</c:v>
                </c:pt>
                <c:pt idx="39">
                  <c:v>3.7448176405248534</c:v>
                </c:pt>
                <c:pt idx="40">
                  <c:v>0.75469790944087178</c:v>
                </c:pt>
                <c:pt idx="41">
                  <c:v>0.21137867683528258</c:v>
                </c:pt>
                <c:pt idx="42">
                  <c:v>-7.349089903657742E-2</c:v>
                </c:pt>
                <c:pt idx="43">
                  <c:v>1.2351768115812047</c:v>
                </c:pt>
                <c:pt idx="44">
                  <c:v>-0.46853132143941206</c:v>
                </c:pt>
                <c:pt idx="45">
                  <c:v>2.1105238210022792</c:v>
                </c:pt>
                <c:pt idx="46">
                  <c:v>-2.4918369912573781</c:v>
                </c:pt>
                <c:pt idx="47">
                  <c:v>4.5021480833079064</c:v>
                </c:pt>
                <c:pt idx="48">
                  <c:v>1.075240797102226</c:v>
                </c:pt>
                <c:pt idx="49">
                  <c:v>-8.202313458517517E-2</c:v>
                </c:pt>
                <c:pt idx="50">
                  <c:v>0.76707025605989765</c:v>
                </c:pt>
                <c:pt idx="51">
                  <c:v>0.38339434874010536</c:v>
                </c:pt>
                <c:pt idx="52">
                  <c:v>0.83301861502287133</c:v>
                </c:pt>
                <c:pt idx="53">
                  <c:v>-5.9350403285038968</c:v>
                </c:pt>
                <c:pt idx="54">
                  <c:v>3.4835983359854223</c:v>
                </c:pt>
                <c:pt idx="55">
                  <c:v>-1.89404597850235</c:v>
                </c:pt>
                <c:pt idx="56">
                  <c:v>-5.5076847216440257</c:v>
                </c:pt>
                <c:pt idx="57">
                  <c:v>2.8700157066489118</c:v>
                </c:pt>
                <c:pt idx="58">
                  <c:v>6.5271827929064097</c:v>
                </c:pt>
                <c:pt idx="59">
                  <c:v>-1.6148330344917778</c:v>
                </c:pt>
                <c:pt idx="60">
                  <c:v>4.2041368499010012</c:v>
                </c:pt>
                <c:pt idx="61">
                  <c:v>1.3366780518836436</c:v>
                </c:pt>
                <c:pt idx="62">
                  <c:v>-3.1539844706358275</c:v>
                </c:pt>
                <c:pt idx="63">
                  <c:v>3.0814620264610801</c:v>
                </c:pt>
                <c:pt idx="64">
                  <c:v>-5.5434709429212514</c:v>
                </c:pt>
                <c:pt idx="65">
                  <c:v>1.1402431107931053</c:v>
                </c:pt>
                <c:pt idx="66">
                  <c:v>2.2045494124229474</c:v>
                </c:pt>
                <c:pt idx="67">
                  <c:v>-3.438979602365102</c:v>
                </c:pt>
                <c:pt idx="68">
                  <c:v>2.2456933911269847</c:v>
                </c:pt>
                <c:pt idx="69">
                  <c:v>-3.8365567385852777</c:v>
                </c:pt>
                <c:pt idx="70">
                  <c:v>1.787198840611868</c:v>
                </c:pt>
                <c:pt idx="71">
                  <c:v>3.6810659510628172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4-4427-B56A-3F933711F247}"/>
            </c:ext>
          </c:extLst>
        </c:ser>
        <c:ser>
          <c:idx val="1"/>
          <c:order val="1"/>
          <c:tx>
            <c:strRef>
              <c:f>'Q3C &amp; D'!$M$1</c:f>
              <c:strCache>
                <c:ptCount val="1"/>
                <c:pt idx="0">
                  <c:v>LN Ret HSBA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'Q3C &amp; D'!$K$2:$K$73</c:f>
              <c:numCache>
                <c:formatCode>m/d/yyyy</c:formatCode>
                <c:ptCount val="72"/>
                <c:pt idx="0">
                  <c:v>43131</c:v>
                </c:pt>
                <c:pt idx="1">
                  <c:v>43159</c:v>
                </c:pt>
                <c:pt idx="2">
                  <c:v>43189</c:v>
                </c:pt>
                <c:pt idx="3">
                  <c:v>43220</c:v>
                </c:pt>
                <c:pt idx="4">
                  <c:v>43251</c:v>
                </c:pt>
                <c:pt idx="5">
                  <c:v>43280</c:v>
                </c:pt>
                <c:pt idx="6">
                  <c:v>43312</c:v>
                </c:pt>
                <c:pt idx="7">
                  <c:v>43343</c:v>
                </c:pt>
                <c:pt idx="8">
                  <c:v>43371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43553</c:v>
                </c:pt>
                <c:pt idx="15">
                  <c:v>43585</c:v>
                </c:pt>
                <c:pt idx="16">
                  <c:v>43616</c:v>
                </c:pt>
                <c:pt idx="17">
                  <c:v>43644</c:v>
                </c:pt>
                <c:pt idx="18">
                  <c:v>43677</c:v>
                </c:pt>
                <c:pt idx="19">
                  <c:v>43707</c:v>
                </c:pt>
                <c:pt idx="20">
                  <c:v>43738</c:v>
                </c:pt>
                <c:pt idx="21">
                  <c:v>43769</c:v>
                </c:pt>
                <c:pt idx="22">
                  <c:v>43798</c:v>
                </c:pt>
                <c:pt idx="23">
                  <c:v>43830</c:v>
                </c:pt>
                <c:pt idx="24">
                  <c:v>43861</c:v>
                </c:pt>
                <c:pt idx="25">
                  <c:v>43889</c:v>
                </c:pt>
                <c:pt idx="26">
                  <c:v>43921</c:v>
                </c:pt>
                <c:pt idx="27">
                  <c:v>43951</c:v>
                </c:pt>
                <c:pt idx="28">
                  <c:v>43980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44134</c:v>
                </c:pt>
                <c:pt idx="34">
                  <c:v>44165</c:v>
                </c:pt>
                <c:pt idx="35">
                  <c:v>44196</c:v>
                </c:pt>
                <c:pt idx="36">
                  <c:v>44225</c:v>
                </c:pt>
                <c:pt idx="37">
                  <c:v>44253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44407</c:v>
                </c:pt>
                <c:pt idx="43">
                  <c:v>44439</c:v>
                </c:pt>
                <c:pt idx="44">
                  <c:v>44469</c:v>
                </c:pt>
                <c:pt idx="45">
                  <c:v>44498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  <c:pt idx="49">
                  <c:v>44620</c:v>
                </c:pt>
                <c:pt idx="50">
                  <c:v>44651</c:v>
                </c:pt>
                <c:pt idx="51">
                  <c:v>44680</c:v>
                </c:pt>
                <c:pt idx="52">
                  <c:v>44712</c:v>
                </c:pt>
                <c:pt idx="53">
                  <c:v>44742</c:v>
                </c:pt>
                <c:pt idx="54">
                  <c:v>44771</c:v>
                </c:pt>
                <c:pt idx="55">
                  <c:v>44804</c:v>
                </c:pt>
                <c:pt idx="56">
                  <c:v>44834</c:v>
                </c:pt>
                <c:pt idx="57">
                  <c:v>44865</c:v>
                </c:pt>
                <c:pt idx="58">
                  <c:v>44895</c:v>
                </c:pt>
                <c:pt idx="59">
                  <c:v>44925</c:v>
                </c:pt>
                <c:pt idx="60">
                  <c:v>44957</c:v>
                </c:pt>
                <c:pt idx="61">
                  <c:v>44985</c:v>
                </c:pt>
                <c:pt idx="62">
                  <c:v>45016</c:v>
                </c:pt>
                <c:pt idx="63">
                  <c:v>45044</c:v>
                </c:pt>
                <c:pt idx="64">
                  <c:v>45077</c:v>
                </c:pt>
                <c:pt idx="65">
                  <c:v>45107</c:v>
                </c:pt>
                <c:pt idx="66">
                  <c:v>45138</c:v>
                </c:pt>
                <c:pt idx="67">
                  <c:v>45169</c:v>
                </c:pt>
                <c:pt idx="68">
                  <c:v>45198</c:v>
                </c:pt>
                <c:pt idx="69">
                  <c:v>45230</c:v>
                </c:pt>
                <c:pt idx="70">
                  <c:v>45260</c:v>
                </c:pt>
                <c:pt idx="71">
                  <c:v>45289</c:v>
                </c:pt>
              </c:numCache>
            </c:numRef>
          </c:cat>
          <c:val>
            <c:numRef>
              <c:f>'Q3C &amp; D'!$M$2:$M$73</c:f>
              <c:numCache>
                <c:formatCode>General</c:formatCode>
                <c:ptCount val="72"/>
                <c:pt idx="1">
                  <c:v>-4.6323497803436915</c:v>
                </c:pt>
                <c:pt idx="2">
                  <c:v>-7.4826937304152841</c:v>
                </c:pt>
                <c:pt idx="3">
                  <c:v>8.6334863264425579</c:v>
                </c:pt>
                <c:pt idx="4">
                  <c:v>-0.66390285348090827</c:v>
                </c:pt>
                <c:pt idx="5">
                  <c:v>-1.3833798481143305</c:v>
                </c:pt>
                <c:pt idx="6">
                  <c:v>2.7478831357904636</c:v>
                </c:pt>
                <c:pt idx="7">
                  <c:v>-8.8094659066391863</c:v>
                </c:pt>
                <c:pt idx="8">
                  <c:v>0.13445882357418185</c:v>
                </c:pt>
                <c:pt idx="9">
                  <c:v>-3.7883894343772448</c:v>
                </c:pt>
                <c:pt idx="10">
                  <c:v>2.9638588654863853</c:v>
                </c:pt>
                <c:pt idx="11">
                  <c:v>-2.6542131621255725</c:v>
                </c:pt>
                <c:pt idx="12">
                  <c:v>-1.2443775441642184</c:v>
                </c:pt>
                <c:pt idx="13">
                  <c:v>-4.1546157116611528</c:v>
                </c:pt>
                <c:pt idx="14">
                  <c:v>1.6826153323118778</c:v>
                </c:pt>
                <c:pt idx="15">
                  <c:v>6.7912015900664908</c:v>
                </c:pt>
                <c:pt idx="16">
                  <c:v>-3.3534616177273713</c:v>
                </c:pt>
                <c:pt idx="17">
                  <c:v>1.8126456360231198</c:v>
                </c:pt>
                <c:pt idx="18">
                  <c:v>-3.0450670150020474E-2</c:v>
                </c:pt>
                <c:pt idx="19">
                  <c:v>-10.473468577855021</c:v>
                </c:pt>
                <c:pt idx="20">
                  <c:v>5.4618837430601408</c:v>
                </c:pt>
                <c:pt idx="21">
                  <c:v>-6.8924258498485855</c:v>
                </c:pt>
                <c:pt idx="22">
                  <c:v>-1.15588279078718</c:v>
                </c:pt>
                <c:pt idx="23">
                  <c:v>2.6709343254058751</c:v>
                </c:pt>
                <c:pt idx="24">
                  <c:v>-7.015203991349364</c:v>
                </c:pt>
                <c:pt idx="25">
                  <c:v>-5.1884835369011686</c:v>
                </c:pt>
                <c:pt idx="26">
                  <c:v>-14.265311913789347</c:v>
                </c:pt>
                <c:pt idx="27">
                  <c:v>-10.249054757792704</c:v>
                </c:pt>
                <c:pt idx="28">
                  <c:v>-10.238392030624317</c:v>
                </c:pt>
                <c:pt idx="29">
                  <c:v>2.2706999383112092</c:v>
                </c:pt>
                <c:pt idx="30">
                  <c:v>-10.108487731712946</c:v>
                </c:pt>
                <c:pt idx="31">
                  <c:v>-3.5848264817512727</c:v>
                </c:pt>
                <c:pt idx="32">
                  <c:v>-9.077708047334017</c:v>
                </c:pt>
                <c:pt idx="33">
                  <c:v>7.3669591312237577</c:v>
                </c:pt>
                <c:pt idx="34">
                  <c:v>17.920985454931891</c:v>
                </c:pt>
                <c:pt idx="35">
                  <c:v>-2.4509113651413967</c:v>
                </c:pt>
                <c:pt idx="36">
                  <c:v>1.0241686160410699</c:v>
                </c:pt>
                <c:pt idx="37">
                  <c:v>10.752668512672358</c:v>
                </c:pt>
                <c:pt idx="38">
                  <c:v>-0.70638391204270989</c:v>
                </c:pt>
                <c:pt idx="39">
                  <c:v>6.7605646344883557</c:v>
                </c:pt>
                <c:pt idx="40">
                  <c:v>0.5506015451763262</c:v>
                </c:pt>
                <c:pt idx="41">
                  <c:v>-8.715115474322948</c:v>
                </c:pt>
                <c:pt idx="42">
                  <c:v>-4.8736247578385319</c:v>
                </c:pt>
                <c:pt idx="43">
                  <c:v>-2.8713770024707612</c:v>
                </c:pt>
                <c:pt idx="44">
                  <c:v>0.99195660399081353</c:v>
                </c:pt>
                <c:pt idx="45">
                  <c:v>12.390308400969261</c:v>
                </c:pt>
                <c:pt idx="46">
                  <c:v>-5.1472126613594158</c:v>
                </c:pt>
                <c:pt idx="47">
                  <c:v>6.7537180313646177</c:v>
                </c:pt>
                <c:pt idx="48">
                  <c:v>16.209534709909288</c:v>
                </c:pt>
                <c:pt idx="49">
                  <c:v>-2.4948520995515766</c:v>
                </c:pt>
                <c:pt idx="50">
                  <c:v>2.0769977403795612</c:v>
                </c:pt>
                <c:pt idx="51">
                  <c:v>-4.6955152981981652</c:v>
                </c:pt>
                <c:pt idx="52">
                  <c:v>6.1316699896386693</c:v>
                </c:pt>
                <c:pt idx="53">
                  <c:v>0.48661896511729064</c:v>
                </c:pt>
                <c:pt idx="54">
                  <c:v>-4.174817634379524</c:v>
                </c:pt>
                <c:pt idx="55">
                  <c:v>2.8970851064254202</c:v>
                </c:pt>
                <c:pt idx="56">
                  <c:v>-12.363883883109594</c:v>
                </c:pt>
                <c:pt idx="57">
                  <c:v>-4.3741939267578056</c:v>
                </c:pt>
                <c:pt idx="58">
                  <c:v>13.059280690719358</c:v>
                </c:pt>
                <c:pt idx="59">
                  <c:v>1.1702883710917293</c:v>
                </c:pt>
                <c:pt idx="60">
                  <c:v>14.538638183366995</c:v>
                </c:pt>
                <c:pt idx="61">
                  <c:v>6.365785177197762</c:v>
                </c:pt>
                <c:pt idx="62">
                  <c:v>-14.519675979594615</c:v>
                </c:pt>
                <c:pt idx="63">
                  <c:v>4.2908228680649589</c:v>
                </c:pt>
                <c:pt idx="64">
                  <c:v>2.8688732090152631</c:v>
                </c:pt>
                <c:pt idx="65">
                  <c:v>5.1488025637874895</c:v>
                </c:pt>
                <c:pt idx="66">
                  <c:v>3.8806130993557737</c:v>
                </c:pt>
                <c:pt idx="67">
                  <c:v>-10.290509404073935</c:v>
                </c:pt>
                <c:pt idx="68">
                  <c:v>10.073656778822125</c:v>
                </c:pt>
                <c:pt idx="69">
                  <c:v>-8.5082002733412256</c:v>
                </c:pt>
                <c:pt idx="70">
                  <c:v>1.6410281187482691</c:v>
                </c:pt>
                <c:pt idx="71">
                  <c:v>5.3988546159106612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C4-4427-B56A-3F933711F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9235279"/>
        <c:axId val="1919237199"/>
      </c:lineChart>
      <c:catAx>
        <c:axId val="1919235279"/>
        <c:scaling>
          <c:orientation val="minMax"/>
          <c:max val="72"/>
          <c:min val="1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237199"/>
        <c:crosses val="autoZero"/>
        <c:auto val="0"/>
        <c:lblAlgn val="ctr"/>
        <c:lblOffset val="100"/>
        <c:noMultiLvlLbl val="0"/>
      </c:catAx>
      <c:valAx>
        <c:axId val="191923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23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9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7367906933711195"/>
          <c:y val="2.4790209790209791E-2"/>
          <c:w val="0.19845803570971443"/>
          <c:h val="0.10785087124169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9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HSBA vs FTSE100 Excess Returns </a:t>
            </a:r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HSBA vs FTSE200 Excess Returns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'Q3C &amp; D'!$P$3:$P$73</c:f>
              <c:numCache>
                <c:formatCode>General</c:formatCode>
                <c:ptCount val="71"/>
                <c:pt idx="0">
                  <c:v>-4.110069993631198</c:v>
                </c:pt>
                <c:pt idx="1">
                  <c:v>-2.487341210721207</c:v>
                </c:pt>
                <c:pt idx="2">
                  <c:v>6.1800819495587067</c:v>
                </c:pt>
                <c:pt idx="3">
                  <c:v>2.1860392312252523</c:v>
                </c:pt>
                <c:pt idx="4">
                  <c:v>-0.58411213947362983</c:v>
                </c:pt>
                <c:pt idx="5">
                  <c:v>1.4011307269158253</c:v>
                </c:pt>
                <c:pt idx="6">
                  <c:v>-4.2292151603548405</c:v>
                </c:pt>
                <c:pt idx="7">
                  <c:v>0.98105842862205783</c:v>
                </c:pt>
                <c:pt idx="8">
                  <c:v>-5.2811543995766348</c:v>
                </c:pt>
                <c:pt idx="9">
                  <c:v>-2.1565585780141512</c:v>
                </c:pt>
                <c:pt idx="10">
                  <c:v>-3.7369388751245523</c:v>
                </c:pt>
                <c:pt idx="11">
                  <c:v>3.452964028047766</c:v>
                </c:pt>
                <c:pt idx="12">
                  <c:v>1.4620728590370033</c:v>
                </c:pt>
                <c:pt idx="13">
                  <c:v>2.7847812025138894</c:v>
                </c:pt>
                <c:pt idx="14">
                  <c:v>1.8301210601872753</c:v>
                </c:pt>
                <c:pt idx="15">
                  <c:v>-3.5799523610322228</c:v>
                </c:pt>
                <c:pt idx="16">
                  <c:v>3.5572083633903326</c:v>
                </c:pt>
                <c:pt idx="17">
                  <c:v>2.0875562726169434</c:v>
                </c:pt>
                <c:pt idx="18">
                  <c:v>-5.1944507618550864</c:v>
                </c:pt>
                <c:pt idx="19">
                  <c:v>2.6876093325802373</c:v>
                </c:pt>
                <c:pt idx="20">
                  <c:v>-2.2439182385167746</c:v>
                </c:pt>
                <c:pt idx="21">
                  <c:v>1.2862597280303778</c:v>
                </c:pt>
                <c:pt idx="22">
                  <c:v>2.5744310861257449</c:v>
                </c:pt>
                <c:pt idx="23">
                  <c:v>-3.5169666016703913</c:v>
                </c:pt>
                <c:pt idx="24">
                  <c:v>-10.235945820641929</c:v>
                </c:pt>
                <c:pt idx="25">
                  <c:v>-14.872854252209208</c:v>
                </c:pt>
                <c:pt idx="26">
                  <c:v>3.9525177611652924</c:v>
                </c:pt>
                <c:pt idx="27">
                  <c:v>2.92354144048028</c:v>
                </c:pt>
                <c:pt idx="28">
                  <c:v>1.5201368610053181</c:v>
                </c:pt>
                <c:pt idx="29">
                  <c:v>-4.5108246506723813</c:v>
                </c:pt>
                <c:pt idx="30">
                  <c:v>1.1148343902408022</c:v>
                </c:pt>
                <c:pt idx="31">
                  <c:v>-1.648761057260516</c:v>
                </c:pt>
                <c:pt idx="32">
                  <c:v>-5.045644177416122</c:v>
                </c:pt>
                <c:pt idx="33">
                  <c:v>11.655993841746461</c:v>
                </c:pt>
                <c:pt idx="34">
                  <c:v>3.0592128799297078</c:v>
                </c:pt>
                <c:pt idx="35">
                  <c:v>-0.82268733587211496</c:v>
                </c:pt>
                <c:pt idx="36">
                  <c:v>1.179758809198334</c:v>
                </c:pt>
                <c:pt idx="37">
                  <c:v>3.4898430333704611</c:v>
                </c:pt>
                <c:pt idx="38">
                  <c:v>3.74148430719152</c:v>
                </c:pt>
                <c:pt idx="39">
                  <c:v>0.75228124277420516</c:v>
                </c:pt>
                <c:pt idx="40">
                  <c:v>0.20929534350194925</c:v>
                </c:pt>
                <c:pt idx="41">
                  <c:v>-7.5490899036577422E-2</c:v>
                </c:pt>
                <c:pt idx="42">
                  <c:v>1.2346768115812048</c:v>
                </c:pt>
                <c:pt idx="43">
                  <c:v>-0.46986465477274542</c:v>
                </c:pt>
                <c:pt idx="44">
                  <c:v>2.1069404876689459</c:v>
                </c:pt>
                <c:pt idx="45">
                  <c:v>-2.484003657924045</c:v>
                </c:pt>
                <c:pt idx="46">
                  <c:v>4.5061480833079059</c:v>
                </c:pt>
                <c:pt idx="47">
                  <c:v>1.0461574637688926</c:v>
                </c:pt>
                <c:pt idx="48">
                  <c:v>-0.1311064679185085</c:v>
                </c:pt>
                <c:pt idx="49">
                  <c:v>0.72065358939323099</c:v>
                </c:pt>
                <c:pt idx="50">
                  <c:v>0.30714434874010538</c:v>
                </c:pt>
                <c:pt idx="51">
                  <c:v>0.75985194835620462</c:v>
                </c:pt>
                <c:pt idx="52">
                  <c:v>-6.0341236618372305</c:v>
                </c:pt>
                <c:pt idx="53">
                  <c:v>3.3400150026520889</c:v>
                </c:pt>
                <c:pt idx="54">
                  <c:v>-2.0822126451690166</c:v>
                </c:pt>
                <c:pt idx="55">
                  <c:v>-5.7144347216440252</c:v>
                </c:pt>
                <c:pt idx="56">
                  <c:v>2.6468490399822451</c:v>
                </c:pt>
                <c:pt idx="57">
                  <c:v>6.2793494595730763</c:v>
                </c:pt>
                <c:pt idx="58">
                  <c:v>-1.8989163678251111</c:v>
                </c:pt>
                <c:pt idx="59">
                  <c:v>3.8858868499010013</c:v>
                </c:pt>
                <c:pt idx="60">
                  <c:v>1.0052613852169769</c:v>
                </c:pt>
                <c:pt idx="61">
                  <c:v>-3.5039011373024942</c:v>
                </c:pt>
                <c:pt idx="62">
                  <c:v>2.7221286931277469</c:v>
                </c:pt>
                <c:pt idx="63">
                  <c:v>-5.9373876095879181</c:v>
                </c:pt>
                <c:pt idx="64">
                  <c:v>0.7069097774597719</c:v>
                </c:pt>
                <c:pt idx="65">
                  <c:v>1.7567994124229473</c:v>
                </c:pt>
                <c:pt idx="66">
                  <c:v>-3.8937296023651022</c:v>
                </c:pt>
                <c:pt idx="67">
                  <c:v>1.8003600577936514</c:v>
                </c:pt>
                <c:pt idx="68">
                  <c:v>-4.2763900719186108</c:v>
                </c:pt>
                <c:pt idx="69">
                  <c:v>1.3480321739452013</c:v>
                </c:pt>
                <c:pt idx="70">
                  <c:v>3.2440659510628174</c:v>
                </c:pt>
              </c:numCache>
            </c:numRef>
          </c:xVal>
          <c:yVal>
            <c:numRef>
              <c:f>'Q3C &amp; D'!$Q$3:$Q$73</c:f>
              <c:numCache>
                <c:formatCode>General</c:formatCode>
                <c:ptCount val="71"/>
                <c:pt idx="0">
                  <c:v>-4.6560997803436912</c:v>
                </c:pt>
                <c:pt idx="1">
                  <c:v>-7.5161937304152842</c:v>
                </c:pt>
                <c:pt idx="2">
                  <c:v>8.5958196597758914</c:v>
                </c:pt>
                <c:pt idx="3">
                  <c:v>-0.70215285348090828</c:v>
                </c:pt>
                <c:pt idx="4">
                  <c:v>-1.428546514780997</c:v>
                </c:pt>
                <c:pt idx="5">
                  <c:v>2.6952998024571304</c:v>
                </c:pt>
                <c:pt idx="6">
                  <c:v>-8.8705492399725188</c:v>
                </c:pt>
                <c:pt idx="7">
                  <c:v>7.4458823574181848E-2</c:v>
                </c:pt>
                <c:pt idx="8">
                  <c:v>-3.8478061010439113</c:v>
                </c:pt>
                <c:pt idx="9">
                  <c:v>2.9034421988197185</c:v>
                </c:pt>
                <c:pt idx="10">
                  <c:v>-2.7125464954589056</c:v>
                </c:pt>
                <c:pt idx="11">
                  <c:v>-1.3067108774975518</c:v>
                </c:pt>
                <c:pt idx="12">
                  <c:v>-4.2004490449944862</c:v>
                </c:pt>
                <c:pt idx="13">
                  <c:v>1.6183653323118778</c:v>
                </c:pt>
                <c:pt idx="14">
                  <c:v>6.7293682567331574</c:v>
                </c:pt>
                <c:pt idx="15">
                  <c:v>-3.4143782843940378</c:v>
                </c:pt>
                <c:pt idx="16">
                  <c:v>1.750978969356453</c:v>
                </c:pt>
                <c:pt idx="17">
                  <c:v>-8.9867336816687141E-2</c:v>
                </c:pt>
                <c:pt idx="18">
                  <c:v>-10.534968577855022</c:v>
                </c:pt>
                <c:pt idx="19">
                  <c:v>5.3983837430601405</c:v>
                </c:pt>
                <c:pt idx="20">
                  <c:v>-6.9552591831819193</c:v>
                </c:pt>
                <c:pt idx="21">
                  <c:v>-1.2146327907871801</c:v>
                </c:pt>
                <c:pt idx="22">
                  <c:v>2.6136009920725418</c:v>
                </c:pt>
                <c:pt idx="23">
                  <c:v>-7.0732039913493638</c:v>
                </c:pt>
                <c:pt idx="24">
                  <c:v>-5.241566870234502</c:v>
                </c:pt>
                <c:pt idx="25">
                  <c:v>-14.27889524712268</c:v>
                </c:pt>
                <c:pt idx="26">
                  <c:v>-10.258804757792705</c:v>
                </c:pt>
                <c:pt idx="27">
                  <c:v>-10.243642030624317</c:v>
                </c:pt>
                <c:pt idx="28">
                  <c:v>2.2696999383112093</c:v>
                </c:pt>
                <c:pt idx="29">
                  <c:v>-10.110904398379613</c:v>
                </c:pt>
                <c:pt idx="30">
                  <c:v>-3.579659815084606</c:v>
                </c:pt>
                <c:pt idx="31">
                  <c:v>-9.0785413806673496</c:v>
                </c:pt>
                <c:pt idx="32">
                  <c:v>7.3703757978904241</c:v>
                </c:pt>
                <c:pt idx="33">
                  <c:v>17.930068788265224</c:v>
                </c:pt>
                <c:pt idx="34">
                  <c:v>-2.4458280318080634</c:v>
                </c:pt>
                <c:pt idx="35">
                  <c:v>1.0261686160410699</c:v>
                </c:pt>
                <c:pt idx="36">
                  <c:v>10.753751846005692</c:v>
                </c:pt>
                <c:pt idx="37">
                  <c:v>-0.70555057870937654</c:v>
                </c:pt>
                <c:pt idx="38">
                  <c:v>6.7572313011550227</c:v>
                </c:pt>
                <c:pt idx="39">
                  <c:v>0.54818487850965958</c:v>
                </c:pt>
                <c:pt idx="40">
                  <c:v>-8.7171988076562812</c:v>
                </c:pt>
                <c:pt idx="41">
                  <c:v>-4.8756247578385317</c:v>
                </c:pt>
                <c:pt idx="42">
                  <c:v>-2.8718770024707614</c:v>
                </c:pt>
                <c:pt idx="43">
                  <c:v>0.99062327065748024</c:v>
                </c:pt>
                <c:pt idx="44">
                  <c:v>12.386725067635927</c:v>
                </c:pt>
                <c:pt idx="45">
                  <c:v>-5.1393793280260827</c:v>
                </c:pt>
                <c:pt idx="46">
                  <c:v>6.7577180313646172</c:v>
                </c:pt>
                <c:pt idx="47">
                  <c:v>16.180451376575956</c:v>
                </c:pt>
                <c:pt idx="48">
                  <c:v>-2.54393543288491</c:v>
                </c:pt>
                <c:pt idx="49">
                  <c:v>2.0305810737128946</c:v>
                </c:pt>
                <c:pt idx="50">
                  <c:v>-4.7717652981981651</c:v>
                </c:pt>
                <c:pt idx="51">
                  <c:v>6.0585033229720029</c:v>
                </c:pt>
                <c:pt idx="52">
                  <c:v>0.38753563178395728</c:v>
                </c:pt>
                <c:pt idx="53">
                  <c:v>-4.318400967712857</c:v>
                </c:pt>
                <c:pt idx="54">
                  <c:v>2.7089184397587536</c:v>
                </c:pt>
                <c:pt idx="55">
                  <c:v>-12.570633883109593</c:v>
                </c:pt>
                <c:pt idx="56">
                  <c:v>-4.5973605934244723</c:v>
                </c:pt>
                <c:pt idx="57">
                  <c:v>12.811447357386026</c:v>
                </c:pt>
                <c:pt idx="58">
                  <c:v>0.8862050377583961</c:v>
                </c:pt>
                <c:pt idx="59">
                  <c:v>14.220388183366994</c:v>
                </c:pt>
                <c:pt idx="60">
                  <c:v>6.0343685105310954</c:v>
                </c:pt>
                <c:pt idx="61">
                  <c:v>-14.869592646261282</c:v>
                </c:pt>
                <c:pt idx="62">
                  <c:v>3.9314895347316257</c:v>
                </c:pt>
                <c:pt idx="63">
                  <c:v>2.4749565423485964</c:v>
                </c:pt>
                <c:pt idx="64">
                  <c:v>4.7154692304541559</c:v>
                </c:pt>
                <c:pt idx="65">
                  <c:v>3.4328630993557736</c:v>
                </c:pt>
                <c:pt idx="66">
                  <c:v>-10.745259404073936</c:v>
                </c:pt>
                <c:pt idx="67">
                  <c:v>9.6283234454887907</c:v>
                </c:pt>
                <c:pt idx="68">
                  <c:v>-8.9480336066745583</c:v>
                </c:pt>
                <c:pt idx="69">
                  <c:v>1.2018614520816024</c:v>
                </c:pt>
                <c:pt idx="70">
                  <c:v>4.9618546159106609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AD-498E-B134-CEF04CC98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963087"/>
        <c:axId val="499363711"/>
      </c:scatterChart>
      <c:valAx>
        <c:axId val="211396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>
                    <a:solidFill>
                      <a:schemeClr val="tx1"/>
                    </a:solidFill>
                  </a:rPr>
                  <a:t>Excess Ret FTSE100</a:t>
                </a:r>
                <a:endParaRPr lang="en-GB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92256885637769259"/>
              <c:y val="0.9373911276060729"/>
            </c:manualLayout>
          </c:layout>
          <c:overlay val="0"/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63711"/>
        <c:crosses val="autoZero"/>
        <c:crossBetween val="midCat"/>
      </c:valAx>
      <c:valAx>
        <c:axId val="49936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</a:rPr>
                  <a:t>Excess Ret HSBA</a:t>
                </a:r>
              </a:p>
            </c:rich>
          </c:tx>
          <c:layout>
            <c:manualLayout>
              <c:xMode val="edge"/>
              <c:yMode val="edge"/>
              <c:x val="8.5649870075216773E-3"/>
              <c:y val="0.11303013846664323"/>
            </c:manualLayout>
          </c:layout>
          <c:overlay val="0"/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96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>
                <a:solidFill>
                  <a:schemeClr val="tx1"/>
                </a:solidFill>
              </a:rPr>
              <a:t>Excess Returns </a:t>
            </a:r>
          </a:p>
        </c:rich>
      </c:tx>
      <c:layout>
        <c:manualLayout>
          <c:xMode val="edge"/>
          <c:yMode val="edge"/>
          <c:x val="0.43945717888253821"/>
          <c:y val="4.3030316891178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631675844415436E-2"/>
          <c:y val="0.17171309840839019"/>
          <c:w val="0.89532174103237094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'Q3C &amp; D'!$P$2</c:f>
              <c:strCache>
                <c:ptCount val="1"/>
                <c:pt idx="0">
                  <c:v>Excess Returns of FTSE100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'Q3C &amp; D'!$O$3:$O$73</c:f>
              <c:numCache>
                <c:formatCode>m/d/yyyy</c:formatCode>
                <c:ptCount val="71"/>
                <c:pt idx="0">
                  <c:v>43159</c:v>
                </c:pt>
                <c:pt idx="1">
                  <c:v>43189</c:v>
                </c:pt>
                <c:pt idx="2">
                  <c:v>43220</c:v>
                </c:pt>
                <c:pt idx="3">
                  <c:v>43251</c:v>
                </c:pt>
                <c:pt idx="4">
                  <c:v>43280</c:v>
                </c:pt>
                <c:pt idx="5">
                  <c:v>43312</c:v>
                </c:pt>
                <c:pt idx="6">
                  <c:v>43343</c:v>
                </c:pt>
                <c:pt idx="7">
                  <c:v>43371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43553</c:v>
                </c:pt>
                <c:pt idx="14">
                  <c:v>43585</c:v>
                </c:pt>
                <c:pt idx="15">
                  <c:v>43616</c:v>
                </c:pt>
                <c:pt idx="16">
                  <c:v>43644</c:v>
                </c:pt>
                <c:pt idx="17">
                  <c:v>43677</c:v>
                </c:pt>
                <c:pt idx="18">
                  <c:v>43707</c:v>
                </c:pt>
                <c:pt idx="19">
                  <c:v>43738</c:v>
                </c:pt>
                <c:pt idx="20">
                  <c:v>43769</c:v>
                </c:pt>
                <c:pt idx="21">
                  <c:v>43798</c:v>
                </c:pt>
                <c:pt idx="22">
                  <c:v>43830</c:v>
                </c:pt>
                <c:pt idx="23">
                  <c:v>43861</c:v>
                </c:pt>
                <c:pt idx="24">
                  <c:v>43889</c:v>
                </c:pt>
                <c:pt idx="25">
                  <c:v>43921</c:v>
                </c:pt>
                <c:pt idx="26">
                  <c:v>43951</c:v>
                </c:pt>
                <c:pt idx="27">
                  <c:v>43980</c:v>
                </c:pt>
                <c:pt idx="28">
                  <c:v>44012</c:v>
                </c:pt>
                <c:pt idx="29">
                  <c:v>44043</c:v>
                </c:pt>
                <c:pt idx="30">
                  <c:v>44074</c:v>
                </c:pt>
                <c:pt idx="31">
                  <c:v>44104</c:v>
                </c:pt>
                <c:pt idx="32">
                  <c:v>44134</c:v>
                </c:pt>
                <c:pt idx="33">
                  <c:v>44165</c:v>
                </c:pt>
                <c:pt idx="34">
                  <c:v>44196</c:v>
                </c:pt>
                <c:pt idx="35">
                  <c:v>44225</c:v>
                </c:pt>
                <c:pt idx="36">
                  <c:v>44253</c:v>
                </c:pt>
                <c:pt idx="37">
                  <c:v>44286</c:v>
                </c:pt>
                <c:pt idx="38">
                  <c:v>44316</c:v>
                </c:pt>
                <c:pt idx="39">
                  <c:v>44347</c:v>
                </c:pt>
                <c:pt idx="40">
                  <c:v>44377</c:v>
                </c:pt>
                <c:pt idx="41">
                  <c:v>44407</c:v>
                </c:pt>
                <c:pt idx="42">
                  <c:v>44439</c:v>
                </c:pt>
                <c:pt idx="43">
                  <c:v>44469</c:v>
                </c:pt>
                <c:pt idx="44">
                  <c:v>44498</c:v>
                </c:pt>
                <c:pt idx="45">
                  <c:v>44530</c:v>
                </c:pt>
                <c:pt idx="46">
                  <c:v>44561</c:v>
                </c:pt>
                <c:pt idx="47">
                  <c:v>44592</c:v>
                </c:pt>
                <c:pt idx="48">
                  <c:v>44620</c:v>
                </c:pt>
                <c:pt idx="49">
                  <c:v>44651</c:v>
                </c:pt>
                <c:pt idx="50">
                  <c:v>44680</c:v>
                </c:pt>
                <c:pt idx="51">
                  <c:v>44712</c:v>
                </c:pt>
                <c:pt idx="52">
                  <c:v>44742</c:v>
                </c:pt>
                <c:pt idx="53">
                  <c:v>44771</c:v>
                </c:pt>
                <c:pt idx="54">
                  <c:v>44804</c:v>
                </c:pt>
                <c:pt idx="55">
                  <c:v>44834</c:v>
                </c:pt>
                <c:pt idx="56">
                  <c:v>44865</c:v>
                </c:pt>
                <c:pt idx="57">
                  <c:v>44895</c:v>
                </c:pt>
                <c:pt idx="58">
                  <c:v>44925</c:v>
                </c:pt>
                <c:pt idx="59">
                  <c:v>44957</c:v>
                </c:pt>
                <c:pt idx="60">
                  <c:v>44985</c:v>
                </c:pt>
                <c:pt idx="61">
                  <c:v>45016</c:v>
                </c:pt>
                <c:pt idx="62">
                  <c:v>45044</c:v>
                </c:pt>
                <c:pt idx="63">
                  <c:v>45077</c:v>
                </c:pt>
                <c:pt idx="64">
                  <c:v>45107</c:v>
                </c:pt>
                <c:pt idx="65">
                  <c:v>45138</c:v>
                </c:pt>
                <c:pt idx="66">
                  <c:v>45169</c:v>
                </c:pt>
                <c:pt idx="67">
                  <c:v>45198</c:v>
                </c:pt>
                <c:pt idx="68">
                  <c:v>45230</c:v>
                </c:pt>
                <c:pt idx="69">
                  <c:v>45260</c:v>
                </c:pt>
                <c:pt idx="70">
                  <c:v>45289</c:v>
                </c:pt>
              </c:numCache>
            </c:numRef>
          </c:cat>
          <c:val>
            <c:numRef>
              <c:f>'Q3C &amp; D'!$P$3:$P$73</c:f>
              <c:numCache>
                <c:formatCode>General</c:formatCode>
                <c:ptCount val="71"/>
                <c:pt idx="0">
                  <c:v>-4.110069993631198</c:v>
                </c:pt>
                <c:pt idx="1">
                  <c:v>-2.487341210721207</c:v>
                </c:pt>
                <c:pt idx="2">
                  <c:v>6.1800819495587067</c:v>
                </c:pt>
                <c:pt idx="3">
                  <c:v>2.1860392312252523</c:v>
                </c:pt>
                <c:pt idx="4">
                  <c:v>-0.58411213947362983</c:v>
                </c:pt>
                <c:pt idx="5">
                  <c:v>1.4011307269158253</c:v>
                </c:pt>
                <c:pt idx="6">
                  <c:v>-4.2292151603548405</c:v>
                </c:pt>
                <c:pt idx="7">
                  <c:v>0.98105842862205783</c:v>
                </c:pt>
                <c:pt idx="8">
                  <c:v>-5.2811543995766348</c:v>
                </c:pt>
                <c:pt idx="9">
                  <c:v>-2.1565585780141512</c:v>
                </c:pt>
                <c:pt idx="10">
                  <c:v>-3.7369388751245523</c:v>
                </c:pt>
                <c:pt idx="11">
                  <c:v>3.452964028047766</c:v>
                </c:pt>
                <c:pt idx="12">
                  <c:v>1.4620728590370033</c:v>
                </c:pt>
                <c:pt idx="13">
                  <c:v>2.7847812025138894</c:v>
                </c:pt>
                <c:pt idx="14">
                  <c:v>1.8301210601872753</c:v>
                </c:pt>
                <c:pt idx="15">
                  <c:v>-3.5799523610322228</c:v>
                </c:pt>
                <c:pt idx="16">
                  <c:v>3.5572083633903326</c:v>
                </c:pt>
                <c:pt idx="17">
                  <c:v>2.0875562726169434</c:v>
                </c:pt>
                <c:pt idx="18">
                  <c:v>-5.1944507618550864</c:v>
                </c:pt>
                <c:pt idx="19">
                  <c:v>2.6876093325802373</c:v>
                </c:pt>
                <c:pt idx="20">
                  <c:v>-2.2439182385167746</c:v>
                </c:pt>
                <c:pt idx="21">
                  <c:v>1.2862597280303778</c:v>
                </c:pt>
                <c:pt idx="22">
                  <c:v>2.5744310861257449</c:v>
                </c:pt>
                <c:pt idx="23">
                  <c:v>-3.5169666016703913</c:v>
                </c:pt>
                <c:pt idx="24">
                  <c:v>-10.235945820641929</c:v>
                </c:pt>
                <c:pt idx="25">
                  <c:v>-14.872854252209208</c:v>
                </c:pt>
                <c:pt idx="26">
                  <c:v>3.9525177611652924</c:v>
                </c:pt>
                <c:pt idx="27">
                  <c:v>2.92354144048028</c:v>
                </c:pt>
                <c:pt idx="28">
                  <c:v>1.5201368610053181</c:v>
                </c:pt>
                <c:pt idx="29">
                  <c:v>-4.5108246506723813</c:v>
                </c:pt>
                <c:pt idx="30">
                  <c:v>1.1148343902408022</c:v>
                </c:pt>
                <c:pt idx="31">
                  <c:v>-1.648761057260516</c:v>
                </c:pt>
                <c:pt idx="32">
                  <c:v>-5.045644177416122</c:v>
                </c:pt>
                <c:pt idx="33">
                  <c:v>11.655993841746461</c:v>
                </c:pt>
                <c:pt idx="34">
                  <c:v>3.0592128799297078</c:v>
                </c:pt>
                <c:pt idx="35">
                  <c:v>-0.82268733587211496</c:v>
                </c:pt>
                <c:pt idx="36">
                  <c:v>1.179758809198334</c:v>
                </c:pt>
                <c:pt idx="37">
                  <c:v>3.4898430333704611</c:v>
                </c:pt>
                <c:pt idx="38">
                  <c:v>3.74148430719152</c:v>
                </c:pt>
                <c:pt idx="39">
                  <c:v>0.75228124277420516</c:v>
                </c:pt>
                <c:pt idx="40">
                  <c:v>0.20929534350194925</c:v>
                </c:pt>
                <c:pt idx="41">
                  <c:v>-7.5490899036577422E-2</c:v>
                </c:pt>
                <c:pt idx="42">
                  <c:v>1.2346768115812048</c:v>
                </c:pt>
                <c:pt idx="43">
                  <c:v>-0.46986465477274542</c:v>
                </c:pt>
                <c:pt idx="44">
                  <c:v>2.1069404876689459</c:v>
                </c:pt>
                <c:pt idx="45">
                  <c:v>-2.484003657924045</c:v>
                </c:pt>
                <c:pt idx="46">
                  <c:v>4.5061480833079059</c:v>
                </c:pt>
                <c:pt idx="47">
                  <c:v>1.0461574637688926</c:v>
                </c:pt>
                <c:pt idx="48">
                  <c:v>-0.1311064679185085</c:v>
                </c:pt>
                <c:pt idx="49">
                  <c:v>0.72065358939323099</c:v>
                </c:pt>
                <c:pt idx="50">
                  <c:v>0.30714434874010538</c:v>
                </c:pt>
                <c:pt idx="51">
                  <c:v>0.75985194835620462</c:v>
                </c:pt>
                <c:pt idx="52">
                  <c:v>-6.0341236618372305</c:v>
                </c:pt>
                <c:pt idx="53">
                  <c:v>3.3400150026520889</c:v>
                </c:pt>
                <c:pt idx="54">
                  <c:v>-2.0822126451690166</c:v>
                </c:pt>
                <c:pt idx="55">
                  <c:v>-5.7144347216440252</c:v>
                </c:pt>
                <c:pt idx="56">
                  <c:v>2.6468490399822451</c:v>
                </c:pt>
                <c:pt idx="57">
                  <c:v>6.2793494595730763</c:v>
                </c:pt>
                <c:pt idx="58">
                  <c:v>-1.8989163678251111</c:v>
                </c:pt>
                <c:pt idx="59">
                  <c:v>3.8858868499010013</c:v>
                </c:pt>
                <c:pt idx="60">
                  <c:v>1.0052613852169769</c:v>
                </c:pt>
                <c:pt idx="61">
                  <c:v>-3.5039011373024942</c:v>
                </c:pt>
                <c:pt idx="62">
                  <c:v>2.7221286931277469</c:v>
                </c:pt>
                <c:pt idx="63">
                  <c:v>-5.9373876095879181</c:v>
                </c:pt>
                <c:pt idx="64">
                  <c:v>0.7069097774597719</c:v>
                </c:pt>
                <c:pt idx="65">
                  <c:v>1.7567994124229473</c:v>
                </c:pt>
                <c:pt idx="66">
                  <c:v>-3.8937296023651022</c:v>
                </c:pt>
                <c:pt idx="67">
                  <c:v>1.8003600577936514</c:v>
                </c:pt>
                <c:pt idx="68">
                  <c:v>-4.2763900719186108</c:v>
                </c:pt>
                <c:pt idx="69">
                  <c:v>1.3480321739452013</c:v>
                </c:pt>
                <c:pt idx="70">
                  <c:v>3.2440659510628174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0-4F97-A20D-8C21DFB56272}"/>
            </c:ext>
          </c:extLst>
        </c:ser>
        <c:ser>
          <c:idx val="1"/>
          <c:order val="1"/>
          <c:tx>
            <c:strRef>
              <c:f>'Q3C &amp; D'!$Q$2</c:f>
              <c:strCache>
                <c:ptCount val="1"/>
                <c:pt idx="0">
                  <c:v>Excess Returns HSBA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'Q3C &amp; D'!$O$3:$O$73</c:f>
              <c:numCache>
                <c:formatCode>m/d/yyyy</c:formatCode>
                <c:ptCount val="71"/>
                <c:pt idx="0">
                  <c:v>43159</c:v>
                </c:pt>
                <c:pt idx="1">
                  <c:v>43189</c:v>
                </c:pt>
                <c:pt idx="2">
                  <c:v>43220</c:v>
                </c:pt>
                <c:pt idx="3">
                  <c:v>43251</c:v>
                </c:pt>
                <c:pt idx="4">
                  <c:v>43280</c:v>
                </c:pt>
                <c:pt idx="5">
                  <c:v>43312</c:v>
                </c:pt>
                <c:pt idx="6">
                  <c:v>43343</c:v>
                </c:pt>
                <c:pt idx="7">
                  <c:v>43371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43553</c:v>
                </c:pt>
                <c:pt idx="14">
                  <c:v>43585</c:v>
                </c:pt>
                <c:pt idx="15">
                  <c:v>43616</c:v>
                </c:pt>
                <c:pt idx="16">
                  <c:v>43644</c:v>
                </c:pt>
                <c:pt idx="17">
                  <c:v>43677</c:v>
                </c:pt>
                <c:pt idx="18">
                  <c:v>43707</c:v>
                </c:pt>
                <c:pt idx="19">
                  <c:v>43738</c:v>
                </c:pt>
                <c:pt idx="20">
                  <c:v>43769</c:v>
                </c:pt>
                <c:pt idx="21">
                  <c:v>43798</c:v>
                </c:pt>
                <c:pt idx="22">
                  <c:v>43830</c:v>
                </c:pt>
                <c:pt idx="23">
                  <c:v>43861</c:v>
                </c:pt>
                <c:pt idx="24">
                  <c:v>43889</c:v>
                </c:pt>
                <c:pt idx="25">
                  <c:v>43921</c:v>
                </c:pt>
                <c:pt idx="26">
                  <c:v>43951</c:v>
                </c:pt>
                <c:pt idx="27">
                  <c:v>43980</c:v>
                </c:pt>
                <c:pt idx="28">
                  <c:v>44012</c:v>
                </c:pt>
                <c:pt idx="29">
                  <c:v>44043</c:v>
                </c:pt>
                <c:pt idx="30">
                  <c:v>44074</c:v>
                </c:pt>
                <c:pt idx="31">
                  <c:v>44104</c:v>
                </c:pt>
                <c:pt idx="32">
                  <c:v>44134</c:v>
                </c:pt>
                <c:pt idx="33">
                  <c:v>44165</c:v>
                </c:pt>
                <c:pt idx="34">
                  <c:v>44196</c:v>
                </c:pt>
                <c:pt idx="35">
                  <c:v>44225</c:v>
                </c:pt>
                <c:pt idx="36">
                  <c:v>44253</c:v>
                </c:pt>
                <c:pt idx="37">
                  <c:v>44286</c:v>
                </c:pt>
                <c:pt idx="38">
                  <c:v>44316</c:v>
                </c:pt>
                <c:pt idx="39">
                  <c:v>44347</c:v>
                </c:pt>
                <c:pt idx="40">
                  <c:v>44377</c:v>
                </c:pt>
                <c:pt idx="41">
                  <c:v>44407</c:v>
                </c:pt>
                <c:pt idx="42">
                  <c:v>44439</c:v>
                </c:pt>
                <c:pt idx="43">
                  <c:v>44469</c:v>
                </c:pt>
                <c:pt idx="44">
                  <c:v>44498</c:v>
                </c:pt>
                <c:pt idx="45">
                  <c:v>44530</c:v>
                </c:pt>
                <c:pt idx="46">
                  <c:v>44561</c:v>
                </c:pt>
                <c:pt idx="47">
                  <c:v>44592</c:v>
                </c:pt>
                <c:pt idx="48">
                  <c:v>44620</c:v>
                </c:pt>
                <c:pt idx="49">
                  <c:v>44651</c:v>
                </c:pt>
                <c:pt idx="50">
                  <c:v>44680</c:v>
                </c:pt>
                <c:pt idx="51">
                  <c:v>44712</c:v>
                </c:pt>
                <c:pt idx="52">
                  <c:v>44742</c:v>
                </c:pt>
                <c:pt idx="53">
                  <c:v>44771</c:v>
                </c:pt>
                <c:pt idx="54">
                  <c:v>44804</c:v>
                </c:pt>
                <c:pt idx="55">
                  <c:v>44834</c:v>
                </c:pt>
                <c:pt idx="56">
                  <c:v>44865</c:v>
                </c:pt>
                <c:pt idx="57">
                  <c:v>44895</c:v>
                </c:pt>
                <c:pt idx="58">
                  <c:v>44925</c:v>
                </c:pt>
                <c:pt idx="59">
                  <c:v>44957</c:v>
                </c:pt>
                <c:pt idx="60">
                  <c:v>44985</c:v>
                </c:pt>
                <c:pt idx="61">
                  <c:v>45016</c:v>
                </c:pt>
                <c:pt idx="62">
                  <c:v>45044</c:v>
                </c:pt>
                <c:pt idx="63">
                  <c:v>45077</c:v>
                </c:pt>
                <c:pt idx="64">
                  <c:v>45107</c:v>
                </c:pt>
                <c:pt idx="65">
                  <c:v>45138</c:v>
                </c:pt>
                <c:pt idx="66">
                  <c:v>45169</c:v>
                </c:pt>
                <c:pt idx="67">
                  <c:v>45198</c:v>
                </c:pt>
                <c:pt idx="68">
                  <c:v>45230</c:v>
                </c:pt>
                <c:pt idx="69">
                  <c:v>45260</c:v>
                </c:pt>
                <c:pt idx="70">
                  <c:v>45289</c:v>
                </c:pt>
              </c:numCache>
            </c:numRef>
          </c:cat>
          <c:val>
            <c:numRef>
              <c:f>'Q3C &amp; D'!$Q$3:$Q$73</c:f>
              <c:numCache>
                <c:formatCode>General</c:formatCode>
                <c:ptCount val="71"/>
                <c:pt idx="0">
                  <c:v>-4.6560997803436912</c:v>
                </c:pt>
                <c:pt idx="1">
                  <c:v>-7.5161937304152842</c:v>
                </c:pt>
                <c:pt idx="2">
                  <c:v>8.5958196597758914</c:v>
                </c:pt>
                <c:pt idx="3">
                  <c:v>-0.70215285348090828</c:v>
                </c:pt>
                <c:pt idx="4">
                  <c:v>-1.428546514780997</c:v>
                </c:pt>
                <c:pt idx="5">
                  <c:v>2.6952998024571304</c:v>
                </c:pt>
                <c:pt idx="6">
                  <c:v>-8.8705492399725188</c:v>
                </c:pt>
                <c:pt idx="7">
                  <c:v>7.4458823574181848E-2</c:v>
                </c:pt>
                <c:pt idx="8">
                  <c:v>-3.8478061010439113</c:v>
                </c:pt>
                <c:pt idx="9">
                  <c:v>2.9034421988197185</c:v>
                </c:pt>
                <c:pt idx="10">
                  <c:v>-2.7125464954589056</c:v>
                </c:pt>
                <c:pt idx="11">
                  <c:v>-1.3067108774975518</c:v>
                </c:pt>
                <c:pt idx="12">
                  <c:v>-4.2004490449944862</c:v>
                </c:pt>
                <c:pt idx="13">
                  <c:v>1.6183653323118778</c:v>
                </c:pt>
                <c:pt idx="14">
                  <c:v>6.7293682567331574</c:v>
                </c:pt>
                <c:pt idx="15">
                  <c:v>-3.4143782843940378</c:v>
                </c:pt>
                <c:pt idx="16">
                  <c:v>1.750978969356453</c:v>
                </c:pt>
                <c:pt idx="17">
                  <c:v>-8.9867336816687141E-2</c:v>
                </c:pt>
                <c:pt idx="18">
                  <c:v>-10.534968577855022</c:v>
                </c:pt>
                <c:pt idx="19">
                  <c:v>5.3983837430601405</c:v>
                </c:pt>
                <c:pt idx="20">
                  <c:v>-6.9552591831819193</c:v>
                </c:pt>
                <c:pt idx="21">
                  <c:v>-1.2146327907871801</c:v>
                </c:pt>
                <c:pt idx="22">
                  <c:v>2.6136009920725418</c:v>
                </c:pt>
                <c:pt idx="23">
                  <c:v>-7.0732039913493638</c:v>
                </c:pt>
                <c:pt idx="24">
                  <c:v>-5.241566870234502</c:v>
                </c:pt>
                <c:pt idx="25">
                  <c:v>-14.27889524712268</c:v>
                </c:pt>
                <c:pt idx="26">
                  <c:v>-10.258804757792705</c:v>
                </c:pt>
                <c:pt idx="27">
                  <c:v>-10.243642030624317</c:v>
                </c:pt>
                <c:pt idx="28">
                  <c:v>2.2696999383112093</c:v>
                </c:pt>
                <c:pt idx="29">
                  <c:v>-10.110904398379613</c:v>
                </c:pt>
                <c:pt idx="30">
                  <c:v>-3.579659815084606</c:v>
                </c:pt>
                <c:pt idx="31">
                  <c:v>-9.0785413806673496</c:v>
                </c:pt>
                <c:pt idx="32">
                  <c:v>7.3703757978904241</c:v>
                </c:pt>
                <c:pt idx="33">
                  <c:v>17.930068788265224</c:v>
                </c:pt>
                <c:pt idx="34">
                  <c:v>-2.4458280318080634</c:v>
                </c:pt>
                <c:pt idx="35">
                  <c:v>1.0261686160410699</c:v>
                </c:pt>
                <c:pt idx="36">
                  <c:v>10.753751846005692</c:v>
                </c:pt>
                <c:pt idx="37">
                  <c:v>-0.70555057870937654</c:v>
                </c:pt>
                <c:pt idx="38">
                  <c:v>6.7572313011550227</c:v>
                </c:pt>
                <c:pt idx="39">
                  <c:v>0.54818487850965958</c:v>
                </c:pt>
                <c:pt idx="40">
                  <c:v>-8.7171988076562812</c:v>
                </c:pt>
                <c:pt idx="41">
                  <c:v>-4.8756247578385317</c:v>
                </c:pt>
                <c:pt idx="42">
                  <c:v>-2.8718770024707614</c:v>
                </c:pt>
                <c:pt idx="43">
                  <c:v>0.99062327065748024</c:v>
                </c:pt>
                <c:pt idx="44">
                  <c:v>12.386725067635927</c:v>
                </c:pt>
                <c:pt idx="45">
                  <c:v>-5.1393793280260827</c:v>
                </c:pt>
                <c:pt idx="46">
                  <c:v>6.7577180313646172</c:v>
                </c:pt>
                <c:pt idx="47">
                  <c:v>16.180451376575956</c:v>
                </c:pt>
                <c:pt idx="48">
                  <c:v>-2.54393543288491</c:v>
                </c:pt>
                <c:pt idx="49">
                  <c:v>2.0305810737128946</c:v>
                </c:pt>
                <c:pt idx="50">
                  <c:v>-4.7717652981981651</c:v>
                </c:pt>
                <c:pt idx="51">
                  <c:v>6.0585033229720029</c:v>
                </c:pt>
                <c:pt idx="52">
                  <c:v>0.38753563178395728</c:v>
                </c:pt>
                <c:pt idx="53">
                  <c:v>-4.318400967712857</c:v>
                </c:pt>
                <c:pt idx="54">
                  <c:v>2.7089184397587536</c:v>
                </c:pt>
                <c:pt idx="55">
                  <c:v>-12.570633883109593</c:v>
                </c:pt>
                <c:pt idx="56">
                  <c:v>-4.5973605934244723</c:v>
                </c:pt>
                <c:pt idx="57">
                  <c:v>12.811447357386026</c:v>
                </c:pt>
                <c:pt idx="58">
                  <c:v>0.8862050377583961</c:v>
                </c:pt>
                <c:pt idx="59">
                  <c:v>14.220388183366994</c:v>
                </c:pt>
                <c:pt idx="60">
                  <c:v>6.0343685105310954</c:v>
                </c:pt>
                <c:pt idx="61">
                  <c:v>-14.869592646261282</c:v>
                </c:pt>
                <c:pt idx="62">
                  <c:v>3.9314895347316257</c:v>
                </c:pt>
                <c:pt idx="63">
                  <c:v>2.4749565423485964</c:v>
                </c:pt>
                <c:pt idx="64">
                  <c:v>4.7154692304541559</c:v>
                </c:pt>
                <c:pt idx="65">
                  <c:v>3.4328630993557736</c:v>
                </c:pt>
                <c:pt idx="66">
                  <c:v>-10.745259404073936</c:v>
                </c:pt>
                <c:pt idx="67">
                  <c:v>9.6283234454887907</c:v>
                </c:pt>
                <c:pt idx="68">
                  <c:v>-8.9480336066745583</c:v>
                </c:pt>
                <c:pt idx="69">
                  <c:v>1.2018614520816024</c:v>
                </c:pt>
                <c:pt idx="70">
                  <c:v>4.9618546159106609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0-4F97-A20D-8C21DFB5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249583"/>
        <c:axId val="1918247183"/>
      </c:lineChart>
      <c:catAx>
        <c:axId val="19182495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247183"/>
        <c:crosses val="autoZero"/>
        <c:auto val="0"/>
        <c:lblAlgn val="ctr"/>
        <c:lblOffset val="100"/>
        <c:noMultiLvlLbl val="0"/>
      </c:catAx>
      <c:valAx>
        <c:axId val="191824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24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1268964251238451"/>
          <c:y val="3.2595465045067495E-2"/>
          <c:w val="0.16859543678025052"/>
          <c:h val="0.121023613309920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Fama-French 3</a:t>
            </a:r>
            <a:r>
              <a:rPr lang="en-US" sz="1600" b="1" baseline="0">
                <a:solidFill>
                  <a:schemeClr val="tx1"/>
                </a:solidFill>
              </a:rPr>
              <a:t> Factor Model</a:t>
            </a:r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114044629199672E-2"/>
          <c:y val="9.9884743818703811E-2"/>
          <c:w val="0.93766086015780592"/>
          <c:h val="0.82027032030627056"/>
        </c:manualLayout>
      </c:layout>
      <c:scatterChart>
        <c:scatterStyle val="lineMarker"/>
        <c:varyColors val="0"/>
        <c:ser>
          <c:idx val="0"/>
          <c:order val="0"/>
          <c:tx>
            <c:v>Fama-French Model Regression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Q4B!$L$3:$L$73</c:f>
              <c:numCache>
                <c:formatCode>General</c:formatCode>
                <c:ptCount val="71"/>
                <c:pt idx="0">
                  <c:v>-4.2552933679195819</c:v>
                </c:pt>
                <c:pt idx="1">
                  <c:v>-3.624137594256216</c:v>
                </c:pt>
                <c:pt idx="2">
                  <c:v>5.7326881143711308</c:v>
                </c:pt>
                <c:pt idx="3">
                  <c:v>-3.2830238795104267</c:v>
                </c:pt>
                <c:pt idx="4">
                  <c:v>-2.8490027165609564</c:v>
                </c:pt>
                <c:pt idx="5">
                  <c:v>0.3015605890853687</c:v>
                </c:pt>
                <c:pt idx="6">
                  <c:v>-6.5255206206964562</c:v>
                </c:pt>
                <c:pt idx="7">
                  <c:v>1.7964912451696931</c:v>
                </c:pt>
                <c:pt idx="8">
                  <c:v>-4.0216183885960355</c:v>
                </c:pt>
                <c:pt idx="9">
                  <c:v>-3.3879182803328529</c:v>
                </c:pt>
                <c:pt idx="10">
                  <c:v>-3.0876877247434935</c:v>
                </c:pt>
                <c:pt idx="11">
                  <c:v>1.1832123672750927</c:v>
                </c:pt>
                <c:pt idx="12">
                  <c:v>-1.0166411413178795</c:v>
                </c:pt>
                <c:pt idx="13">
                  <c:v>-1.1741844515628597</c:v>
                </c:pt>
                <c:pt idx="14">
                  <c:v>-0.34808205843567008</c:v>
                </c:pt>
                <c:pt idx="15">
                  <c:v>-4.890361330083838</c:v>
                </c:pt>
                <c:pt idx="16">
                  <c:v>0.25107526247330458</c:v>
                </c:pt>
                <c:pt idx="17">
                  <c:v>0.64957197603848416</c:v>
                </c:pt>
                <c:pt idx="18">
                  <c:v>-6.9402345401980678</c:v>
                </c:pt>
                <c:pt idx="19">
                  <c:v>3.9826192877689701</c:v>
                </c:pt>
                <c:pt idx="20">
                  <c:v>-2.9689698408776146</c:v>
                </c:pt>
                <c:pt idx="21">
                  <c:v>-1.4725459318377201</c:v>
                </c:pt>
                <c:pt idx="22">
                  <c:v>2.2270494624845827</c:v>
                </c:pt>
                <c:pt idx="23">
                  <c:v>-6.2675758688728234</c:v>
                </c:pt>
                <c:pt idx="24">
                  <c:v>-9.3207707872818251</c:v>
                </c:pt>
                <c:pt idx="25">
                  <c:v>-23.075494136523069</c:v>
                </c:pt>
                <c:pt idx="26">
                  <c:v>0.32604359608439948</c:v>
                </c:pt>
                <c:pt idx="27">
                  <c:v>-1.5985007468801178</c:v>
                </c:pt>
                <c:pt idx="28">
                  <c:v>2.2573636314744054</c:v>
                </c:pt>
                <c:pt idx="29">
                  <c:v>-7.7978759739389627</c:v>
                </c:pt>
                <c:pt idx="30">
                  <c:v>-0.40146689703297533</c:v>
                </c:pt>
                <c:pt idx="31">
                  <c:v>-4.9840661735710476</c:v>
                </c:pt>
                <c:pt idx="32">
                  <c:v>-4.2244678473062471</c:v>
                </c:pt>
                <c:pt idx="33">
                  <c:v>19.838172154116872</c:v>
                </c:pt>
                <c:pt idx="34">
                  <c:v>1.5440874241682445</c:v>
                </c:pt>
                <c:pt idx="35">
                  <c:v>-0.90931996455168496</c:v>
                </c:pt>
                <c:pt idx="36">
                  <c:v>6.1555896799707863</c:v>
                </c:pt>
                <c:pt idx="37">
                  <c:v>5.3498904612595339</c:v>
                </c:pt>
                <c:pt idx="38">
                  <c:v>0.18475287947066965</c:v>
                </c:pt>
                <c:pt idx="39">
                  <c:v>1.9594059797688126</c:v>
                </c:pt>
                <c:pt idx="40">
                  <c:v>-2.8389033277233811</c:v>
                </c:pt>
                <c:pt idx="41">
                  <c:v>-3.0763925605184275</c:v>
                </c:pt>
                <c:pt idx="42">
                  <c:v>-5.8686380170017705E-2</c:v>
                </c:pt>
                <c:pt idx="43">
                  <c:v>3.1512744377786421</c:v>
                </c:pt>
                <c:pt idx="44">
                  <c:v>0.40864329703544966</c:v>
                </c:pt>
                <c:pt idx="45">
                  <c:v>-4.4204172284590868</c:v>
                </c:pt>
                <c:pt idx="46">
                  <c:v>4.873279181035727</c:v>
                </c:pt>
                <c:pt idx="47">
                  <c:v>10.851038289799053</c:v>
                </c:pt>
                <c:pt idx="48">
                  <c:v>-0.27219082366649661</c:v>
                </c:pt>
                <c:pt idx="49">
                  <c:v>0.32631153817609798</c:v>
                </c:pt>
                <c:pt idx="50">
                  <c:v>1.4082221616415251</c:v>
                </c:pt>
                <c:pt idx="51">
                  <c:v>4.1721773495319878</c:v>
                </c:pt>
                <c:pt idx="52">
                  <c:v>-8.4822226637417018</c:v>
                </c:pt>
                <c:pt idx="53">
                  <c:v>-4.3468163977719909</c:v>
                </c:pt>
                <c:pt idx="54">
                  <c:v>1.2088623115720125</c:v>
                </c:pt>
                <c:pt idx="55">
                  <c:v>-6.2993574210771097</c:v>
                </c:pt>
                <c:pt idx="56">
                  <c:v>1.9220573011081745</c:v>
                </c:pt>
                <c:pt idx="57">
                  <c:v>1.2544766580917317</c:v>
                </c:pt>
                <c:pt idx="58">
                  <c:v>-1.6837173099499365</c:v>
                </c:pt>
                <c:pt idx="59">
                  <c:v>0.77359503085580616</c:v>
                </c:pt>
                <c:pt idx="60">
                  <c:v>0.69488566862235901</c:v>
                </c:pt>
                <c:pt idx="61">
                  <c:v>-12.739965873171862</c:v>
                </c:pt>
                <c:pt idx="62">
                  <c:v>-0.45106024666970312</c:v>
                </c:pt>
                <c:pt idx="63">
                  <c:v>-9.4275208529927745</c:v>
                </c:pt>
                <c:pt idx="64">
                  <c:v>-1.8743365461719383</c:v>
                </c:pt>
                <c:pt idx="65">
                  <c:v>-0.26873654848977502</c:v>
                </c:pt>
                <c:pt idx="66">
                  <c:v>-6.066780958826226</c:v>
                </c:pt>
                <c:pt idx="67">
                  <c:v>0.10558066667474053</c:v>
                </c:pt>
                <c:pt idx="68">
                  <c:v>-7.3585130262153466</c:v>
                </c:pt>
                <c:pt idx="69">
                  <c:v>-3.9733068169214771</c:v>
                </c:pt>
                <c:pt idx="70">
                  <c:v>-1.3694547991108648</c:v>
                </c:pt>
              </c:numCache>
            </c:numRef>
          </c:xVal>
          <c:yVal>
            <c:numRef>
              <c:f>Q4B!$H$3:$H$73</c:f>
              <c:numCache>
                <c:formatCode>General</c:formatCode>
                <c:ptCount val="71"/>
                <c:pt idx="0">
                  <c:v>-4.8116941818665957</c:v>
                </c:pt>
                <c:pt idx="1">
                  <c:v>-7.6115941988565119</c:v>
                </c:pt>
                <c:pt idx="2">
                  <c:v>8.565132551848512</c:v>
                </c:pt>
                <c:pt idx="3">
                  <c:v>-1.120703887510333</c:v>
                </c:pt>
                <c:pt idx="4">
                  <c:v>-1.9158551207327195</c:v>
                </c:pt>
                <c:pt idx="5">
                  <c:v>2.1549856479527163</c:v>
                </c:pt>
                <c:pt idx="6">
                  <c:v>-9.1655804243668761</c:v>
                </c:pt>
                <c:pt idx="7">
                  <c:v>-0.58545074002093322</c:v>
                </c:pt>
                <c:pt idx="8">
                  <c:v>-4.430527620185126</c:v>
                </c:pt>
                <c:pt idx="9">
                  <c:v>2.2832183284230076</c:v>
                </c:pt>
                <c:pt idx="10">
                  <c:v>-3.3192985097094656</c:v>
                </c:pt>
                <c:pt idx="11">
                  <c:v>-1.9846671819446591</c:v>
                </c:pt>
                <c:pt idx="12">
                  <c:v>-4.6194944435748946</c:v>
                </c:pt>
                <c:pt idx="13">
                  <c:v>0.92585103605808061</c:v>
                </c:pt>
                <c:pt idx="14">
                  <c:v>6.2851137493983753</c:v>
                </c:pt>
                <c:pt idx="15">
                  <c:v>-4.0288563933443262</c:v>
                </c:pt>
                <c:pt idx="16">
                  <c:v>1.0891737715082863</c:v>
                </c:pt>
                <c:pt idx="17">
                  <c:v>-0.74344603440400847</c:v>
                </c:pt>
                <c:pt idx="18">
                  <c:v>-10.681657682351158</c:v>
                </c:pt>
                <c:pt idx="19">
                  <c:v>4.8517977680081241</c:v>
                </c:pt>
                <c:pt idx="20">
                  <c:v>-7.4142625680435508</c:v>
                </c:pt>
                <c:pt idx="21">
                  <c:v>-1.8542281303602137</c:v>
                </c:pt>
                <c:pt idx="22">
                  <c:v>2.018923477355548</c:v>
                </c:pt>
                <c:pt idx="23">
                  <c:v>-7.4707930393647608</c:v>
                </c:pt>
                <c:pt idx="24">
                  <c:v>-5.6931797752808961</c:v>
                </c:pt>
                <c:pt idx="25">
                  <c:v>-13.457521855315896</c:v>
                </c:pt>
                <c:pt idx="26">
                  <c:v>-9.8583318657127137</c:v>
                </c:pt>
                <c:pt idx="27">
                  <c:v>-9.7947073170731667</c:v>
                </c:pt>
                <c:pt idx="28">
                  <c:v>2.2846765738989459</c:v>
                </c:pt>
                <c:pt idx="29">
                  <c:v>-9.6433687268885446</c:v>
                </c:pt>
                <c:pt idx="30">
                  <c:v>-3.4593325540619553</c:v>
                </c:pt>
                <c:pt idx="31">
                  <c:v>-8.6878736937755505</c:v>
                </c:pt>
                <c:pt idx="32">
                  <c:v>7.6861077943615292</c:v>
                </c:pt>
                <c:pt idx="33">
                  <c:v>19.736176089970726</c:v>
                </c:pt>
                <c:pt idx="34">
                  <c:v>-2.3601204121055961</c:v>
                </c:pt>
                <c:pt idx="35">
                  <c:v>1.053431173287575</c:v>
                </c:pt>
                <c:pt idx="36">
                  <c:v>11.365057478772041</c:v>
                </c:pt>
                <c:pt idx="37">
                  <c:v>-0.69389488503050212</c:v>
                </c:pt>
                <c:pt idx="38">
                  <c:v>6.9543289224952796</c:v>
                </c:pt>
                <c:pt idx="39">
                  <c:v>0.5231201413427562</c:v>
                </c:pt>
                <c:pt idx="40">
                  <c:v>-8.3711453986382605</c:v>
                </c:pt>
                <c:pt idx="41">
                  <c:v>-4.7807697100407429</c:v>
                </c:pt>
                <c:pt idx="42">
                  <c:v>-2.8365447226066172</c:v>
                </c:pt>
                <c:pt idx="43">
                  <c:v>0.9808928016571784</c:v>
                </c:pt>
                <c:pt idx="44">
                  <c:v>13.147616587616969</c:v>
                </c:pt>
                <c:pt idx="45">
                  <c:v>-4.9229875424688503</c:v>
                </c:pt>
                <c:pt idx="46">
                  <c:v>7.0350036961964841</c:v>
                </c:pt>
                <c:pt idx="47">
                  <c:v>17.248236152903164</c:v>
                </c:pt>
                <c:pt idx="48">
                  <c:v>-3.0529878695981805</c:v>
                </c:pt>
                <c:pt idx="49">
                  <c:v>1.54171745044694</c:v>
                </c:pt>
                <c:pt idx="50">
                  <c:v>-5.5019813475447217</c:v>
                </c:pt>
                <c:pt idx="51">
                  <c:v>5.4455587472571283</c:v>
                </c:pt>
                <c:pt idx="52">
                  <c:v>-0.70119512195121536</c:v>
                </c:pt>
                <c:pt idx="53">
                  <c:v>-5.8118722927557833</c:v>
                </c:pt>
                <c:pt idx="54">
                  <c:v>0.68145882810977376</c:v>
                </c:pt>
                <c:pt idx="55">
                  <c:v>-14.111105900151276</c:v>
                </c:pt>
                <c:pt idx="56">
                  <c:v>-6.9579058420714741</c:v>
                </c:pt>
                <c:pt idx="57">
                  <c:v>10.976368879946339</c:v>
                </c:pt>
                <c:pt idx="58">
                  <c:v>-2.2318369629193526</c:v>
                </c:pt>
                <c:pt idx="59">
                  <c:v>11.829632926119825</c:v>
                </c:pt>
                <c:pt idx="60">
                  <c:v>2.5957699530516511</c:v>
                </c:pt>
                <c:pt idx="61">
                  <c:v>-17.713789175582122</c:v>
                </c:pt>
                <c:pt idx="62">
                  <c:v>7.2209568855721606E-2</c:v>
                </c:pt>
                <c:pt idx="63">
                  <c:v>-1.8165782502614074</c:v>
                </c:pt>
                <c:pt idx="64">
                  <c:v>8.365791701948222E-2</c:v>
                </c:pt>
                <c:pt idx="65">
                  <c:v>-1.4161076081711585</c:v>
                </c:pt>
                <c:pt idx="66">
                  <c:v>-15.235740522976936</c:v>
                </c:pt>
                <c:pt idx="67">
                  <c:v>5.2545251243354398</c:v>
                </c:pt>
                <c:pt idx="68">
                  <c:v>-13.434303302837652</c:v>
                </c:pt>
                <c:pt idx="69">
                  <c:v>-3.6154330575721643</c:v>
                </c:pt>
                <c:pt idx="70">
                  <c:v>0.30325128716159711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50-4067-8E57-3AD7FE8B5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10655"/>
        <c:axId val="23908735"/>
      </c:scatterChart>
      <c:valAx>
        <c:axId val="2391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Predicted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Excess Returns for HSBA for each month 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65506278967955611"/>
              <c:y val="0.93808702601295979"/>
            </c:manualLayout>
          </c:layout>
          <c:overlay val="0"/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8735"/>
        <c:crosses val="autoZero"/>
        <c:crossBetween val="midCat"/>
      </c:valAx>
      <c:valAx>
        <c:axId val="239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Excess Returns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HSBA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9.0651261503906806E-3"/>
              <c:y val="7.5483358928788977E-2"/>
            </c:manualLayout>
          </c:layout>
          <c:overlay val="0"/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Last Price 2024-2025</a:t>
            </a:r>
          </a:p>
        </c:rich>
      </c:tx>
      <c:overlay val="0"/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'Shell PLC US Equity '!$B$1</c:f>
              <c:strCache>
                <c:ptCount val="1"/>
                <c:pt idx="0">
                  <c:v>Last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'Shell PLC US Equity '!$A$2:$A$255</c:f>
              <c:numCache>
                <c:formatCode>m/d/yyyy</c:formatCode>
                <c:ptCount val="254"/>
                <c:pt idx="0">
                  <c:v>45379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45390</c:v>
                </c:pt>
                <c:pt idx="6">
                  <c:v>45391</c:v>
                </c:pt>
                <c:pt idx="7">
                  <c:v>45392</c:v>
                </c:pt>
                <c:pt idx="8">
                  <c:v>45393</c:v>
                </c:pt>
                <c:pt idx="9">
                  <c:v>45394</c:v>
                </c:pt>
                <c:pt idx="10">
                  <c:v>45397</c:v>
                </c:pt>
                <c:pt idx="11">
                  <c:v>45398</c:v>
                </c:pt>
                <c:pt idx="12">
                  <c:v>45399</c:v>
                </c:pt>
                <c:pt idx="13">
                  <c:v>45400</c:v>
                </c:pt>
                <c:pt idx="14">
                  <c:v>45401</c:v>
                </c:pt>
                <c:pt idx="15">
                  <c:v>45404</c:v>
                </c:pt>
                <c:pt idx="16">
                  <c:v>45405</c:v>
                </c:pt>
                <c:pt idx="17">
                  <c:v>45406</c:v>
                </c:pt>
                <c:pt idx="18">
                  <c:v>45407</c:v>
                </c:pt>
                <c:pt idx="19">
                  <c:v>45408</c:v>
                </c:pt>
                <c:pt idx="20">
                  <c:v>45411</c:v>
                </c:pt>
                <c:pt idx="21">
                  <c:v>45412</c:v>
                </c:pt>
                <c:pt idx="22">
                  <c:v>45413</c:v>
                </c:pt>
                <c:pt idx="23">
                  <c:v>45414</c:v>
                </c:pt>
                <c:pt idx="24">
                  <c:v>45415</c:v>
                </c:pt>
                <c:pt idx="25">
                  <c:v>45419</c:v>
                </c:pt>
                <c:pt idx="26">
                  <c:v>45420</c:v>
                </c:pt>
                <c:pt idx="27">
                  <c:v>45421</c:v>
                </c:pt>
                <c:pt idx="28">
                  <c:v>45422</c:v>
                </c:pt>
                <c:pt idx="29">
                  <c:v>45425</c:v>
                </c:pt>
                <c:pt idx="30">
                  <c:v>45426</c:v>
                </c:pt>
                <c:pt idx="31">
                  <c:v>45427</c:v>
                </c:pt>
                <c:pt idx="32">
                  <c:v>45428</c:v>
                </c:pt>
                <c:pt idx="33">
                  <c:v>45429</c:v>
                </c:pt>
                <c:pt idx="34">
                  <c:v>45432</c:v>
                </c:pt>
                <c:pt idx="35">
                  <c:v>45433</c:v>
                </c:pt>
                <c:pt idx="36">
                  <c:v>45434</c:v>
                </c:pt>
                <c:pt idx="37">
                  <c:v>45435</c:v>
                </c:pt>
                <c:pt idx="38">
                  <c:v>45436</c:v>
                </c:pt>
                <c:pt idx="39">
                  <c:v>45440</c:v>
                </c:pt>
                <c:pt idx="40">
                  <c:v>45441</c:v>
                </c:pt>
                <c:pt idx="41">
                  <c:v>45442</c:v>
                </c:pt>
                <c:pt idx="42">
                  <c:v>45443</c:v>
                </c:pt>
                <c:pt idx="43">
                  <c:v>45446</c:v>
                </c:pt>
                <c:pt idx="44">
                  <c:v>45447</c:v>
                </c:pt>
                <c:pt idx="45">
                  <c:v>45448</c:v>
                </c:pt>
                <c:pt idx="46">
                  <c:v>45449</c:v>
                </c:pt>
                <c:pt idx="47">
                  <c:v>45450</c:v>
                </c:pt>
                <c:pt idx="48">
                  <c:v>45453</c:v>
                </c:pt>
                <c:pt idx="49">
                  <c:v>45454</c:v>
                </c:pt>
                <c:pt idx="50">
                  <c:v>45455</c:v>
                </c:pt>
                <c:pt idx="51">
                  <c:v>45456</c:v>
                </c:pt>
                <c:pt idx="52">
                  <c:v>45457</c:v>
                </c:pt>
                <c:pt idx="53">
                  <c:v>45460</c:v>
                </c:pt>
                <c:pt idx="54">
                  <c:v>45461</c:v>
                </c:pt>
                <c:pt idx="55">
                  <c:v>45462</c:v>
                </c:pt>
                <c:pt idx="56">
                  <c:v>45463</c:v>
                </c:pt>
                <c:pt idx="57">
                  <c:v>45464</c:v>
                </c:pt>
                <c:pt idx="58">
                  <c:v>45467</c:v>
                </c:pt>
                <c:pt idx="59">
                  <c:v>45468</c:v>
                </c:pt>
                <c:pt idx="60">
                  <c:v>45469</c:v>
                </c:pt>
                <c:pt idx="61">
                  <c:v>45470</c:v>
                </c:pt>
                <c:pt idx="62">
                  <c:v>45471</c:v>
                </c:pt>
                <c:pt idx="63">
                  <c:v>45474</c:v>
                </c:pt>
                <c:pt idx="64">
                  <c:v>45475</c:v>
                </c:pt>
                <c:pt idx="65">
                  <c:v>45476</c:v>
                </c:pt>
                <c:pt idx="66">
                  <c:v>45477</c:v>
                </c:pt>
                <c:pt idx="67">
                  <c:v>45478</c:v>
                </c:pt>
                <c:pt idx="68">
                  <c:v>45481</c:v>
                </c:pt>
                <c:pt idx="69">
                  <c:v>45482</c:v>
                </c:pt>
                <c:pt idx="70">
                  <c:v>45483</c:v>
                </c:pt>
                <c:pt idx="71">
                  <c:v>45484</c:v>
                </c:pt>
                <c:pt idx="72">
                  <c:v>45485</c:v>
                </c:pt>
                <c:pt idx="73">
                  <c:v>45488</c:v>
                </c:pt>
                <c:pt idx="74">
                  <c:v>45489</c:v>
                </c:pt>
                <c:pt idx="75">
                  <c:v>45490</c:v>
                </c:pt>
                <c:pt idx="76">
                  <c:v>45491</c:v>
                </c:pt>
                <c:pt idx="77">
                  <c:v>45492</c:v>
                </c:pt>
                <c:pt idx="78">
                  <c:v>45495</c:v>
                </c:pt>
                <c:pt idx="79">
                  <c:v>45496</c:v>
                </c:pt>
                <c:pt idx="80">
                  <c:v>45497</c:v>
                </c:pt>
                <c:pt idx="81">
                  <c:v>45498</c:v>
                </c:pt>
                <c:pt idx="82">
                  <c:v>45499</c:v>
                </c:pt>
                <c:pt idx="83">
                  <c:v>45502</c:v>
                </c:pt>
                <c:pt idx="84">
                  <c:v>45503</c:v>
                </c:pt>
                <c:pt idx="85">
                  <c:v>45504</c:v>
                </c:pt>
                <c:pt idx="86">
                  <c:v>45505</c:v>
                </c:pt>
                <c:pt idx="87">
                  <c:v>45506</c:v>
                </c:pt>
                <c:pt idx="88">
                  <c:v>45509</c:v>
                </c:pt>
                <c:pt idx="89">
                  <c:v>45510</c:v>
                </c:pt>
                <c:pt idx="90">
                  <c:v>45511</c:v>
                </c:pt>
                <c:pt idx="91">
                  <c:v>45512</c:v>
                </c:pt>
                <c:pt idx="92">
                  <c:v>45513</c:v>
                </c:pt>
                <c:pt idx="93">
                  <c:v>45516</c:v>
                </c:pt>
                <c:pt idx="94">
                  <c:v>45517</c:v>
                </c:pt>
                <c:pt idx="95">
                  <c:v>45518</c:v>
                </c:pt>
                <c:pt idx="96">
                  <c:v>45519</c:v>
                </c:pt>
                <c:pt idx="97">
                  <c:v>45520</c:v>
                </c:pt>
                <c:pt idx="98">
                  <c:v>45523</c:v>
                </c:pt>
                <c:pt idx="99">
                  <c:v>45524</c:v>
                </c:pt>
                <c:pt idx="100">
                  <c:v>45525</c:v>
                </c:pt>
                <c:pt idx="101">
                  <c:v>45526</c:v>
                </c:pt>
                <c:pt idx="102">
                  <c:v>45527</c:v>
                </c:pt>
                <c:pt idx="103">
                  <c:v>45531</c:v>
                </c:pt>
                <c:pt idx="104">
                  <c:v>45532</c:v>
                </c:pt>
                <c:pt idx="105">
                  <c:v>45533</c:v>
                </c:pt>
                <c:pt idx="106">
                  <c:v>45534</c:v>
                </c:pt>
                <c:pt idx="107">
                  <c:v>45537</c:v>
                </c:pt>
                <c:pt idx="108">
                  <c:v>45538</c:v>
                </c:pt>
                <c:pt idx="109">
                  <c:v>45539</c:v>
                </c:pt>
                <c:pt idx="110">
                  <c:v>45540</c:v>
                </c:pt>
                <c:pt idx="111">
                  <c:v>45541</c:v>
                </c:pt>
                <c:pt idx="112">
                  <c:v>45544</c:v>
                </c:pt>
                <c:pt idx="113">
                  <c:v>45545</c:v>
                </c:pt>
                <c:pt idx="114">
                  <c:v>45546</c:v>
                </c:pt>
                <c:pt idx="115">
                  <c:v>45547</c:v>
                </c:pt>
                <c:pt idx="116">
                  <c:v>45548</c:v>
                </c:pt>
                <c:pt idx="117">
                  <c:v>45551</c:v>
                </c:pt>
                <c:pt idx="118">
                  <c:v>45552</c:v>
                </c:pt>
                <c:pt idx="119">
                  <c:v>45553</c:v>
                </c:pt>
                <c:pt idx="120">
                  <c:v>45554</c:v>
                </c:pt>
                <c:pt idx="121">
                  <c:v>45555</c:v>
                </c:pt>
                <c:pt idx="122">
                  <c:v>45558</c:v>
                </c:pt>
                <c:pt idx="123">
                  <c:v>45559</c:v>
                </c:pt>
                <c:pt idx="124">
                  <c:v>45560</c:v>
                </c:pt>
                <c:pt idx="125">
                  <c:v>45561</c:v>
                </c:pt>
                <c:pt idx="126">
                  <c:v>45562</c:v>
                </c:pt>
                <c:pt idx="127">
                  <c:v>45565</c:v>
                </c:pt>
                <c:pt idx="128">
                  <c:v>45566</c:v>
                </c:pt>
                <c:pt idx="129">
                  <c:v>45567</c:v>
                </c:pt>
                <c:pt idx="130">
                  <c:v>45568</c:v>
                </c:pt>
                <c:pt idx="131">
                  <c:v>45569</c:v>
                </c:pt>
                <c:pt idx="132">
                  <c:v>45572</c:v>
                </c:pt>
                <c:pt idx="133">
                  <c:v>45573</c:v>
                </c:pt>
                <c:pt idx="134">
                  <c:v>45574</c:v>
                </c:pt>
                <c:pt idx="135">
                  <c:v>45575</c:v>
                </c:pt>
                <c:pt idx="136">
                  <c:v>45576</c:v>
                </c:pt>
                <c:pt idx="137">
                  <c:v>45579</c:v>
                </c:pt>
                <c:pt idx="138">
                  <c:v>45580</c:v>
                </c:pt>
                <c:pt idx="139">
                  <c:v>45581</c:v>
                </c:pt>
                <c:pt idx="140">
                  <c:v>45582</c:v>
                </c:pt>
                <c:pt idx="141">
                  <c:v>45583</c:v>
                </c:pt>
                <c:pt idx="142">
                  <c:v>45586</c:v>
                </c:pt>
                <c:pt idx="143">
                  <c:v>45587</c:v>
                </c:pt>
                <c:pt idx="144">
                  <c:v>45588</c:v>
                </c:pt>
                <c:pt idx="145">
                  <c:v>45589</c:v>
                </c:pt>
                <c:pt idx="146">
                  <c:v>45590</c:v>
                </c:pt>
                <c:pt idx="147">
                  <c:v>45593</c:v>
                </c:pt>
                <c:pt idx="148">
                  <c:v>45594</c:v>
                </c:pt>
                <c:pt idx="149">
                  <c:v>45595</c:v>
                </c:pt>
                <c:pt idx="150">
                  <c:v>45596</c:v>
                </c:pt>
                <c:pt idx="151">
                  <c:v>45597</c:v>
                </c:pt>
                <c:pt idx="152">
                  <c:v>45600</c:v>
                </c:pt>
                <c:pt idx="153">
                  <c:v>45601</c:v>
                </c:pt>
                <c:pt idx="154">
                  <c:v>45602</c:v>
                </c:pt>
                <c:pt idx="155">
                  <c:v>45603</c:v>
                </c:pt>
                <c:pt idx="156">
                  <c:v>45604</c:v>
                </c:pt>
                <c:pt idx="157">
                  <c:v>45607</c:v>
                </c:pt>
                <c:pt idx="158">
                  <c:v>45608</c:v>
                </c:pt>
                <c:pt idx="159">
                  <c:v>45609</c:v>
                </c:pt>
                <c:pt idx="160">
                  <c:v>45610</c:v>
                </c:pt>
                <c:pt idx="161">
                  <c:v>45611</c:v>
                </c:pt>
                <c:pt idx="162">
                  <c:v>45614</c:v>
                </c:pt>
                <c:pt idx="163">
                  <c:v>45615</c:v>
                </c:pt>
                <c:pt idx="164">
                  <c:v>45616</c:v>
                </c:pt>
                <c:pt idx="165">
                  <c:v>45617</c:v>
                </c:pt>
                <c:pt idx="166">
                  <c:v>45618</c:v>
                </c:pt>
                <c:pt idx="167">
                  <c:v>45621</c:v>
                </c:pt>
                <c:pt idx="168">
                  <c:v>45622</c:v>
                </c:pt>
                <c:pt idx="169">
                  <c:v>45623</c:v>
                </c:pt>
                <c:pt idx="170">
                  <c:v>45624</c:v>
                </c:pt>
                <c:pt idx="171">
                  <c:v>45625</c:v>
                </c:pt>
                <c:pt idx="172">
                  <c:v>45628</c:v>
                </c:pt>
                <c:pt idx="173">
                  <c:v>45629</c:v>
                </c:pt>
                <c:pt idx="174">
                  <c:v>45630</c:v>
                </c:pt>
                <c:pt idx="175">
                  <c:v>45631</c:v>
                </c:pt>
                <c:pt idx="176">
                  <c:v>45632</c:v>
                </c:pt>
                <c:pt idx="177">
                  <c:v>45635</c:v>
                </c:pt>
                <c:pt idx="178">
                  <c:v>45636</c:v>
                </c:pt>
                <c:pt idx="179">
                  <c:v>45637</c:v>
                </c:pt>
                <c:pt idx="180">
                  <c:v>45638</c:v>
                </c:pt>
                <c:pt idx="181">
                  <c:v>45639</c:v>
                </c:pt>
                <c:pt idx="182">
                  <c:v>45642</c:v>
                </c:pt>
                <c:pt idx="183">
                  <c:v>45643</c:v>
                </c:pt>
                <c:pt idx="184">
                  <c:v>45644</c:v>
                </c:pt>
                <c:pt idx="185">
                  <c:v>45645</c:v>
                </c:pt>
                <c:pt idx="186">
                  <c:v>45646</c:v>
                </c:pt>
                <c:pt idx="187">
                  <c:v>45649</c:v>
                </c:pt>
                <c:pt idx="188">
                  <c:v>45650</c:v>
                </c:pt>
                <c:pt idx="189">
                  <c:v>45653</c:v>
                </c:pt>
                <c:pt idx="190">
                  <c:v>45656</c:v>
                </c:pt>
                <c:pt idx="191">
                  <c:v>45657</c:v>
                </c:pt>
                <c:pt idx="192">
                  <c:v>45659</c:v>
                </c:pt>
                <c:pt idx="193">
                  <c:v>45660</c:v>
                </c:pt>
                <c:pt idx="194">
                  <c:v>45663</c:v>
                </c:pt>
                <c:pt idx="195">
                  <c:v>45664</c:v>
                </c:pt>
                <c:pt idx="196">
                  <c:v>45665</c:v>
                </c:pt>
                <c:pt idx="197">
                  <c:v>45666</c:v>
                </c:pt>
                <c:pt idx="198">
                  <c:v>45667</c:v>
                </c:pt>
                <c:pt idx="199">
                  <c:v>45670</c:v>
                </c:pt>
                <c:pt idx="200">
                  <c:v>45671</c:v>
                </c:pt>
                <c:pt idx="201">
                  <c:v>45672</c:v>
                </c:pt>
                <c:pt idx="202">
                  <c:v>45673</c:v>
                </c:pt>
                <c:pt idx="203">
                  <c:v>45674</c:v>
                </c:pt>
                <c:pt idx="204">
                  <c:v>45677</c:v>
                </c:pt>
                <c:pt idx="205">
                  <c:v>45678</c:v>
                </c:pt>
                <c:pt idx="206">
                  <c:v>45679</c:v>
                </c:pt>
                <c:pt idx="207">
                  <c:v>45680</c:v>
                </c:pt>
                <c:pt idx="208">
                  <c:v>45681</c:v>
                </c:pt>
                <c:pt idx="209">
                  <c:v>45684</c:v>
                </c:pt>
                <c:pt idx="210">
                  <c:v>45685</c:v>
                </c:pt>
                <c:pt idx="211">
                  <c:v>45686</c:v>
                </c:pt>
                <c:pt idx="212">
                  <c:v>45687</c:v>
                </c:pt>
                <c:pt idx="213">
                  <c:v>45688</c:v>
                </c:pt>
                <c:pt idx="214">
                  <c:v>45691</c:v>
                </c:pt>
                <c:pt idx="215">
                  <c:v>45692</c:v>
                </c:pt>
                <c:pt idx="216">
                  <c:v>45693</c:v>
                </c:pt>
                <c:pt idx="217">
                  <c:v>45694</c:v>
                </c:pt>
                <c:pt idx="218">
                  <c:v>45695</c:v>
                </c:pt>
                <c:pt idx="219">
                  <c:v>45698</c:v>
                </c:pt>
                <c:pt idx="220">
                  <c:v>45699</c:v>
                </c:pt>
                <c:pt idx="221">
                  <c:v>45700</c:v>
                </c:pt>
                <c:pt idx="222">
                  <c:v>45701</c:v>
                </c:pt>
                <c:pt idx="223">
                  <c:v>45702</c:v>
                </c:pt>
                <c:pt idx="224">
                  <c:v>45705</c:v>
                </c:pt>
                <c:pt idx="225">
                  <c:v>45706</c:v>
                </c:pt>
                <c:pt idx="226">
                  <c:v>45707</c:v>
                </c:pt>
                <c:pt idx="227">
                  <c:v>45708</c:v>
                </c:pt>
                <c:pt idx="228">
                  <c:v>45709</c:v>
                </c:pt>
                <c:pt idx="229">
                  <c:v>45712</c:v>
                </c:pt>
                <c:pt idx="230">
                  <c:v>45713</c:v>
                </c:pt>
                <c:pt idx="231">
                  <c:v>45714</c:v>
                </c:pt>
                <c:pt idx="232">
                  <c:v>45715</c:v>
                </c:pt>
                <c:pt idx="233">
                  <c:v>45716</c:v>
                </c:pt>
                <c:pt idx="234">
                  <c:v>45719</c:v>
                </c:pt>
                <c:pt idx="235">
                  <c:v>45720</c:v>
                </c:pt>
                <c:pt idx="236">
                  <c:v>45721</c:v>
                </c:pt>
                <c:pt idx="237">
                  <c:v>45722</c:v>
                </c:pt>
                <c:pt idx="238">
                  <c:v>45723</c:v>
                </c:pt>
                <c:pt idx="239">
                  <c:v>45726</c:v>
                </c:pt>
                <c:pt idx="240">
                  <c:v>45727</c:v>
                </c:pt>
                <c:pt idx="241">
                  <c:v>45728</c:v>
                </c:pt>
                <c:pt idx="242">
                  <c:v>45729</c:v>
                </c:pt>
                <c:pt idx="243">
                  <c:v>45730</c:v>
                </c:pt>
                <c:pt idx="244">
                  <c:v>45733</c:v>
                </c:pt>
                <c:pt idx="245">
                  <c:v>45734</c:v>
                </c:pt>
                <c:pt idx="246">
                  <c:v>45735</c:v>
                </c:pt>
                <c:pt idx="247">
                  <c:v>45736</c:v>
                </c:pt>
                <c:pt idx="248">
                  <c:v>45737</c:v>
                </c:pt>
                <c:pt idx="249">
                  <c:v>45740</c:v>
                </c:pt>
                <c:pt idx="250">
                  <c:v>45741</c:v>
                </c:pt>
                <c:pt idx="251">
                  <c:v>45742</c:v>
                </c:pt>
                <c:pt idx="252">
                  <c:v>45743</c:v>
                </c:pt>
                <c:pt idx="253">
                  <c:v>45744</c:v>
                </c:pt>
              </c:numCache>
            </c:numRef>
          </c:cat>
          <c:val>
            <c:numRef>
              <c:f>'Shell PLC US Equity '!$B$2:$B$255</c:f>
              <c:numCache>
                <c:formatCode>General</c:formatCode>
                <c:ptCount val="254"/>
                <c:pt idx="0">
                  <c:v>2625</c:v>
                </c:pt>
                <c:pt idx="1">
                  <c:v>2717</c:v>
                </c:pt>
                <c:pt idx="2">
                  <c:v>2747.5</c:v>
                </c:pt>
                <c:pt idx="3">
                  <c:v>2764</c:v>
                </c:pt>
                <c:pt idx="4">
                  <c:v>2780</c:v>
                </c:pt>
                <c:pt idx="5">
                  <c:v>2814</c:v>
                </c:pt>
                <c:pt idx="6">
                  <c:v>2828.5</c:v>
                </c:pt>
                <c:pt idx="7">
                  <c:v>2869</c:v>
                </c:pt>
                <c:pt idx="8">
                  <c:v>2857</c:v>
                </c:pt>
                <c:pt idx="9">
                  <c:v>2937</c:v>
                </c:pt>
                <c:pt idx="10">
                  <c:v>2889.5</c:v>
                </c:pt>
                <c:pt idx="11">
                  <c:v>2834.5</c:v>
                </c:pt>
                <c:pt idx="12">
                  <c:v>2846</c:v>
                </c:pt>
                <c:pt idx="13">
                  <c:v>2841.5</c:v>
                </c:pt>
                <c:pt idx="14">
                  <c:v>2851</c:v>
                </c:pt>
                <c:pt idx="15">
                  <c:v>2907</c:v>
                </c:pt>
                <c:pt idx="16">
                  <c:v>2895</c:v>
                </c:pt>
                <c:pt idx="17">
                  <c:v>2907</c:v>
                </c:pt>
                <c:pt idx="18">
                  <c:v>2901</c:v>
                </c:pt>
                <c:pt idx="19">
                  <c:v>2903.5</c:v>
                </c:pt>
                <c:pt idx="20">
                  <c:v>2887.5</c:v>
                </c:pt>
                <c:pt idx="21">
                  <c:v>2863</c:v>
                </c:pt>
                <c:pt idx="22">
                  <c:v>2819</c:v>
                </c:pt>
                <c:pt idx="23">
                  <c:v>2873</c:v>
                </c:pt>
                <c:pt idx="24">
                  <c:v>2858.5</c:v>
                </c:pt>
                <c:pt idx="25">
                  <c:v>2895</c:v>
                </c:pt>
                <c:pt idx="26">
                  <c:v>2891.5</c:v>
                </c:pt>
                <c:pt idx="27">
                  <c:v>2908.5</c:v>
                </c:pt>
                <c:pt idx="28">
                  <c:v>2946</c:v>
                </c:pt>
                <c:pt idx="29">
                  <c:v>2937</c:v>
                </c:pt>
                <c:pt idx="30">
                  <c:v>2901</c:v>
                </c:pt>
                <c:pt idx="31">
                  <c:v>2869</c:v>
                </c:pt>
                <c:pt idx="32">
                  <c:v>2829</c:v>
                </c:pt>
                <c:pt idx="33">
                  <c:v>2804.5</c:v>
                </c:pt>
                <c:pt idx="34">
                  <c:v>2804</c:v>
                </c:pt>
                <c:pt idx="35">
                  <c:v>2803.5</c:v>
                </c:pt>
                <c:pt idx="36">
                  <c:v>2760.5</c:v>
                </c:pt>
                <c:pt idx="37">
                  <c:v>2772.5</c:v>
                </c:pt>
                <c:pt idx="38">
                  <c:v>2772</c:v>
                </c:pt>
                <c:pt idx="39">
                  <c:v>2780.5</c:v>
                </c:pt>
                <c:pt idx="40">
                  <c:v>2801.5</c:v>
                </c:pt>
                <c:pt idx="41">
                  <c:v>2797</c:v>
                </c:pt>
                <c:pt idx="42">
                  <c:v>2811.5</c:v>
                </c:pt>
                <c:pt idx="43">
                  <c:v>2782.5</c:v>
                </c:pt>
                <c:pt idx="44">
                  <c:v>2723</c:v>
                </c:pt>
                <c:pt idx="45">
                  <c:v>2717.5</c:v>
                </c:pt>
                <c:pt idx="46">
                  <c:v>2736.5</c:v>
                </c:pt>
                <c:pt idx="47">
                  <c:v>2732.5</c:v>
                </c:pt>
                <c:pt idx="48">
                  <c:v>2757.5</c:v>
                </c:pt>
                <c:pt idx="49">
                  <c:v>2750.5</c:v>
                </c:pt>
                <c:pt idx="50">
                  <c:v>2744.5</c:v>
                </c:pt>
                <c:pt idx="51">
                  <c:v>2724</c:v>
                </c:pt>
                <c:pt idx="52">
                  <c:v>2711</c:v>
                </c:pt>
                <c:pt idx="53">
                  <c:v>2726</c:v>
                </c:pt>
                <c:pt idx="54">
                  <c:v>2733.5</c:v>
                </c:pt>
                <c:pt idx="55">
                  <c:v>2748</c:v>
                </c:pt>
                <c:pt idx="56">
                  <c:v>2767.5</c:v>
                </c:pt>
                <c:pt idx="57">
                  <c:v>2777</c:v>
                </c:pt>
                <c:pt idx="58">
                  <c:v>2794.5</c:v>
                </c:pt>
                <c:pt idx="59">
                  <c:v>2807.5</c:v>
                </c:pt>
                <c:pt idx="60">
                  <c:v>2791</c:v>
                </c:pt>
                <c:pt idx="61">
                  <c:v>2813.5</c:v>
                </c:pt>
                <c:pt idx="62">
                  <c:v>2834</c:v>
                </c:pt>
                <c:pt idx="63">
                  <c:v>2857.5</c:v>
                </c:pt>
                <c:pt idx="64">
                  <c:v>2869.5</c:v>
                </c:pt>
                <c:pt idx="65">
                  <c:v>2851</c:v>
                </c:pt>
                <c:pt idx="66">
                  <c:v>2900</c:v>
                </c:pt>
                <c:pt idx="67">
                  <c:v>2862</c:v>
                </c:pt>
                <c:pt idx="68">
                  <c:v>2835</c:v>
                </c:pt>
                <c:pt idx="69">
                  <c:v>2834</c:v>
                </c:pt>
                <c:pt idx="70">
                  <c:v>2833</c:v>
                </c:pt>
                <c:pt idx="71">
                  <c:v>2815</c:v>
                </c:pt>
                <c:pt idx="72">
                  <c:v>2812.5</c:v>
                </c:pt>
                <c:pt idx="73">
                  <c:v>2807.5</c:v>
                </c:pt>
                <c:pt idx="74">
                  <c:v>2782.5</c:v>
                </c:pt>
                <c:pt idx="75">
                  <c:v>2798.5</c:v>
                </c:pt>
                <c:pt idx="76">
                  <c:v>2834.5</c:v>
                </c:pt>
                <c:pt idx="77">
                  <c:v>2793.5</c:v>
                </c:pt>
                <c:pt idx="78">
                  <c:v>2793</c:v>
                </c:pt>
                <c:pt idx="79">
                  <c:v>2747</c:v>
                </c:pt>
                <c:pt idx="80">
                  <c:v>2764</c:v>
                </c:pt>
                <c:pt idx="81">
                  <c:v>2762</c:v>
                </c:pt>
                <c:pt idx="82">
                  <c:v>2779.5</c:v>
                </c:pt>
                <c:pt idx="83">
                  <c:v>2771.5</c:v>
                </c:pt>
                <c:pt idx="84">
                  <c:v>2766.5</c:v>
                </c:pt>
                <c:pt idx="85">
                  <c:v>2840</c:v>
                </c:pt>
                <c:pt idx="86">
                  <c:v>2825</c:v>
                </c:pt>
                <c:pt idx="87">
                  <c:v>2777</c:v>
                </c:pt>
                <c:pt idx="88">
                  <c:v>2693.5</c:v>
                </c:pt>
                <c:pt idx="89">
                  <c:v>2708.5</c:v>
                </c:pt>
                <c:pt idx="90">
                  <c:v>2770.5</c:v>
                </c:pt>
                <c:pt idx="91">
                  <c:v>2775</c:v>
                </c:pt>
                <c:pt idx="92">
                  <c:v>2776</c:v>
                </c:pt>
                <c:pt idx="93">
                  <c:v>2799</c:v>
                </c:pt>
                <c:pt idx="94">
                  <c:v>2781</c:v>
                </c:pt>
                <c:pt idx="95">
                  <c:v>2807</c:v>
                </c:pt>
                <c:pt idx="96">
                  <c:v>2805.5</c:v>
                </c:pt>
                <c:pt idx="97">
                  <c:v>2790</c:v>
                </c:pt>
                <c:pt idx="98">
                  <c:v>2813</c:v>
                </c:pt>
                <c:pt idx="99">
                  <c:v>2733</c:v>
                </c:pt>
                <c:pt idx="100">
                  <c:v>2718.5</c:v>
                </c:pt>
                <c:pt idx="101">
                  <c:v>2708</c:v>
                </c:pt>
                <c:pt idx="102">
                  <c:v>2720</c:v>
                </c:pt>
                <c:pt idx="103">
                  <c:v>2725</c:v>
                </c:pt>
                <c:pt idx="104">
                  <c:v>2696</c:v>
                </c:pt>
                <c:pt idx="105">
                  <c:v>2711</c:v>
                </c:pt>
                <c:pt idx="106">
                  <c:v>2681</c:v>
                </c:pt>
                <c:pt idx="107">
                  <c:v>2684.5</c:v>
                </c:pt>
                <c:pt idx="108">
                  <c:v>2612</c:v>
                </c:pt>
                <c:pt idx="109">
                  <c:v>2582.5</c:v>
                </c:pt>
                <c:pt idx="110">
                  <c:v>2574.5</c:v>
                </c:pt>
                <c:pt idx="111">
                  <c:v>2516</c:v>
                </c:pt>
                <c:pt idx="112">
                  <c:v>2546</c:v>
                </c:pt>
                <c:pt idx="113">
                  <c:v>2508.5</c:v>
                </c:pt>
                <c:pt idx="114">
                  <c:v>2510</c:v>
                </c:pt>
                <c:pt idx="115">
                  <c:v>2537</c:v>
                </c:pt>
                <c:pt idx="116">
                  <c:v>2554.5</c:v>
                </c:pt>
                <c:pt idx="117">
                  <c:v>2538.5</c:v>
                </c:pt>
                <c:pt idx="118">
                  <c:v>2561</c:v>
                </c:pt>
                <c:pt idx="119">
                  <c:v>2554</c:v>
                </c:pt>
                <c:pt idx="120">
                  <c:v>2595</c:v>
                </c:pt>
                <c:pt idx="121">
                  <c:v>2562</c:v>
                </c:pt>
                <c:pt idx="122">
                  <c:v>2577</c:v>
                </c:pt>
                <c:pt idx="123">
                  <c:v>2572</c:v>
                </c:pt>
                <c:pt idx="124">
                  <c:v>2532</c:v>
                </c:pt>
                <c:pt idx="125">
                  <c:v>2415</c:v>
                </c:pt>
                <c:pt idx="126">
                  <c:v>2424</c:v>
                </c:pt>
                <c:pt idx="127">
                  <c:v>2425</c:v>
                </c:pt>
                <c:pt idx="128">
                  <c:v>2478</c:v>
                </c:pt>
                <c:pt idx="129">
                  <c:v>2521</c:v>
                </c:pt>
                <c:pt idx="130">
                  <c:v>2564</c:v>
                </c:pt>
                <c:pt idx="131">
                  <c:v>2577.5</c:v>
                </c:pt>
                <c:pt idx="132">
                  <c:v>2638</c:v>
                </c:pt>
                <c:pt idx="133">
                  <c:v>2576</c:v>
                </c:pt>
                <c:pt idx="134">
                  <c:v>2586</c:v>
                </c:pt>
                <c:pt idx="135">
                  <c:v>2593</c:v>
                </c:pt>
                <c:pt idx="136">
                  <c:v>2592</c:v>
                </c:pt>
                <c:pt idx="137">
                  <c:v>2589.5</c:v>
                </c:pt>
                <c:pt idx="138">
                  <c:v>2502.5</c:v>
                </c:pt>
                <c:pt idx="139">
                  <c:v>2532.5</c:v>
                </c:pt>
                <c:pt idx="140">
                  <c:v>2554.5</c:v>
                </c:pt>
                <c:pt idx="141">
                  <c:v>2536.5</c:v>
                </c:pt>
                <c:pt idx="142">
                  <c:v>2551</c:v>
                </c:pt>
                <c:pt idx="143">
                  <c:v>2564</c:v>
                </c:pt>
                <c:pt idx="144">
                  <c:v>2539.5</c:v>
                </c:pt>
                <c:pt idx="145">
                  <c:v>2542</c:v>
                </c:pt>
                <c:pt idx="146">
                  <c:v>2550.5</c:v>
                </c:pt>
                <c:pt idx="147">
                  <c:v>2516</c:v>
                </c:pt>
                <c:pt idx="148">
                  <c:v>2482</c:v>
                </c:pt>
                <c:pt idx="149">
                  <c:v>2490.5</c:v>
                </c:pt>
                <c:pt idx="150">
                  <c:v>2578.5</c:v>
                </c:pt>
                <c:pt idx="151">
                  <c:v>2579</c:v>
                </c:pt>
                <c:pt idx="152">
                  <c:v>2594</c:v>
                </c:pt>
                <c:pt idx="153">
                  <c:v>2608.5</c:v>
                </c:pt>
                <c:pt idx="154">
                  <c:v>2592.5</c:v>
                </c:pt>
                <c:pt idx="155">
                  <c:v>2599.5</c:v>
                </c:pt>
                <c:pt idx="156">
                  <c:v>2564.5</c:v>
                </c:pt>
                <c:pt idx="157">
                  <c:v>2550</c:v>
                </c:pt>
                <c:pt idx="158">
                  <c:v>2518</c:v>
                </c:pt>
                <c:pt idx="159">
                  <c:v>2525</c:v>
                </c:pt>
                <c:pt idx="160">
                  <c:v>2531.5</c:v>
                </c:pt>
                <c:pt idx="161">
                  <c:v>2561</c:v>
                </c:pt>
                <c:pt idx="162">
                  <c:v>2589</c:v>
                </c:pt>
                <c:pt idx="163">
                  <c:v>2572.5</c:v>
                </c:pt>
                <c:pt idx="164">
                  <c:v>2551</c:v>
                </c:pt>
                <c:pt idx="165">
                  <c:v>2597</c:v>
                </c:pt>
                <c:pt idx="166">
                  <c:v>2603</c:v>
                </c:pt>
                <c:pt idx="167">
                  <c:v>2574</c:v>
                </c:pt>
                <c:pt idx="168">
                  <c:v>2554.5</c:v>
                </c:pt>
                <c:pt idx="169">
                  <c:v>2538</c:v>
                </c:pt>
                <c:pt idx="170">
                  <c:v>2531.5</c:v>
                </c:pt>
                <c:pt idx="171">
                  <c:v>2531.5</c:v>
                </c:pt>
                <c:pt idx="172">
                  <c:v>2514</c:v>
                </c:pt>
                <c:pt idx="173">
                  <c:v>2556</c:v>
                </c:pt>
                <c:pt idx="174">
                  <c:v>2530.5</c:v>
                </c:pt>
                <c:pt idx="175">
                  <c:v>2494</c:v>
                </c:pt>
                <c:pt idx="176">
                  <c:v>2478</c:v>
                </c:pt>
                <c:pt idx="177">
                  <c:v>2536.5</c:v>
                </c:pt>
                <c:pt idx="178">
                  <c:v>2522.5</c:v>
                </c:pt>
                <c:pt idx="179">
                  <c:v>2492.5</c:v>
                </c:pt>
                <c:pt idx="180">
                  <c:v>2505</c:v>
                </c:pt>
                <c:pt idx="181">
                  <c:v>2498.5</c:v>
                </c:pt>
                <c:pt idx="182">
                  <c:v>2458.5</c:v>
                </c:pt>
                <c:pt idx="183">
                  <c:v>2413.5</c:v>
                </c:pt>
                <c:pt idx="184">
                  <c:v>2419</c:v>
                </c:pt>
                <c:pt idx="185">
                  <c:v>2405.5</c:v>
                </c:pt>
                <c:pt idx="186">
                  <c:v>2394.5</c:v>
                </c:pt>
                <c:pt idx="187">
                  <c:v>2409</c:v>
                </c:pt>
                <c:pt idx="188">
                  <c:v>2429</c:v>
                </c:pt>
                <c:pt idx="189">
                  <c:v>2440.5</c:v>
                </c:pt>
                <c:pt idx="190">
                  <c:v>2442</c:v>
                </c:pt>
                <c:pt idx="191">
                  <c:v>2476</c:v>
                </c:pt>
                <c:pt idx="192">
                  <c:v>2527</c:v>
                </c:pt>
                <c:pt idx="193">
                  <c:v>2566.5</c:v>
                </c:pt>
                <c:pt idx="194">
                  <c:v>2577.5</c:v>
                </c:pt>
                <c:pt idx="195">
                  <c:v>2617</c:v>
                </c:pt>
                <c:pt idx="196">
                  <c:v>2579.5</c:v>
                </c:pt>
                <c:pt idx="197">
                  <c:v>2613.5</c:v>
                </c:pt>
                <c:pt idx="198">
                  <c:v>2625</c:v>
                </c:pt>
                <c:pt idx="199">
                  <c:v>2663</c:v>
                </c:pt>
                <c:pt idx="200">
                  <c:v>2673</c:v>
                </c:pt>
                <c:pt idx="201">
                  <c:v>2681.5</c:v>
                </c:pt>
                <c:pt idx="202">
                  <c:v>2689</c:v>
                </c:pt>
                <c:pt idx="203">
                  <c:v>2720.5</c:v>
                </c:pt>
                <c:pt idx="204">
                  <c:v>2722.5</c:v>
                </c:pt>
                <c:pt idx="205">
                  <c:v>2695.5</c:v>
                </c:pt>
                <c:pt idx="206">
                  <c:v>2696</c:v>
                </c:pt>
                <c:pt idx="207">
                  <c:v>2683</c:v>
                </c:pt>
                <c:pt idx="208">
                  <c:v>2620</c:v>
                </c:pt>
                <c:pt idx="209">
                  <c:v>2583.5</c:v>
                </c:pt>
                <c:pt idx="210">
                  <c:v>2581</c:v>
                </c:pt>
                <c:pt idx="211">
                  <c:v>2595</c:v>
                </c:pt>
                <c:pt idx="212">
                  <c:v>2663</c:v>
                </c:pt>
                <c:pt idx="213">
                  <c:v>2678.5</c:v>
                </c:pt>
                <c:pt idx="214">
                  <c:v>2627</c:v>
                </c:pt>
                <c:pt idx="215">
                  <c:v>2652</c:v>
                </c:pt>
                <c:pt idx="216">
                  <c:v>2645</c:v>
                </c:pt>
                <c:pt idx="217">
                  <c:v>2646.5</c:v>
                </c:pt>
                <c:pt idx="218">
                  <c:v>2645</c:v>
                </c:pt>
                <c:pt idx="219">
                  <c:v>2639.5</c:v>
                </c:pt>
                <c:pt idx="220">
                  <c:v>2699.5</c:v>
                </c:pt>
                <c:pt idx="221">
                  <c:v>2701.5</c:v>
                </c:pt>
                <c:pt idx="222">
                  <c:v>2651.5</c:v>
                </c:pt>
                <c:pt idx="223">
                  <c:v>2674</c:v>
                </c:pt>
                <c:pt idx="224">
                  <c:v>2687</c:v>
                </c:pt>
                <c:pt idx="225">
                  <c:v>2680</c:v>
                </c:pt>
                <c:pt idx="226">
                  <c:v>2686</c:v>
                </c:pt>
                <c:pt idx="227">
                  <c:v>2684</c:v>
                </c:pt>
                <c:pt idx="228">
                  <c:v>2637.5</c:v>
                </c:pt>
                <c:pt idx="229">
                  <c:v>2633.5</c:v>
                </c:pt>
                <c:pt idx="230">
                  <c:v>2629.5</c:v>
                </c:pt>
                <c:pt idx="231">
                  <c:v>2647</c:v>
                </c:pt>
                <c:pt idx="232">
                  <c:v>2652</c:v>
                </c:pt>
                <c:pt idx="233">
                  <c:v>2636</c:v>
                </c:pt>
                <c:pt idx="234">
                  <c:v>2656.5</c:v>
                </c:pt>
                <c:pt idx="235">
                  <c:v>2568</c:v>
                </c:pt>
                <c:pt idx="236">
                  <c:v>2528.5</c:v>
                </c:pt>
                <c:pt idx="237">
                  <c:v>2533</c:v>
                </c:pt>
                <c:pt idx="238">
                  <c:v>2554.5</c:v>
                </c:pt>
                <c:pt idx="239">
                  <c:v>2573</c:v>
                </c:pt>
                <c:pt idx="240">
                  <c:v>2553</c:v>
                </c:pt>
                <c:pt idx="241">
                  <c:v>2568.5</c:v>
                </c:pt>
                <c:pt idx="242">
                  <c:v>2603</c:v>
                </c:pt>
                <c:pt idx="243">
                  <c:v>2633.5</c:v>
                </c:pt>
                <c:pt idx="244">
                  <c:v>2676</c:v>
                </c:pt>
                <c:pt idx="245">
                  <c:v>2696</c:v>
                </c:pt>
                <c:pt idx="246">
                  <c:v>2741</c:v>
                </c:pt>
                <c:pt idx="247">
                  <c:v>2749.5</c:v>
                </c:pt>
                <c:pt idx="248">
                  <c:v>2727</c:v>
                </c:pt>
                <c:pt idx="249">
                  <c:v>2725</c:v>
                </c:pt>
                <c:pt idx="250">
                  <c:v>2765</c:v>
                </c:pt>
                <c:pt idx="251">
                  <c:v>2831</c:v>
                </c:pt>
                <c:pt idx="252">
                  <c:v>2822.5</c:v>
                </c:pt>
                <c:pt idx="253">
                  <c:v>2796.5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6-410B-BD70-D22D9A4AD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716815"/>
        <c:axId val="541950527"/>
      </c:lineChart>
      <c:dateAx>
        <c:axId val="3627168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50527"/>
        <c:crosses val="autoZero"/>
        <c:auto val="1"/>
        <c:lblOffset val="100"/>
        <c:baseTimeUnit val="days"/>
      </c:dateAx>
      <c:valAx>
        <c:axId val="54195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71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LN Returns 2024-2025</cx:v>
        </cx:txData>
      </cx:tx>
      <cx:spPr>
        <a:solidFill>
          <a:schemeClr val="accent2">
            <a:lumMod val="40000"/>
            <a:lumOff val="60000"/>
          </a:schemeClr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1" i="0" u="none" strike="noStrike" baseline="0">
              <a:solidFill>
                <a:schemeClr val="tx1"/>
              </a:solidFill>
              <a:latin typeface="Aptos Narrow" panose="02110004020202020204"/>
            </a:rPr>
            <a:t>LN Returns 2024-2025</a:t>
          </a:r>
        </a:p>
      </cx:txPr>
    </cx:title>
    <cx:plotArea>
      <cx:plotAreaRegion>
        <cx:series layoutId="clusteredColumn" uniqueId="{6A725A6A-404A-4B4F-BD90-BB3D8A1D70A1}">
          <cx:tx>
            <cx:txData>
              <cx:f>_xlchart.v1.1</cx:f>
              <cx:v>LN Returns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.0%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LN Returns  2024-2025</cx:v>
        </cx:txData>
      </cx:tx>
      <cx:spPr>
        <a:solidFill>
          <a:schemeClr val="accent2">
            <a:lumMod val="40000"/>
            <a:lumOff val="60000"/>
          </a:schemeClr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1" i="0" u="none" strike="noStrike" baseline="0">
              <a:solidFill>
                <a:schemeClr val="tx1"/>
              </a:solidFill>
              <a:latin typeface="Aptos Narrow" panose="02110004020202020204"/>
            </a:rPr>
            <a:t>LN Returns  2024-2025</a:t>
          </a:r>
        </a:p>
      </cx:txPr>
    </cx:title>
    <cx:plotArea>
      <cx:plotAreaRegion>
        <cx:series layoutId="clusteredColumn" uniqueId="{F8D1FF60-C5C8-4161-84B5-754B0F1CB17F}">
          <cx:tx>
            <cx:txData>
              <cx:f>_xlchart.v1.4</cx:f>
              <cx:v>LN Returns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.0%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Ln Returns 2024-2025</cx:v>
        </cx:txData>
      </cx:tx>
      <cx:spPr>
        <a:solidFill>
          <a:schemeClr val="accent2">
            <a:lumMod val="40000"/>
            <a:lumOff val="60000"/>
          </a:schemeClr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Aptos Narrow" panose="02110004020202020204"/>
            </a:rPr>
            <a:t>Ln Returns 2024-2025</a:t>
          </a:r>
        </a:p>
      </cx:txPr>
    </cx:title>
    <cx:plotArea>
      <cx:plotAreaRegion>
        <cx:series layoutId="clusteredColumn" uniqueId="{9D196971-A7C6-429E-80B8-3024914DFE71}">
          <cx:tx>
            <cx:txData>
              <cx:f>_xlchart.v1.7</cx:f>
              <cx:v>Ln Returns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.0%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1.emf"/><Relationship Id="rId1" Type="http://schemas.openxmlformats.org/officeDocument/2006/relationships/chart" Target="../charts/chart6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0</xdr:row>
      <xdr:rowOff>157162</xdr:rowOff>
    </xdr:from>
    <xdr:to>
      <xdr:col>12</xdr:col>
      <xdr:colOff>400050</xdr:colOff>
      <xdr:row>15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A1BF1D-69AD-4C0D-ADE1-D7261AC41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647700</xdr:colOff>
      <xdr:row>16</xdr:row>
      <xdr:rowOff>157162</xdr:rowOff>
    </xdr:from>
    <xdr:to>
      <xdr:col>12</xdr:col>
      <xdr:colOff>419100</xdr:colOff>
      <xdr:row>32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F63A6B5-CBF7-4BCB-8AD5-C23A48DAC5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00" y="3128962"/>
              <a:ext cx="4076700" cy="279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623887</xdr:colOff>
      <xdr:row>1</xdr:row>
      <xdr:rowOff>0</xdr:rowOff>
    </xdr:from>
    <xdr:to>
      <xdr:col>13</xdr:col>
      <xdr:colOff>395287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E3224E-B414-40EC-9B3B-7AE3A81633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671512</xdr:colOff>
      <xdr:row>15</xdr:row>
      <xdr:rowOff>180975</xdr:rowOff>
    </xdr:from>
    <xdr:to>
      <xdr:col>13</xdr:col>
      <xdr:colOff>442912</xdr:colOff>
      <xdr:row>30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6EEAE8F-518C-4FBF-A45B-B55074CD22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0162" y="2968625"/>
              <a:ext cx="41021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568325</xdr:colOff>
      <xdr:row>6</xdr:row>
      <xdr:rowOff>31750</xdr:rowOff>
    </xdr:from>
    <xdr:to>
      <xdr:col>25</xdr:col>
      <xdr:colOff>263525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1E73E7-0083-4FF5-A3B4-C0D34FB51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0.52847</cdr:x>
      <cdr:y>0.66667</cdr:y>
    </cdr:from>
    <cdr:to>
      <cdr:x>0.72847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888B60B-6157-9DA2-647D-A042A35E1EC8}"/>
            </a:ext>
          </a:extLst>
        </cdr:cNvPr>
        <cdr:cNvSpPr txBox="1"/>
      </cdr:nvSpPr>
      <cdr:spPr>
        <a:xfrm xmlns:a="http://schemas.openxmlformats.org/drawingml/2006/main">
          <a:off x="2416175" y="24003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 sz="1100" kern="1200"/>
        </a:p>
      </cdr:txBody>
    </cdr:sp>
  </cdr:relSizeAnchor>
  <cdr:relSizeAnchor xmlns:cdr="http://schemas.openxmlformats.org/drawingml/2006/chartDrawing">
    <cdr:from>
      <cdr:x>0.52847</cdr:x>
      <cdr:y>0.50694</cdr:y>
    </cdr:from>
    <cdr:to>
      <cdr:x>0.73958</cdr:x>
      <cdr:y>0.52778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2CDFABDB-C908-3724-4D11-9F30B9F3EB97}"/>
            </a:ext>
          </a:extLst>
        </cdr:cNvPr>
        <cdr:cNvCxnSpPr/>
      </cdr:nvCxnSpPr>
      <cdr:spPr>
        <a:xfrm xmlns:a="http://schemas.openxmlformats.org/drawingml/2006/main" flipV="1">
          <a:off x="2416175" y="1390650"/>
          <a:ext cx="965200" cy="5715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2">
              <a:lumMod val="40000"/>
              <a:lumOff val="60000"/>
            </a:schemeClr>
          </a:solidFill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84667</xdr:colOff>
      <xdr:row>19</xdr:row>
      <xdr:rowOff>45509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169174-3F01-4003-A5D5-0A7391492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438150</xdr:colOff>
      <xdr:row>0</xdr:row>
      <xdr:rowOff>180975</xdr:rowOff>
    </xdr:from>
    <xdr:to>
      <xdr:col>40</xdr:col>
      <xdr:colOff>547160</xdr:colOff>
      <xdr:row>21</xdr:row>
      <xdr:rowOff>183546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6AA026-E1FB-415F-A28C-FDD615A1B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501318</xdr:colOff>
      <xdr:row>2</xdr:row>
      <xdr:rowOff>48793</xdr:rowOff>
    </xdr:from>
    <xdr:to>
      <xdr:col>22</xdr:col>
      <xdr:colOff>3450168</xdr:colOff>
      <xdr:row>24</xdr:row>
      <xdr:rowOff>116417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2DD868-C61D-4A53-A691-B2CEABF3B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22</xdr:col>
      <xdr:colOff>261470</xdr:colOff>
      <xdr:row>57</xdr:row>
      <xdr:rowOff>102721</xdr:rowOff>
    </xdr:from>
    <xdr:ext cx="2590800" cy="758768"/>
    <xdr:pic>
      <xdr:nvPicPr>
        <xdr:cNvPr id="4" name="Picture 3">
          <a:extLst>
            <a:ext uri="{FF2B5EF4-FFF2-40B4-BE49-F238E27FC236}">
              <a16:creationId xmlns:a16="http://schemas.microsoft.com/office/drawing/2014/main" id="{BADDF413-32CB-4812-AAF8-D9C3CF625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2670" y="10230971"/>
          <a:ext cx="2590800" cy="758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28</xdr:col>
      <xdr:colOff>465182</xdr:colOff>
      <xdr:row>18</xdr:row>
      <xdr:rowOff>159496</xdr:rowOff>
    </xdr:from>
    <xdr:to>
      <xdr:col>30</xdr:col>
      <xdr:colOff>4466166</xdr:colOff>
      <xdr:row>37</xdr:row>
      <xdr:rowOff>120290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C73982-C93C-4D30-8FD5-FD47C20863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22</xdr:col>
      <xdr:colOff>143386</xdr:colOff>
      <xdr:row>68</xdr:row>
      <xdr:rowOff>130689</xdr:rowOff>
    </xdr:from>
    <xdr:ext cx="4004597" cy="1047133"/>
    <xdr:pic>
      <xdr:nvPicPr>
        <xdr:cNvPr id="6" name="Picture 5">
          <a:extLst>
            <a:ext uri="{FF2B5EF4-FFF2-40B4-BE49-F238E27FC236}">
              <a16:creationId xmlns:a16="http://schemas.microsoft.com/office/drawing/2014/main" id="{491E315C-B790-40CA-8EAD-5F1483EDD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54586" y="12284589"/>
          <a:ext cx="4004597" cy="1047133"/>
        </a:xfrm>
        <a:prstGeom prst="rect">
          <a:avLst/>
        </a:prstGeom>
      </xdr:spPr>
    </xdr:pic>
    <xdr:clientData/>
  </xdr:oneCellAnchor>
  <xdr:oneCellAnchor>
    <xdr:from>
      <xdr:col>28</xdr:col>
      <xdr:colOff>1345747</xdr:colOff>
      <xdr:row>45</xdr:row>
      <xdr:rowOff>46263</xdr:rowOff>
    </xdr:from>
    <xdr:ext cx="243400" cy="2309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A6FCC55-F9BF-75A9-9A35-91DED09CB66B}"/>
                </a:ext>
              </a:extLst>
            </xdr:cNvPr>
            <xdr:cNvSpPr txBox="1"/>
          </xdr:nvSpPr>
          <xdr:spPr>
            <a:xfrm>
              <a:off x="40289390" y="8972549"/>
              <a:ext cx="243400" cy="230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4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400" b="1" i="1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p>
                        <m:r>
                          <a:rPr lang="en-GB" sz="1400" b="1" i="0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GB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A6FCC55-F9BF-75A9-9A35-91DED09CB66B}"/>
                </a:ext>
              </a:extLst>
            </xdr:cNvPr>
            <xdr:cNvSpPr txBox="1"/>
          </xdr:nvSpPr>
          <xdr:spPr>
            <a:xfrm>
              <a:off x="40289390" y="8972549"/>
              <a:ext cx="243400" cy="230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400" b="1" i="0">
                  <a:latin typeface="Cambria Math" panose="02040503050406030204" pitchFamily="18" charset="0"/>
                </a:rPr>
                <a:t>𝑹</a:t>
              </a:r>
              <a:r>
                <a:rPr lang="en-GB" sz="14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GB" sz="1400" b="1" i="0">
                  <a:latin typeface="Cambria Math" panose="02040503050406030204" pitchFamily="18" charset="0"/>
                </a:rPr>
                <a:t>𝟐</a:t>
              </a:r>
              <a:endParaRPr lang="en-GB" sz="1100" b="1"/>
            </a:p>
          </xdr:txBody>
        </xdr:sp>
      </mc:Fallback>
    </mc:AlternateContent>
    <xdr:clientData/>
  </xdr:oneCellAnchor>
  <xdr:twoCellAnchor editAs="oneCell">
    <xdr:from>
      <xdr:col>21</xdr:col>
      <xdr:colOff>85289</xdr:colOff>
      <xdr:row>50</xdr:row>
      <xdr:rowOff>234702</xdr:rowOff>
    </xdr:from>
    <xdr:to>
      <xdr:col>22</xdr:col>
      <xdr:colOff>2179544</xdr:colOff>
      <xdr:row>54</xdr:row>
      <xdr:rowOff>23721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9959993-7D18-6BC7-5D8E-20652A38D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19113" y="10241555"/>
          <a:ext cx="4951755" cy="763931"/>
        </a:xfrm>
        <a:prstGeom prst="rect">
          <a:avLst/>
        </a:prstGeom>
      </xdr:spPr>
    </xdr:pic>
    <xdr:clientData/>
  </xdr:twoCellAnchor>
  <xdr:oneCellAnchor>
    <xdr:from>
      <xdr:col>17</xdr:col>
      <xdr:colOff>335106</xdr:colOff>
      <xdr:row>82</xdr:row>
      <xdr:rowOff>36368</xdr:rowOff>
    </xdr:from>
    <xdr:ext cx="132024" cy="2037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1BF79AB-B5F4-E709-BD2B-26572C5B0319}"/>
                </a:ext>
              </a:extLst>
            </xdr:cNvPr>
            <xdr:cNvSpPr txBox="1"/>
          </xdr:nvSpPr>
          <xdr:spPr>
            <a:xfrm>
              <a:off x="17436811" y="16783050"/>
              <a:ext cx="132024" cy="203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GB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200" b="1" i="1"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</m:acc>
                  </m:oMath>
                </m:oMathPara>
              </a14:m>
              <a:endParaRPr lang="en-GB" sz="12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1BF79AB-B5F4-E709-BD2B-26572C5B0319}"/>
                </a:ext>
              </a:extLst>
            </xdr:cNvPr>
            <xdr:cNvSpPr txBox="1"/>
          </xdr:nvSpPr>
          <xdr:spPr>
            <a:xfrm>
              <a:off x="17436811" y="16783050"/>
              <a:ext cx="132024" cy="203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200" b="1" i="0">
                  <a:latin typeface="Cambria Math" panose="02040503050406030204" pitchFamily="18" charset="0"/>
                </a:rPr>
                <a:t>𝜷</a:t>
              </a:r>
              <a:r>
                <a:rPr lang="en-GB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endParaRPr lang="en-GB" sz="1200" b="1"/>
            </a:p>
          </xdr:txBody>
        </xdr:sp>
      </mc:Fallback>
    </mc:AlternateContent>
    <xdr:clientData/>
  </xdr:oneCellAnchor>
  <xdr:oneCellAnchor>
    <xdr:from>
      <xdr:col>18</xdr:col>
      <xdr:colOff>476250</xdr:colOff>
      <xdr:row>90</xdr:row>
      <xdr:rowOff>181841</xdr:rowOff>
    </xdr:from>
    <xdr:ext cx="2590800" cy="758768"/>
    <xdr:pic>
      <xdr:nvPicPr>
        <xdr:cNvPr id="19" name="Picture 18">
          <a:extLst>
            <a:ext uri="{FF2B5EF4-FFF2-40B4-BE49-F238E27FC236}">
              <a16:creationId xmlns:a16="http://schemas.microsoft.com/office/drawing/2014/main" id="{F5D789B3-EFE2-4836-AB9D-255C7185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75977" y="18539114"/>
          <a:ext cx="2590800" cy="758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300469</xdr:colOff>
      <xdr:row>84</xdr:row>
      <xdr:rowOff>10391</xdr:rowOff>
    </xdr:from>
    <xdr:ext cx="192681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93A46E02-6AA9-FAAA-85A4-D039EAF6EE50}"/>
                </a:ext>
              </a:extLst>
            </xdr:cNvPr>
            <xdr:cNvSpPr txBox="1"/>
          </xdr:nvSpPr>
          <xdr:spPr>
            <a:xfrm>
              <a:off x="17402174" y="17190027"/>
              <a:ext cx="19268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200" b="1" i="1"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en-GB" sz="12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n-GB" sz="1200" b="1" i="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</m:oMath>
                </m:oMathPara>
              </a14:m>
              <a:endParaRPr lang="en-GB" sz="1100" b="1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93A46E02-6AA9-FAAA-85A4-D039EAF6EE50}"/>
                </a:ext>
              </a:extLst>
            </xdr:cNvPr>
            <xdr:cNvSpPr txBox="1"/>
          </xdr:nvSpPr>
          <xdr:spPr>
            <a:xfrm>
              <a:off x="17402174" y="17190027"/>
              <a:ext cx="19268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200" b="1" i="0">
                  <a:latin typeface="Cambria Math" panose="02040503050406030204" pitchFamily="18" charset="0"/>
                </a:rPr>
                <a:t>𝜷</a:t>
              </a:r>
              <a:r>
                <a:rPr lang="en-GB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GB" sz="1200" b="1" i="0">
                  <a:latin typeface="Cambria Math" panose="02040503050406030204" pitchFamily="18" charset="0"/>
                </a:rPr>
                <a:t>𝒊^∗</a:t>
              </a:r>
              <a:endParaRPr lang="en-GB" sz="1100" b="1"/>
            </a:p>
          </xdr:txBody>
        </xdr:sp>
      </mc:Fallback>
    </mc:AlternateContent>
    <xdr:clientData/>
  </xdr:oneCellAnchor>
  <xdr:oneCellAnchor>
    <xdr:from>
      <xdr:col>18</xdr:col>
      <xdr:colOff>51953</xdr:colOff>
      <xdr:row>98</xdr:row>
      <xdr:rowOff>112568</xdr:rowOff>
    </xdr:from>
    <xdr:ext cx="3515591" cy="919266"/>
    <xdr:pic>
      <xdr:nvPicPr>
        <xdr:cNvPr id="21" name="Picture 20">
          <a:extLst>
            <a:ext uri="{FF2B5EF4-FFF2-40B4-BE49-F238E27FC236}">
              <a16:creationId xmlns:a16="http://schemas.microsoft.com/office/drawing/2014/main" id="{973E7754-17CE-44E3-A348-8D42CA5FD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51680" y="19993841"/>
          <a:ext cx="3515591" cy="919266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1461335</xdr:colOff>
      <xdr:row>48</xdr:row>
      <xdr:rowOff>21723</xdr:rowOff>
    </xdr:from>
    <xdr:ext cx="239873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D1471AD-2CAA-BDAF-3258-AE16561402FE}"/>
                </a:ext>
              </a:extLst>
            </xdr:cNvPr>
            <xdr:cNvSpPr txBox="1"/>
          </xdr:nvSpPr>
          <xdr:spPr>
            <a:xfrm>
              <a:off x="13563098" y="9416381"/>
              <a:ext cx="2398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4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4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en-GB" sz="1400" b="1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n-GB" sz="14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D1471AD-2CAA-BDAF-3258-AE16561402FE}"/>
                </a:ext>
              </a:extLst>
            </xdr:cNvPr>
            <xdr:cNvSpPr txBox="1"/>
          </xdr:nvSpPr>
          <xdr:spPr>
            <a:xfrm>
              <a:off x="13563098" y="9416381"/>
              <a:ext cx="2398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4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𝜷_𝟏</a:t>
              </a:r>
              <a:endParaRPr lang="en-GB" sz="14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1424906</xdr:colOff>
      <xdr:row>49</xdr:row>
      <xdr:rowOff>48126</xdr:rowOff>
    </xdr:from>
    <xdr:ext cx="239873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D88C07-55F1-435A-8CF2-5C859E11DF49}"/>
                </a:ext>
              </a:extLst>
            </xdr:cNvPr>
            <xdr:cNvSpPr txBox="1"/>
          </xdr:nvSpPr>
          <xdr:spPr>
            <a:xfrm>
              <a:off x="13526669" y="9713494"/>
              <a:ext cx="2398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4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400" b="1" i="1"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en-GB" sz="14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GB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D88C07-55F1-435A-8CF2-5C859E11DF49}"/>
                </a:ext>
              </a:extLst>
            </xdr:cNvPr>
            <xdr:cNvSpPr txBox="1"/>
          </xdr:nvSpPr>
          <xdr:spPr>
            <a:xfrm>
              <a:off x="13526669" y="9713494"/>
              <a:ext cx="2398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400" b="1" i="0">
                  <a:latin typeface="Cambria Math" panose="02040503050406030204" pitchFamily="18" charset="0"/>
                </a:rPr>
                <a:t>𝜷</a:t>
              </a:r>
              <a:r>
                <a:rPr lang="en-GB" sz="14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GB" sz="1400" b="1" i="0">
                  <a:latin typeface="Cambria Math" panose="02040503050406030204" pitchFamily="18" charset="0"/>
                </a:rPr>
                <a:t>𝟐</a:t>
              </a:r>
              <a:endParaRPr lang="en-GB" sz="1100" b="1"/>
            </a:p>
          </xdr:txBody>
        </xdr:sp>
      </mc:Fallback>
    </mc:AlternateContent>
    <xdr:clientData/>
  </xdr:oneCellAnchor>
  <xdr:oneCellAnchor>
    <xdr:from>
      <xdr:col>14</xdr:col>
      <xdr:colOff>1399506</xdr:colOff>
      <xdr:row>50</xdr:row>
      <xdr:rowOff>16376</xdr:rowOff>
    </xdr:from>
    <xdr:ext cx="274114" cy="252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98FAC05-0F29-05EA-7BCB-02578A2E0777}"/>
                </a:ext>
              </a:extLst>
            </xdr:cNvPr>
            <xdr:cNvSpPr txBox="1"/>
          </xdr:nvSpPr>
          <xdr:spPr>
            <a:xfrm>
              <a:off x="13501269" y="9982534"/>
              <a:ext cx="274114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6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1" i="1"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en-GB" sz="1600" b="1" i="0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n-GB" sz="16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98FAC05-0F29-05EA-7BCB-02578A2E0777}"/>
                </a:ext>
              </a:extLst>
            </xdr:cNvPr>
            <xdr:cNvSpPr txBox="1"/>
          </xdr:nvSpPr>
          <xdr:spPr>
            <a:xfrm>
              <a:off x="13501269" y="9982534"/>
              <a:ext cx="274114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600" b="1" i="0">
                  <a:latin typeface="Cambria Math" panose="02040503050406030204" pitchFamily="18" charset="0"/>
                </a:rPr>
                <a:t>𝜷</a:t>
              </a:r>
              <a:r>
                <a:rPr lang="en-GB" sz="16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GB" sz="1600" b="1" i="0">
                  <a:latin typeface="Cambria Math" panose="02040503050406030204" pitchFamily="18" charset="0"/>
                </a:rPr>
                <a:t>𝟑</a:t>
              </a:r>
              <a:endParaRPr lang="en-GB" sz="1600" b="1"/>
            </a:p>
          </xdr:txBody>
        </xdr:sp>
      </mc:Fallback>
    </mc:AlternateContent>
    <xdr:clientData/>
  </xdr:oneCellAnchor>
  <xdr:twoCellAnchor>
    <xdr:from>
      <xdr:col>19</xdr:col>
      <xdr:colOff>13812</xdr:colOff>
      <xdr:row>1</xdr:row>
      <xdr:rowOff>107170</xdr:rowOff>
    </xdr:from>
    <xdr:to>
      <xdr:col>29</xdr:col>
      <xdr:colOff>120314</xdr:colOff>
      <xdr:row>25</xdr:row>
      <xdr:rowOff>90237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4F26E9-189A-A202-1B54-A77020D97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195072</xdr:colOff>
      <xdr:row>3</xdr:row>
      <xdr:rowOff>83312</xdr:rowOff>
    </xdr:from>
    <xdr:to>
      <xdr:col>16</xdr:col>
      <xdr:colOff>102090</xdr:colOff>
      <xdr:row>6</xdr:row>
      <xdr:rowOff>87630</xdr:rowOff>
    </xdr:to>
    <xdr:pic>
      <xdr:nvPicPr>
        <xdr:cNvPr id="8" name="Picture 196">
          <a:extLst>
            <a:ext uri="{FF2B5EF4-FFF2-40B4-BE49-F238E27FC236}">
              <a16:creationId xmlns:a16="http://schemas.microsoft.com/office/drawing/2014/main" id="{1F9890E9-9F18-1212-2245-7FCA538D8B45}"/>
            </a:ext>
            <a:ext uri="{147F2762-F138-4A5C-976F-8EAC2B608ADB}">
              <a16:predDERef xmlns:a16="http://schemas.microsoft.com/office/drawing/2014/main" pred="{7F4F26E9-189A-A202-1B54-A77020D97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840" y="763669"/>
          <a:ext cx="7288856" cy="548604"/>
        </a:xfrm>
        <a:prstGeom prst="rect">
          <a:avLst/>
        </a:prstGeom>
      </xdr:spPr>
    </xdr:pic>
    <xdr:clientData/>
  </xdr:twoCellAnchor>
  <xdr:twoCellAnchor editAs="oneCell">
    <xdr:from>
      <xdr:col>14</xdr:col>
      <xdr:colOff>215392</xdr:colOff>
      <xdr:row>7</xdr:row>
      <xdr:rowOff>42672</xdr:rowOff>
    </xdr:from>
    <xdr:to>
      <xdr:col>15</xdr:col>
      <xdr:colOff>4026901</xdr:colOff>
      <xdr:row>10</xdr:row>
      <xdr:rowOff>102054</xdr:rowOff>
    </xdr:to>
    <xdr:pic>
      <xdr:nvPicPr>
        <xdr:cNvPr id="13" name="Picture 197">
          <a:extLst>
            <a:ext uri="{FF2B5EF4-FFF2-40B4-BE49-F238E27FC236}">
              <a16:creationId xmlns:a16="http://schemas.microsoft.com/office/drawing/2014/main" id="{A66E94BA-8503-51B9-2C4E-0848543FFFF1}"/>
            </a:ext>
            <a:ext uri="{147F2762-F138-4A5C-976F-8EAC2B608ADB}">
              <a16:predDERef xmlns:a16="http://schemas.microsoft.com/office/drawing/2014/main" pred="{1F9890E9-9F18-1212-2245-7FCA538D8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8160" y="1448743"/>
          <a:ext cx="7075769" cy="603668"/>
        </a:xfrm>
        <a:prstGeom prst="rect">
          <a:avLst/>
        </a:prstGeom>
      </xdr:spPr>
    </xdr:pic>
    <xdr:clientData/>
  </xdr:twoCellAnchor>
  <xdr:oneCellAnchor>
    <xdr:from>
      <xdr:col>13</xdr:col>
      <xdr:colOff>2052888</xdr:colOff>
      <xdr:row>55</xdr:row>
      <xdr:rowOff>21723</xdr:rowOff>
    </xdr:from>
    <xdr:ext cx="239873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AED9E33-ACA3-4C8A-AA86-8292E5C2EEA8}"/>
                </a:ext>
              </a:extLst>
            </xdr:cNvPr>
            <xdr:cNvSpPr txBox="1"/>
          </xdr:nvSpPr>
          <xdr:spPr>
            <a:xfrm>
              <a:off x="14154651" y="11080749"/>
              <a:ext cx="2398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4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4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en-GB" sz="1400" b="1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n-GB" sz="14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AED9E33-ACA3-4C8A-AA86-8292E5C2EEA8}"/>
                </a:ext>
              </a:extLst>
            </xdr:cNvPr>
            <xdr:cNvSpPr txBox="1"/>
          </xdr:nvSpPr>
          <xdr:spPr>
            <a:xfrm>
              <a:off x="14154651" y="11080749"/>
              <a:ext cx="2398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4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𝜷_𝟏</a:t>
              </a:r>
              <a:endParaRPr lang="en-GB" sz="14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2036512</xdr:colOff>
      <xdr:row>56</xdr:row>
      <xdr:rowOff>8020</xdr:rowOff>
    </xdr:from>
    <xdr:ext cx="239873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9181435-B443-483C-ACF7-98B653FA8C94}"/>
                </a:ext>
              </a:extLst>
            </xdr:cNvPr>
            <xdr:cNvSpPr txBox="1"/>
          </xdr:nvSpPr>
          <xdr:spPr>
            <a:xfrm>
              <a:off x="14138275" y="11307678"/>
              <a:ext cx="2398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4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400" b="1" i="1"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en-GB" sz="14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GB" sz="11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9181435-B443-483C-ACF7-98B653FA8C94}"/>
                </a:ext>
              </a:extLst>
            </xdr:cNvPr>
            <xdr:cNvSpPr txBox="1"/>
          </xdr:nvSpPr>
          <xdr:spPr>
            <a:xfrm>
              <a:off x="14138275" y="11307678"/>
              <a:ext cx="2398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400" b="1" i="0">
                  <a:latin typeface="Cambria Math" panose="02040503050406030204" pitchFamily="18" charset="0"/>
                </a:rPr>
                <a:t>𝜷</a:t>
              </a:r>
              <a:r>
                <a:rPr lang="en-GB" sz="14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GB" sz="1400" b="1" i="0">
                  <a:latin typeface="Cambria Math" panose="02040503050406030204" pitchFamily="18" charset="0"/>
                </a:rPr>
                <a:t>𝟐</a:t>
              </a:r>
              <a:endParaRPr lang="en-GB" sz="1100" b="1"/>
            </a:p>
          </xdr:txBody>
        </xdr:sp>
      </mc:Fallback>
    </mc:AlternateContent>
    <xdr:clientData/>
  </xdr:oneCellAnchor>
  <xdr:oneCellAnchor>
    <xdr:from>
      <xdr:col>13</xdr:col>
      <xdr:colOff>2011111</xdr:colOff>
      <xdr:row>56</xdr:row>
      <xdr:rowOff>236954</xdr:rowOff>
    </xdr:from>
    <xdr:ext cx="274114" cy="252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DE65175-E315-4391-A930-9BE9A86CC3DB}"/>
                </a:ext>
              </a:extLst>
            </xdr:cNvPr>
            <xdr:cNvSpPr txBox="1"/>
          </xdr:nvSpPr>
          <xdr:spPr>
            <a:xfrm>
              <a:off x="14112874" y="11536612"/>
              <a:ext cx="274114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6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1" i="1"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en-GB" sz="1600" b="1" i="0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n-GB" sz="1600" b="1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DE65175-E315-4391-A930-9BE9A86CC3DB}"/>
                </a:ext>
              </a:extLst>
            </xdr:cNvPr>
            <xdr:cNvSpPr txBox="1"/>
          </xdr:nvSpPr>
          <xdr:spPr>
            <a:xfrm>
              <a:off x="14112874" y="11536612"/>
              <a:ext cx="274114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600" b="1" i="0">
                  <a:latin typeface="Cambria Math" panose="02040503050406030204" pitchFamily="18" charset="0"/>
                </a:rPr>
                <a:t>𝜷</a:t>
              </a:r>
              <a:r>
                <a:rPr lang="en-GB" sz="16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GB" sz="1600" b="1" i="0">
                  <a:latin typeface="Cambria Math" panose="02040503050406030204" pitchFamily="18" charset="0"/>
                </a:rPr>
                <a:t>𝟑</a:t>
              </a:r>
              <a:endParaRPr lang="en-GB" sz="1600" b="1"/>
            </a:p>
          </xdr:txBody>
        </xdr:sp>
      </mc:Fallback>
    </mc:AlternateContent>
    <xdr:clientData/>
  </xdr:oneCellAnchor>
  <xdr:oneCellAnchor>
    <xdr:from>
      <xdr:col>13</xdr:col>
      <xdr:colOff>335106</xdr:colOff>
      <xdr:row>72</xdr:row>
      <xdr:rowOff>36368</xdr:rowOff>
    </xdr:from>
    <xdr:ext cx="65" cy="18787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AD7DEF7-D43D-46BB-8073-C4CD80D3C3D6}"/>
            </a:ext>
          </a:extLst>
        </xdr:cNvPr>
        <xdr:cNvSpPr txBox="1"/>
      </xdr:nvSpPr>
      <xdr:spPr>
        <a:xfrm>
          <a:off x="13000782" y="13680287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GB" sz="1200" b="1"/>
        </a:p>
      </xdr:txBody>
    </xdr:sp>
    <xdr:clientData/>
  </xdr:oneCellAnchor>
  <xdr:oneCellAnchor>
    <xdr:from>
      <xdr:col>13</xdr:col>
      <xdr:colOff>1819320</xdr:colOff>
      <xdr:row>74</xdr:row>
      <xdr:rowOff>87622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EEA68D7-ADD8-4BE2-BFB5-D82046003EFC}"/>
            </a:ext>
          </a:extLst>
        </xdr:cNvPr>
        <xdr:cNvSpPr txBox="1"/>
      </xdr:nvSpPr>
      <xdr:spPr>
        <a:xfrm>
          <a:off x="14484996" y="144780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GB" sz="1100" b="1"/>
        </a:p>
      </xdr:txBody>
    </xdr:sp>
    <xdr:clientData/>
  </xdr:oneCellAnchor>
  <xdr:oneCellAnchor>
    <xdr:from>
      <xdr:col>13</xdr:col>
      <xdr:colOff>4066102</xdr:colOff>
      <xdr:row>64</xdr:row>
      <xdr:rowOff>260392</xdr:rowOff>
    </xdr:from>
    <xdr:ext cx="434543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B088919-C507-C935-5896-DE5B1E788AA8}"/>
                </a:ext>
              </a:extLst>
            </xdr:cNvPr>
            <xdr:cNvSpPr txBox="1"/>
          </xdr:nvSpPr>
          <xdr:spPr>
            <a:xfrm>
              <a:off x="16726415" y="13099298"/>
              <a:ext cx="4345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800" b="1" i="1">
                        <a:latin typeface="Cambria Math" panose="02040503050406030204" pitchFamily="18" charset="0"/>
                      </a:rPr>
                      <m:t>𝜷</m:t>
                    </m:r>
                    <m:r>
                      <a:rPr lang="en-GB" sz="1800" b="1" i="0">
                        <a:latin typeface="Cambria Math" panose="02040503050406030204" pitchFamily="18" charset="0"/>
                      </a:rPr>
                      <m:t>≠</m:t>
                    </m:r>
                  </m:oMath>
                </m:oMathPara>
              </a14:m>
              <a:endParaRPr lang="en-GB" sz="1800" b="1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B088919-C507-C935-5896-DE5B1E788AA8}"/>
                </a:ext>
              </a:extLst>
            </xdr:cNvPr>
            <xdr:cNvSpPr txBox="1"/>
          </xdr:nvSpPr>
          <xdr:spPr>
            <a:xfrm>
              <a:off x="16726415" y="13099298"/>
              <a:ext cx="4345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800" b="1" i="0">
                  <a:latin typeface="Cambria Math" panose="02040503050406030204" pitchFamily="18" charset="0"/>
                </a:rPr>
                <a:t>𝜷≠</a:t>
              </a:r>
              <a:endParaRPr lang="en-GB" sz="1800" b="1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471487</xdr:colOff>
      <xdr:row>0</xdr:row>
      <xdr:rowOff>95250</xdr:rowOff>
    </xdr:from>
    <xdr:to>
      <xdr:col>12</xdr:col>
      <xdr:colOff>242887</xdr:colOff>
      <xdr:row>14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0270D8-15B6-19D9-55B8-9A29D73F9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490537</xdr:colOff>
      <xdr:row>15</xdr:row>
      <xdr:rowOff>47625</xdr:rowOff>
    </xdr:from>
    <xdr:to>
      <xdr:col>12</xdr:col>
      <xdr:colOff>261937</xdr:colOff>
      <xdr:row>29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729BEE4-15BB-D22B-F223-C6CF0431AF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56037" y="2854325"/>
              <a:ext cx="40386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0EDE-466B-45B4-AECB-FBEC6B567EA7}">
  <dimension ref="A1:Q255"/>
  <sheetViews>
    <sheetView tabSelected="1" zoomScale="56" zoomScaleNormal="160" workbookViewId="0">
      <selection activeCell="S24" sqref="S24"/>
    </sheetView>
  </sheetViews>
  <sheetFormatPr defaultRowHeight="14.5" x14ac:dyDescent="0.35"/>
  <cols>
    <col min="1" max="1" width="9.81640625" bestFit="1" customWidth="1"/>
    <col min="2" max="2" width="8.7265625" style="3"/>
    <col min="3" max="3" width="9.81640625" bestFit="1" customWidth="1"/>
    <col min="16" max="16" width="16.453125" bestFit="1" customWidth="1"/>
    <col min="17" max="17" width="12.54296875" bestFit="1" customWidth="1"/>
  </cols>
  <sheetData>
    <row r="1" spans="1:17" ht="16.5" thickBot="1" x14ac:dyDescent="0.45">
      <c r="A1" s="11" t="s">
        <v>0</v>
      </c>
      <c r="B1" s="11" t="s">
        <v>1</v>
      </c>
      <c r="C1" s="11" t="s">
        <v>0</v>
      </c>
      <c r="D1" s="11" t="s">
        <v>17</v>
      </c>
      <c r="E1" s="15" t="s">
        <v>18</v>
      </c>
    </row>
    <row r="2" spans="1:17" x14ac:dyDescent="0.35">
      <c r="A2" s="1">
        <v>45379</v>
      </c>
      <c r="B2" s="3">
        <v>4512</v>
      </c>
      <c r="C2" s="1">
        <v>45379</v>
      </c>
      <c r="P2" s="13" t="s">
        <v>20</v>
      </c>
      <c r="Q2" s="8"/>
    </row>
    <row r="3" spans="1:17" x14ac:dyDescent="0.35">
      <c r="A3" s="1">
        <v>45384</v>
      </c>
      <c r="B3" s="3">
        <v>4275</v>
      </c>
      <c r="C3" s="1">
        <v>45384</v>
      </c>
      <c r="D3">
        <f t="shared" ref="D3:D66" si="0">LN(B3/B2)</f>
        <v>-5.3956411807034269E-2</v>
      </c>
      <c r="E3" s="12">
        <v>-5.3956411807034269E-2</v>
      </c>
    </row>
    <row r="4" spans="1:17" x14ac:dyDescent="0.35">
      <c r="A4" s="1">
        <v>45385</v>
      </c>
      <c r="B4" s="3">
        <v>4220</v>
      </c>
      <c r="C4" s="1">
        <v>45385</v>
      </c>
      <c r="D4">
        <f t="shared" si="0"/>
        <v>-1.2948974340803068E-2</v>
      </c>
      <c r="E4" s="12">
        <v>-1.2948974340803068E-2</v>
      </c>
      <c r="P4" s="14" t="s">
        <v>4</v>
      </c>
      <c r="Q4">
        <v>5.8519011841556888E-4</v>
      </c>
    </row>
    <row r="5" spans="1:17" x14ac:dyDescent="0.35">
      <c r="A5" s="1">
        <v>45386</v>
      </c>
      <c r="B5" s="3">
        <v>4331</v>
      </c>
      <c r="C5" s="1">
        <v>45386</v>
      </c>
      <c r="D5">
        <f t="shared" si="0"/>
        <v>2.5963334184569094E-2</v>
      </c>
      <c r="E5" s="12">
        <v>2.5963334184569094E-2</v>
      </c>
      <c r="P5" t="s">
        <v>5</v>
      </c>
      <c r="Q5">
        <v>8.3853413733004419E-4</v>
      </c>
    </row>
    <row r="6" spans="1:17" x14ac:dyDescent="0.35">
      <c r="A6" s="1">
        <v>45387</v>
      </c>
      <c r="B6" s="3">
        <v>4275</v>
      </c>
      <c r="C6" s="1">
        <v>45387</v>
      </c>
      <c r="D6">
        <f t="shared" si="0"/>
        <v>-1.3014359843766041E-2</v>
      </c>
      <c r="E6" s="12">
        <v>-1.3014359843766041E-2</v>
      </c>
      <c r="P6" s="14" t="s">
        <v>6</v>
      </c>
      <c r="Q6">
        <v>4.1356493558841311E-4</v>
      </c>
    </row>
    <row r="7" spans="1:17" x14ac:dyDescent="0.35">
      <c r="A7" s="1">
        <v>45390</v>
      </c>
      <c r="B7" s="3">
        <v>4260</v>
      </c>
      <c r="C7" s="1">
        <v>45390</v>
      </c>
      <c r="D7">
        <f t="shared" si="0"/>
        <v>-3.5149421074444969E-3</v>
      </c>
      <c r="E7" s="12">
        <v>-3.5149421074444969E-3</v>
      </c>
      <c r="P7" t="s">
        <v>7</v>
      </c>
      <c r="Q7">
        <v>0</v>
      </c>
    </row>
    <row r="8" spans="1:17" x14ac:dyDescent="0.35">
      <c r="A8" s="1">
        <v>45391</v>
      </c>
      <c r="B8" s="3">
        <v>4240</v>
      </c>
      <c r="C8" s="1">
        <v>45391</v>
      </c>
      <c r="D8">
        <f t="shared" si="0"/>
        <v>-4.7058910374126166E-3</v>
      </c>
      <c r="E8" s="12">
        <v>-4.7058910374126166E-3</v>
      </c>
      <c r="P8" s="14" t="s">
        <v>8</v>
      </c>
      <c r="Q8">
        <v>1.3337701952186662E-2</v>
      </c>
    </row>
    <row r="9" spans="1:17" x14ac:dyDescent="0.35">
      <c r="A9" s="1">
        <v>45392</v>
      </c>
      <c r="B9" s="3">
        <v>4305</v>
      </c>
      <c r="C9" s="1">
        <v>45392</v>
      </c>
      <c r="D9">
        <f t="shared" si="0"/>
        <v>1.521386863582763E-2</v>
      </c>
      <c r="E9" s="12">
        <v>1.521386863582763E-2</v>
      </c>
      <c r="P9" t="s">
        <v>9</v>
      </c>
      <c r="Q9">
        <v>1.7789429336536388E-4</v>
      </c>
    </row>
    <row r="10" spans="1:17" x14ac:dyDescent="0.35">
      <c r="A10" s="1">
        <v>45393</v>
      </c>
      <c r="B10" s="3">
        <v>4206</v>
      </c>
      <c r="C10" s="1">
        <v>45393</v>
      </c>
      <c r="D10">
        <f t="shared" si="0"/>
        <v>-2.3265060599186073E-2</v>
      </c>
      <c r="E10" s="12">
        <v>-2.3265060599186073E-2</v>
      </c>
      <c r="P10" s="14" t="s">
        <v>10</v>
      </c>
      <c r="Q10">
        <v>10.978743865561878</v>
      </c>
    </row>
    <row r="11" spans="1:17" x14ac:dyDescent="0.35">
      <c r="A11" s="1">
        <v>45394</v>
      </c>
      <c r="B11" s="3">
        <v>4200</v>
      </c>
      <c r="C11" s="1">
        <v>45394</v>
      </c>
      <c r="D11">
        <f t="shared" si="0"/>
        <v>-1.427551991185446E-3</v>
      </c>
      <c r="E11" s="12">
        <v>-1.427551991185446E-3</v>
      </c>
      <c r="P11" s="14" t="s">
        <v>11</v>
      </c>
      <c r="Q11">
        <v>-1.0275899218495947</v>
      </c>
    </row>
    <row r="12" spans="1:17" x14ac:dyDescent="0.35">
      <c r="A12" s="1">
        <v>45397</v>
      </c>
      <c r="B12" s="3">
        <v>4182</v>
      </c>
      <c r="C12" s="1">
        <v>45397</v>
      </c>
      <c r="D12">
        <f t="shared" si="0"/>
        <v>-4.2949242828808406E-3</v>
      </c>
      <c r="E12" s="12">
        <v>-4.2949242828808406E-3</v>
      </c>
      <c r="P12" t="s">
        <v>12</v>
      </c>
      <c r="Q12">
        <v>0.15576798470986122</v>
      </c>
    </row>
    <row r="13" spans="1:17" x14ac:dyDescent="0.35">
      <c r="A13" s="1">
        <v>45398</v>
      </c>
      <c r="B13" s="3">
        <v>4140</v>
      </c>
      <c r="C13" s="1">
        <v>45398</v>
      </c>
      <c r="D13">
        <f t="shared" si="0"/>
        <v>-1.0093813169218787E-2</v>
      </c>
      <c r="E13" s="12">
        <v>-1.0093813169218787E-2</v>
      </c>
      <c r="P13" t="s">
        <v>13</v>
      </c>
      <c r="Q13">
        <v>-9.1683238587750626E-2</v>
      </c>
    </row>
    <row r="14" spans="1:17" x14ac:dyDescent="0.35">
      <c r="A14" s="1">
        <v>45399</v>
      </c>
      <c r="B14" s="3">
        <v>4110</v>
      </c>
      <c r="C14" s="1">
        <v>45399</v>
      </c>
      <c r="D14">
        <f t="shared" si="0"/>
        <v>-7.2727593290798087E-3</v>
      </c>
      <c r="E14" s="12">
        <v>-7.2727593290798087E-3</v>
      </c>
      <c r="P14" t="s">
        <v>14</v>
      </c>
      <c r="Q14">
        <v>6.4084746122110597E-2</v>
      </c>
    </row>
    <row r="15" spans="1:17" x14ac:dyDescent="0.35">
      <c r="A15" s="1">
        <v>45400</v>
      </c>
      <c r="B15" s="3">
        <v>4139</v>
      </c>
      <c r="C15" s="1">
        <v>45400</v>
      </c>
      <c r="D15">
        <f t="shared" si="0"/>
        <v>7.0311842584521158E-3</v>
      </c>
      <c r="E15" s="12">
        <v>7.0311842584521158E-3</v>
      </c>
      <c r="P15" s="10" t="s">
        <v>15</v>
      </c>
      <c r="Q15" s="10">
        <v>0.14805309995913893</v>
      </c>
    </row>
    <row r="16" spans="1:17" x14ac:dyDescent="0.35">
      <c r="A16" s="1">
        <v>45401</v>
      </c>
      <c r="B16" s="3">
        <v>4167</v>
      </c>
      <c r="C16" s="1">
        <v>45401</v>
      </c>
      <c r="D16">
        <f t="shared" si="0"/>
        <v>6.7421396737211425E-3</v>
      </c>
      <c r="E16" s="12">
        <v>6.7421396737211425E-3</v>
      </c>
    </row>
    <row r="17" spans="1:5" x14ac:dyDescent="0.35">
      <c r="A17" s="1">
        <v>45404</v>
      </c>
      <c r="B17" s="3">
        <v>4266</v>
      </c>
      <c r="C17" s="1">
        <v>45404</v>
      </c>
      <c r="D17">
        <f t="shared" si="0"/>
        <v>2.3480267608842448E-2</v>
      </c>
      <c r="E17" s="12">
        <v>2.3480267608842448E-2</v>
      </c>
    </row>
    <row r="18" spans="1:5" x14ac:dyDescent="0.35">
      <c r="A18" s="1">
        <v>45405</v>
      </c>
      <c r="B18" s="3">
        <v>4250</v>
      </c>
      <c r="C18" s="1">
        <v>45405</v>
      </c>
      <c r="D18">
        <f t="shared" si="0"/>
        <v>-3.7576371128334048E-3</v>
      </c>
      <c r="E18" s="12">
        <v>-3.7576371128334048E-3</v>
      </c>
    </row>
    <row r="19" spans="1:5" x14ac:dyDescent="0.35">
      <c r="A19" s="1">
        <v>45406</v>
      </c>
      <c r="B19" s="3">
        <v>4374</v>
      </c>
      <c r="C19" s="1">
        <v>45406</v>
      </c>
      <c r="D19">
        <f t="shared" si="0"/>
        <v>2.8758939318250697E-2</v>
      </c>
      <c r="E19" s="12">
        <v>2.8758939318250697E-2</v>
      </c>
    </row>
    <row r="20" spans="1:5" x14ac:dyDescent="0.35">
      <c r="A20" s="1">
        <v>45407</v>
      </c>
      <c r="B20" s="3">
        <v>4356</v>
      </c>
      <c r="C20" s="1">
        <v>45407</v>
      </c>
      <c r="D20">
        <f t="shared" si="0"/>
        <v>-4.1237171838620409E-3</v>
      </c>
      <c r="E20" s="12">
        <v>-4.1237171838620409E-3</v>
      </c>
    </row>
    <row r="21" spans="1:5" x14ac:dyDescent="0.35">
      <c r="A21" s="1">
        <v>45408</v>
      </c>
      <c r="B21" s="3">
        <v>4423</v>
      </c>
      <c r="C21" s="1">
        <v>45408</v>
      </c>
      <c r="D21">
        <f t="shared" si="0"/>
        <v>1.5263993815475722E-2</v>
      </c>
      <c r="E21" s="12">
        <v>1.5263993815475722E-2</v>
      </c>
    </row>
    <row r="22" spans="1:5" x14ac:dyDescent="0.35">
      <c r="A22" s="1">
        <v>45411</v>
      </c>
      <c r="B22" s="3">
        <v>4457</v>
      </c>
      <c r="C22" s="1">
        <v>45411</v>
      </c>
      <c r="D22">
        <f t="shared" si="0"/>
        <v>7.6576950782291254E-3</v>
      </c>
      <c r="E22" s="12">
        <v>7.6576950782291254E-3</v>
      </c>
    </row>
    <row r="23" spans="1:5" x14ac:dyDescent="0.35">
      <c r="A23" s="1">
        <v>45412</v>
      </c>
      <c r="B23" s="3">
        <v>4468</v>
      </c>
      <c r="C23" s="1">
        <v>45412</v>
      </c>
      <c r="D23">
        <f t="shared" si="0"/>
        <v>2.4649872425354033E-3</v>
      </c>
      <c r="E23" s="12">
        <v>2.4649872425354033E-3</v>
      </c>
    </row>
    <row r="24" spans="1:5" x14ac:dyDescent="0.35">
      <c r="A24" s="1">
        <v>45413</v>
      </c>
      <c r="B24" s="3">
        <v>4476</v>
      </c>
      <c r="C24" s="1">
        <v>45413</v>
      </c>
      <c r="D24">
        <f t="shared" si="0"/>
        <v>1.7889092427244146E-3</v>
      </c>
      <c r="E24" s="12">
        <v>1.7889092427244146E-3</v>
      </c>
    </row>
    <row r="25" spans="1:5" x14ac:dyDescent="0.35">
      <c r="A25" s="1">
        <v>45414</v>
      </c>
      <c r="B25" s="3">
        <v>4469</v>
      </c>
      <c r="C25" s="1">
        <v>45414</v>
      </c>
      <c r="D25">
        <f t="shared" si="0"/>
        <v>-1.5651204983643298E-3</v>
      </c>
      <c r="E25" s="12">
        <v>-1.5651204983643298E-3</v>
      </c>
    </row>
    <row r="26" spans="1:5" x14ac:dyDescent="0.35">
      <c r="A26" s="1">
        <v>45415</v>
      </c>
      <c r="B26" s="3">
        <v>4476</v>
      </c>
      <c r="C26" s="1">
        <v>45415</v>
      </c>
      <c r="D26">
        <f t="shared" si="0"/>
        <v>1.5651204983643649E-3</v>
      </c>
      <c r="E26" s="12">
        <v>1.5651204983643649E-3</v>
      </c>
    </row>
    <row r="27" spans="1:5" x14ac:dyDescent="0.35">
      <c r="A27" s="1">
        <v>45419</v>
      </c>
      <c r="B27" s="3">
        <v>4550</v>
      </c>
      <c r="C27" s="1">
        <v>45419</v>
      </c>
      <c r="D27">
        <f t="shared" si="0"/>
        <v>1.6397442513180222E-2</v>
      </c>
      <c r="E27" s="12">
        <v>1.6397442513180222E-2</v>
      </c>
    </row>
    <row r="28" spans="1:5" x14ac:dyDescent="0.35">
      <c r="A28" s="1">
        <v>45420</v>
      </c>
      <c r="B28" s="3">
        <v>4547</v>
      </c>
      <c r="C28" s="1">
        <v>45420</v>
      </c>
      <c r="D28">
        <f t="shared" si="0"/>
        <v>-6.5955811998558188E-4</v>
      </c>
      <c r="E28" s="12">
        <v>-6.5955811998558188E-4</v>
      </c>
    </row>
    <row r="29" spans="1:5" x14ac:dyDescent="0.35">
      <c r="A29" s="1">
        <v>45421</v>
      </c>
      <c r="B29" s="3">
        <v>4596</v>
      </c>
      <c r="C29" s="1">
        <v>45421</v>
      </c>
      <c r="D29">
        <f t="shared" si="0"/>
        <v>1.0718685143635755E-2</v>
      </c>
      <c r="E29" s="12">
        <v>1.0718685143635755E-2</v>
      </c>
    </row>
    <row r="30" spans="1:5" x14ac:dyDescent="0.35">
      <c r="A30" s="1">
        <v>45422</v>
      </c>
      <c r="B30" s="3">
        <v>4597</v>
      </c>
      <c r="C30" s="1">
        <v>45422</v>
      </c>
      <c r="D30">
        <f t="shared" si="0"/>
        <v>2.1755683758173952E-4</v>
      </c>
      <c r="E30" s="12">
        <v>2.1755683758173952E-4</v>
      </c>
    </row>
    <row r="31" spans="1:5" x14ac:dyDescent="0.35">
      <c r="A31" s="1">
        <v>45425</v>
      </c>
      <c r="B31" s="3">
        <v>4599</v>
      </c>
      <c r="C31" s="1">
        <v>45425</v>
      </c>
      <c r="D31">
        <f t="shared" si="0"/>
        <v>4.3497173369584223E-4</v>
      </c>
      <c r="E31" s="12">
        <v>4.3497173369584223E-4</v>
      </c>
    </row>
    <row r="32" spans="1:5" x14ac:dyDescent="0.35">
      <c r="A32" s="1">
        <v>45426</v>
      </c>
      <c r="B32" s="3">
        <v>4600</v>
      </c>
      <c r="C32" s="1">
        <v>45426</v>
      </c>
      <c r="D32">
        <f t="shared" si="0"/>
        <v>2.1741493726249575E-4</v>
      </c>
      <c r="E32" s="12">
        <v>2.1741493726249575E-4</v>
      </c>
    </row>
    <row r="33" spans="1:5" x14ac:dyDescent="0.35">
      <c r="A33" s="1">
        <v>45427</v>
      </c>
      <c r="B33" s="3">
        <v>4596</v>
      </c>
      <c r="C33" s="1">
        <v>45427</v>
      </c>
      <c r="D33">
        <f t="shared" si="0"/>
        <v>-8.6994350854010746E-4</v>
      </c>
      <c r="E33" s="12">
        <v>-8.6994350854010746E-4</v>
      </c>
    </row>
    <row r="34" spans="1:5" x14ac:dyDescent="0.35">
      <c r="A34" s="1">
        <v>45428</v>
      </c>
      <c r="B34" s="3">
        <v>4618</v>
      </c>
      <c r="C34" s="1">
        <v>45428</v>
      </c>
      <c r="D34">
        <f t="shared" si="0"/>
        <v>4.7753509457942982E-3</v>
      </c>
      <c r="E34" s="12">
        <v>4.7753509457942982E-3</v>
      </c>
    </row>
    <row r="35" spans="1:5" x14ac:dyDescent="0.35">
      <c r="A35" s="1">
        <v>45429</v>
      </c>
      <c r="B35" s="3">
        <v>4593</v>
      </c>
      <c r="C35" s="1">
        <v>45429</v>
      </c>
      <c r="D35">
        <f t="shared" si="0"/>
        <v>-5.4283055886472382E-3</v>
      </c>
      <c r="E35" s="12">
        <v>-5.4283055886472382E-3</v>
      </c>
    </row>
    <row r="36" spans="1:5" x14ac:dyDescent="0.35">
      <c r="A36" s="1">
        <v>45432</v>
      </c>
      <c r="B36" s="3">
        <v>4536</v>
      </c>
      <c r="C36" s="1">
        <v>45432</v>
      </c>
      <c r="D36">
        <f t="shared" si="0"/>
        <v>-1.2487838918205397E-2</v>
      </c>
      <c r="E36" s="12">
        <v>-1.2487838918205397E-2</v>
      </c>
    </row>
    <row r="37" spans="1:5" x14ac:dyDescent="0.35">
      <c r="A37" s="1">
        <v>45433</v>
      </c>
      <c r="B37" s="3">
        <v>4538</v>
      </c>
      <c r="C37" s="1">
        <v>45433</v>
      </c>
      <c r="D37">
        <f t="shared" si="0"/>
        <v>4.4081993219913506E-4</v>
      </c>
      <c r="E37" s="12">
        <v>4.4081993219913506E-4</v>
      </c>
    </row>
    <row r="38" spans="1:5" x14ac:dyDescent="0.35">
      <c r="A38" s="1">
        <v>45434</v>
      </c>
      <c r="B38" s="3">
        <v>4464</v>
      </c>
      <c r="C38" s="1">
        <v>45434</v>
      </c>
      <c r="D38">
        <f t="shared" si="0"/>
        <v>-1.6441161278640166E-2</v>
      </c>
      <c r="E38" s="12">
        <v>-1.6441161278640166E-2</v>
      </c>
    </row>
    <row r="39" spans="1:5" x14ac:dyDescent="0.35">
      <c r="A39" s="1">
        <v>45435</v>
      </c>
      <c r="B39" s="3">
        <v>4441</v>
      </c>
      <c r="C39" s="1">
        <v>45435</v>
      </c>
      <c r="D39">
        <f t="shared" si="0"/>
        <v>-5.1656487690446102E-3</v>
      </c>
      <c r="E39" s="12">
        <v>-5.1656487690446102E-3</v>
      </c>
    </row>
    <row r="40" spans="1:5" x14ac:dyDescent="0.35">
      <c r="A40" s="1">
        <v>45436</v>
      </c>
      <c r="B40" s="3">
        <v>4412</v>
      </c>
      <c r="C40" s="1">
        <v>45436</v>
      </c>
      <c r="D40">
        <f t="shared" si="0"/>
        <v>-6.5514749187092353E-3</v>
      </c>
      <c r="E40" s="12">
        <v>-6.5514749187092353E-3</v>
      </c>
    </row>
    <row r="41" spans="1:5" x14ac:dyDescent="0.35">
      <c r="A41" s="1">
        <v>45440</v>
      </c>
      <c r="B41" s="3">
        <v>4379</v>
      </c>
      <c r="C41" s="1">
        <v>45440</v>
      </c>
      <c r="D41">
        <f t="shared" si="0"/>
        <v>-7.5077135719947468E-3</v>
      </c>
      <c r="E41" s="12">
        <v>-7.5077135719947468E-3</v>
      </c>
    </row>
    <row r="42" spans="1:5" x14ac:dyDescent="0.35">
      <c r="A42" s="1">
        <v>45441</v>
      </c>
      <c r="B42" s="3">
        <v>4290</v>
      </c>
      <c r="C42" s="1">
        <v>45441</v>
      </c>
      <c r="D42">
        <f t="shared" si="0"/>
        <v>-2.0533654879335731E-2</v>
      </c>
      <c r="E42" s="12">
        <v>-2.0533654879335731E-2</v>
      </c>
    </row>
    <row r="43" spans="1:5" x14ac:dyDescent="0.35">
      <c r="A43" s="1">
        <v>45442</v>
      </c>
      <c r="B43" s="3">
        <v>4368</v>
      </c>
      <c r="C43" s="1">
        <v>45442</v>
      </c>
      <c r="D43">
        <f t="shared" si="0"/>
        <v>1.8018505502678212E-2</v>
      </c>
      <c r="E43" s="12">
        <v>1.8018505502678212E-2</v>
      </c>
    </row>
    <row r="44" spans="1:5" x14ac:dyDescent="0.35">
      <c r="A44" s="1">
        <v>45443</v>
      </c>
      <c r="B44" s="3">
        <v>4452</v>
      </c>
      <c r="C44" s="1">
        <v>45443</v>
      </c>
      <c r="D44">
        <f t="shared" si="0"/>
        <v>1.9048194970694411E-2</v>
      </c>
      <c r="E44" s="12">
        <v>1.9048194970694411E-2</v>
      </c>
    </row>
    <row r="45" spans="1:5" x14ac:dyDescent="0.35">
      <c r="A45" s="1">
        <v>45446</v>
      </c>
      <c r="B45" s="3">
        <v>4487</v>
      </c>
      <c r="C45" s="1">
        <v>45446</v>
      </c>
      <c r="D45">
        <f t="shared" si="0"/>
        <v>7.8308935805478392E-3</v>
      </c>
      <c r="E45" s="12">
        <v>7.8308935805478392E-3</v>
      </c>
    </row>
    <row r="46" spans="1:5" x14ac:dyDescent="0.35">
      <c r="A46" s="1">
        <v>45447</v>
      </c>
      <c r="B46" s="3">
        <v>4507</v>
      </c>
      <c r="C46" s="1">
        <v>45447</v>
      </c>
      <c r="D46">
        <f t="shared" si="0"/>
        <v>4.4474167146648308E-3</v>
      </c>
      <c r="E46" s="12">
        <v>4.4474167146648308E-3</v>
      </c>
    </row>
    <row r="47" spans="1:5" x14ac:dyDescent="0.35">
      <c r="A47" s="1">
        <v>45448</v>
      </c>
      <c r="B47" s="3">
        <v>4498</v>
      </c>
      <c r="C47" s="1">
        <v>45448</v>
      </c>
      <c r="D47">
        <f t="shared" si="0"/>
        <v>-1.998890171387283E-3</v>
      </c>
      <c r="E47" s="12">
        <v>-1.998890171387283E-3</v>
      </c>
    </row>
    <row r="48" spans="1:5" x14ac:dyDescent="0.35">
      <c r="A48" s="1">
        <v>45449</v>
      </c>
      <c r="B48" s="3">
        <v>4526</v>
      </c>
      <c r="C48" s="1">
        <v>45449</v>
      </c>
      <c r="D48">
        <f t="shared" si="0"/>
        <v>6.2056936742217825E-3</v>
      </c>
      <c r="E48" s="12">
        <v>6.2056936742217825E-3</v>
      </c>
    </row>
    <row r="49" spans="1:5" x14ac:dyDescent="0.35">
      <c r="A49" s="1">
        <v>45450</v>
      </c>
      <c r="B49" s="3">
        <v>4506</v>
      </c>
      <c r="C49" s="1">
        <v>45450</v>
      </c>
      <c r="D49">
        <f t="shared" si="0"/>
        <v>-4.4287052012929248E-3</v>
      </c>
      <c r="E49" s="12">
        <v>-4.4287052012929248E-3</v>
      </c>
    </row>
    <row r="50" spans="1:5" x14ac:dyDescent="0.35">
      <c r="A50" s="1">
        <v>45453</v>
      </c>
      <c r="B50" s="3">
        <v>4420</v>
      </c>
      <c r="C50" s="1">
        <v>45453</v>
      </c>
      <c r="D50">
        <f t="shared" si="0"/>
        <v>-1.9270145920445961E-2</v>
      </c>
      <c r="E50" s="12">
        <v>-1.9270145920445961E-2</v>
      </c>
    </row>
    <row r="51" spans="1:5" x14ac:dyDescent="0.35">
      <c r="A51" s="1">
        <v>45454</v>
      </c>
      <c r="B51" s="3">
        <v>4388</v>
      </c>
      <c r="C51" s="1">
        <v>45454</v>
      </c>
      <c r="D51">
        <f t="shared" si="0"/>
        <v>-7.2661536766229192E-3</v>
      </c>
      <c r="E51" s="12">
        <v>-7.2661536766229192E-3</v>
      </c>
    </row>
    <row r="52" spans="1:5" x14ac:dyDescent="0.35">
      <c r="A52" s="1">
        <v>45455</v>
      </c>
      <c r="B52" s="3">
        <v>4390</v>
      </c>
      <c r="C52" s="1">
        <v>45455</v>
      </c>
      <c r="D52">
        <f t="shared" si="0"/>
        <v>4.5568467409614358E-4</v>
      </c>
      <c r="E52" s="12">
        <v>4.5568467409614358E-4</v>
      </c>
    </row>
    <row r="53" spans="1:5" x14ac:dyDescent="0.35">
      <c r="A53" s="1">
        <v>45456</v>
      </c>
      <c r="B53" s="3">
        <v>4457</v>
      </c>
      <c r="C53" s="1">
        <v>45456</v>
      </c>
      <c r="D53">
        <f t="shared" si="0"/>
        <v>1.5146666877338783E-2</v>
      </c>
      <c r="E53" s="12">
        <v>1.5146666877338783E-2</v>
      </c>
    </row>
    <row r="54" spans="1:5" x14ac:dyDescent="0.35">
      <c r="A54" s="1">
        <v>45457</v>
      </c>
      <c r="B54" s="3">
        <v>4393</v>
      </c>
      <c r="C54" s="1">
        <v>45457</v>
      </c>
      <c r="D54">
        <f t="shared" si="0"/>
        <v>-1.4463528970776268E-2</v>
      </c>
      <c r="E54" s="12">
        <v>-1.4463528970776268E-2</v>
      </c>
    </row>
    <row r="55" spans="1:5" x14ac:dyDescent="0.35">
      <c r="A55" s="1">
        <v>45460</v>
      </c>
      <c r="B55" s="3">
        <v>4407</v>
      </c>
      <c r="C55" s="1">
        <v>45460</v>
      </c>
      <c r="D55">
        <f t="shared" si="0"/>
        <v>3.1818208662075078E-3</v>
      </c>
      <c r="E55" s="12">
        <v>3.1818208662075078E-3</v>
      </c>
    </row>
    <row r="56" spans="1:5" x14ac:dyDescent="0.35">
      <c r="A56" s="1">
        <v>45461</v>
      </c>
      <c r="B56" s="3">
        <v>4377</v>
      </c>
      <c r="C56" s="1">
        <v>45461</v>
      </c>
      <c r="D56">
        <f t="shared" si="0"/>
        <v>-6.8306276510916525E-3</v>
      </c>
      <c r="E56" s="12">
        <v>-6.8306276510916525E-3</v>
      </c>
    </row>
    <row r="57" spans="1:5" x14ac:dyDescent="0.35">
      <c r="A57" s="1">
        <v>45462</v>
      </c>
      <c r="B57" s="3">
        <v>4397</v>
      </c>
      <c r="C57" s="1">
        <v>45462</v>
      </c>
      <c r="D57">
        <f t="shared" si="0"/>
        <v>4.5589319899147869E-3</v>
      </c>
      <c r="E57" s="12">
        <v>4.5589319899147869E-3</v>
      </c>
    </row>
    <row r="58" spans="1:5" x14ac:dyDescent="0.35">
      <c r="A58" s="1">
        <v>45463</v>
      </c>
      <c r="B58" s="3">
        <v>4442</v>
      </c>
      <c r="C58" s="1">
        <v>45463</v>
      </c>
      <c r="D58">
        <f t="shared" si="0"/>
        <v>1.0182235273562693E-2</v>
      </c>
      <c r="E58" s="12">
        <v>1.0182235273562693E-2</v>
      </c>
    </row>
    <row r="59" spans="1:5" x14ac:dyDescent="0.35">
      <c r="A59" s="1">
        <v>45464</v>
      </c>
      <c r="B59" s="3">
        <v>4428</v>
      </c>
      <c r="C59" s="1">
        <v>45464</v>
      </c>
      <c r="D59">
        <f t="shared" si="0"/>
        <v>-3.156710625845249E-3</v>
      </c>
      <c r="E59" s="12">
        <v>-3.156710625845249E-3</v>
      </c>
    </row>
    <row r="60" spans="1:5" x14ac:dyDescent="0.35">
      <c r="A60" s="1">
        <v>45467</v>
      </c>
      <c r="B60" s="3">
        <v>4444</v>
      </c>
      <c r="C60" s="1">
        <v>45467</v>
      </c>
      <c r="D60">
        <f t="shared" si="0"/>
        <v>3.6068569309930629E-3</v>
      </c>
      <c r="E60" s="12">
        <v>3.6068569309930629E-3</v>
      </c>
    </row>
    <row r="61" spans="1:5" x14ac:dyDescent="0.35">
      <c r="A61" s="1">
        <v>45468</v>
      </c>
      <c r="B61" s="3">
        <v>4378</v>
      </c>
      <c r="C61" s="1">
        <v>45468</v>
      </c>
      <c r="D61">
        <f t="shared" si="0"/>
        <v>-1.4962872676712377E-2</v>
      </c>
      <c r="E61" s="12">
        <v>-1.4962872676712377E-2</v>
      </c>
    </row>
    <row r="62" spans="1:5" x14ac:dyDescent="0.35">
      <c r="A62" s="1">
        <v>45469</v>
      </c>
      <c r="B62" s="3">
        <v>4395</v>
      </c>
      <c r="C62" s="1">
        <v>45469</v>
      </c>
      <c r="D62">
        <f t="shared" si="0"/>
        <v>3.8755320364692153E-3</v>
      </c>
      <c r="E62" s="12">
        <v>3.8755320364692153E-3</v>
      </c>
    </row>
    <row r="63" spans="1:5" x14ac:dyDescent="0.35">
      <c r="A63" s="1">
        <v>45470</v>
      </c>
      <c r="B63" s="3">
        <v>4352</v>
      </c>
      <c r="C63" s="1">
        <v>45470</v>
      </c>
      <c r="D63">
        <f t="shared" si="0"/>
        <v>-9.8320215834987682E-3</v>
      </c>
      <c r="E63" s="12">
        <v>-9.8320215834987682E-3</v>
      </c>
    </row>
    <row r="64" spans="1:5" x14ac:dyDescent="0.35">
      <c r="A64" s="1">
        <v>45471</v>
      </c>
      <c r="B64" s="3">
        <v>4282</v>
      </c>
      <c r="C64" s="1">
        <v>45471</v>
      </c>
      <c r="D64">
        <f t="shared" si="0"/>
        <v>-1.6215319386150475E-2</v>
      </c>
      <c r="E64" s="12">
        <v>-1.6215319386150475E-2</v>
      </c>
    </row>
    <row r="65" spans="1:5" x14ac:dyDescent="0.35">
      <c r="A65" s="1">
        <v>45474</v>
      </c>
      <c r="B65" s="3">
        <v>4289</v>
      </c>
      <c r="C65" s="1">
        <v>45474</v>
      </c>
      <c r="D65">
        <f t="shared" si="0"/>
        <v>1.6334153672524342E-3</v>
      </c>
      <c r="E65" s="12">
        <v>1.6334153672524342E-3</v>
      </c>
    </row>
    <row r="66" spans="1:5" x14ac:dyDescent="0.35">
      <c r="A66" s="1">
        <v>45475</v>
      </c>
      <c r="B66" s="3">
        <v>4258</v>
      </c>
      <c r="C66" s="1">
        <v>45475</v>
      </c>
      <c r="D66">
        <f t="shared" si="0"/>
        <v>-7.2540390634557106E-3</v>
      </c>
      <c r="E66" s="12">
        <v>-7.2540390634557106E-3</v>
      </c>
    </row>
    <row r="67" spans="1:5" x14ac:dyDescent="0.35">
      <c r="A67" s="1">
        <v>45476</v>
      </c>
      <c r="B67" s="3">
        <v>4231</v>
      </c>
      <c r="C67" s="1">
        <v>45476</v>
      </c>
      <c r="D67">
        <f t="shared" ref="D67:D130" si="1">LN(B67/B66)</f>
        <v>-6.3611947333573155E-3</v>
      </c>
      <c r="E67" s="12">
        <v>-6.3611947333573155E-3</v>
      </c>
    </row>
    <row r="68" spans="1:5" x14ac:dyDescent="0.35">
      <c r="A68" s="1">
        <v>45477</v>
      </c>
      <c r="B68" s="3">
        <v>4257</v>
      </c>
      <c r="C68" s="1">
        <v>45477</v>
      </c>
      <c r="D68">
        <f t="shared" si="1"/>
        <v>6.1263151080849267E-3</v>
      </c>
      <c r="E68" s="12">
        <v>6.1263151080849267E-3</v>
      </c>
    </row>
    <row r="69" spans="1:5" x14ac:dyDescent="0.35">
      <c r="A69" s="1">
        <v>45478</v>
      </c>
      <c r="B69" s="3">
        <v>4274</v>
      </c>
      <c r="C69" s="1">
        <v>45478</v>
      </c>
      <c r="D69">
        <f t="shared" si="1"/>
        <v>3.9854700509405995E-3</v>
      </c>
      <c r="E69" s="12">
        <v>3.9854700509405995E-3</v>
      </c>
    </row>
    <row r="70" spans="1:5" x14ac:dyDescent="0.35">
      <c r="A70" s="1">
        <v>45481</v>
      </c>
      <c r="B70" s="3">
        <v>4286</v>
      </c>
      <c r="C70" s="1">
        <v>45481</v>
      </c>
      <c r="D70">
        <f t="shared" si="1"/>
        <v>2.8037401544293498E-3</v>
      </c>
      <c r="E70" s="12">
        <v>2.8037401544293498E-3</v>
      </c>
    </row>
    <row r="71" spans="1:5" x14ac:dyDescent="0.35">
      <c r="A71" s="1">
        <v>45482</v>
      </c>
      <c r="B71" s="3">
        <v>4247</v>
      </c>
      <c r="C71" s="1">
        <v>45482</v>
      </c>
      <c r="D71">
        <f t="shared" si="1"/>
        <v>-9.1410457202511612E-3</v>
      </c>
      <c r="E71" s="12">
        <v>-9.1410457202511612E-3</v>
      </c>
    </row>
    <row r="72" spans="1:5" x14ac:dyDescent="0.35">
      <c r="A72" s="1">
        <v>45483</v>
      </c>
      <c r="B72" s="3">
        <v>4321</v>
      </c>
      <c r="C72" s="1">
        <v>45483</v>
      </c>
      <c r="D72">
        <f t="shared" si="1"/>
        <v>1.7274005618661978E-2</v>
      </c>
      <c r="E72" s="12">
        <v>1.7274005618661978E-2</v>
      </c>
    </row>
    <row r="73" spans="1:5" x14ac:dyDescent="0.35">
      <c r="A73" s="1">
        <v>45484</v>
      </c>
      <c r="B73" s="3">
        <v>4323</v>
      </c>
      <c r="C73" s="1">
        <v>45484</v>
      </c>
      <c r="D73">
        <f t="shared" si="1"/>
        <v>4.627487356985036E-4</v>
      </c>
      <c r="E73" s="12">
        <v>4.627487356985036E-4</v>
      </c>
    </row>
    <row r="74" spans="1:5" x14ac:dyDescent="0.35">
      <c r="A74" s="1">
        <v>45485</v>
      </c>
      <c r="B74" s="3">
        <v>4363</v>
      </c>
      <c r="C74" s="1">
        <v>45485</v>
      </c>
      <c r="D74">
        <f t="shared" si="1"/>
        <v>9.2102884559778272E-3</v>
      </c>
      <c r="E74" s="12">
        <v>9.2102884559778272E-3</v>
      </c>
    </row>
    <row r="75" spans="1:5" x14ac:dyDescent="0.35">
      <c r="A75" s="1">
        <v>45488</v>
      </c>
      <c r="B75" s="3">
        <v>4279</v>
      </c>
      <c r="C75" s="1">
        <v>45488</v>
      </c>
      <c r="D75">
        <f t="shared" si="1"/>
        <v>-1.9440556706792719E-2</v>
      </c>
      <c r="E75" s="12">
        <v>-1.9440556706792719E-2</v>
      </c>
    </row>
    <row r="76" spans="1:5" x14ac:dyDescent="0.35">
      <c r="A76" s="1">
        <v>45489</v>
      </c>
      <c r="B76" s="3">
        <v>4278</v>
      </c>
      <c r="C76" s="1">
        <v>45489</v>
      </c>
      <c r="D76">
        <f t="shared" si="1"/>
        <v>-2.337267744658512E-4</v>
      </c>
      <c r="E76" s="12">
        <v>-2.337267744658512E-4</v>
      </c>
    </row>
    <row r="77" spans="1:5" x14ac:dyDescent="0.35">
      <c r="A77" s="1">
        <v>45490</v>
      </c>
      <c r="B77" s="3">
        <v>4359</v>
      </c>
      <c r="C77" s="1">
        <v>45490</v>
      </c>
      <c r="D77">
        <f t="shared" si="1"/>
        <v>1.8757062596041697E-2</v>
      </c>
      <c r="E77" s="12">
        <v>1.8757062596041697E-2</v>
      </c>
    </row>
    <row r="78" spans="1:5" x14ac:dyDescent="0.35">
      <c r="A78" s="1">
        <v>45491</v>
      </c>
      <c r="B78" s="3">
        <v>4383</v>
      </c>
      <c r="C78" s="1">
        <v>45491</v>
      </c>
      <c r="D78">
        <f t="shared" si="1"/>
        <v>5.4907481804165907E-3</v>
      </c>
      <c r="E78" s="12">
        <v>5.4907481804165907E-3</v>
      </c>
    </row>
    <row r="79" spans="1:5" x14ac:dyDescent="0.35">
      <c r="A79" s="1">
        <v>45492</v>
      </c>
      <c r="B79" s="3">
        <v>4391</v>
      </c>
      <c r="C79" s="1">
        <v>45492</v>
      </c>
      <c r="D79">
        <f t="shared" si="1"/>
        <v>1.8235701429081756E-3</v>
      </c>
      <c r="E79" s="12">
        <v>1.8235701429081756E-3</v>
      </c>
    </row>
    <row r="80" spans="1:5" x14ac:dyDescent="0.35">
      <c r="A80" s="1">
        <v>45495</v>
      </c>
      <c r="B80" s="3">
        <v>4427</v>
      </c>
      <c r="C80" s="1">
        <v>45495</v>
      </c>
      <c r="D80">
        <f t="shared" si="1"/>
        <v>8.1651621704234914E-3</v>
      </c>
      <c r="E80" s="12">
        <v>8.1651621704234914E-3</v>
      </c>
    </row>
    <row r="81" spans="1:5" x14ac:dyDescent="0.35">
      <c r="A81" s="1">
        <v>45496</v>
      </c>
      <c r="B81" s="3">
        <v>4408</v>
      </c>
      <c r="C81" s="1">
        <v>45496</v>
      </c>
      <c r="D81">
        <f t="shared" si="1"/>
        <v>-4.3010818993905854E-3</v>
      </c>
      <c r="E81" s="12">
        <v>-4.3010818993905854E-3</v>
      </c>
    </row>
    <row r="82" spans="1:5" x14ac:dyDescent="0.35">
      <c r="A82" s="1">
        <v>45497</v>
      </c>
      <c r="B82" s="3">
        <v>4493</v>
      </c>
      <c r="C82" s="1">
        <v>45497</v>
      </c>
      <c r="D82">
        <f t="shared" si="1"/>
        <v>1.9099558237409456E-2</v>
      </c>
      <c r="E82" s="12">
        <v>1.9099558237409456E-2</v>
      </c>
    </row>
    <row r="83" spans="1:5" x14ac:dyDescent="0.35">
      <c r="A83" s="1">
        <v>45498</v>
      </c>
      <c r="B83" s="3">
        <v>4379</v>
      </c>
      <c r="C83" s="1">
        <v>45498</v>
      </c>
      <c r="D83">
        <f t="shared" si="1"/>
        <v>-2.5700242268761619E-2</v>
      </c>
      <c r="E83" s="12">
        <v>-2.5700242268761619E-2</v>
      </c>
    </row>
    <row r="84" spans="1:5" x14ac:dyDescent="0.35">
      <c r="A84" s="1">
        <v>45499</v>
      </c>
      <c r="B84" s="3">
        <v>4486</v>
      </c>
      <c r="C84" s="1">
        <v>45499</v>
      </c>
      <c r="D84">
        <f t="shared" si="1"/>
        <v>2.4141048278755333E-2</v>
      </c>
      <c r="E84" s="12">
        <v>2.4141048278755333E-2</v>
      </c>
    </row>
    <row r="85" spans="1:5" x14ac:dyDescent="0.35">
      <c r="A85" s="1">
        <v>45502</v>
      </c>
      <c r="B85" s="3">
        <v>4093</v>
      </c>
      <c r="C85" s="1">
        <v>45502</v>
      </c>
      <c r="D85">
        <f t="shared" si="1"/>
        <v>-9.1683238587750626E-2</v>
      </c>
      <c r="E85" s="12">
        <v>-9.1683238587750626E-2</v>
      </c>
    </row>
    <row r="86" spans="1:5" x14ac:dyDescent="0.35">
      <c r="A86" s="1">
        <v>45503</v>
      </c>
      <c r="B86" s="3">
        <v>4152</v>
      </c>
      <c r="C86" s="1">
        <v>45503</v>
      </c>
      <c r="D86">
        <f t="shared" si="1"/>
        <v>1.4311948353321634E-2</v>
      </c>
      <c r="E86" s="12">
        <v>1.4311948353321634E-2</v>
      </c>
    </row>
    <row r="87" spans="1:5" x14ac:dyDescent="0.35">
      <c r="A87" s="1">
        <v>45504</v>
      </c>
      <c r="B87" s="3">
        <v>4178</v>
      </c>
      <c r="C87" s="1">
        <v>45504</v>
      </c>
      <c r="D87">
        <f t="shared" si="1"/>
        <v>6.2425172707864206E-3</v>
      </c>
      <c r="E87" s="12">
        <v>6.2425172707864206E-3</v>
      </c>
    </row>
    <row r="88" spans="1:5" x14ac:dyDescent="0.35">
      <c r="A88" s="1">
        <v>45505</v>
      </c>
      <c r="B88" s="3">
        <v>4098</v>
      </c>
      <c r="C88" s="1">
        <v>45505</v>
      </c>
      <c r="D88">
        <f t="shared" si="1"/>
        <v>-1.933361331766606E-2</v>
      </c>
      <c r="E88" s="12">
        <v>-1.933361331766606E-2</v>
      </c>
    </row>
    <row r="89" spans="1:5" x14ac:dyDescent="0.35">
      <c r="A89" s="1">
        <v>45506</v>
      </c>
      <c r="B89" s="3">
        <v>4150</v>
      </c>
      <c r="C89" s="1">
        <v>45506</v>
      </c>
      <c r="D89">
        <f t="shared" si="1"/>
        <v>1.2609284425898863E-2</v>
      </c>
      <c r="E89" s="12">
        <v>1.2609284425898863E-2</v>
      </c>
    </row>
    <row r="90" spans="1:5" x14ac:dyDescent="0.35">
      <c r="A90" s="1">
        <v>45509</v>
      </c>
      <c r="B90" s="3">
        <v>4145</v>
      </c>
      <c r="C90" s="1">
        <v>45509</v>
      </c>
      <c r="D90">
        <f t="shared" si="1"/>
        <v>-1.2055456553486702E-3</v>
      </c>
      <c r="E90" s="12">
        <v>-1.2055456553486702E-3</v>
      </c>
    </row>
    <row r="91" spans="1:5" x14ac:dyDescent="0.35">
      <c r="A91" s="1">
        <v>45510</v>
      </c>
      <c r="B91" s="3">
        <v>4137</v>
      </c>
      <c r="C91" s="1">
        <v>45510</v>
      </c>
      <c r="D91">
        <f t="shared" si="1"/>
        <v>-1.9319011079838699E-3</v>
      </c>
      <c r="E91" s="12">
        <v>-1.9319011079838699E-3</v>
      </c>
    </row>
    <row r="92" spans="1:5" x14ac:dyDescent="0.35">
      <c r="A92" s="1">
        <v>45511</v>
      </c>
      <c r="B92" s="3">
        <v>4223</v>
      </c>
      <c r="C92" s="1">
        <v>45511</v>
      </c>
      <c r="D92">
        <f t="shared" si="1"/>
        <v>2.057488847253203E-2</v>
      </c>
      <c r="E92" s="12">
        <v>2.057488847253203E-2</v>
      </c>
    </row>
    <row r="93" spans="1:5" x14ac:dyDescent="0.35">
      <c r="A93" s="1">
        <v>45512</v>
      </c>
      <c r="B93" s="3">
        <v>4206</v>
      </c>
      <c r="C93" s="1">
        <v>45512</v>
      </c>
      <c r="D93">
        <f t="shared" si="1"/>
        <v>-4.0336986712984765E-3</v>
      </c>
      <c r="E93" s="12">
        <v>-4.0336986712984765E-3</v>
      </c>
    </row>
    <row r="94" spans="1:5" x14ac:dyDescent="0.35">
      <c r="A94" s="1">
        <v>45513</v>
      </c>
      <c r="B94" s="3">
        <v>4180</v>
      </c>
      <c r="C94" s="1">
        <v>45513</v>
      </c>
      <c r="D94">
        <f t="shared" si="1"/>
        <v>-6.200830743843107E-3</v>
      </c>
      <c r="E94" s="12">
        <v>-6.200830743843107E-3</v>
      </c>
    </row>
    <row r="95" spans="1:5" x14ac:dyDescent="0.35">
      <c r="A95" s="1">
        <v>45516</v>
      </c>
      <c r="B95" s="3">
        <v>4180</v>
      </c>
      <c r="C95" s="1">
        <v>45516</v>
      </c>
      <c r="D95">
        <f t="shared" si="1"/>
        <v>0</v>
      </c>
      <c r="E95" s="12">
        <v>0</v>
      </c>
    </row>
    <row r="96" spans="1:5" x14ac:dyDescent="0.35">
      <c r="A96" s="1">
        <v>45517</v>
      </c>
      <c r="B96" s="3">
        <v>4205</v>
      </c>
      <c r="C96" s="1">
        <v>45517</v>
      </c>
      <c r="D96">
        <f t="shared" si="1"/>
        <v>5.9630468882463797E-3</v>
      </c>
      <c r="E96" s="12">
        <v>5.9630468882463797E-3</v>
      </c>
    </row>
    <row r="97" spans="1:5" x14ac:dyDescent="0.35">
      <c r="A97" s="1">
        <v>45518</v>
      </c>
      <c r="B97" s="3">
        <v>4231</v>
      </c>
      <c r="C97" s="1">
        <v>45518</v>
      </c>
      <c r="D97">
        <f t="shared" si="1"/>
        <v>6.164078313019036E-3</v>
      </c>
      <c r="E97" s="12">
        <v>6.164078313019036E-3</v>
      </c>
    </row>
    <row r="98" spans="1:5" x14ac:dyDescent="0.35">
      <c r="A98" s="1">
        <v>45519</v>
      </c>
      <c r="B98" s="3">
        <v>4276</v>
      </c>
      <c r="C98" s="1">
        <v>45519</v>
      </c>
      <c r="D98">
        <f t="shared" si="1"/>
        <v>1.0579621424868324E-2</v>
      </c>
      <c r="E98" s="12">
        <v>1.0579621424868324E-2</v>
      </c>
    </row>
    <row r="99" spans="1:5" x14ac:dyDescent="0.35">
      <c r="A99" s="1">
        <v>45520</v>
      </c>
      <c r="B99" s="3">
        <v>4272</v>
      </c>
      <c r="C99" s="1">
        <v>45520</v>
      </c>
      <c r="D99">
        <f t="shared" si="1"/>
        <v>-9.3589150490509148E-4</v>
      </c>
      <c r="E99" s="12">
        <v>-9.3589150490509148E-4</v>
      </c>
    </row>
    <row r="100" spans="1:5" x14ac:dyDescent="0.35">
      <c r="A100" s="1">
        <v>45523</v>
      </c>
      <c r="B100" s="3">
        <v>4263</v>
      </c>
      <c r="C100" s="1">
        <v>45523</v>
      </c>
      <c r="D100">
        <f t="shared" si="1"/>
        <v>-2.1089638748204298E-3</v>
      </c>
      <c r="E100" s="12">
        <v>-2.1089638748204298E-3</v>
      </c>
    </row>
    <row r="101" spans="1:5" x14ac:dyDescent="0.35">
      <c r="A101" s="1">
        <v>45524</v>
      </c>
      <c r="B101" s="3">
        <v>4221</v>
      </c>
      <c r="C101" s="1">
        <v>45524</v>
      </c>
      <c r="D101">
        <f t="shared" si="1"/>
        <v>-9.9010709827115698E-3</v>
      </c>
      <c r="E101" s="12">
        <v>-9.9010709827115698E-3</v>
      </c>
    </row>
    <row r="102" spans="1:5" x14ac:dyDescent="0.35">
      <c r="A102" s="1">
        <v>45525</v>
      </c>
      <c r="B102" s="3">
        <v>4275</v>
      </c>
      <c r="C102" s="1">
        <v>45525</v>
      </c>
      <c r="D102">
        <f t="shared" si="1"/>
        <v>1.2712035588361944E-2</v>
      </c>
      <c r="E102" s="12">
        <v>1.2712035588361944E-2</v>
      </c>
    </row>
    <row r="103" spans="1:5" x14ac:dyDescent="0.35">
      <c r="A103" s="1">
        <v>45526</v>
      </c>
      <c r="B103" s="3">
        <v>4288</v>
      </c>
      <c r="C103" s="1">
        <v>45526</v>
      </c>
      <c r="D103">
        <f t="shared" si="1"/>
        <v>3.0363213797772156E-3</v>
      </c>
      <c r="E103" s="12">
        <v>3.0363213797772156E-3</v>
      </c>
    </row>
    <row r="104" spans="1:5" x14ac:dyDescent="0.35">
      <c r="A104" s="1">
        <v>45527</v>
      </c>
      <c r="B104" s="3">
        <v>4314</v>
      </c>
      <c r="C104" s="1">
        <v>45527</v>
      </c>
      <c r="D104">
        <f t="shared" si="1"/>
        <v>6.0451241984637695E-3</v>
      </c>
      <c r="E104" s="12">
        <v>6.0451241984637695E-3</v>
      </c>
    </row>
    <row r="105" spans="1:5" x14ac:dyDescent="0.35">
      <c r="A105" s="1">
        <v>45531</v>
      </c>
      <c r="B105" s="3">
        <v>4348</v>
      </c>
      <c r="C105" s="1">
        <v>45531</v>
      </c>
      <c r="D105">
        <f t="shared" si="1"/>
        <v>7.8504212919983957E-3</v>
      </c>
      <c r="E105" s="12">
        <v>7.8504212919983957E-3</v>
      </c>
    </row>
    <row r="106" spans="1:5" x14ac:dyDescent="0.35">
      <c r="A106" s="1">
        <v>45532</v>
      </c>
      <c r="B106" s="3">
        <v>4402</v>
      </c>
      <c r="C106" s="1">
        <v>45532</v>
      </c>
      <c r="D106">
        <f t="shared" si="1"/>
        <v>1.2343013845306994E-2</v>
      </c>
      <c r="E106" s="12">
        <v>1.2343013845306994E-2</v>
      </c>
    </row>
    <row r="107" spans="1:5" x14ac:dyDescent="0.35">
      <c r="A107" s="1">
        <v>45533</v>
      </c>
      <c r="B107" s="3">
        <v>4339</v>
      </c>
      <c r="C107" s="1">
        <v>45533</v>
      </c>
      <c r="D107">
        <f t="shared" si="1"/>
        <v>-1.4415076288056307E-2</v>
      </c>
      <c r="E107" s="12">
        <v>-1.4415076288056307E-2</v>
      </c>
    </row>
    <row r="108" spans="1:5" x14ac:dyDescent="0.35">
      <c r="A108" s="1">
        <v>45534</v>
      </c>
      <c r="B108" s="3">
        <v>4366</v>
      </c>
      <c r="C108" s="1">
        <v>45534</v>
      </c>
      <c r="D108">
        <f t="shared" si="1"/>
        <v>6.2033513115385321E-3</v>
      </c>
      <c r="E108" s="12">
        <v>6.2033513115385321E-3</v>
      </c>
    </row>
    <row r="109" spans="1:5" x14ac:dyDescent="0.35">
      <c r="A109" s="1">
        <v>45537</v>
      </c>
      <c r="B109" s="3">
        <v>4380</v>
      </c>
      <c r="C109" s="1">
        <v>45537</v>
      </c>
      <c r="D109">
        <f t="shared" si="1"/>
        <v>3.2014662606026367E-3</v>
      </c>
      <c r="E109" s="12">
        <v>3.2014662606026367E-3</v>
      </c>
    </row>
    <row r="110" spans="1:5" x14ac:dyDescent="0.35">
      <c r="A110" s="1">
        <v>45538</v>
      </c>
      <c r="B110" s="3">
        <v>4443</v>
      </c>
      <c r="C110" s="1">
        <v>45538</v>
      </c>
      <c r="D110">
        <f t="shared" si="1"/>
        <v>1.4281099565416738E-2</v>
      </c>
      <c r="E110" s="12">
        <v>1.4281099565416738E-2</v>
      </c>
    </row>
    <row r="111" spans="1:5" x14ac:dyDescent="0.35">
      <c r="A111" s="1">
        <v>45539</v>
      </c>
      <c r="B111" s="3">
        <v>4480</v>
      </c>
      <c r="C111" s="1">
        <v>45539</v>
      </c>
      <c r="D111">
        <f t="shared" si="1"/>
        <v>8.2932224731222699E-3</v>
      </c>
      <c r="E111" s="12">
        <v>8.2932224731222699E-3</v>
      </c>
    </row>
    <row r="112" spans="1:5" x14ac:dyDescent="0.35">
      <c r="A112" s="1">
        <v>45540</v>
      </c>
      <c r="B112" s="3">
        <v>4500</v>
      </c>
      <c r="C112" s="1">
        <v>45540</v>
      </c>
      <c r="D112">
        <f t="shared" si="1"/>
        <v>4.4543503493803746E-3</v>
      </c>
      <c r="E112" s="12">
        <v>4.4543503493803746E-3</v>
      </c>
    </row>
    <row r="113" spans="1:5" x14ac:dyDescent="0.35">
      <c r="A113" s="1">
        <v>45541</v>
      </c>
      <c r="B113" s="3">
        <v>4538</v>
      </c>
      <c r="C113" s="1">
        <v>45541</v>
      </c>
      <c r="D113">
        <f t="shared" si="1"/>
        <v>8.4089895813759426E-3</v>
      </c>
      <c r="E113" s="12">
        <v>8.4089895813759426E-3</v>
      </c>
    </row>
    <row r="114" spans="1:5" x14ac:dyDescent="0.35">
      <c r="A114" s="1">
        <v>45544</v>
      </c>
      <c r="B114" s="3">
        <v>4486</v>
      </c>
      <c r="C114" s="1">
        <v>45544</v>
      </c>
      <c r="D114">
        <f t="shared" si="1"/>
        <v>-1.1524950259633361E-2</v>
      </c>
      <c r="E114" s="12">
        <v>-1.1524950259633361E-2</v>
      </c>
    </row>
    <row r="115" spans="1:5" x14ac:dyDescent="0.35">
      <c r="A115" s="1">
        <v>45545</v>
      </c>
      <c r="B115" s="3">
        <v>4519</v>
      </c>
      <c r="C115" s="1">
        <v>45545</v>
      </c>
      <c r="D115">
        <f t="shared" si="1"/>
        <v>7.3292943311261561E-3</v>
      </c>
      <c r="E115" s="12">
        <v>7.3292943311261561E-3</v>
      </c>
    </row>
    <row r="116" spans="1:5" x14ac:dyDescent="0.35">
      <c r="A116" s="1">
        <v>45546</v>
      </c>
      <c r="B116" s="3">
        <v>4570</v>
      </c>
      <c r="C116" s="1">
        <v>45546</v>
      </c>
      <c r="D116">
        <f t="shared" si="1"/>
        <v>1.1222474476970692E-2</v>
      </c>
      <c r="E116" s="12">
        <v>1.1222474476970692E-2</v>
      </c>
    </row>
    <row r="117" spans="1:5" x14ac:dyDescent="0.35">
      <c r="A117" s="1">
        <v>45547</v>
      </c>
      <c r="B117" s="3">
        <v>4563</v>
      </c>
      <c r="C117" s="1">
        <v>45547</v>
      </c>
      <c r="D117">
        <f t="shared" si="1"/>
        <v>-1.5329029608478581E-3</v>
      </c>
      <c r="E117" s="12">
        <v>-1.5329029608478581E-3</v>
      </c>
    </row>
    <row r="118" spans="1:5" x14ac:dyDescent="0.35">
      <c r="A118" s="1">
        <v>45548</v>
      </c>
      <c r="B118" s="3">
        <v>4598</v>
      </c>
      <c r="C118" s="1">
        <v>45548</v>
      </c>
      <c r="D118">
        <f t="shared" si="1"/>
        <v>7.6411243957242277E-3</v>
      </c>
      <c r="E118" s="12">
        <v>7.6411243957242277E-3</v>
      </c>
    </row>
    <row r="119" spans="1:5" x14ac:dyDescent="0.35">
      <c r="A119" s="1">
        <v>45551</v>
      </c>
      <c r="B119" s="3">
        <v>4585</v>
      </c>
      <c r="C119" s="1">
        <v>45551</v>
      </c>
      <c r="D119">
        <f t="shared" si="1"/>
        <v>-2.8313206325616537E-3</v>
      </c>
      <c r="E119" s="12">
        <v>-2.8313206325616537E-3</v>
      </c>
    </row>
    <row r="120" spans="1:5" x14ac:dyDescent="0.35">
      <c r="A120" s="1">
        <v>45552</v>
      </c>
      <c r="B120" s="3">
        <v>4610</v>
      </c>
      <c r="C120" s="1">
        <v>45552</v>
      </c>
      <c r="D120">
        <f t="shared" si="1"/>
        <v>5.4377513001289089E-3</v>
      </c>
      <c r="E120" s="12">
        <v>5.4377513001289089E-3</v>
      </c>
    </row>
    <row r="121" spans="1:5" x14ac:dyDescent="0.35">
      <c r="A121" s="1">
        <v>45553</v>
      </c>
      <c r="B121" s="3">
        <v>4667</v>
      </c>
      <c r="C121" s="1">
        <v>45553</v>
      </c>
      <c r="D121">
        <f t="shared" si="1"/>
        <v>1.2288609959121365E-2</v>
      </c>
      <c r="E121" s="12">
        <v>1.2288609959121365E-2</v>
      </c>
    </row>
    <row r="122" spans="1:5" x14ac:dyDescent="0.35">
      <c r="A122" s="1">
        <v>45554</v>
      </c>
      <c r="B122" s="3">
        <v>4576</v>
      </c>
      <c r="C122" s="1">
        <v>45554</v>
      </c>
      <c r="D122">
        <f t="shared" si="1"/>
        <v>-1.969121289018182E-2</v>
      </c>
      <c r="E122" s="12">
        <v>-1.969121289018182E-2</v>
      </c>
    </row>
    <row r="123" spans="1:5" x14ac:dyDescent="0.35">
      <c r="A123" s="1">
        <v>45555</v>
      </c>
      <c r="B123" s="3">
        <v>4514</v>
      </c>
      <c r="C123" s="1">
        <v>45555</v>
      </c>
      <c r="D123">
        <f t="shared" si="1"/>
        <v>-1.3641575682152816E-2</v>
      </c>
      <c r="E123" s="12">
        <v>-1.3641575682152816E-2</v>
      </c>
    </row>
    <row r="124" spans="1:5" x14ac:dyDescent="0.35">
      <c r="A124" s="1">
        <v>45558</v>
      </c>
      <c r="B124" s="3">
        <v>4538</v>
      </c>
      <c r="C124" s="1">
        <v>45558</v>
      </c>
      <c r="D124">
        <f t="shared" si="1"/>
        <v>5.3027079623059982E-3</v>
      </c>
      <c r="E124" s="12">
        <v>5.3027079623059982E-3</v>
      </c>
    </row>
    <row r="125" spans="1:5" x14ac:dyDescent="0.35">
      <c r="A125" s="1">
        <v>45559</v>
      </c>
      <c r="B125" s="3">
        <v>4529</v>
      </c>
      <c r="C125" s="1">
        <v>45559</v>
      </c>
      <c r="D125">
        <f t="shared" si="1"/>
        <v>-1.9852217835731392E-3</v>
      </c>
      <c r="E125" s="12">
        <v>-1.9852217835731392E-3</v>
      </c>
    </row>
    <row r="126" spans="1:5" x14ac:dyDescent="0.35">
      <c r="A126" s="1">
        <v>45560</v>
      </c>
      <c r="B126" s="3">
        <v>4588</v>
      </c>
      <c r="C126" s="1">
        <v>45560</v>
      </c>
      <c r="D126">
        <f t="shared" si="1"/>
        <v>1.2943034693047464E-2</v>
      </c>
      <c r="E126" s="12">
        <v>1.2943034693047464E-2</v>
      </c>
    </row>
    <row r="127" spans="1:5" x14ac:dyDescent="0.35">
      <c r="A127" s="1">
        <v>45561</v>
      </c>
      <c r="B127" s="3">
        <v>4614</v>
      </c>
      <c r="C127" s="1">
        <v>45561</v>
      </c>
      <c r="D127">
        <f t="shared" si="1"/>
        <v>5.6509604844376012E-3</v>
      </c>
      <c r="E127" s="12">
        <v>5.6509604844376012E-3</v>
      </c>
    </row>
    <row r="128" spans="1:5" x14ac:dyDescent="0.35">
      <c r="A128" s="1">
        <v>45562</v>
      </c>
      <c r="B128" s="3">
        <v>4693</v>
      </c>
      <c r="C128" s="1">
        <v>45562</v>
      </c>
      <c r="D128">
        <f t="shared" si="1"/>
        <v>1.697687706071874E-2</v>
      </c>
      <c r="E128" s="12">
        <v>1.697687706071874E-2</v>
      </c>
    </row>
    <row r="129" spans="1:5" x14ac:dyDescent="0.35">
      <c r="A129" s="1">
        <v>45565</v>
      </c>
      <c r="B129" s="3">
        <v>4577</v>
      </c>
      <c r="C129" s="1">
        <v>45565</v>
      </c>
      <c r="D129">
        <f t="shared" si="1"/>
        <v>-2.5028275140775599E-2</v>
      </c>
      <c r="E129" s="12">
        <v>-2.5028275140775599E-2</v>
      </c>
    </row>
    <row r="130" spans="1:5" x14ac:dyDescent="0.35">
      <c r="A130" s="1">
        <v>45566</v>
      </c>
      <c r="B130" s="3">
        <v>4550</v>
      </c>
      <c r="C130" s="1">
        <v>45566</v>
      </c>
      <c r="D130">
        <f t="shared" si="1"/>
        <v>-5.9165287086459534E-3</v>
      </c>
      <c r="E130" s="12">
        <v>-5.9165287086459534E-3</v>
      </c>
    </row>
    <row r="131" spans="1:5" x14ac:dyDescent="0.35">
      <c r="A131" s="1">
        <v>45567</v>
      </c>
      <c r="B131" s="3">
        <v>4590</v>
      </c>
      <c r="C131" s="1">
        <v>45567</v>
      </c>
      <c r="D131">
        <f t="shared" ref="D131:D194" si="2">LN(B131/B130)</f>
        <v>8.7527911095947077E-3</v>
      </c>
      <c r="E131" s="12">
        <v>8.7527911095947077E-3</v>
      </c>
    </row>
    <row r="132" spans="1:5" x14ac:dyDescent="0.35">
      <c r="A132" s="1">
        <v>45568</v>
      </c>
      <c r="B132" s="3">
        <v>4575</v>
      </c>
      <c r="C132" s="1">
        <v>45568</v>
      </c>
      <c r="D132">
        <f t="shared" si="2"/>
        <v>-3.2733253449691376E-3</v>
      </c>
      <c r="E132" s="12">
        <v>-3.2733253449691376E-3</v>
      </c>
    </row>
    <row r="133" spans="1:5" x14ac:dyDescent="0.35">
      <c r="A133" s="1">
        <v>45569</v>
      </c>
      <c r="B133" s="3">
        <v>4557</v>
      </c>
      <c r="C133" s="1">
        <v>45569</v>
      </c>
      <c r="D133">
        <f t="shared" si="2"/>
        <v>-3.942186445739182E-3</v>
      </c>
      <c r="E133" s="12">
        <v>-3.942186445739182E-3</v>
      </c>
    </row>
    <row r="134" spans="1:5" x14ac:dyDescent="0.35">
      <c r="A134" s="1">
        <v>45572</v>
      </c>
      <c r="B134" s="3">
        <v>4553</v>
      </c>
      <c r="C134" s="1">
        <v>45572</v>
      </c>
      <c r="D134">
        <f t="shared" si="2"/>
        <v>-8.7815592910049612E-4</v>
      </c>
      <c r="E134" s="12">
        <v>-8.7815592910049612E-4</v>
      </c>
    </row>
    <row r="135" spans="1:5" x14ac:dyDescent="0.35">
      <c r="A135" s="1">
        <v>45573</v>
      </c>
      <c r="B135" s="3">
        <v>4600</v>
      </c>
      <c r="C135" s="1">
        <v>45573</v>
      </c>
      <c r="D135">
        <f t="shared" si="2"/>
        <v>1.0269947142404175E-2</v>
      </c>
      <c r="E135" s="12">
        <v>1.0269947142404175E-2</v>
      </c>
    </row>
    <row r="136" spans="1:5" x14ac:dyDescent="0.35">
      <c r="A136" s="1">
        <v>45574</v>
      </c>
      <c r="B136" s="3">
        <v>4669</v>
      </c>
      <c r="C136" s="1">
        <v>45574</v>
      </c>
      <c r="D136">
        <f t="shared" si="2"/>
        <v>1.4888612493750559E-2</v>
      </c>
      <c r="E136" s="12">
        <v>1.4888612493750559E-2</v>
      </c>
    </row>
    <row r="137" spans="1:5" x14ac:dyDescent="0.35">
      <c r="A137" s="1">
        <v>45575</v>
      </c>
      <c r="B137" s="3">
        <v>4676</v>
      </c>
      <c r="C137" s="1">
        <v>45575</v>
      </c>
      <c r="D137">
        <f t="shared" si="2"/>
        <v>1.4981276210219918E-3</v>
      </c>
      <c r="E137" s="12">
        <v>1.4981276210219918E-3</v>
      </c>
    </row>
    <row r="138" spans="1:5" x14ac:dyDescent="0.35">
      <c r="A138" s="1">
        <v>45576</v>
      </c>
      <c r="B138" s="3">
        <v>4626</v>
      </c>
      <c r="C138" s="1">
        <v>45576</v>
      </c>
      <c r="D138">
        <f t="shared" si="2"/>
        <v>-1.0750479800574506E-2</v>
      </c>
      <c r="E138" s="12">
        <v>-1.0750479800574506E-2</v>
      </c>
    </row>
    <row r="139" spans="1:5" x14ac:dyDescent="0.35">
      <c r="A139" s="1">
        <v>45579</v>
      </c>
      <c r="B139" s="3">
        <v>4659</v>
      </c>
      <c r="C139" s="1">
        <v>45579</v>
      </c>
      <c r="D139">
        <f t="shared" si="2"/>
        <v>7.1082690254122448E-3</v>
      </c>
      <c r="E139" s="12">
        <v>7.1082690254122448E-3</v>
      </c>
    </row>
    <row r="140" spans="1:5" x14ac:dyDescent="0.35">
      <c r="A140" s="1">
        <v>45580</v>
      </c>
      <c r="B140" s="3">
        <v>4691</v>
      </c>
      <c r="C140" s="1">
        <v>45580</v>
      </c>
      <c r="D140">
        <f t="shared" si="2"/>
        <v>6.8449465116613125E-3</v>
      </c>
      <c r="E140" s="12">
        <v>6.8449465116613125E-3</v>
      </c>
    </row>
    <row r="141" spans="1:5" x14ac:dyDescent="0.35">
      <c r="A141" s="1">
        <v>45581</v>
      </c>
      <c r="B141" s="3">
        <v>4707</v>
      </c>
      <c r="C141" s="1">
        <v>45581</v>
      </c>
      <c r="D141">
        <f t="shared" si="2"/>
        <v>3.4049830726841849E-3</v>
      </c>
      <c r="E141" s="12">
        <v>3.4049830726841849E-3</v>
      </c>
    </row>
    <row r="142" spans="1:5" x14ac:dyDescent="0.35">
      <c r="A142" s="1">
        <v>45582</v>
      </c>
      <c r="B142" s="3">
        <v>4773</v>
      </c>
      <c r="C142" s="1">
        <v>45582</v>
      </c>
      <c r="D142">
        <f t="shared" si="2"/>
        <v>1.3924275604754371E-2</v>
      </c>
      <c r="E142" s="12">
        <v>1.3924275604754371E-2</v>
      </c>
    </row>
    <row r="143" spans="1:5" x14ac:dyDescent="0.35">
      <c r="A143" s="1">
        <v>45583</v>
      </c>
      <c r="B143" s="3">
        <v>4776</v>
      </c>
      <c r="C143" s="1">
        <v>45583</v>
      </c>
      <c r="D143">
        <f t="shared" si="2"/>
        <v>6.2833806654140291E-4</v>
      </c>
      <c r="E143" s="12">
        <v>6.2833806654140291E-4</v>
      </c>
    </row>
    <row r="144" spans="1:5" x14ac:dyDescent="0.35">
      <c r="A144" s="1">
        <v>45586</v>
      </c>
      <c r="B144" s="3">
        <v>4824</v>
      </c>
      <c r="C144" s="1">
        <v>45586</v>
      </c>
      <c r="D144">
        <f t="shared" si="2"/>
        <v>1.0000083334583399E-2</v>
      </c>
      <c r="E144" s="12">
        <v>1.0000083334583399E-2</v>
      </c>
    </row>
    <row r="145" spans="1:5" x14ac:dyDescent="0.35">
      <c r="A145" s="1">
        <v>45587</v>
      </c>
      <c r="B145" s="3">
        <v>4763</v>
      </c>
      <c r="C145" s="1">
        <v>45587</v>
      </c>
      <c r="D145">
        <f t="shared" si="2"/>
        <v>-1.272573760616102E-2</v>
      </c>
      <c r="E145" s="12">
        <v>-1.272573760616102E-2</v>
      </c>
    </row>
    <row r="146" spans="1:5" x14ac:dyDescent="0.35">
      <c r="A146" s="1">
        <v>45588</v>
      </c>
      <c r="B146" s="3">
        <v>4953</v>
      </c>
      <c r="C146" s="1">
        <v>45588</v>
      </c>
      <c r="D146">
        <f t="shared" si="2"/>
        <v>3.9115731787377234E-2</v>
      </c>
      <c r="E146" s="12">
        <v>3.9115731787377234E-2</v>
      </c>
    </row>
    <row r="147" spans="1:5" x14ac:dyDescent="0.35">
      <c r="A147" s="1">
        <v>45589</v>
      </c>
      <c r="B147" s="3">
        <v>4861</v>
      </c>
      <c r="C147" s="1">
        <v>45589</v>
      </c>
      <c r="D147">
        <f t="shared" si="2"/>
        <v>-1.874927554278218E-2</v>
      </c>
      <c r="E147" s="12">
        <v>-1.874927554278218E-2</v>
      </c>
    </row>
    <row r="148" spans="1:5" x14ac:dyDescent="0.35">
      <c r="A148" s="1">
        <v>45590</v>
      </c>
      <c r="B148" s="3">
        <v>4849</v>
      </c>
      <c r="C148" s="1">
        <v>45590</v>
      </c>
      <c r="D148">
        <f t="shared" si="2"/>
        <v>-2.4716799401032375E-3</v>
      </c>
      <c r="E148" s="12">
        <v>-2.4716799401032375E-3</v>
      </c>
    </row>
    <row r="149" spans="1:5" x14ac:dyDescent="0.35">
      <c r="A149" s="1">
        <v>45593</v>
      </c>
      <c r="B149" s="3">
        <v>4849</v>
      </c>
      <c r="C149" s="1">
        <v>45593</v>
      </c>
      <c r="D149">
        <f t="shared" si="2"/>
        <v>0</v>
      </c>
      <c r="E149" s="12">
        <v>0</v>
      </c>
    </row>
    <row r="150" spans="1:5" x14ac:dyDescent="0.35">
      <c r="A150" s="1">
        <v>45594</v>
      </c>
      <c r="B150" s="3">
        <v>4826</v>
      </c>
      <c r="C150" s="1">
        <v>45594</v>
      </c>
      <c r="D150">
        <f t="shared" si="2"/>
        <v>-4.7545309203752724E-3</v>
      </c>
      <c r="E150" s="12">
        <v>-4.7545309203752724E-3</v>
      </c>
    </row>
    <row r="151" spans="1:5" x14ac:dyDescent="0.35">
      <c r="A151" s="1">
        <v>45595</v>
      </c>
      <c r="B151" s="3">
        <v>4759</v>
      </c>
      <c r="C151" s="1">
        <v>45595</v>
      </c>
      <c r="D151">
        <f t="shared" si="2"/>
        <v>-1.398040506386653E-2</v>
      </c>
      <c r="E151" s="12">
        <v>-1.398040506386653E-2</v>
      </c>
    </row>
    <row r="152" spans="1:5" x14ac:dyDescent="0.35">
      <c r="A152" s="1">
        <v>45596</v>
      </c>
      <c r="B152" s="3">
        <v>4684</v>
      </c>
      <c r="C152" s="1">
        <v>45596</v>
      </c>
      <c r="D152">
        <f t="shared" si="2"/>
        <v>-1.5885116403502469E-2</v>
      </c>
      <c r="E152" s="12">
        <v>-1.5885116403502469E-2</v>
      </c>
    </row>
    <row r="153" spans="1:5" x14ac:dyDescent="0.35">
      <c r="A153" s="1">
        <v>45597</v>
      </c>
      <c r="B153" s="3">
        <v>4994</v>
      </c>
      <c r="C153" s="1">
        <v>45597</v>
      </c>
      <c r="D153">
        <f t="shared" si="2"/>
        <v>6.4084746122110597E-2</v>
      </c>
      <c r="E153" s="12">
        <v>6.4084746122110597E-2</v>
      </c>
    </row>
    <row r="154" spans="1:5" x14ac:dyDescent="0.35">
      <c r="A154" s="1">
        <v>45600</v>
      </c>
      <c r="B154" s="3">
        <v>4945</v>
      </c>
      <c r="C154" s="1">
        <v>45600</v>
      </c>
      <c r="D154">
        <f t="shared" si="2"/>
        <v>-9.8602267829060244E-3</v>
      </c>
      <c r="E154" s="12">
        <v>-9.8602267829060244E-3</v>
      </c>
    </row>
    <row r="155" spans="1:5" x14ac:dyDescent="0.35">
      <c r="A155" s="1">
        <v>45601</v>
      </c>
      <c r="B155" s="3">
        <v>4959</v>
      </c>
      <c r="C155" s="1">
        <v>45601</v>
      </c>
      <c r="D155">
        <f t="shared" si="2"/>
        <v>2.8271424323214112E-3</v>
      </c>
      <c r="E155" s="12">
        <v>2.8271424323214112E-3</v>
      </c>
    </row>
    <row r="156" spans="1:5" x14ac:dyDescent="0.35">
      <c r="A156" s="1">
        <v>45602</v>
      </c>
      <c r="B156" s="3">
        <v>4894</v>
      </c>
      <c r="C156" s="1">
        <v>45602</v>
      </c>
      <c r="D156">
        <f t="shared" si="2"/>
        <v>-1.319414248651688E-2</v>
      </c>
      <c r="E156" s="12">
        <v>-1.319414248651688E-2</v>
      </c>
    </row>
    <row r="157" spans="1:5" x14ac:dyDescent="0.35">
      <c r="A157" s="1">
        <v>45603</v>
      </c>
      <c r="B157" s="3">
        <v>4780</v>
      </c>
      <c r="C157" s="1">
        <v>45603</v>
      </c>
      <c r="D157">
        <f t="shared" si="2"/>
        <v>-2.3569418517115311E-2</v>
      </c>
      <c r="E157" s="12">
        <v>-2.3569418517115311E-2</v>
      </c>
    </row>
    <row r="158" spans="1:5" x14ac:dyDescent="0.35">
      <c r="A158" s="1">
        <v>45604</v>
      </c>
      <c r="B158" s="3">
        <v>4766</v>
      </c>
      <c r="C158" s="1">
        <v>45604</v>
      </c>
      <c r="D158">
        <f t="shared" si="2"/>
        <v>-2.9331678268142191E-3</v>
      </c>
      <c r="E158" s="12">
        <v>-2.9331678268142191E-3</v>
      </c>
    </row>
    <row r="159" spans="1:5" x14ac:dyDescent="0.35">
      <c r="A159" s="1">
        <v>45607</v>
      </c>
      <c r="B159" s="3">
        <v>4789</v>
      </c>
      <c r="C159" s="1">
        <v>45607</v>
      </c>
      <c r="D159">
        <f t="shared" si="2"/>
        <v>4.8142426839218625E-3</v>
      </c>
      <c r="E159" s="12">
        <v>4.8142426839218625E-3</v>
      </c>
    </row>
    <row r="160" spans="1:5" x14ac:dyDescent="0.35">
      <c r="A160" s="1">
        <v>45608</v>
      </c>
      <c r="B160" s="3">
        <v>4762</v>
      </c>
      <c r="C160" s="1">
        <v>45608</v>
      </c>
      <c r="D160">
        <f t="shared" si="2"/>
        <v>-5.6538732958013212E-3</v>
      </c>
      <c r="E160" s="12">
        <v>-5.6538732958013212E-3</v>
      </c>
    </row>
    <row r="161" spans="1:5" x14ac:dyDescent="0.35">
      <c r="A161" s="1">
        <v>45609</v>
      </c>
      <c r="B161" s="3">
        <v>4750</v>
      </c>
      <c r="C161" s="1">
        <v>45609</v>
      </c>
      <c r="D161">
        <f t="shared" si="2"/>
        <v>-2.5231300181212039E-3</v>
      </c>
      <c r="E161" s="12">
        <v>-2.5231300181212039E-3</v>
      </c>
    </row>
    <row r="162" spans="1:5" x14ac:dyDescent="0.35">
      <c r="A162" s="1">
        <v>45610</v>
      </c>
      <c r="B162" s="3">
        <v>4730</v>
      </c>
      <c r="C162" s="1">
        <v>45610</v>
      </c>
      <c r="D162">
        <f t="shared" si="2"/>
        <v>-4.2194155427082106E-3</v>
      </c>
      <c r="E162" s="12">
        <v>-4.2194155427082106E-3</v>
      </c>
    </row>
    <row r="163" spans="1:5" x14ac:dyDescent="0.35">
      <c r="A163" s="1">
        <v>45611</v>
      </c>
      <c r="B163" s="3">
        <v>4765</v>
      </c>
      <c r="C163" s="1">
        <v>45611</v>
      </c>
      <c r="D163">
        <f t="shared" si="2"/>
        <v>7.3723346023238084E-3</v>
      </c>
      <c r="E163" s="12">
        <v>7.3723346023238084E-3</v>
      </c>
    </row>
    <row r="164" spans="1:5" x14ac:dyDescent="0.35">
      <c r="A164" s="1">
        <v>45614</v>
      </c>
      <c r="B164" s="3">
        <v>4783</v>
      </c>
      <c r="C164" s="1">
        <v>45614</v>
      </c>
      <c r="D164">
        <f t="shared" si="2"/>
        <v>3.7704275919944624E-3</v>
      </c>
      <c r="E164" s="12">
        <v>3.7704275919944624E-3</v>
      </c>
    </row>
    <row r="165" spans="1:5" x14ac:dyDescent="0.35">
      <c r="A165" s="1">
        <v>45615</v>
      </c>
      <c r="B165" s="3">
        <v>4750</v>
      </c>
      <c r="C165" s="1">
        <v>45615</v>
      </c>
      <c r="D165">
        <f t="shared" si="2"/>
        <v>-6.9233466516100389E-3</v>
      </c>
      <c r="E165" s="12">
        <v>-6.9233466516100389E-3</v>
      </c>
    </row>
    <row r="166" spans="1:5" x14ac:dyDescent="0.35">
      <c r="A166" s="1">
        <v>45616</v>
      </c>
      <c r="B166" s="3">
        <v>4761</v>
      </c>
      <c r="C166" s="1">
        <v>45616</v>
      </c>
      <c r="D166">
        <f t="shared" si="2"/>
        <v>2.3131121658319315E-3</v>
      </c>
      <c r="E166" s="12">
        <v>2.3131121658319315E-3</v>
      </c>
    </row>
    <row r="167" spans="1:5" x14ac:dyDescent="0.35">
      <c r="A167" s="1">
        <v>45617</v>
      </c>
      <c r="B167" s="3">
        <v>4741</v>
      </c>
      <c r="C167" s="1">
        <v>45617</v>
      </c>
      <c r="D167">
        <f t="shared" si="2"/>
        <v>-4.2096462924004849E-3</v>
      </c>
      <c r="E167" s="12">
        <v>-4.2096462924004849E-3</v>
      </c>
    </row>
    <row r="168" spans="1:5" x14ac:dyDescent="0.35">
      <c r="A168" s="1">
        <v>45618</v>
      </c>
      <c r="B168" s="3">
        <v>4847</v>
      </c>
      <c r="C168" s="1">
        <v>45618</v>
      </c>
      <c r="D168">
        <f t="shared" si="2"/>
        <v>2.2111872943257699E-2</v>
      </c>
      <c r="E168" s="12">
        <v>2.2111872943257699E-2</v>
      </c>
    </row>
    <row r="169" spans="1:5" x14ac:dyDescent="0.35">
      <c r="A169" s="1">
        <v>45621</v>
      </c>
      <c r="B169" s="3">
        <v>4865</v>
      </c>
      <c r="C169" s="1">
        <v>45621</v>
      </c>
      <c r="D169">
        <f t="shared" si="2"/>
        <v>3.7067587747293767E-3</v>
      </c>
      <c r="E169" s="12">
        <v>3.7067587747293767E-3</v>
      </c>
    </row>
    <row r="170" spans="1:5" x14ac:dyDescent="0.35">
      <c r="A170" s="1">
        <v>45622</v>
      </c>
      <c r="B170" s="3">
        <v>4902</v>
      </c>
      <c r="C170" s="1">
        <v>45622</v>
      </c>
      <c r="D170">
        <f t="shared" si="2"/>
        <v>7.5765694679524693E-3</v>
      </c>
      <c r="E170" s="12">
        <v>7.5765694679524693E-3</v>
      </c>
    </row>
    <row r="171" spans="1:5" x14ac:dyDescent="0.35">
      <c r="A171" s="1">
        <v>45623</v>
      </c>
      <c r="B171" s="3">
        <v>4939</v>
      </c>
      <c r="C171" s="1">
        <v>45623</v>
      </c>
      <c r="D171">
        <f t="shared" si="2"/>
        <v>7.5195964525669196E-3</v>
      </c>
      <c r="E171" s="12">
        <v>7.5195964525669196E-3</v>
      </c>
    </row>
    <row r="172" spans="1:5" x14ac:dyDescent="0.35">
      <c r="A172" s="1">
        <v>45624</v>
      </c>
      <c r="B172" s="3">
        <v>4858</v>
      </c>
      <c r="C172" s="1">
        <v>45624</v>
      </c>
      <c r="D172">
        <f t="shared" si="2"/>
        <v>-1.6536050978507001E-2</v>
      </c>
      <c r="E172" s="12">
        <v>-1.6536050978507001E-2</v>
      </c>
    </row>
    <row r="173" spans="1:5" x14ac:dyDescent="0.35">
      <c r="A173" s="1">
        <v>45625</v>
      </c>
      <c r="B173" s="3">
        <v>4860</v>
      </c>
      <c r="C173" s="1">
        <v>45625</v>
      </c>
      <c r="D173">
        <f t="shared" si="2"/>
        <v>4.1160733242161907E-4</v>
      </c>
      <c r="E173" s="12">
        <v>4.1160733242161907E-4</v>
      </c>
    </row>
    <row r="174" spans="1:5" x14ac:dyDescent="0.35">
      <c r="A174" s="1">
        <v>45628</v>
      </c>
      <c r="B174" s="3">
        <v>4859</v>
      </c>
      <c r="C174" s="1">
        <v>45628</v>
      </c>
      <c r="D174">
        <f t="shared" si="2"/>
        <v>-2.0578248863647409E-4</v>
      </c>
      <c r="E174" s="12">
        <v>-2.0578248863647409E-4</v>
      </c>
    </row>
    <row r="175" spans="1:5" x14ac:dyDescent="0.35">
      <c r="A175" s="1">
        <v>45629</v>
      </c>
      <c r="B175" s="3">
        <v>4821</v>
      </c>
      <c r="C175" s="1">
        <v>45629</v>
      </c>
      <c r="D175">
        <f t="shared" si="2"/>
        <v>-7.8512800002807429E-3</v>
      </c>
      <c r="E175" s="12">
        <v>-7.8512800002807429E-3</v>
      </c>
    </row>
    <row r="176" spans="1:5" x14ac:dyDescent="0.35">
      <c r="A176" s="1">
        <v>45630</v>
      </c>
      <c r="B176" s="3">
        <v>4794</v>
      </c>
      <c r="C176" s="1">
        <v>45630</v>
      </c>
      <c r="D176">
        <f t="shared" si="2"/>
        <v>-5.6162394112926348E-3</v>
      </c>
      <c r="E176" s="12">
        <v>-5.6162394112926348E-3</v>
      </c>
    </row>
    <row r="177" spans="1:5" x14ac:dyDescent="0.35">
      <c r="A177" s="1">
        <v>45631</v>
      </c>
      <c r="B177" s="3">
        <v>4775</v>
      </c>
      <c r="C177" s="1">
        <v>45631</v>
      </c>
      <c r="D177">
        <f t="shared" si="2"/>
        <v>-3.9711620794990483E-3</v>
      </c>
      <c r="E177" s="12">
        <v>-3.9711620794990483E-3</v>
      </c>
    </row>
    <row r="178" spans="1:5" x14ac:dyDescent="0.35">
      <c r="A178" s="1">
        <v>45632</v>
      </c>
      <c r="B178" s="3">
        <v>4709</v>
      </c>
      <c r="C178" s="1">
        <v>45632</v>
      </c>
      <c r="D178">
        <f t="shared" si="2"/>
        <v>-1.3918402671275993E-2</v>
      </c>
      <c r="E178" s="12">
        <v>-1.3918402671275993E-2</v>
      </c>
    </row>
    <row r="179" spans="1:5" x14ac:dyDescent="0.35">
      <c r="A179" s="1">
        <v>45635</v>
      </c>
      <c r="B179" s="3">
        <v>4738</v>
      </c>
      <c r="C179" s="1">
        <v>45635</v>
      </c>
      <c r="D179">
        <f t="shared" si="2"/>
        <v>6.1395344751762129E-3</v>
      </c>
      <c r="E179" s="12">
        <v>6.1395344751762129E-3</v>
      </c>
    </row>
    <row r="180" spans="1:5" x14ac:dyDescent="0.35">
      <c r="A180" s="1">
        <v>45636</v>
      </c>
      <c r="B180" s="3">
        <v>4703</v>
      </c>
      <c r="C180" s="1">
        <v>45636</v>
      </c>
      <c r="D180">
        <f t="shared" si="2"/>
        <v>-7.4145027736827922E-3</v>
      </c>
      <c r="E180" s="12">
        <v>-7.4145027736827922E-3</v>
      </c>
    </row>
    <row r="181" spans="1:5" x14ac:dyDescent="0.35">
      <c r="A181" s="1">
        <v>45637</v>
      </c>
      <c r="B181" s="3">
        <v>4835</v>
      </c>
      <c r="C181" s="1">
        <v>45637</v>
      </c>
      <c r="D181">
        <f t="shared" si="2"/>
        <v>2.7680525942346764E-2</v>
      </c>
      <c r="E181" s="12">
        <v>2.7680525942346764E-2</v>
      </c>
    </row>
    <row r="182" spans="1:5" x14ac:dyDescent="0.35">
      <c r="A182" s="1">
        <v>45638</v>
      </c>
      <c r="B182" s="3">
        <v>4837</v>
      </c>
      <c r="C182" s="1">
        <v>45638</v>
      </c>
      <c r="D182">
        <f t="shared" si="2"/>
        <v>4.1356493558841311E-4</v>
      </c>
      <c r="E182" s="12">
        <v>4.1356493558841311E-4</v>
      </c>
    </row>
    <row r="183" spans="1:5" x14ac:dyDescent="0.35">
      <c r="A183" s="1">
        <v>45639</v>
      </c>
      <c r="B183" s="3">
        <v>4857</v>
      </c>
      <c r="C183" s="1">
        <v>45639</v>
      </c>
      <c r="D183">
        <f t="shared" si="2"/>
        <v>4.1262695227615252E-3</v>
      </c>
      <c r="E183" s="12">
        <v>4.1262695227615252E-3</v>
      </c>
    </row>
    <row r="184" spans="1:5" x14ac:dyDescent="0.35">
      <c r="A184" s="1">
        <v>45642</v>
      </c>
      <c r="B184" s="3">
        <v>4856</v>
      </c>
      <c r="C184" s="1">
        <v>45642</v>
      </c>
      <c r="D184">
        <f t="shared" si="2"/>
        <v>-2.059096064105973E-4</v>
      </c>
      <c r="E184" s="12">
        <v>-2.059096064105973E-4</v>
      </c>
    </row>
    <row r="185" spans="1:5" x14ac:dyDescent="0.35">
      <c r="A185" s="1">
        <v>45643</v>
      </c>
      <c r="B185" s="3">
        <v>4843</v>
      </c>
      <c r="C185" s="1">
        <v>45643</v>
      </c>
      <c r="D185">
        <f t="shared" si="2"/>
        <v>-2.6806903361050937E-3</v>
      </c>
      <c r="E185" s="12">
        <v>-2.6806903361050937E-3</v>
      </c>
    </row>
    <row r="186" spans="1:5" x14ac:dyDescent="0.35">
      <c r="A186" s="1">
        <v>45644</v>
      </c>
      <c r="B186" s="3">
        <v>4823</v>
      </c>
      <c r="C186" s="1">
        <v>45644</v>
      </c>
      <c r="D186">
        <f t="shared" si="2"/>
        <v>-4.138222334257269E-3</v>
      </c>
      <c r="E186" s="12">
        <v>-4.138222334257269E-3</v>
      </c>
    </row>
    <row r="187" spans="1:5" x14ac:dyDescent="0.35">
      <c r="A187" s="1">
        <v>45645</v>
      </c>
      <c r="B187" s="3">
        <v>4820</v>
      </c>
      <c r="C187" s="1">
        <v>45645</v>
      </c>
      <c r="D187">
        <f t="shared" si="2"/>
        <v>-6.2221302432587165E-4</v>
      </c>
      <c r="E187" s="12">
        <v>-6.2221302432587165E-4</v>
      </c>
    </row>
    <row r="188" spans="1:5" x14ac:dyDescent="0.35">
      <c r="A188" s="1">
        <v>45646</v>
      </c>
      <c r="B188" s="3">
        <v>4808</v>
      </c>
      <c r="C188" s="1">
        <v>45646</v>
      </c>
      <c r="D188">
        <f t="shared" si="2"/>
        <v>-2.4927308296024725E-3</v>
      </c>
      <c r="E188" s="12">
        <v>-2.4927308296024725E-3</v>
      </c>
    </row>
    <row r="189" spans="1:5" x14ac:dyDescent="0.35">
      <c r="A189" s="1">
        <v>45649</v>
      </c>
      <c r="B189" s="3">
        <v>4817</v>
      </c>
      <c r="C189" s="1">
        <v>45649</v>
      </c>
      <c r="D189">
        <f t="shared" si="2"/>
        <v>1.8701304151773923E-3</v>
      </c>
      <c r="E189" s="12">
        <v>1.8701304151773923E-3</v>
      </c>
    </row>
    <row r="190" spans="1:5" x14ac:dyDescent="0.35">
      <c r="A190" s="1">
        <v>45650</v>
      </c>
      <c r="B190" s="3">
        <v>4816</v>
      </c>
      <c r="C190" s="1">
        <v>45650</v>
      </c>
      <c r="D190">
        <f t="shared" si="2"/>
        <v>-2.0761964156376924E-4</v>
      </c>
      <c r="E190" s="12">
        <v>-2.0761964156376924E-4</v>
      </c>
    </row>
    <row r="191" spans="1:5" x14ac:dyDescent="0.35">
      <c r="A191" s="1">
        <v>45653</v>
      </c>
      <c r="B191" s="3">
        <v>4828</v>
      </c>
      <c r="C191" s="1">
        <v>45653</v>
      </c>
      <c r="D191">
        <f t="shared" si="2"/>
        <v>2.4885952287652534E-3</v>
      </c>
      <c r="E191" s="12">
        <v>2.4885952287652534E-3</v>
      </c>
    </row>
    <row r="192" spans="1:5" x14ac:dyDescent="0.35">
      <c r="A192" s="1">
        <v>45656</v>
      </c>
      <c r="B192" s="3">
        <v>4807</v>
      </c>
      <c r="C192" s="1">
        <v>45656</v>
      </c>
      <c r="D192">
        <f t="shared" si="2"/>
        <v>-4.3591143234614129E-3</v>
      </c>
      <c r="E192" s="12">
        <v>-4.3591143234614129E-3</v>
      </c>
    </row>
    <row r="193" spans="1:5" x14ac:dyDescent="0.35">
      <c r="A193" s="1">
        <v>45657</v>
      </c>
      <c r="B193" s="3">
        <v>4833</v>
      </c>
      <c r="C193" s="1">
        <v>45657</v>
      </c>
      <c r="D193">
        <f t="shared" si="2"/>
        <v>5.3942039511232975E-3</v>
      </c>
      <c r="E193" s="12">
        <v>5.3942039511232975E-3</v>
      </c>
    </row>
    <row r="194" spans="1:5" x14ac:dyDescent="0.35">
      <c r="A194" s="1">
        <v>45659</v>
      </c>
      <c r="B194" s="3">
        <v>4859</v>
      </c>
      <c r="C194" s="1">
        <v>45659</v>
      </c>
      <c r="D194">
        <f t="shared" si="2"/>
        <v>5.3652625608189529E-3</v>
      </c>
      <c r="E194" s="12">
        <v>5.3652625608189529E-3</v>
      </c>
    </row>
    <row r="195" spans="1:5" x14ac:dyDescent="0.35">
      <c r="A195" s="1">
        <v>45660</v>
      </c>
      <c r="B195" s="3">
        <v>4869</v>
      </c>
      <c r="C195" s="1">
        <v>45660</v>
      </c>
      <c r="D195">
        <f t="shared" ref="D195:D255" si="3">LN(B195/B194)</f>
        <v>2.0559217767978847E-3</v>
      </c>
      <c r="E195" s="12">
        <v>2.0559217767978847E-3</v>
      </c>
    </row>
    <row r="196" spans="1:5" x14ac:dyDescent="0.35">
      <c r="A196" s="1">
        <v>45663</v>
      </c>
      <c r="B196" s="3">
        <v>4809</v>
      </c>
      <c r="C196" s="1">
        <v>45663</v>
      </c>
      <c r="D196">
        <f t="shared" si="3"/>
        <v>-1.2399414905038268E-2</v>
      </c>
      <c r="E196" s="12">
        <v>-1.2399414905038268E-2</v>
      </c>
    </row>
    <row r="197" spans="1:5" x14ac:dyDescent="0.35">
      <c r="A197" s="1">
        <v>45664</v>
      </c>
      <c r="B197" s="3">
        <v>4845</v>
      </c>
      <c r="C197" s="1">
        <v>45664</v>
      </c>
      <c r="D197">
        <f t="shared" si="3"/>
        <v>7.458083047203916E-3</v>
      </c>
      <c r="E197" s="12">
        <v>7.458083047203916E-3</v>
      </c>
    </row>
    <row r="198" spans="1:5" x14ac:dyDescent="0.35">
      <c r="A198" s="1">
        <v>45665</v>
      </c>
      <c r="B198" s="3">
        <v>4909</v>
      </c>
      <c r="C198" s="1">
        <v>45665</v>
      </c>
      <c r="D198">
        <f t="shared" si="3"/>
        <v>1.3123009733185979E-2</v>
      </c>
      <c r="E198" s="12">
        <v>1.3123009733185979E-2</v>
      </c>
    </row>
    <row r="199" spans="1:5" x14ac:dyDescent="0.35">
      <c r="A199" s="1">
        <v>45666</v>
      </c>
      <c r="B199" s="3">
        <v>4923</v>
      </c>
      <c r="C199" s="1">
        <v>45666</v>
      </c>
      <c r="D199">
        <f t="shared" si="3"/>
        <v>2.8478457001480449E-3</v>
      </c>
      <c r="E199" s="12">
        <v>2.8478457001480449E-3</v>
      </c>
    </row>
    <row r="200" spans="1:5" x14ac:dyDescent="0.35">
      <c r="A200" s="1">
        <v>45667</v>
      </c>
      <c r="B200" s="3">
        <v>4950</v>
      </c>
      <c r="C200" s="1">
        <v>45667</v>
      </c>
      <c r="D200">
        <f t="shared" si="3"/>
        <v>5.4694758045354761E-3</v>
      </c>
      <c r="E200" s="12">
        <v>5.4694758045354761E-3</v>
      </c>
    </row>
    <row r="201" spans="1:5" x14ac:dyDescent="0.35">
      <c r="A201" s="1">
        <v>45670</v>
      </c>
      <c r="B201" s="3">
        <v>4892</v>
      </c>
      <c r="C201" s="1">
        <v>45670</v>
      </c>
      <c r="D201">
        <f t="shared" si="3"/>
        <v>-1.1786358755672976E-2</v>
      </c>
      <c r="E201" s="12">
        <v>-1.1786358755672976E-2</v>
      </c>
    </row>
    <row r="202" spans="1:5" x14ac:dyDescent="0.35">
      <c r="A202" s="1">
        <v>45671</v>
      </c>
      <c r="B202" s="3">
        <v>4863</v>
      </c>
      <c r="C202" s="1">
        <v>45671</v>
      </c>
      <c r="D202">
        <f t="shared" si="3"/>
        <v>-5.9456864032772236E-3</v>
      </c>
      <c r="E202" s="12">
        <v>-5.9456864032772236E-3</v>
      </c>
    </row>
    <row r="203" spans="1:5" x14ac:dyDescent="0.35">
      <c r="A203" s="1">
        <v>45672</v>
      </c>
      <c r="B203" s="3">
        <v>4821</v>
      </c>
      <c r="C203" s="1">
        <v>45672</v>
      </c>
      <c r="D203">
        <f t="shared" si="3"/>
        <v>-8.6741559981635668E-3</v>
      </c>
      <c r="E203" s="12">
        <v>-8.6741559981635668E-3</v>
      </c>
    </row>
    <row r="204" spans="1:5" x14ac:dyDescent="0.35">
      <c r="A204" s="1">
        <v>45673</v>
      </c>
      <c r="B204" s="3">
        <v>4889</v>
      </c>
      <c r="C204" s="1">
        <v>45673</v>
      </c>
      <c r="D204">
        <f t="shared" si="3"/>
        <v>1.4006408173023241E-2</v>
      </c>
      <c r="E204" s="12">
        <v>1.4006408173023241E-2</v>
      </c>
    </row>
    <row r="205" spans="1:5" x14ac:dyDescent="0.35">
      <c r="A205" s="1">
        <v>45674</v>
      </c>
      <c r="B205" s="3">
        <v>5014</v>
      </c>
      <c r="C205" s="1">
        <v>45674</v>
      </c>
      <c r="D205">
        <f t="shared" si="3"/>
        <v>2.5246216139593249E-2</v>
      </c>
      <c r="E205" s="12">
        <v>2.5246216139593249E-2</v>
      </c>
    </row>
    <row r="206" spans="1:5" x14ac:dyDescent="0.35">
      <c r="A206" s="1">
        <v>45677</v>
      </c>
      <c r="B206" s="3">
        <v>5036</v>
      </c>
      <c r="C206" s="1">
        <v>45677</v>
      </c>
      <c r="D206">
        <f t="shared" si="3"/>
        <v>4.3781164459990776E-3</v>
      </c>
      <c r="E206" s="12">
        <v>4.3781164459990776E-3</v>
      </c>
    </row>
    <row r="207" spans="1:5" x14ac:dyDescent="0.35">
      <c r="A207" s="1">
        <v>45678</v>
      </c>
      <c r="B207" s="3">
        <v>5066</v>
      </c>
      <c r="C207" s="1">
        <v>45678</v>
      </c>
      <c r="D207">
        <f t="shared" si="3"/>
        <v>5.939435397382814E-3</v>
      </c>
      <c r="E207" s="12">
        <v>5.939435397382814E-3</v>
      </c>
    </row>
    <row r="208" spans="1:5" x14ac:dyDescent="0.35">
      <c r="A208" s="1">
        <v>45679</v>
      </c>
      <c r="B208" s="3">
        <v>5040</v>
      </c>
      <c r="C208" s="1">
        <v>45679</v>
      </c>
      <c r="D208">
        <f t="shared" si="3"/>
        <v>-5.1454694962062095E-3</v>
      </c>
      <c r="E208" s="12">
        <v>-5.1454694962062095E-3</v>
      </c>
    </row>
    <row r="209" spans="1:5" x14ac:dyDescent="0.35">
      <c r="A209" s="1">
        <v>45680</v>
      </c>
      <c r="B209" s="3">
        <v>5072</v>
      </c>
      <c r="C209" s="1">
        <v>45680</v>
      </c>
      <c r="D209">
        <f t="shared" si="3"/>
        <v>6.3291350516475296E-3</v>
      </c>
      <c r="E209" s="12">
        <v>6.3291350516475296E-3</v>
      </c>
    </row>
    <row r="210" spans="1:5" x14ac:dyDescent="0.35">
      <c r="A210" s="1">
        <v>45681</v>
      </c>
      <c r="B210" s="3">
        <v>5072</v>
      </c>
      <c r="C210" s="1">
        <v>45681</v>
      </c>
      <c r="D210">
        <f t="shared" si="3"/>
        <v>0</v>
      </c>
      <c r="E210" s="12">
        <v>0</v>
      </c>
    </row>
    <row r="211" spans="1:5" x14ac:dyDescent="0.35">
      <c r="A211" s="1">
        <v>45684</v>
      </c>
      <c r="B211" s="3">
        <v>5164</v>
      </c>
      <c r="C211" s="1">
        <v>45684</v>
      </c>
      <c r="D211">
        <f t="shared" si="3"/>
        <v>1.7976255849471375E-2</v>
      </c>
      <c r="E211" s="12">
        <v>1.7976255849471375E-2</v>
      </c>
    </row>
    <row r="212" spans="1:5" x14ac:dyDescent="0.35">
      <c r="A212" s="1">
        <v>45685</v>
      </c>
      <c r="B212" s="3">
        <v>5222</v>
      </c>
      <c r="C212" s="1">
        <v>45685</v>
      </c>
      <c r="D212">
        <f t="shared" si="3"/>
        <v>1.1168997292541069E-2</v>
      </c>
      <c r="E212" s="12">
        <v>1.1168997292541069E-2</v>
      </c>
    </row>
    <row r="213" spans="1:5" x14ac:dyDescent="0.35">
      <c r="A213" s="1">
        <v>45686</v>
      </c>
      <c r="B213" s="3">
        <v>5244</v>
      </c>
      <c r="C213" s="1">
        <v>45686</v>
      </c>
      <c r="D213">
        <f t="shared" si="3"/>
        <v>4.2040956245162136E-3</v>
      </c>
      <c r="E213" s="12">
        <v>4.2040956245162136E-3</v>
      </c>
    </row>
    <row r="214" spans="1:5" x14ac:dyDescent="0.35">
      <c r="A214" s="1">
        <v>45687</v>
      </c>
      <c r="B214" s="3">
        <v>5332</v>
      </c>
      <c r="C214" s="1">
        <v>45687</v>
      </c>
      <c r="D214">
        <f t="shared" si="3"/>
        <v>1.6641836415008774E-2</v>
      </c>
      <c r="E214" s="12">
        <v>1.6641836415008774E-2</v>
      </c>
    </row>
    <row r="215" spans="1:5" x14ac:dyDescent="0.35">
      <c r="A215" s="1">
        <v>45688</v>
      </c>
      <c r="B215" s="3">
        <v>5330</v>
      </c>
      <c r="C215" s="1">
        <v>45688</v>
      </c>
      <c r="D215">
        <f t="shared" si="3"/>
        <v>-3.7516413870906137E-4</v>
      </c>
      <c r="E215" s="12">
        <v>-3.7516413870906137E-4</v>
      </c>
    </row>
    <row r="216" spans="1:5" x14ac:dyDescent="0.35">
      <c r="A216" s="1">
        <v>45691</v>
      </c>
      <c r="B216" s="3">
        <v>5304</v>
      </c>
      <c r="C216" s="1">
        <v>45691</v>
      </c>
      <c r="D216">
        <f t="shared" si="3"/>
        <v>-4.8899852941917919E-3</v>
      </c>
      <c r="E216" s="12">
        <v>-4.8899852941917919E-3</v>
      </c>
    </row>
    <row r="217" spans="1:5" x14ac:dyDescent="0.35">
      <c r="A217" s="1">
        <v>45692</v>
      </c>
      <c r="B217" s="3">
        <v>5236</v>
      </c>
      <c r="C217" s="1">
        <v>45692</v>
      </c>
      <c r="D217">
        <f t="shared" si="3"/>
        <v>-1.2903404835907841E-2</v>
      </c>
      <c r="E217" s="12">
        <v>-1.2903404835907841E-2</v>
      </c>
    </row>
    <row r="218" spans="1:5" x14ac:dyDescent="0.35">
      <c r="A218" s="1">
        <v>45693</v>
      </c>
      <c r="B218" s="3">
        <v>5256</v>
      </c>
      <c r="C218" s="1">
        <v>45693</v>
      </c>
      <c r="D218">
        <f t="shared" si="3"/>
        <v>3.8124331346559388E-3</v>
      </c>
      <c r="E218" s="12">
        <v>3.8124331346559388E-3</v>
      </c>
    </row>
    <row r="219" spans="1:5" x14ac:dyDescent="0.35">
      <c r="A219" s="1">
        <v>45694</v>
      </c>
      <c r="B219" s="3">
        <v>5260</v>
      </c>
      <c r="C219" s="1">
        <v>45694</v>
      </c>
      <c r="D219">
        <f t="shared" si="3"/>
        <v>7.6074556730913203E-4</v>
      </c>
      <c r="E219" s="12">
        <v>7.6074556730913203E-4</v>
      </c>
    </row>
    <row r="220" spans="1:5" x14ac:dyDescent="0.35">
      <c r="A220" s="1">
        <v>45695</v>
      </c>
      <c r="B220" s="3">
        <v>5254</v>
      </c>
      <c r="C220" s="1">
        <v>45695</v>
      </c>
      <c r="D220">
        <f t="shared" si="3"/>
        <v>-1.1413354862703903E-3</v>
      </c>
      <c r="E220" s="12">
        <v>-1.1413354862703903E-3</v>
      </c>
    </row>
    <row r="221" spans="1:5" x14ac:dyDescent="0.35">
      <c r="A221" s="1">
        <v>45698</v>
      </c>
      <c r="B221" s="3">
        <v>5244</v>
      </c>
      <c r="C221" s="1">
        <v>45698</v>
      </c>
      <c r="D221">
        <f t="shared" si="3"/>
        <v>-1.9051253618947415E-3</v>
      </c>
      <c r="E221" s="12">
        <v>-1.9051253618947415E-3</v>
      </c>
    </row>
    <row r="222" spans="1:5" x14ac:dyDescent="0.35">
      <c r="A222" s="1">
        <v>45699</v>
      </c>
      <c r="B222" s="3">
        <v>5212</v>
      </c>
      <c r="C222" s="1">
        <v>45699</v>
      </c>
      <c r="D222">
        <f t="shared" si="3"/>
        <v>-6.120906638854705E-3</v>
      </c>
      <c r="E222" s="12">
        <v>-6.120906638854705E-3</v>
      </c>
    </row>
    <row r="223" spans="1:5" x14ac:dyDescent="0.35">
      <c r="A223" s="1">
        <v>45700</v>
      </c>
      <c r="B223" s="3">
        <v>5170</v>
      </c>
      <c r="C223" s="1">
        <v>45700</v>
      </c>
      <c r="D223">
        <f t="shared" si="3"/>
        <v>-8.0909707422609726E-3</v>
      </c>
      <c r="E223" s="12">
        <v>-8.0909707422609726E-3</v>
      </c>
    </row>
    <row r="224" spans="1:5" x14ac:dyDescent="0.35">
      <c r="A224" s="1">
        <v>45701</v>
      </c>
      <c r="B224" s="3">
        <v>5158</v>
      </c>
      <c r="C224" s="1">
        <v>45701</v>
      </c>
      <c r="D224">
        <f t="shared" si="3"/>
        <v>-2.3237810611846906E-3</v>
      </c>
      <c r="E224" s="12">
        <v>-2.3237810611846906E-3</v>
      </c>
    </row>
    <row r="225" spans="1:5" x14ac:dyDescent="0.35">
      <c r="A225" s="1">
        <v>45702</v>
      </c>
      <c r="B225" s="3">
        <v>5216</v>
      </c>
      <c r="C225" s="1">
        <v>45702</v>
      </c>
      <c r="D225">
        <f t="shared" si="3"/>
        <v>1.1181917165198819E-2</v>
      </c>
      <c r="E225" s="12">
        <v>1.1181917165198819E-2</v>
      </c>
    </row>
    <row r="226" spans="1:5" x14ac:dyDescent="0.35">
      <c r="A226" s="1">
        <v>45705</v>
      </c>
      <c r="B226" s="3">
        <v>5324</v>
      </c>
      <c r="C226" s="1">
        <v>45705</v>
      </c>
      <c r="D226">
        <f t="shared" si="3"/>
        <v>2.0494075908513307E-2</v>
      </c>
      <c r="E226" s="12">
        <v>2.0494075908513307E-2</v>
      </c>
    </row>
    <row r="227" spans="1:5" x14ac:dyDescent="0.35">
      <c r="A227" s="1">
        <v>45706</v>
      </c>
      <c r="B227" s="3">
        <v>5338</v>
      </c>
      <c r="C227" s="1">
        <v>45706</v>
      </c>
      <c r="D227">
        <f t="shared" si="3"/>
        <v>2.6261504494671972E-3</v>
      </c>
      <c r="E227" s="12">
        <v>2.6261504494671972E-3</v>
      </c>
    </row>
    <row r="228" spans="1:5" x14ac:dyDescent="0.35">
      <c r="A228" s="1">
        <v>45707</v>
      </c>
      <c r="B228" s="3">
        <v>5326</v>
      </c>
      <c r="C228" s="1">
        <v>45707</v>
      </c>
      <c r="D228">
        <f t="shared" si="3"/>
        <v>-2.2505635905919457E-3</v>
      </c>
      <c r="E228" s="12">
        <v>-2.2505635905919457E-3</v>
      </c>
    </row>
    <row r="229" spans="1:5" x14ac:dyDescent="0.35">
      <c r="A229" s="1">
        <v>45708</v>
      </c>
      <c r="B229" s="3">
        <v>5286</v>
      </c>
      <c r="C229" s="1">
        <v>45708</v>
      </c>
      <c r="D229">
        <f t="shared" si="3"/>
        <v>-7.5386712096429821E-3</v>
      </c>
      <c r="E229" s="12">
        <v>-7.5386712096429821E-3</v>
      </c>
    </row>
    <row r="230" spans="1:5" x14ac:dyDescent="0.35">
      <c r="A230" s="1">
        <v>45709</v>
      </c>
      <c r="B230" s="3">
        <v>5262</v>
      </c>
      <c r="C230" s="1">
        <v>45709</v>
      </c>
      <c r="D230">
        <f t="shared" si="3"/>
        <v>-4.5506335639964677E-3</v>
      </c>
      <c r="E230" s="12">
        <v>-4.5506335639964677E-3</v>
      </c>
    </row>
    <row r="231" spans="1:5" x14ac:dyDescent="0.35">
      <c r="A231" s="1">
        <v>45712</v>
      </c>
      <c r="B231" s="3">
        <v>5302</v>
      </c>
      <c r="C231" s="1">
        <v>45712</v>
      </c>
      <c r="D231">
        <f t="shared" si="3"/>
        <v>7.57292524873273E-3</v>
      </c>
      <c r="E231" s="12">
        <v>7.57292524873273E-3</v>
      </c>
    </row>
    <row r="232" spans="1:5" x14ac:dyDescent="0.35">
      <c r="A232" s="1">
        <v>45713</v>
      </c>
      <c r="B232" s="3">
        <v>5300</v>
      </c>
      <c r="C232" s="1">
        <v>45713</v>
      </c>
      <c r="D232">
        <f t="shared" si="3"/>
        <v>-3.7728730875762523E-4</v>
      </c>
      <c r="E232" s="12">
        <v>-3.7728730875762523E-4</v>
      </c>
    </row>
    <row r="233" spans="1:5" x14ac:dyDescent="0.35">
      <c r="A233" s="1">
        <v>45714</v>
      </c>
      <c r="B233" s="3">
        <v>5266</v>
      </c>
      <c r="C233" s="1">
        <v>45714</v>
      </c>
      <c r="D233">
        <f t="shared" si="3"/>
        <v>-6.4357594839584671E-3</v>
      </c>
      <c r="E233" s="12">
        <v>-6.4357594839584671E-3</v>
      </c>
    </row>
    <row r="234" spans="1:5" x14ac:dyDescent="0.35">
      <c r="A234" s="1">
        <v>45715</v>
      </c>
      <c r="B234" s="3">
        <v>5260</v>
      </c>
      <c r="C234" s="1">
        <v>45715</v>
      </c>
      <c r="D234">
        <f t="shared" si="3"/>
        <v>-1.1400343244991986E-3</v>
      </c>
      <c r="E234" s="12">
        <v>-1.1400343244991986E-3</v>
      </c>
    </row>
    <row r="235" spans="1:5" x14ac:dyDescent="0.35">
      <c r="A235" s="1">
        <v>45716</v>
      </c>
      <c r="B235" s="3">
        <v>5240</v>
      </c>
      <c r="C235" s="1">
        <v>45716</v>
      </c>
      <c r="D235">
        <f t="shared" si="3"/>
        <v>-3.8095284166677302E-3</v>
      </c>
      <c r="E235" s="12">
        <v>-3.8095284166677302E-3</v>
      </c>
    </row>
    <row r="236" spans="1:5" x14ac:dyDescent="0.35">
      <c r="A236" s="1">
        <v>45719</v>
      </c>
      <c r="B236" s="3">
        <v>5270</v>
      </c>
      <c r="C236" s="1">
        <v>45719</v>
      </c>
      <c r="D236">
        <f t="shared" si="3"/>
        <v>5.7088642203202006E-3</v>
      </c>
      <c r="E236" s="12">
        <v>5.7088642203202006E-3</v>
      </c>
    </row>
    <row r="237" spans="1:5" x14ac:dyDescent="0.35">
      <c r="A237" s="1">
        <v>45720</v>
      </c>
      <c r="B237" s="3">
        <v>5286</v>
      </c>
      <c r="C237" s="1">
        <v>45720</v>
      </c>
      <c r="D237">
        <f t="shared" si="3"/>
        <v>3.0314536288264023E-3</v>
      </c>
      <c r="E237" s="12">
        <v>3.0314536288264023E-3</v>
      </c>
    </row>
    <row r="238" spans="1:5" x14ac:dyDescent="0.35">
      <c r="A238" s="1">
        <v>45721</v>
      </c>
      <c r="B238" s="3">
        <v>5186</v>
      </c>
      <c r="C238" s="1">
        <v>45721</v>
      </c>
      <c r="D238">
        <f t="shared" si="3"/>
        <v>-1.9099129065624831E-2</v>
      </c>
      <c r="E238" s="12">
        <v>-1.9099129065624831E-2</v>
      </c>
    </row>
    <row r="239" spans="1:5" x14ac:dyDescent="0.35">
      <c r="A239" s="1">
        <v>45722</v>
      </c>
      <c r="B239" s="3">
        <v>5294</v>
      </c>
      <c r="C239" s="1">
        <v>45722</v>
      </c>
      <c r="D239">
        <f t="shared" si="3"/>
        <v>2.0611416688436791E-2</v>
      </c>
      <c r="E239" s="12">
        <v>2.0611416688436791E-2</v>
      </c>
    </row>
    <row r="240" spans="1:5" x14ac:dyDescent="0.35">
      <c r="A240" s="1">
        <v>45723</v>
      </c>
      <c r="B240" s="3">
        <v>5418</v>
      </c>
      <c r="C240" s="1">
        <v>45723</v>
      </c>
      <c r="D240">
        <f t="shared" si="3"/>
        <v>2.3152639857993804E-2</v>
      </c>
      <c r="E240" s="12">
        <v>2.3152639857993804E-2</v>
      </c>
    </row>
    <row r="241" spans="1:5" x14ac:dyDescent="0.35">
      <c r="A241" s="1">
        <v>45726</v>
      </c>
      <c r="B241" s="3">
        <v>5364</v>
      </c>
      <c r="C241" s="1">
        <v>45726</v>
      </c>
      <c r="D241">
        <f t="shared" si="3"/>
        <v>-1.0016778243471232E-2</v>
      </c>
      <c r="E241" s="12">
        <v>-1.0016778243471232E-2</v>
      </c>
    </row>
    <row r="242" spans="1:5" x14ac:dyDescent="0.35">
      <c r="A242" s="1">
        <v>45727</v>
      </c>
      <c r="B242" s="3">
        <v>5264</v>
      </c>
      <c r="C242" s="1">
        <v>45727</v>
      </c>
      <c r="D242">
        <f t="shared" si="3"/>
        <v>-1.8818771396416037E-2</v>
      </c>
      <c r="E242" s="12">
        <v>-1.8818771396416037E-2</v>
      </c>
    </row>
    <row r="243" spans="1:5" x14ac:dyDescent="0.35">
      <c r="A243" s="1">
        <v>45728</v>
      </c>
      <c r="B243" s="3">
        <v>5146</v>
      </c>
      <c r="C243" s="1">
        <v>45728</v>
      </c>
      <c r="D243">
        <f t="shared" si="3"/>
        <v>-2.2671480163463601E-2</v>
      </c>
      <c r="E243" s="12">
        <v>-2.2671480163463601E-2</v>
      </c>
    </row>
    <row r="244" spans="1:5" x14ac:dyDescent="0.35">
      <c r="A244" s="1">
        <v>45729</v>
      </c>
      <c r="B244" s="3">
        <v>5220</v>
      </c>
      <c r="C244" s="1">
        <v>45729</v>
      </c>
      <c r="D244">
        <f t="shared" si="3"/>
        <v>1.4277688034994917E-2</v>
      </c>
      <c r="E244" s="12">
        <v>1.4277688034994917E-2</v>
      </c>
    </row>
    <row r="245" spans="1:5" x14ac:dyDescent="0.35">
      <c r="A245" s="1">
        <v>45730</v>
      </c>
      <c r="B245" s="3">
        <v>5134</v>
      </c>
      <c r="C245" s="1">
        <v>45730</v>
      </c>
      <c r="D245">
        <f t="shared" si="3"/>
        <v>-1.6612319445598669E-2</v>
      </c>
      <c r="E245" s="12">
        <v>-1.6612319445598669E-2</v>
      </c>
    </row>
    <row r="246" spans="1:5" x14ac:dyDescent="0.35">
      <c r="A246" s="1">
        <v>45733</v>
      </c>
      <c r="B246" s="3">
        <v>5168</v>
      </c>
      <c r="C246" s="1">
        <v>45733</v>
      </c>
      <c r="D246">
        <f t="shared" si="3"/>
        <v>6.6006840313520927E-3</v>
      </c>
      <c r="E246" s="12">
        <v>6.6006840313520927E-3</v>
      </c>
    </row>
    <row r="247" spans="1:5" x14ac:dyDescent="0.35">
      <c r="A247" s="1">
        <v>45734</v>
      </c>
      <c r="B247" s="3">
        <v>5116</v>
      </c>
      <c r="C247" s="1">
        <v>45734</v>
      </c>
      <c r="D247">
        <f t="shared" si="3"/>
        <v>-1.0112882763704475E-2</v>
      </c>
      <c r="E247" s="12">
        <v>-1.0112882763704475E-2</v>
      </c>
    </row>
    <row r="248" spans="1:5" x14ac:dyDescent="0.35">
      <c r="A248" s="1">
        <v>45735</v>
      </c>
      <c r="B248" s="3">
        <v>5114</v>
      </c>
      <c r="C248" s="1">
        <v>45735</v>
      </c>
      <c r="D248">
        <f t="shared" si="3"/>
        <v>-3.9100684760134437E-4</v>
      </c>
      <c r="E248" s="12">
        <v>-3.9100684760134437E-4</v>
      </c>
    </row>
    <row r="249" spans="1:5" x14ac:dyDescent="0.35">
      <c r="A249" s="1">
        <v>45736</v>
      </c>
      <c r="B249" s="3">
        <v>5200</v>
      </c>
      <c r="C249" s="1">
        <v>45736</v>
      </c>
      <c r="D249">
        <f t="shared" si="3"/>
        <v>1.6676748718386748E-2</v>
      </c>
      <c r="E249" s="12">
        <v>1.6676748718386748E-2</v>
      </c>
    </row>
    <row r="250" spans="1:5" x14ac:dyDescent="0.35">
      <c r="A250" s="1">
        <v>45737</v>
      </c>
      <c r="B250" s="3">
        <v>5194</v>
      </c>
      <c r="C250" s="1">
        <v>45737</v>
      </c>
      <c r="D250">
        <f t="shared" si="3"/>
        <v>-1.1545123468249872E-3</v>
      </c>
      <c r="E250" s="12">
        <v>-1.1545123468249872E-3</v>
      </c>
    </row>
    <row r="251" spans="1:5" x14ac:dyDescent="0.35">
      <c r="A251" s="1">
        <v>45740</v>
      </c>
      <c r="B251" s="3">
        <v>5130</v>
      </c>
      <c r="C251" s="1">
        <v>45740</v>
      </c>
      <c r="D251">
        <f t="shared" si="3"/>
        <v>-1.2398454057878528E-2</v>
      </c>
      <c r="E251" s="12">
        <v>-1.2398454057878528E-2</v>
      </c>
    </row>
    <row r="252" spans="1:5" x14ac:dyDescent="0.35">
      <c r="A252" s="1">
        <v>45741</v>
      </c>
      <c r="B252" s="3">
        <v>5148</v>
      </c>
      <c r="C252" s="1">
        <v>45741</v>
      </c>
      <c r="D252">
        <f t="shared" si="3"/>
        <v>3.5026305512020745E-3</v>
      </c>
      <c r="E252" s="12">
        <v>3.5026305512020745E-3</v>
      </c>
    </row>
    <row r="253" spans="1:5" x14ac:dyDescent="0.35">
      <c r="A253" s="1">
        <v>45742</v>
      </c>
      <c r="B253" s="3">
        <v>5170</v>
      </c>
      <c r="C253" s="1">
        <v>45742</v>
      </c>
      <c r="D253">
        <f t="shared" si="3"/>
        <v>4.264398786457518E-3</v>
      </c>
      <c r="E253" s="12">
        <v>4.264398786457518E-3</v>
      </c>
    </row>
    <row r="254" spans="1:5" x14ac:dyDescent="0.35">
      <c r="A254" s="1">
        <v>45743</v>
      </c>
      <c r="B254" s="3">
        <v>5158</v>
      </c>
      <c r="C254" s="1">
        <v>45743</v>
      </c>
      <c r="D254">
        <f t="shared" si="3"/>
        <v>-2.3237810611846906E-3</v>
      </c>
      <c r="E254" s="12">
        <v>-2.3237810611846906E-3</v>
      </c>
    </row>
    <row r="255" spans="1:5" x14ac:dyDescent="0.35">
      <c r="A255" s="1">
        <v>45744</v>
      </c>
      <c r="B255" s="3">
        <v>5232</v>
      </c>
      <c r="C255" s="1">
        <v>45744</v>
      </c>
      <c r="D255">
        <f t="shared" si="3"/>
        <v>1.4244706695744621E-2</v>
      </c>
      <c r="E255" s="12">
        <v>1.4244706695744621E-2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A68B-C93E-4D98-8943-3374FA066D46}">
  <dimension ref="A1:Q255"/>
  <sheetViews>
    <sheetView zoomScale="57" workbookViewId="0">
      <selection activeCell="Q20" sqref="Q20"/>
    </sheetView>
  </sheetViews>
  <sheetFormatPr defaultRowHeight="14.5" x14ac:dyDescent="0.35"/>
  <cols>
    <col min="1" max="1" width="11.26953125" bestFit="1" customWidth="1"/>
    <col min="2" max="2" width="10.1796875" bestFit="1" customWidth="1"/>
    <col min="3" max="3" width="11.26953125" bestFit="1" customWidth="1"/>
    <col min="4" max="4" width="12.54296875" bestFit="1" customWidth="1"/>
    <col min="5" max="5" width="10.453125" bestFit="1" customWidth="1"/>
    <col min="16" max="16" width="16.453125" bestFit="1" customWidth="1"/>
    <col min="17" max="17" width="8.81640625" bestFit="1" customWidth="1"/>
  </cols>
  <sheetData>
    <row r="1" spans="1:17" ht="16.5" thickBot="1" x14ac:dyDescent="0.45">
      <c r="A1" s="2" t="s">
        <v>0</v>
      </c>
      <c r="B1" s="2" t="s">
        <v>1</v>
      </c>
      <c r="C1" s="2" t="s">
        <v>0</v>
      </c>
      <c r="D1" s="2" t="s">
        <v>17</v>
      </c>
      <c r="E1" s="5" t="s">
        <v>18</v>
      </c>
    </row>
    <row r="2" spans="1:17" x14ac:dyDescent="0.35">
      <c r="A2" s="1">
        <v>45379</v>
      </c>
      <c r="B2" s="3">
        <v>176.75</v>
      </c>
      <c r="C2" s="1">
        <v>45379</v>
      </c>
      <c r="P2" s="13" t="s">
        <v>19</v>
      </c>
      <c r="Q2" s="8"/>
    </row>
    <row r="3" spans="1:17" x14ac:dyDescent="0.35">
      <c r="A3" s="1">
        <v>45384</v>
      </c>
      <c r="B3" s="3">
        <v>174</v>
      </c>
      <c r="C3" s="1">
        <v>45384</v>
      </c>
      <c r="D3">
        <f t="shared" ref="D3:D66" si="0">LN(B3/B2)</f>
        <v>-1.5681005562153089E-2</v>
      </c>
      <c r="E3" s="6">
        <v>-1.5681005562153089E-2</v>
      </c>
    </row>
    <row r="4" spans="1:17" x14ac:dyDescent="0.35">
      <c r="A4" s="1">
        <v>45385</v>
      </c>
      <c r="B4" s="3">
        <v>174.75</v>
      </c>
      <c r="C4" s="1">
        <v>45385</v>
      </c>
      <c r="D4">
        <f t="shared" si="0"/>
        <v>4.3010818993907017E-3</v>
      </c>
      <c r="E4" s="6">
        <v>4.3010818993907017E-3</v>
      </c>
      <c r="P4" s="14" t="s">
        <v>4</v>
      </c>
      <c r="Q4">
        <v>1.808498688436559E-3</v>
      </c>
    </row>
    <row r="5" spans="1:17" x14ac:dyDescent="0.35">
      <c r="A5" s="1">
        <v>45386</v>
      </c>
      <c r="B5" s="3">
        <v>176.55</v>
      </c>
      <c r="C5" s="1">
        <v>45386</v>
      </c>
      <c r="D5">
        <f t="shared" si="0"/>
        <v>1.0247741260475852E-2</v>
      </c>
      <c r="E5" s="6">
        <v>1.0247741260475852E-2</v>
      </c>
      <c r="P5" t="s">
        <v>5</v>
      </c>
      <c r="Q5">
        <v>1.2033713702827864E-3</v>
      </c>
    </row>
    <row r="6" spans="1:17" x14ac:dyDescent="0.35">
      <c r="A6" s="1">
        <v>45387</v>
      </c>
      <c r="B6" s="3">
        <v>171.7</v>
      </c>
      <c r="C6" s="1">
        <v>45387</v>
      </c>
      <c r="D6">
        <f t="shared" si="0"/>
        <v>-2.7855354470965665E-2</v>
      </c>
      <c r="E6" s="6">
        <v>-2.7855354470965665E-2</v>
      </c>
      <c r="P6" s="14" t="s">
        <v>6</v>
      </c>
      <c r="Q6">
        <v>3.261827004426043E-3</v>
      </c>
    </row>
    <row r="7" spans="1:17" x14ac:dyDescent="0.35">
      <c r="A7" s="1">
        <v>45390</v>
      </c>
      <c r="B7" s="3">
        <v>175.65</v>
      </c>
      <c r="C7" s="1">
        <v>45390</v>
      </c>
      <c r="D7">
        <f t="shared" si="0"/>
        <v>2.2744610808406316E-2</v>
      </c>
      <c r="E7" s="6">
        <v>2.2744610808406316E-2</v>
      </c>
      <c r="P7" t="s">
        <v>7</v>
      </c>
      <c r="Q7">
        <v>0</v>
      </c>
    </row>
    <row r="8" spans="1:17" x14ac:dyDescent="0.35">
      <c r="A8" s="1">
        <v>45391</v>
      </c>
      <c r="B8" s="3">
        <v>174.2</v>
      </c>
      <c r="C8" s="1">
        <v>45391</v>
      </c>
      <c r="D8">
        <f t="shared" si="0"/>
        <v>-8.2893142934336948E-3</v>
      </c>
      <c r="E8" s="6">
        <v>-8.2893142934336948E-3</v>
      </c>
      <c r="P8" s="14" t="s">
        <v>8</v>
      </c>
      <c r="Q8">
        <v>1.9140793391824607E-2</v>
      </c>
    </row>
    <row r="9" spans="1:17" x14ac:dyDescent="0.35">
      <c r="A9" s="1">
        <v>45392</v>
      </c>
      <c r="B9" s="3">
        <v>175.55</v>
      </c>
      <c r="C9" s="1">
        <v>45392</v>
      </c>
      <c r="D9">
        <f t="shared" si="0"/>
        <v>7.7198381960389816E-3</v>
      </c>
      <c r="E9" s="6">
        <v>7.7198381960389816E-3</v>
      </c>
      <c r="P9" t="s">
        <v>9</v>
      </c>
      <c r="Q9">
        <v>3.663699716685166E-4</v>
      </c>
    </row>
    <row r="10" spans="1:17" x14ac:dyDescent="0.35">
      <c r="A10" s="1">
        <v>45393</v>
      </c>
      <c r="B10" s="3">
        <v>169.1</v>
      </c>
      <c r="C10" s="1">
        <v>45393</v>
      </c>
      <c r="D10">
        <f t="shared" si="0"/>
        <v>-3.7433646709906773E-2</v>
      </c>
      <c r="E10" s="6">
        <v>-3.7433646709906773E-2</v>
      </c>
      <c r="P10" s="14" t="s">
        <v>10</v>
      </c>
      <c r="Q10">
        <v>1.8679182795144165</v>
      </c>
    </row>
    <row r="11" spans="1:17" x14ac:dyDescent="0.35">
      <c r="A11" s="1">
        <v>45394</v>
      </c>
      <c r="B11" s="3">
        <v>162.65</v>
      </c>
      <c r="C11" s="1">
        <v>45394</v>
      </c>
      <c r="D11">
        <f t="shared" si="0"/>
        <v>-3.8889602985174028E-2</v>
      </c>
      <c r="E11" s="6">
        <v>-3.8889602985174028E-2</v>
      </c>
      <c r="P11" s="14" t="s">
        <v>11</v>
      </c>
      <c r="Q11">
        <v>-0.33436618945165553</v>
      </c>
    </row>
    <row r="12" spans="1:17" x14ac:dyDescent="0.35">
      <c r="A12" s="1">
        <v>45397</v>
      </c>
      <c r="B12" s="3">
        <v>160.6</v>
      </c>
      <c r="C12" s="1">
        <v>45397</v>
      </c>
      <c r="D12">
        <f t="shared" si="0"/>
        <v>-1.2683851406699241E-2</v>
      </c>
      <c r="E12" s="6">
        <v>-1.2683851406699241E-2</v>
      </c>
      <c r="P12" t="s">
        <v>12</v>
      </c>
      <c r="Q12">
        <v>0.14760361097212696</v>
      </c>
    </row>
    <row r="13" spans="1:17" x14ac:dyDescent="0.35">
      <c r="A13" s="1">
        <v>45398</v>
      </c>
      <c r="B13" s="3">
        <v>157.80000000000001</v>
      </c>
      <c r="C13" s="1">
        <v>45398</v>
      </c>
      <c r="D13">
        <f t="shared" si="0"/>
        <v>-1.7588393100887275E-2</v>
      </c>
      <c r="E13" s="6">
        <v>-1.7588393100887275E-2</v>
      </c>
      <c r="P13" t="s">
        <v>13</v>
      </c>
      <c r="Q13">
        <v>-7.8306093633619178E-2</v>
      </c>
    </row>
    <row r="14" spans="1:17" x14ac:dyDescent="0.35">
      <c r="A14" s="1">
        <v>45399</v>
      </c>
      <c r="B14" s="3">
        <v>160.69999999999999</v>
      </c>
      <c r="C14" s="1">
        <v>45399</v>
      </c>
      <c r="D14">
        <f t="shared" si="0"/>
        <v>1.8210864331692844E-2</v>
      </c>
      <c r="E14" s="6">
        <v>1.8210864331692844E-2</v>
      </c>
      <c r="P14" t="s">
        <v>14</v>
      </c>
      <c r="Q14">
        <v>6.929751733850778E-2</v>
      </c>
    </row>
    <row r="15" spans="1:17" x14ac:dyDescent="0.35">
      <c r="A15" s="1">
        <v>45400</v>
      </c>
      <c r="B15" s="3">
        <v>169.8</v>
      </c>
      <c r="C15" s="1">
        <v>45400</v>
      </c>
      <c r="D15">
        <f t="shared" si="0"/>
        <v>5.5082001133780242E-2</v>
      </c>
      <c r="E15" s="6">
        <v>5.5082001133780242E-2</v>
      </c>
      <c r="P15" s="10" t="s">
        <v>15</v>
      </c>
      <c r="Q15" s="10">
        <v>0.45755016817444943</v>
      </c>
    </row>
    <row r="16" spans="1:17" x14ac:dyDescent="0.35">
      <c r="A16" s="1">
        <v>45401</v>
      </c>
      <c r="B16" s="3">
        <v>169.5</v>
      </c>
      <c r="C16" s="1">
        <v>45401</v>
      </c>
      <c r="D16">
        <f t="shared" si="0"/>
        <v>-1.7683470567420034E-3</v>
      </c>
      <c r="E16" s="6">
        <v>-1.7683470567420034E-3</v>
      </c>
    </row>
    <row r="17" spans="1:5" x14ac:dyDescent="0.35">
      <c r="A17" s="1">
        <v>45404</v>
      </c>
      <c r="B17" s="3">
        <v>175.2</v>
      </c>
      <c r="C17" s="1">
        <v>45404</v>
      </c>
      <c r="D17">
        <f t="shared" si="0"/>
        <v>3.3075251681785996E-2</v>
      </c>
      <c r="E17" s="6">
        <v>3.3075251681785996E-2</v>
      </c>
    </row>
    <row r="18" spans="1:5" x14ac:dyDescent="0.35">
      <c r="A18" s="1">
        <v>45405</v>
      </c>
      <c r="B18" s="3">
        <v>175.95</v>
      </c>
      <c r="C18" s="1">
        <v>45405</v>
      </c>
      <c r="D18">
        <f t="shared" si="0"/>
        <v>4.271685265303196E-3</v>
      </c>
      <c r="E18" s="6">
        <v>4.271685265303196E-3</v>
      </c>
    </row>
    <row r="19" spans="1:5" x14ac:dyDescent="0.35">
      <c r="A19" s="1">
        <v>45406</v>
      </c>
      <c r="B19" s="3">
        <v>176.95</v>
      </c>
      <c r="C19" s="1">
        <v>45406</v>
      </c>
      <c r="D19">
        <f t="shared" si="0"/>
        <v>5.6673430238782258E-3</v>
      </c>
      <c r="E19" s="6">
        <v>5.6673430238782258E-3</v>
      </c>
    </row>
    <row r="20" spans="1:5" x14ac:dyDescent="0.35">
      <c r="A20" s="1">
        <v>45407</v>
      </c>
      <c r="B20" s="3">
        <v>176.15</v>
      </c>
      <c r="C20" s="1">
        <v>45407</v>
      </c>
      <c r="D20">
        <f t="shared" si="0"/>
        <v>-4.5313020042256147E-3</v>
      </c>
      <c r="E20" s="6">
        <v>-4.5313020042256147E-3</v>
      </c>
    </row>
    <row r="21" spans="1:5" x14ac:dyDescent="0.35">
      <c r="A21" s="1">
        <v>45408</v>
      </c>
      <c r="B21" s="3">
        <v>176.3</v>
      </c>
      <c r="C21" s="1">
        <v>45408</v>
      </c>
      <c r="D21">
        <f t="shared" si="0"/>
        <v>8.5118461657795737E-4</v>
      </c>
      <c r="E21" s="6">
        <v>8.5118461657795737E-4</v>
      </c>
    </row>
    <row r="22" spans="1:5" x14ac:dyDescent="0.35">
      <c r="A22" s="1">
        <v>45411</v>
      </c>
      <c r="B22" s="3">
        <v>177.2</v>
      </c>
      <c r="C22" s="1">
        <v>45411</v>
      </c>
      <c r="D22">
        <f t="shared" si="0"/>
        <v>5.0919487671559419E-3</v>
      </c>
      <c r="E22" s="6">
        <v>5.0919487671559419E-3</v>
      </c>
    </row>
    <row r="23" spans="1:5" x14ac:dyDescent="0.35">
      <c r="A23" s="1">
        <v>45412</v>
      </c>
      <c r="B23" s="3">
        <v>175.1</v>
      </c>
      <c r="C23" s="1">
        <v>45412</v>
      </c>
      <c r="D23">
        <f t="shared" si="0"/>
        <v>-1.1921798879174396E-2</v>
      </c>
      <c r="E23" s="6">
        <v>-1.1921798879174396E-2</v>
      </c>
    </row>
    <row r="24" spans="1:5" x14ac:dyDescent="0.35">
      <c r="A24" s="1">
        <v>45413</v>
      </c>
      <c r="B24" s="3">
        <v>173.05</v>
      </c>
      <c r="C24" s="1">
        <v>45413</v>
      </c>
      <c r="D24">
        <f t="shared" si="0"/>
        <v>-1.1776669210452817E-2</v>
      </c>
      <c r="E24" s="6">
        <v>-1.1776669210452817E-2</v>
      </c>
    </row>
    <row r="25" spans="1:5" x14ac:dyDescent="0.35">
      <c r="A25" s="1">
        <v>45414</v>
      </c>
      <c r="B25" s="3">
        <v>178.3</v>
      </c>
      <c r="C25" s="1">
        <v>45414</v>
      </c>
      <c r="D25">
        <f t="shared" si="0"/>
        <v>2.9886954787741438E-2</v>
      </c>
      <c r="E25" s="6">
        <v>2.9886954787741438E-2</v>
      </c>
    </row>
    <row r="26" spans="1:5" x14ac:dyDescent="0.35">
      <c r="A26" s="1">
        <v>45415</v>
      </c>
      <c r="B26" s="3">
        <v>178.65</v>
      </c>
      <c r="C26" s="1">
        <v>45415</v>
      </c>
      <c r="D26">
        <f t="shared" si="0"/>
        <v>1.9610596003239358E-3</v>
      </c>
      <c r="E26" s="6">
        <v>1.9610596003239358E-3</v>
      </c>
    </row>
    <row r="27" spans="1:5" x14ac:dyDescent="0.35">
      <c r="A27" s="1">
        <v>45419</v>
      </c>
      <c r="B27" s="3">
        <v>177.4</v>
      </c>
      <c r="C27" s="1">
        <v>45419</v>
      </c>
      <c r="D27">
        <f t="shared" si="0"/>
        <v>-7.0215145939396591E-3</v>
      </c>
      <c r="E27" s="6">
        <v>-7.0215145939396591E-3</v>
      </c>
    </row>
    <row r="28" spans="1:5" x14ac:dyDescent="0.35">
      <c r="A28" s="1">
        <v>45420</v>
      </c>
      <c r="B28" s="3">
        <v>184</v>
      </c>
      <c r="C28" s="1">
        <v>45420</v>
      </c>
      <c r="D28">
        <f t="shared" si="0"/>
        <v>3.6528687733506482E-2</v>
      </c>
      <c r="E28" s="6">
        <v>3.6528687733506482E-2</v>
      </c>
    </row>
    <row r="29" spans="1:5" x14ac:dyDescent="0.35">
      <c r="A29" s="1">
        <v>45421</v>
      </c>
      <c r="B29" s="3">
        <v>182.8</v>
      </c>
      <c r="C29" s="1">
        <v>45421</v>
      </c>
      <c r="D29">
        <f t="shared" si="0"/>
        <v>-6.5430985889359475E-3</v>
      </c>
      <c r="E29" s="6">
        <v>-6.5430985889359475E-3</v>
      </c>
    </row>
    <row r="30" spans="1:5" x14ac:dyDescent="0.35">
      <c r="A30" s="1">
        <v>45422</v>
      </c>
      <c r="B30" s="3">
        <v>181.2</v>
      </c>
      <c r="C30" s="1">
        <v>45422</v>
      </c>
      <c r="D30">
        <f t="shared" si="0"/>
        <v>-8.7912654111707705E-3</v>
      </c>
      <c r="E30" s="6">
        <v>-8.7912654111707705E-3</v>
      </c>
    </row>
    <row r="31" spans="1:5" x14ac:dyDescent="0.35">
      <c r="A31" s="1">
        <v>45425</v>
      </c>
      <c r="B31" s="3">
        <v>186.45</v>
      </c>
      <c r="C31" s="1">
        <v>45425</v>
      </c>
      <c r="D31">
        <f t="shared" si="0"/>
        <v>2.856171301595092E-2</v>
      </c>
      <c r="E31" s="6">
        <v>2.856171301595092E-2</v>
      </c>
    </row>
    <row r="32" spans="1:5" x14ac:dyDescent="0.35">
      <c r="A32" s="1">
        <v>45426</v>
      </c>
      <c r="B32" s="3">
        <v>184.1</v>
      </c>
      <c r="C32" s="1">
        <v>45426</v>
      </c>
      <c r="D32">
        <f t="shared" si="0"/>
        <v>-1.2684018385797583E-2</v>
      </c>
      <c r="E32" s="6">
        <v>-1.2684018385797583E-2</v>
      </c>
    </row>
    <row r="33" spans="1:5" x14ac:dyDescent="0.35">
      <c r="A33" s="1">
        <v>45427</v>
      </c>
      <c r="B33" s="3">
        <v>182.05</v>
      </c>
      <c r="C33" s="1">
        <v>45427</v>
      </c>
      <c r="D33">
        <f t="shared" si="0"/>
        <v>-1.1197713617589601E-2</v>
      </c>
      <c r="E33" s="6">
        <v>-1.1197713617589601E-2</v>
      </c>
    </row>
    <row r="34" spans="1:5" x14ac:dyDescent="0.35">
      <c r="A34" s="1">
        <v>45428</v>
      </c>
      <c r="B34" s="3">
        <v>176.95</v>
      </c>
      <c r="C34" s="1">
        <v>45428</v>
      </c>
      <c r="D34">
        <f t="shared" si="0"/>
        <v>-2.8414167829970197E-2</v>
      </c>
      <c r="E34" s="6">
        <v>-2.8414167829970197E-2</v>
      </c>
    </row>
    <row r="35" spans="1:5" x14ac:dyDescent="0.35">
      <c r="A35" s="1">
        <v>45429</v>
      </c>
      <c r="B35" s="3">
        <v>177.6</v>
      </c>
      <c r="C35" s="1">
        <v>45429</v>
      </c>
      <c r="D35">
        <f t="shared" si="0"/>
        <v>3.6666237665972808E-3</v>
      </c>
      <c r="E35" s="6">
        <v>3.6666237665972808E-3</v>
      </c>
    </row>
    <row r="36" spans="1:5" x14ac:dyDescent="0.35">
      <c r="A36" s="1">
        <v>45432</v>
      </c>
      <c r="B36" s="3">
        <v>176.4</v>
      </c>
      <c r="C36" s="1">
        <v>45432</v>
      </c>
      <c r="D36">
        <f t="shared" si="0"/>
        <v>-6.7796869853786919E-3</v>
      </c>
      <c r="E36" s="6">
        <v>-6.7796869853786919E-3</v>
      </c>
    </row>
    <row r="37" spans="1:5" x14ac:dyDescent="0.35">
      <c r="A37" s="1">
        <v>45433</v>
      </c>
      <c r="B37" s="3">
        <v>173.55</v>
      </c>
      <c r="C37" s="1">
        <v>45433</v>
      </c>
      <c r="D37">
        <f t="shared" si="0"/>
        <v>-1.6288401264895645E-2</v>
      </c>
      <c r="E37" s="6">
        <v>-1.6288401264895645E-2</v>
      </c>
    </row>
    <row r="38" spans="1:5" x14ac:dyDescent="0.35">
      <c r="A38" s="1">
        <v>45434</v>
      </c>
      <c r="B38" s="3">
        <v>174.9</v>
      </c>
      <c r="C38" s="1">
        <v>45434</v>
      </c>
      <c r="D38">
        <f t="shared" si="0"/>
        <v>7.7486397167610983E-3</v>
      </c>
      <c r="E38" s="6">
        <v>7.7486397167610983E-3</v>
      </c>
    </row>
    <row r="39" spans="1:5" x14ac:dyDescent="0.35">
      <c r="A39" s="1">
        <v>45435</v>
      </c>
      <c r="B39" s="3">
        <v>172</v>
      </c>
      <c r="C39" s="1">
        <v>45435</v>
      </c>
      <c r="D39">
        <f t="shared" si="0"/>
        <v>-1.6719905211103413E-2</v>
      </c>
      <c r="E39" s="6">
        <v>-1.6719905211103413E-2</v>
      </c>
    </row>
    <row r="40" spans="1:5" x14ac:dyDescent="0.35">
      <c r="A40" s="1">
        <v>45436</v>
      </c>
      <c r="B40" s="3">
        <v>172.75</v>
      </c>
      <c r="C40" s="1">
        <v>45436</v>
      </c>
      <c r="D40">
        <f t="shared" si="0"/>
        <v>4.3509858343261324E-3</v>
      </c>
      <c r="E40" s="6">
        <v>4.3509858343261324E-3</v>
      </c>
    </row>
    <row r="41" spans="1:5" x14ac:dyDescent="0.35">
      <c r="A41" s="1">
        <v>45440</v>
      </c>
      <c r="B41" s="3">
        <v>173.7</v>
      </c>
      <c r="C41" s="1">
        <v>45440</v>
      </c>
      <c r="D41">
        <f t="shared" si="0"/>
        <v>5.4842105992798755E-3</v>
      </c>
      <c r="E41" s="6">
        <v>5.4842105992798755E-3</v>
      </c>
    </row>
    <row r="42" spans="1:5" x14ac:dyDescent="0.35">
      <c r="A42" s="1">
        <v>45441</v>
      </c>
      <c r="B42" s="3">
        <v>168.9</v>
      </c>
      <c r="C42" s="1">
        <v>45441</v>
      </c>
      <c r="D42">
        <f t="shared" si="0"/>
        <v>-2.8022849433304811E-2</v>
      </c>
      <c r="E42" s="6">
        <v>-2.8022849433304811E-2</v>
      </c>
    </row>
    <row r="43" spans="1:5" x14ac:dyDescent="0.35">
      <c r="A43" s="1">
        <v>45442</v>
      </c>
      <c r="B43" s="3">
        <v>170.25</v>
      </c>
      <c r="C43" s="1">
        <v>45442</v>
      </c>
      <c r="D43">
        <f t="shared" si="0"/>
        <v>7.9611212158674192E-3</v>
      </c>
      <c r="E43" s="6">
        <v>7.9611212158674192E-3</v>
      </c>
    </row>
    <row r="44" spans="1:5" x14ac:dyDescent="0.35">
      <c r="A44" s="1">
        <v>45443</v>
      </c>
      <c r="B44" s="3">
        <v>171.4</v>
      </c>
      <c r="C44" s="1">
        <v>45443</v>
      </c>
      <c r="D44">
        <f t="shared" si="0"/>
        <v>6.7320611340578075E-3</v>
      </c>
      <c r="E44" s="6">
        <v>6.7320611340578075E-3</v>
      </c>
    </row>
    <row r="45" spans="1:5" x14ac:dyDescent="0.35">
      <c r="A45" s="1">
        <v>45446</v>
      </c>
      <c r="B45" s="3">
        <v>175.2</v>
      </c>
      <c r="C45" s="1">
        <v>45446</v>
      </c>
      <c r="D45">
        <f t="shared" si="0"/>
        <v>2.1928172338611572E-2</v>
      </c>
      <c r="E45" s="6">
        <v>2.1928172338611572E-2</v>
      </c>
    </row>
    <row r="46" spans="1:5" x14ac:dyDescent="0.35">
      <c r="A46" s="1">
        <v>45447</v>
      </c>
      <c r="B46" s="3">
        <v>175.2</v>
      </c>
      <c r="C46" s="1">
        <v>45447</v>
      </c>
      <c r="D46">
        <f t="shared" si="0"/>
        <v>0</v>
      </c>
      <c r="E46" s="6">
        <v>0</v>
      </c>
    </row>
    <row r="47" spans="1:5" x14ac:dyDescent="0.35">
      <c r="A47" s="1">
        <v>45448</v>
      </c>
      <c r="B47" s="3">
        <v>174.25</v>
      </c>
      <c r="C47" s="1">
        <v>45448</v>
      </c>
      <c r="D47">
        <f t="shared" si="0"/>
        <v>-5.4371288616577185E-3</v>
      </c>
      <c r="E47" s="6">
        <v>-5.4371288616577185E-3</v>
      </c>
    </row>
    <row r="48" spans="1:5" x14ac:dyDescent="0.35">
      <c r="A48" s="1">
        <v>45449</v>
      </c>
      <c r="B48" s="3">
        <v>172.4</v>
      </c>
      <c r="C48" s="1">
        <v>45449</v>
      </c>
      <c r="D48">
        <f t="shared" si="0"/>
        <v>-1.0673691411040546E-2</v>
      </c>
      <c r="E48" s="6">
        <v>-1.0673691411040546E-2</v>
      </c>
    </row>
    <row r="49" spans="1:5" x14ac:dyDescent="0.35">
      <c r="A49" s="1">
        <v>45450</v>
      </c>
      <c r="B49" s="3">
        <v>170.55</v>
      </c>
      <c r="C49" s="1">
        <v>45450</v>
      </c>
      <c r="D49">
        <f t="shared" si="0"/>
        <v>-1.0788849364937987E-2</v>
      </c>
      <c r="E49" s="6">
        <v>-1.0788849364937987E-2</v>
      </c>
    </row>
    <row r="50" spans="1:5" x14ac:dyDescent="0.35">
      <c r="A50" s="1">
        <v>45453</v>
      </c>
      <c r="B50" s="3">
        <v>168.15</v>
      </c>
      <c r="C50" s="1">
        <v>45453</v>
      </c>
      <c r="D50">
        <f t="shared" si="0"/>
        <v>-1.4172070678376216E-2</v>
      </c>
      <c r="E50" s="6">
        <v>-1.4172070678376216E-2</v>
      </c>
    </row>
    <row r="51" spans="1:5" x14ac:dyDescent="0.35">
      <c r="A51" s="1">
        <v>45454</v>
      </c>
      <c r="B51" s="3">
        <v>167.15</v>
      </c>
      <c r="C51" s="1">
        <v>45454</v>
      </c>
      <c r="D51">
        <f t="shared" si="0"/>
        <v>-5.9648253201709904E-3</v>
      </c>
      <c r="E51" s="6">
        <v>-5.9648253201709904E-3</v>
      </c>
    </row>
    <row r="52" spans="1:5" x14ac:dyDescent="0.35">
      <c r="A52" s="1">
        <v>45455</v>
      </c>
      <c r="B52" s="3">
        <v>169.8</v>
      </c>
      <c r="C52" s="1">
        <v>45455</v>
      </c>
      <c r="D52">
        <f t="shared" si="0"/>
        <v>1.5729661011139418E-2</v>
      </c>
      <c r="E52" s="6">
        <v>1.5729661011139418E-2</v>
      </c>
    </row>
    <row r="53" spans="1:5" x14ac:dyDescent="0.35">
      <c r="A53" s="1">
        <v>45456</v>
      </c>
      <c r="B53" s="3">
        <v>167.05</v>
      </c>
      <c r="C53" s="1">
        <v>45456</v>
      </c>
      <c r="D53">
        <f t="shared" si="0"/>
        <v>-1.6328105074481406E-2</v>
      </c>
      <c r="E53" s="6">
        <v>-1.6328105074481406E-2</v>
      </c>
    </row>
    <row r="54" spans="1:5" x14ac:dyDescent="0.35">
      <c r="A54" s="1">
        <v>45457</v>
      </c>
      <c r="B54" s="3">
        <v>163.5</v>
      </c>
      <c r="C54" s="1">
        <v>45457</v>
      </c>
      <c r="D54">
        <f t="shared" si="0"/>
        <v>-2.1480178465457495E-2</v>
      </c>
      <c r="E54" s="6">
        <v>-2.1480178465457495E-2</v>
      </c>
    </row>
    <row r="55" spans="1:5" x14ac:dyDescent="0.35">
      <c r="A55" s="1">
        <v>45460</v>
      </c>
      <c r="B55" s="3">
        <v>165</v>
      </c>
      <c r="C55" s="1">
        <v>45460</v>
      </c>
      <c r="D55">
        <f t="shared" si="0"/>
        <v>9.1324835632724723E-3</v>
      </c>
      <c r="E55" s="6">
        <v>9.1324835632724723E-3</v>
      </c>
    </row>
    <row r="56" spans="1:5" x14ac:dyDescent="0.35">
      <c r="A56" s="1">
        <v>45461</v>
      </c>
      <c r="B56" s="3">
        <v>168.05</v>
      </c>
      <c r="C56" s="1">
        <v>45461</v>
      </c>
      <c r="D56">
        <f t="shared" si="0"/>
        <v>1.8316080270534121E-2</v>
      </c>
      <c r="E56" s="6">
        <v>1.8316080270534121E-2</v>
      </c>
    </row>
    <row r="57" spans="1:5" x14ac:dyDescent="0.35">
      <c r="A57" s="1">
        <v>45462</v>
      </c>
      <c r="B57" s="3">
        <v>170.05</v>
      </c>
      <c r="C57" s="1">
        <v>45462</v>
      </c>
      <c r="D57">
        <f t="shared" si="0"/>
        <v>1.183095728208983E-2</v>
      </c>
      <c r="E57" s="6">
        <v>1.183095728208983E-2</v>
      </c>
    </row>
    <row r="58" spans="1:5" x14ac:dyDescent="0.35">
      <c r="A58" s="1">
        <v>45463</v>
      </c>
      <c r="B58" s="3">
        <v>171.2</v>
      </c>
      <c r="C58" s="1">
        <v>45463</v>
      </c>
      <c r="D58">
        <f t="shared" si="0"/>
        <v>6.7399522544371732E-3</v>
      </c>
      <c r="E58" s="6">
        <v>6.7399522544371732E-3</v>
      </c>
    </row>
    <row r="59" spans="1:5" x14ac:dyDescent="0.35">
      <c r="A59" s="1">
        <v>45464</v>
      </c>
      <c r="B59" s="3">
        <v>169.05</v>
      </c>
      <c r="C59" s="1">
        <v>45464</v>
      </c>
      <c r="D59">
        <f t="shared" si="0"/>
        <v>-1.2637934553746613E-2</v>
      </c>
      <c r="E59" s="6">
        <v>-1.2637934553746613E-2</v>
      </c>
    </row>
    <row r="60" spans="1:5" x14ac:dyDescent="0.35">
      <c r="A60" s="1">
        <v>45467</v>
      </c>
      <c r="B60" s="3">
        <v>171.55</v>
      </c>
      <c r="C60" s="1">
        <v>45467</v>
      </c>
      <c r="D60">
        <f t="shared" si="0"/>
        <v>1.4680240150563731E-2</v>
      </c>
      <c r="E60" s="6">
        <v>1.4680240150563731E-2</v>
      </c>
    </row>
    <row r="61" spans="1:5" x14ac:dyDescent="0.35">
      <c r="A61" s="1">
        <v>45468</v>
      </c>
      <c r="B61" s="3">
        <v>168.2</v>
      </c>
      <c r="C61" s="1">
        <v>45468</v>
      </c>
      <c r="D61">
        <f t="shared" si="0"/>
        <v>-1.9721021765611132E-2</v>
      </c>
      <c r="E61" s="6">
        <v>-1.9721021765611132E-2</v>
      </c>
    </row>
    <row r="62" spans="1:5" x14ac:dyDescent="0.35">
      <c r="A62" s="1">
        <v>45469</v>
      </c>
      <c r="B62" s="3">
        <v>163.85</v>
      </c>
      <c r="C62" s="1">
        <v>45469</v>
      </c>
      <c r="D62">
        <f t="shared" si="0"/>
        <v>-2.6202372394024072E-2</v>
      </c>
      <c r="E62" s="6">
        <v>-2.6202372394024072E-2</v>
      </c>
    </row>
    <row r="63" spans="1:5" x14ac:dyDescent="0.35">
      <c r="A63" s="1">
        <v>45470</v>
      </c>
      <c r="B63" s="3">
        <v>160.9</v>
      </c>
      <c r="C63" s="1">
        <v>45470</v>
      </c>
      <c r="D63">
        <f t="shared" si="0"/>
        <v>-1.8168321146486064E-2</v>
      </c>
      <c r="E63" s="6">
        <v>-1.8168321146486064E-2</v>
      </c>
    </row>
    <row r="64" spans="1:5" x14ac:dyDescent="0.35">
      <c r="A64" s="1">
        <v>45471</v>
      </c>
      <c r="B64" s="3">
        <v>162.25</v>
      </c>
      <c r="C64" s="1">
        <v>45471</v>
      </c>
      <c r="D64">
        <f t="shared" si="0"/>
        <v>8.355301585861891E-3</v>
      </c>
      <c r="E64" s="6">
        <v>8.355301585861891E-3</v>
      </c>
    </row>
    <row r="65" spans="1:5" x14ac:dyDescent="0.35">
      <c r="A65" s="1">
        <v>45474</v>
      </c>
      <c r="B65" s="3">
        <v>163.9</v>
      </c>
      <c r="C65" s="1">
        <v>45474</v>
      </c>
      <c r="D65">
        <f t="shared" si="0"/>
        <v>1.0118130165584686E-2</v>
      </c>
      <c r="E65" s="6">
        <v>1.0118130165584686E-2</v>
      </c>
    </row>
    <row r="66" spans="1:5" x14ac:dyDescent="0.35">
      <c r="A66" s="1">
        <v>45475</v>
      </c>
      <c r="B66" s="3">
        <v>164.3</v>
      </c>
      <c r="C66" s="1">
        <v>45475</v>
      </c>
      <c r="D66">
        <f t="shared" si="0"/>
        <v>2.4375392934383512E-3</v>
      </c>
      <c r="E66" s="6">
        <v>2.4375392934383512E-3</v>
      </c>
    </row>
    <row r="67" spans="1:5" x14ac:dyDescent="0.35">
      <c r="A67" s="1">
        <v>45476</v>
      </c>
      <c r="B67" s="3">
        <v>173.35</v>
      </c>
      <c r="C67" s="1">
        <v>45476</v>
      </c>
      <c r="D67">
        <f t="shared" ref="D67:D130" si="1">LN(B67/B66)</f>
        <v>5.3618647087809883E-2</v>
      </c>
      <c r="E67" s="6">
        <v>5.3618647087809883E-2</v>
      </c>
    </row>
    <row r="68" spans="1:5" x14ac:dyDescent="0.35">
      <c r="A68" s="1">
        <v>45477</v>
      </c>
      <c r="B68" s="3">
        <v>174.65</v>
      </c>
      <c r="C68" s="1">
        <v>45477</v>
      </c>
      <c r="D68">
        <f t="shared" si="1"/>
        <v>7.4712991218087122E-3</v>
      </c>
      <c r="E68" s="6">
        <v>7.4712991218087122E-3</v>
      </c>
    </row>
    <row r="69" spans="1:5" x14ac:dyDescent="0.35">
      <c r="A69" s="1">
        <v>45478</v>
      </c>
      <c r="B69" s="3">
        <v>172.7</v>
      </c>
      <c r="C69" s="1">
        <v>45478</v>
      </c>
      <c r="D69">
        <f t="shared" si="1"/>
        <v>-1.1227986100208103E-2</v>
      </c>
      <c r="E69" s="6">
        <v>-1.1227986100208103E-2</v>
      </c>
    </row>
    <row r="70" spans="1:5" x14ac:dyDescent="0.35">
      <c r="A70" s="1">
        <v>45481</v>
      </c>
      <c r="B70" s="3">
        <v>176.1</v>
      </c>
      <c r="C70" s="1">
        <v>45481</v>
      </c>
      <c r="D70">
        <f t="shared" si="1"/>
        <v>1.9496030349527516E-2</v>
      </c>
      <c r="E70" s="6">
        <v>1.9496030349527516E-2</v>
      </c>
    </row>
    <row r="71" spans="1:5" x14ac:dyDescent="0.35">
      <c r="A71" s="1">
        <v>45482</v>
      </c>
      <c r="B71" s="3">
        <v>172.9</v>
      </c>
      <c r="C71" s="1">
        <v>45482</v>
      </c>
      <c r="D71">
        <f t="shared" si="1"/>
        <v>-1.8338622812915539E-2</v>
      </c>
      <c r="E71" s="6">
        <v>-1.8338622812915539E-2</v>
      </c>
    </row>
    <row r="72" spans="1:5" x14ac:dyDescent="0.35">
      <c r="A72" s="1">
        <v>45483</v>
      </c>
      <c r="B72" s="3">
        <v>178</v>
      </c>
      <c r="C72" s="1">
        <v>45483</v>
      </c>
      <c r="D72">
        <f t="shared" si="1"/>
        <v>2.9070157602840308E-2</v>
      </c>
      <c r="E72" s="6">
        <v>2.9070157602840308E-2</v>
      </c>
    </row>
    <row r="73" spans="1:5" x14ac:dyDescent="0.35">
      <c r="A73" s="1">
        <v>45484</v>
      </c>
      <c r="B73" s="3">
        <v>177.9</v>
      </c>
      <c r="C73" s="1">
        <v>45484</v>
      </c>
      <c r="D73">
        <f t="shared" si="1"/>
        <v>-5.6195562029565582E-4</v>
      </c>
      <c r="E73" s="6">
        <v>-5.6195562029565582E-4</v>
      </c>
    </row>
    <row r="74" spans="1:5" x14ac:dyDescent="0.35">
      <c r="A74" s="1">
        <v>45485</v>
      </c>
      <c r="B74" s="3">
        <v>174</v>
      </c>
      <c r="C74" s="1">
        <v>45485</v>
      </c>
      <c r="D74">
        <f t="shared" si="1"/>
        <v>-2.2166295457260492E-2</v>
      </c>
      <c r="E74" s="6">
        <v>-2.2166295457260492E-2</v>
      </c>
    </row>
    <row r="75" spans="1:5" x14ac:dyDescent="0.35">
      <c r="A75" s="1">
        <v>45488</v>
      </c>
      <c r="B75" s="3">
        <v>175.1</v>
      </c>
      <c r="C75" s="1">
        <v>45488</v>
      </c>
      <c r="D75">
        <f t="shared" si="1"/>
        <v>6.3019400772771697E-3</v>
      </c>
      <c r="E75" s="6">
        <v>6.3019400772771697E-3</v>
      </c>
    </row>
    <row r="76" spans="1:5" x14ac:dyDescent="0.35">
      <c r="A76" s="1">
        <v>45489</v>
      </c>
      <c r="B76" s="3">
        <v>172.9</v>
      </c>
      <c r="C76" s="1">
        <v>45489</v>
      </c>
      <c r="D76">
        <f t="shared" si="1"/>
        <v>-1.2643846602561317E-2</v>
      </c>
      <c r="E76" s="6">
        <v>-1.2643846602561317E-2</v>
      </c>
    </row>
    <row r="77" spans="1:5" x14ac:dyDescent="0.35">
      <c r="A77" s="1">
        <v>45490</v>
      </c>
      <c r="B77" s="3">
        <v>174</v>
      </c>
      <c r="C77" s="1">
        <v>45490</v>
      </c>
      <c r="D77">
        <f t="shared" si="1"/>
        <v>6.3419065252842228E-3</v>
      </c>
      <c r="E77" s="6">
        <v>6.3419065252842228E-3</v>
      </c>
    </row>
    <row r="78" spans="1:5" x14ac:dyDescent="0.35">
      <c r="A78" s="1">
        <v>45491</v>
      </c>
      <c r="B78" s="3">
        <v>173.85</v>
      </c>
      <c r="C78" s="1">
        <v>45491</v>
      </c>
      <c r="D78">
        <f t="shared" si="1"/>
        <v>-8.6244076065870629E-4</v>
      </c>
      <c r="E78" s="6">
        <v>-8.6244076065870629E-4</v>
      </c>
    </row>
    <row r="79" spans="1:5" x14ac:dyDescent="0.35">
      <c r="A79" s="1">
        <v>45492</v>
      </c>
      <c r="B79" s="3">
        <v>170</v>
      </c>
      <c r="C79" s="1">
        <v>45492</v>
      </c>
      <c r="D79">
        <f t="shared" si="1"/>
        <v>-2.239442140360862E-2</v>
      </c>
      <c r="E79" s="6">
        <v>-2.239442140360862E-2</v>
      </c>
    </row>
    <row r="80" spans="1:5" x14ac:dyDescent="0.35">
      <c r="A80" s="1">
        <v>45495</v>
      </c>
      <c r="B80" s="3">
        <v>164.2</v>
      </c>
      <c r="C80" s="1">
        <v>45495</v>
      </c>
      <c r="D80">
        <f t="shared" si="1"/>
        <v>-3.4713240031933976E-2</v>
      </c>
      <c r="E80" s="6">
        <v>-3.4713240031933976E-2</v>
      </c>
    </row>
    <row r="81" spans="1:5" x14ac:dyDescent="0.35">
      <c r="A81" s="1">
        <v>45496</v>
      </c>
      <c r="B81" s="3">
        <v>164.9</v>
      </c>
      <c r="C81" s="1">
        <v>45496</v>
      </c>
      <c r="D81">
        <f t="shared" si="1"/>
        <v>4.2540325472254772E-3</v>
      </c>
      <c r="E81" s="6">
        <v>4.2540325472254772E-3</v>
      </c>
    </row>
    <row r="82" spans="1:5" x14ac:dyDescent="0.35">
      <c r="A82" s="1">
        <v>45497</v>
      </c>
      <c r="B82" s="3">
        <v>163.30000000000001</v>
      </c>
      <c r="C82" s="1">
        <v>45497</v>
      </c>
      <c r="D82">
        <f t="shared" si="1"/>
        <v>-9.7502295891337548E-3</v>
      </c>
      <c r="E82" s="6">
        <v>-9.7502295891337548E-3</v>
      </c>
    </row>
    <row r="83" spans="1:5" x14ac:dyDescent="0.35">
      <c r="A83" s="1">
        <v>45498</v>
      </c>
      <c r="B83" s="3">
        <v>164.85</v>
      </c>
      <c r="C83" s="1">
        <v>45498</v>
      </c>
      <c r="D83">
        <f t="shared" si="1"/>
        <v>9.4469695413204567E-3</v>
      </c>
      <c r="E83" s="6">
        <v>9.4469695413204567E-3</v>
      </c>
    </row>
    <row r="84" spans="1:5" x14ac:dyDescent="0.35">
      <c r="A84" s="1">
        <v>45499</v>
      </c>
      <c r="B84" s="3">
        <v>167.15</v>
      </c>
      <c r="C84" s="1">
        <v>45499</v>
      </c>
      <c r="D84">
        <f t="shared" si="1"/>
        <v>1.3855643348367709E-2</v>
      </c>
      <c r="E84" s="6">
        <v>1.3855643348367709E-2</v>
      </c>
    </row>
    <row r="85" spans="1:5" x14ac:dyDescent="0.35">
      <c r="A85" s="1">
        <v>45502</v>
      </c>
      <c r="B85" s="3">
        <v>164.05</v>
      </c>
      <c r="C85" s="1">
        <v>45502</v>
      </c>
      <c r="D85">
        <f t="shared" si="1"/>
        <v>-1.8720353458996978E-2</v>
      </c>
      <c r="E85" s="6">
        <v>-1.8720353458996978E-2</v>
      </c>
    </row>
    <row r="86" spans="1:5" x14ac:dyDescent="0.35">
      <c r="A86" s="1">
        <v>45503</v>
      </c>
      <c r="B86" s="3">
        <v>165.4</v>
      </c>
      <c r="C86" s="1">
        <v>45503</v>
      </c>
      <c r="D86">
        <f t="shared" si="1"/>
        <v>8.1955231824802268E-3</v>
      </c>
      <c r="E86" s="6">
        <v>8.1955231824802268E-3</v>
      </c>
    </row>
    <row r="87" spans="1:5" x14ac:dyDescent="0.35">
      <c r="A87" s="1">
        <v>45504</v>
      </c>
      <c r="B87" s="3">
        <v>165.8</v>
      </c>
      <c r="C87" s="1">
        <v>45504</v>
      </c>
      <c r="D87">
        <f t="shared" si="1"/>
        <v>2.41546011160378E-3</v>
      </c>
      <c r="E87" s="6">
        <v>2.41546011160378E-3</v>
      </c>
    </row>
    <row r="88" spans="1:5" x14ac:dyDescent="0.35">
      <c r="A88" s="1">
        <v>45505</v>
      </c>
      <c r="B88" s="3">
        <v>160</v>
      </c>
      <c r="C88" s="1">
        <v>45505</v>
      </c>
      <c r="D88">
        <f t="shared" si="1"/>
        <v>-3.5608427467367768E-2</v>
      </c>
      <c r="E88" s="6">
        <v>-3.5608427467367768E-2</v>
      </c>
    </row>
    <row r="89" spans="1:5" x14ac:dyDescent="0.35">
      <c r="A89" s="1">
        <v>45506</v>
      </c>
      <c r="B89" s="3">
        <v>167.45</v>
      </c>
      <c r="C89" s="1">
        <v>45506</v>
      </c>
      <c r="D89">
        <f t="shared" si="1"/>
        <v>4.5510984006386521E-2</v>
      </c>
      <c r="E89" s="6">
        <v>4.5510984006386521E-2</v>
      </c>
    </row>
    <row r="90" spans="1:5" x14ac:dyDescent="0.35">
      <c r="A90" s="1">
        <v>45509</v>
      </c>
      <c r="B90" s="3">
        <v>164.7</v>
      </c>
      <c r="C90" s="1">
        <v>45509</v>
      </c>
      <c r="D90">
        <f t="shared" si="1"/>
        <v>-1.6559162056618938E-2</v>
      </c>
      <c r="E90" s="6">
        <v>-1.6559162056618938E-2</v>
      </c>
    </row>
    <row r="91" spans="1:5" x14ac:dyDescent="0.35">
      <c r="A91" s="1">
        <v>45510</v>
      </c>
      <c r="B91" s="3">
        <v>164.85</v>
      </c>
      <c r="C91" s="1">
        <v>45510</v>
      </c>
      <c r="D91">
        <f t="shared" si="1"/>
        <v>9.1033233414538565E-4</v>
      </c>
      <c r="E91" s="6">
        <v>9.1033233414538565E-4</v>
      </c>
    </row>
    <row r="92" spans="1:5" x14ac:dyDescent="0.35">
      <c r="A92" s="1">
        <v>45511</v>
      </c>
      <c r="B92" s="3">
        <v>164.5</v>
      </c>
      <c r="C92" s="1">
        <v>45511</v>
      </c>
      <c r="D92">
        <f t="shared" si="1"/>
        <v>-2.1253993123134776E-3</v>
      </c>
      <c r="E92" s="6">
        <v>-2.1253993123134776E-3</v>
      </c>
    </row>
    <row r="93" spans="1:5" x14ac:dyDescent="0.35">
      <c r="A93" s="1">
        <v>45512</v>
      </c>
      <c r="B93" s="3">
        <v>164.75</v>
      </c>
      <c r="C93" s="1">
        <v>45512</v>
      </c>
      <c r="D93">
        <f t="shared" si="1"/>
        <v>1.5186031771900596E-3</v>
      </c>
      <c r="E93" s="6">
        <v>1.5186031771900596E-3</v>
      </c>
    </row>
    <row r="94" spans="1:5" x14ac:dyDescent="0.35">
      <c r="A94" s="1">
        <v>45513</v>
      </c>
      <c r="B94" s="3">
        <v>166.55</v>
      </c>
      <c r="C94" s="1">
        <v>45513</v>
      </c>
      <c r="D94">
        <f t="shared" si="1"/>
        <v>1.0866391257072091E-2</v>
      </c>
      <c r="E94" s="6">
        <v>1.0866391257072091E-2</v>
      </c>
    </row>
    <row r="95" spans="1:5" x14ac:dyDescent="0.35">
      <c r="A95" s="1">
        <v>45516</v>
      </c>
      <c r="B95" s="3">
        <v>166.45</v>
      </c>
      <c r="C95" s="1">
        <v>45516</v>
      </c>
      <c r="D95">
        <f t="shared" si="1"/>
        <v>-6.0060061865480443E-4</v>
      </c>
      <c r="E95" s="6">
        <v>-6.0060061865480443E-4</v>
      </c>
    </row>
    <row r="96" spans="1:5" x14ac:dyDescent="0.35">
      <c r="A96" s="1">
        <v>45517</v>
      </c>
      <c r="B96" s="3">
        <v>166.55</v>
      </c>
      <c r="C96" s="1">
        <v>45517</v>
      </c>
      <c r="D96">
        <f t="shared" si="1"/>
        <v>6.006006186549225E-4</v>
      </c>
      <c r="E96" s="6">
        <v>6.006006186549225E-4</v>
      </c>
    </row>
    <row r="97" spans="1:5" x14ac:dyDescent="0.35">
      <c r="A97" s="1">
        <v>45518</v>
      </c>
      <c r="B97" s="3">
        <v>167.6</v>
      </c>
      <c r="C97" s="1">
        <v>45518</v>
      </c>
      <c r="D97">
        <f t="shared" si="1"/>
        <v>6.2846234082938914E-3</v>
      </c>
      <c r="E97" s="6">
        <v>6.2846234082938914E-3</v>
      </c>
    </row>
    <row r="98" spans="1:5" x14ac:dyDescent="0.35">
      <c r="A98" s="1">
        <v>45519</v>
      </c>
      <c r="B98" s="3">
        <v>170.65</v>
      </c>
      <c r="C98" s="1">
        <v>45519</v>
      </c>
      <c r="D98">
        <f t="shared" si="1"/>
        <v>1.8034487304733466E-2</v>
      </c>
      <c r="E98" s="6">
        <v>1.8034487304733466E-2</v>
      </c>
    </row>
    <row r="99" spans="1:5" x14ac:dyDescent="0.35">
      <c r="A99" s="1">
        <v>45520</v>
      </c>
      <c r="B99" s="3">
        <v>170.7</v>
      </c>
      <c r="C99" s="1">
        <v>45520</v>
      </c>
      <c r="D99">
        <f t="shared" si="1"/>
        <v>2.9295444767883161E-4</v>
      </c>
      <c r="E99" s="6">
        <v>2.9295444767883161E-4</v>
      </c>
    </row>
    <row r="100" spans="1:5" x14ac:dyDescent="0.35">
      <c r="A100" s="1">
        <v>45523</v>
      </c>
      <c r="B100" s="3">
        <v>172.15</v>
      </c>
      <c r="C100" s="1">
        <v>45523</v>
      </c>
      <c r="D100">
        <f t="shared" si="1"/>
        <v>8.4585599841379439E-3</v>
      </c>
      <c r="E100" s="6">
        <v>8.4585599841379439E-3</v>
      </c>
    </row>
    <row r="101" spans="1:5" x14ac:dyDescent="0.35">
      <c r="A101" s="1">
        <v>45524</v>
      </c>
      <c r="B101" s="3">
        <v>173.7</v>
      </c>
      <c r="C101" s="1">
        <v>45524</v>
      </c>
      <c r="D101">
        <f t="shared" si="1"/>
        <v>8.9634834625263293E-3</v>
      </c>
      <c r="E101" s="6">
        <v>8.9634834625263293E-3</v>
      </c>
    </row>
    <row r="102" spans="1:5" x14ac:dyDescent="0.35">
      <c r="A102" s="1">
        <v>45525</v>
      </c>
      <c r="B102" s="3">
        <v>174</v>
      </c>
      <c r="C102" s="1">
        <v>45525</v>
      </c>
      <c r="D102">
        <f t="shared" si="1"/>
        <v>1.7256259674698574E-3</v>
      </c>
      <c r="E102" s="6">
        <v>1.7256259674698574E-3</v>
      </c>
    </row>
    <row r="103" spans="1:5" x14ac:dyDescent="0.35">
      <c r="A103" s="1">
        <v>45526</v>
      </c>
      <c r="B103" s="3">
        <v>176.35</v>
      </c>
      <c r="C103" s="1">
        <v>45526</v>
      </c>
      <c r="D103">
        <f t="shared" si="1"/>
        <v>1.3415357467532009E-2</v>
      </c>
      <c r="E103" s="6">
        <v>1.3415357467532009E-2</v>
      </c>
    </row>
    <row r="104" spans="1:5" x14ac:dyDescent="0.35">
      <c r="A104" s="1">
        <v>45527</v>
      </c>
      <c r="B104" s="3">
        <v>179.7</v>
      </c>
      <c r="C104" s="1">
        <v>45527</v>
      </c>
      <c r="D104">
        <f t="shared" si="1"/>
        <v>1.8818137107452403E-2</v>
      </c>
      <c r="E104" s="6">
        <v>1.8818137107452403E-2</v>
      </c>
    </row>
    <row r="105" spans="1:5" x14ac:dyDescent="0.35">
      <c r="A105" s="1">
        <v>45531</v>
      </c>
      <c r="B105" s="3">
        <v>183.25</v>
      </c>
      <c r="C105" s="1">
        <v>45531</v>
      </c>
      <c r="D105">
        <f t="shared" si="1"/>
        <v>1.9562546977247512E-2</v>
      </c>
      <c r="E105" s="6">
        <v>1.9562546977247512E-2</v>
      </c>
    </row>
    <row r="106" spans="1:5" x14ac:dyDescent="0.35">
      <c r="A106" s="1">
        <v>45532</v>
      </c>
      <c r="B106" s="3">
        <v>182.05</v>
      </c>
      <c r="C106" s="1">
        <v>45532</v>
      </c>
      <c r="D106">
        <f t="shared" si="1"/>
        <v>-6.5699661453183312E-3</v>
      </c>
      <c r="E106" s="6">
        <v>-6.5699661453183312E-3</v>
      </c>
    </row>
    <row r="107" spans="1:5" x14ac:dyDescent="0.35">
      <c r="A107" s="1">
        <v>45533</v>
      </c>
      <c r="B107" s="3">
        <v>183.4</v>
      </c>
      <c r="C107" s="1">
        <v>45533</v>
      </c>
      <c r="D107">
        <f t="shared" si="1"/>
        <v>7.3881852009220119E-3</v>
      </c>
      <c r="E107" s="6">
        <v>7.3881852009220119E-3</v>
      </c>
    </row>
    <row r="108" spans="1:5" x14ac:dyDescent="0.35">
      <c r="A108" s="1">
        <v>45534</v>
      </c>
      <c r="B108" s="3">
        <v>183</v>
      </c>
      <c r="C108" s="1">
        <v>45534</v>
      </c>
      <c r="D108">
        <f t="shared" si="1"/>
        <v>-2.1834069809436177E-3</v>
      </c>
      <c r="E108" s="6">
        <v>-2.1834069809436177E-3</v>
      </c>
    </row>
    <row r="109" spans="1:5" x14ac:dyDescent="0.35">
      <c r="A109" s="1">
        <v>45537</v>
      </c>
      <c r="B109" s="3">
        <v>182.2</v>
      </c>
      <c r="C109" s="1">
        <v>45537</v>
      </c>
      <c r="D109">
        <f t="shared" si="1"/>
        <v>-4.3811680155630877E-3</v>
      </c>
      <c r="E109" s="6">
        <v>-4.3811680155630877E-3</v>
      </c>
    </row>
    <row r="110" spans="1:5" x14ac:dyDescent="0.35">
      <c r="A110" s="1">
        <v>45538</v>
      </c>
      <c r="B110" s="3">
        <v>184.8</v>
      </c>
      <c r="C110" s="1">
        <v>45538</v>
      </c>
      <c r="D110">
        <f t="shared" si="1"/>
        <v>1.4169174381725999E-2</v>
      </c>
      <c r="E110" s="6">
        <v>1.4169174381725999E-2</v>
      </c>
    </row>
    <row r="111" spans="1:5" x14ac:dyDescent="0.35">
      <c r="A111" s="1">
        <v>45539</v>
      </c>
      <c r="B111" s="3">
        <v>186.15</v>
      </c>
      <c r="C111" s="1">
        <v>45539</v>
      </c>
      <c r="D111">
        <f t="shared" si="1"/>
        <v>7.2786411111420771E-3</v>
      </c>
      <c r="E111" s="6">
        <v>7.2786411111420771E-3</v>
      </c>
    </row>
    <row r="112" spans="1:5" x14ac:dyDescent="0.35">
      <c r="A112" s="1">
        <v>45540</v>
      </c>
      <c r="B112" s="3">
        <v>188.6</v>
      </c>
      <c r="C112" s="1">
        <v>45540</v>
      </c>
      <c r="D112">
        <f t="shared" si="1"/>
        <v>1.3075569880631119E-2</v>
      </c>
      <c r="E112" s="6">
        <v>1.3075569880631119E-2</v>
      </c>
    </row>
    <row r="113" spans="1:5" x14ac:dyDescent="0.35">
      <c r="A113" s="1">
        <v>45541</v>
      </c>
      <c r="B113" s="3">
        <v>189.15</v>
      </c>
      <c r="C113" s="1">
        <v>45541</v>
      </c>
      <c r="D113">
        <f t="shared" si="1"/>
        <v>2.9119808796811866E-3</v>
      </c>
      <c r="E113" s="6">
        <v>2.9119808796811866E-3</v>
      </c>
    </row>
    <row r="114" spans="1:5" x14ac:dyDescent="0.35">
      <c r="A114" s="1">
        <v>45544</v>
      </c>
      <c r="B114" s="3">
        <v>191.4</v>
      </c>
      <c r="C114" s="1">
        <v>45544</v>
      </c>
      <c r="D114">
        <f t="shared" si="1"/>
        <v>1.1825127939815589E-2</v>
      </c>
      <c r="E114" s="6">
        <v>1.1825127939815589E-2</v>
      </c>
    </row>
    <row r="115" spans="1:5" x14ac:dyDescent="0.35">
      <c r="A115" s="1">
        <v>45545</v>
      </c>
      <c r="B115" s="3">
        <v>192.5</v>
      </c>
      <c r="C115" s="1">
        <v>45545</v>
      </c>
      <c r="D115">
        <f t="shared" si="1"/>
        <v>5.7306747089850745E-3</v>
      </c>
      <c r="E115" s="6">
        <v>5.7306747089850745E-3</v>
      </c>
    </row>
    <row r="116" spans="1:5" x14ac:dyDescent="0.35">
      <c r="A116" s="1">
        <v>45546</v>
      </c>
      <c r="B116" s="3">
        <v>193.5</v>
      </c>
      <c r="C116" s="1">
        <v>45546</v>
      </c>
      <c r="D116">
        <f t="shared" si="1"/>
        <v>5.1813587419975845E-3</v>
      </c>
      <c r="E116" s="6">
        <v>5.1813587419975845E-3</v>
      </c>
    </row>
    <row r="117" spans="1:5" x14ac:dyDescent="0.35">
      <c r="A117" s="1">
        <v>45547</v>
      </c>
      <c r="B117" s="3">
        <v>195.55</v>
      </c>
      <c r="C117" s="1">
        <v>45547</v>
      </c>
      <c r="D117">
        <f t="shared" si="1"/>
        <v>1.0538588731686751E-2</v>
      </c>
      <c r="E117" s="6">
        <v>1.0538588731686751E-2</v>
      </c>
    </row>
    <row r="118" spans="1:5" x14ac:dyDescent="0.35">
      <c r="A118" s="1">
        <v>45548</v>
      </c>
      <c r="B118" s="3">
        <v>198.95</v>
      </c>
      <c r="C118" s="1">
        <v>45548</v>
      </c>
      <c r="D118">
        <f t="shared" si="1"/>
        <v>1.7237435671414319E-2</v>
      </c>
      <c r="E118" s="6">
        <v>1.7237435671414319E-2</v>
      </c>
    </row>
    <row r="119" spans="1:5" x14ac:dyDescent="0.35">
      <c r="A119" s="1">
        <v>45551</v>
      </c>
      <c r="B119" s="3">
        <v>199.6</v>
      </c>
      <c r="C119" s="1">
        <v>45551</v>
      </c>
      <c r="D119">
        <f t="shared" si="1"/>
        <v>3.261827004426043E-3</v>
      </c>
      <c r="E119" s="6">
        <v>3.261827004426043E-3</v>
      </c>
    </row>
    <row r="120" spans="1:5" x14ac:dyDescent="0.35">
      <c r="A120" s="1">
        <v>45552</v>
      </c>
      <c r="B120" s="3">
        <v>206.4</v>
      </c>
      <c r="C120" s="1">
        <v>45552</v>
      </c>
      <c r="D120">
        <f t="shared" si="1"/>
        <v>3.3500669730044209E-2</v>
      </c>
      <c r="E120" s="6">
        <v>3.3500669730044209E-2</v>
      </c>
    </row>
    <row r="121" spans="1:5" x14ac:dyDescent="0.35">
      <c r="A121" s="1">
        <v>45553</v>
      </c>
      <c r="B121" s="3">
        <v>206.3</v>
      </c>
      <c r="C121" s="1">
        <v>45553</v>
      </c>
      <c r="D121">
        <f t="shared" si="1"/>
        <v>-4.8461353020153031E-4</v>
      </c>
      <c r="E121" s="6">
        <v>-4.8461353020153031E-4</v>
      </c>
    </row>
    <row r="122" spans="1:5" x14ac:dyDescent="0.35">
      <c r="A122" s="1">
        <v>45554</v>
      </c>
      <c r="B122" s="3">
        <v>208.1</v>
      </c>
      <c r="C122" s="1">
        <v>45554</v>
      </c>
      <c r="D122">
        <f t="shared" si="1"/>
        <v>8.6873133223825932E-3</v>
      </c>
      <c r="E122" s="6">
        <v>8.6873133223825932E-3</v>
      </c>
    </row>
    <row r="123" spans="1:5" x14ac:dyDescent="0.35">
      <c r="A123" s="1">
        <v>45555</v>
      </c>
      <c r="B123" s="3">
        <v>207.3</v>
      </c>
      <c r="C123" s="1">
        <v>45555</v>
      </c>
      <c r="D123">
        <f t="shared" si="1"/>
        <v>-3.851713957854737E-3</v>
      </c>
      <c r="E123" s="6">
        <v>-3.851713957854737E-3</v>
      </c>
    </row>
    <row r="124" spans="1:5" x14ac:dyDescent="0.35">
      <c r="A124" s="1">
        <v>45558</v>
      </c>
      <c r="B124" s="3">
        <v>204.4</v>
      </c>
      <c r="C124" s="1">
        <v>45558</v>
      </c>
      <c r="D124">
        <f t="shared" si="1"/>
        <v>-1.4088161112184595E-2</v>
      </c>
      <c r="E124" s="6">
        <v>-1.4088161112184595E-2</v>
      </c>
    </row>
    <row r="125" spans="1:5" x14ac:dyDescent="0.35">
      <c r="A125" s="1">
        <v>45559</v>
      </c>
      <c r="B125" s="3">
        <v>203.6</v>
      </c>
      <c r="C125" s="1">
        <v>45559</v>
      </c>
      <c r="D125">
        <f t="shared" si="1"/>
        <v>-3.9215736531818023E-3</v>
      </c>
      <c r="E125" s="6">
        <v>-3.9215736531818023E-3</v>
      </c>
    </row>
    <row r="126" spans="1:5" x14ac:dyDescent="0.35">
      <c r="A126" s="1">
        <v>45560</v>
      </c>
      <c r="B126" s="3">
        <v>205.3</v>
      </c>
      <c r="C126" s="1">
        <v>45560</v>
      </c>
      <c r="D126">
        <f t="shared" si="1"/>
        <v>8.3150393485202732E-3</v>
      </c>
      <c r="E126" s="6">
        <v>8.3150393485202732E-3</v>
      </c>
    </row>
    <row r="127" spans="1:5" x14ac:dyDescent="0.35">
      <c r="A127" s="1">
        <v>45561</v>
      </c>
      <c r="B127" s="3">
        <v>208.1</v>
      </c>
      <c r="C127" s="1">
        <v>45561</v>
      </c>
      <c r="D127">
        <f t="shared" si="1"/>
        <v>1.3546409374700816E-2</v>
      </c>
      <c r="E127" s="6">
        <v>1.3546409374700816E-2</v>
      </c>
    </row>
    <row r="128" spans="1:5" x14ac:dyDescent="0.35">
      <c r="A128" s="1">
        <v>45562</v>
      </c>
      <c r="B128" s="3">
        <v>212.3</v>
      </c>
      <c r="C128" s="1">
        <v>45562</v>
      </c>
      <c r="D128">
        <f t="shared" si="1"/>
        <v>1.9981635309621784E-2</v>
      </c>
      <c r="E128" s="6">
        <v>1.9981635309621784E-2</v>
      </c>
    </row>
    <row r="129" spans="1:5" x14ac:dyDescent="0.35">
      <c r="A129" s="1">
        <v>45565</v>
      </c>
      <c r="B129" s="3">
        <v>205.4</v>
      </c>
      <c r="C129" s="1">
        <v>45565</v>
      </c>
      <c r="D129">
        <f t="shared" si="1"/>
        <v>-3.3041071214752582E-2</v>
      </c>
      <c r="E129" s="6">
        <v>-3.3041071214752582E-2</v>
      </c>
    </row>
    <row r="130" spans="1:5" x14ac:dyDescent="0.35">
      <c r="A130" s="1">
        <v>45566</v>
      </c>
      <c r="B130" s="3">
        <v>195.2</v>
      </c>
      <c r="C130" s="1">
        <v>45566</v>
      </c>
      <c r="D130">
        <f t="shared" si="1"/>
        <v>-5.0934623515465807E-2</v>
      </c>
      <c r="E130" s="6">
        <v>-5.0934623515465807E-2</v>
      </c>
    </row>
    <row r="131" spans="1:5" x14ac:dyDescent="0.35">
      <c r="A131" s="1">
        <v>45567</v>
      </c>
      <c r="B131" s="3">
        <v>190.9</v>
      </c>
      <c r="C131" s="1">
        <v>45567</v>
      </c>
      <c r="D131">
        <f t="shared" ref="D131:D194" si="2">LN(B131/B130)</f>
        <v>-2.2274943247290072E-2</v>
      </c>
      <c r="E131" s="6">
        <v>-2.2274943247290072E-2</v>
      </c>
    </row>
    <row r="132" spans="1:5" x14ac:dyDescent="0.35">
      <c r="A132" s="1">
        <v>45568</v>
      </c>
      <c r="B132" s="3">
        <v>188.7</v>
      </c>
      <c r="C132" s="1">
        <v>45568</v>
      </c>
      <c r="D132">
        <f t="shared" si="2"/>
        <v>-1.1591278357197504E-2</v>
      </c>
      <c r="E132" s="6">
        <v>-1.1591278357197504E-2</v>
      </c>
    </row>
    <row r="133" spans="1:5" x14ac:dyDescent="0.35">
      <c r="A133" s="1">
        <v>45569</v>
      </c>
      <c r="B133" s="3">
        <v>191.95</v>
      </c>
      <c r="C133" s="1">
        <v>45569</v>
      </c>
      <c r="D133">
        <f t="shared" si="2"/>
        <v>1.7076469072302165E-2</v>
      </c>
      <c r="E133" s="6">
        <v>1.7076469072302165E-2</v>
      </c>
    </row>
    <row r="134" spans="1:5" x14ac:dyDescent="0.35">
      <c r="A134" s="1">
        <v>45572</v>
      </c>
      <c r="B134" s="3">
        <v>191.9</v>
      </c>
      <c r="C134" s="1">
        <v>45572</v>
      </c>
      <c r="D134">
        <f t="shared" si="2"/>
        <v>-2.6051843315241574E-4</v>
      </c>
      <c r="E134" s="6">
        <v>-2.6051843315241574E-4</v>
      </c>
    </row>
    <row r="135" spans="1:5" x14ac:dyDescent="0.35">
      <c r="A135" s="1">
        <v>45573</v>
      </c>
      <c r="B135" s="3">
        <v>196</v>
      </c>
      <c r="C135" s="1">
        <v>45573</v>
      </c>
      <c r="D135">
        <f t="shared" si="2"/>
        <v>2.1140256216863079E-2</v>
      </c>
      <c r="E135" s="6">
        <v>2.1140256216863079E-2</v>
      </c>
    </row>
    <row r="136" spans="1:5" x14ac:dyDescent="0.35">
      <c r="A136" s="1">
        <v>45574</v>
      </c>
      <c r="B136" s="3">
        <v>197.95</v>
      </c>
      <c r="C136" s="1">
        <v>45574</v>
      </c>
      <c r="D136">
        <f t="shared" si="2"/>
        <v>9.8998143216222651E-3</v>
      </c>
      <c r="E136" s="6">
        <v>9.8998143216222651E-3</v>
      </c>
    </row>
    <row r="137" spans="1:5" x14ac:dyDescent="0.35">
      <c r="A137" s="1">
        <v>45575</v>
      </c>
      <c r="B137" s="3">
        <v>198.15</v>
      </c>
      <c r="C137" s="1">
        <v>45575</v>
      </c>
      <c r="D137">
        <f t="shared" si="2"/>
        <v>1.0098460843045605E-3</v>
      </c>
      <c r="E137" s="6">
        <v>1.0098460843045605E-3</v>
      </c>
    </row>
    <row r="138" spans="1:5" x14ac:dyDescent="0.35">
      <c r="A138" s="1">
        <v>45576</v>
      </c>
      <c r="B138" s="3">
        <v>198.35</v>
      </c>
      <c r="C138" s="1">
        <v>45576</v>
      </c>
      <c r="D138">
        <f t="shared" si="2"/>
        <v>1.0088273238950834E-3</v>
      </c>
      <c r="E138" s="6">
        <v>1.0088273238950834E-3</v>
      </c>
    </row>
    <row r="139" spans="1:5" x14ac:dyDescent="0.35">
      <c r="A139" s="1">
        <v>45579</v>
      </c>
      <c r="B139" s="3">
        <v>198.75</v>
      </c>
      <c r="C139" s="1">
        <v>45579</v>
      </c>
      <c r="D139">
        <f t="shared" si="2"/>
        <v>2.0146065741021386E-3</v>
      </c>
      <c r="E139" s="6">
        <v>2.0146065741021386E-3</v>
      </c>
    </row>
    <row r="140" spans="1:5" x14ac:dyDescent="0.35">
      <c r="A140" s="1">
        <v>45580</v>
      </c>
      <c r="B140" s="3">
        <v>206.9</v>
      </c>
      <c r="C140" s="1">
        <v>45580</v>
      </c>
      <c r="D140">
        <f t="shared" si="2"/>
        <v>4.0187831217056144E-2</v>
      </c>
      <c r="E140" s="6">
        <v>4.0187831217056144E-2</v>
      </c>
    </row>
    <row r="141" spans="1:5" x14ac:dyDescent="0.35">
      <c r="A141" s="1">
        <v>45581</v>
      </c>
      <c r="B141" s="3">
        <v>212</v>
      </c>
      <c r="C141" s="1">
        <v>45581</v>
      </c>
      <c r="D141">
        <f t="shared" si="2"/>
        <v>2.435068992051501E-2</v>
      </c>
      <c r="E141" s="6">
        <v>2.435068992051501E-2</v>
      </c>
    </row>
    <row r="142" spans="1:5" x14ac:dyDescent="0.35">
      <c r="A142" s="1">
        <v>45582</v>
      </c>
      <c r="B142" s="3">
        <v>213</v>
      </c>
      <c r="C142" s="1">
        <v>45582</v>
      </c>
      <c r="D142">
        <f t="shared" si="2"/>
        <v>4.7058910374127138E-3</v>
      </c>
      <c r="E142" s="6">
        <v>4.7058910374127138E-3</v>
      </c>
    </row>
    <row r="143" spans="1:5" x14ac:dyDescent="0.35">
      <c r="A143" s="1">
        <v>45583</v>
      </c>
      <c r="B143" s="3">
        <v>213.1</v>
      </c>
      <c r="C143" s="1">
        <v>45583</v>
      </c>
      <c r="D143">
        <f t="shared" si="2"/>
        <v>4.6937339514641551E-4</v>
      </c>
      <c r="E143" s="6">
        <v>4.6937339514641551E-4</v>
      </c>
    </row>
    <row r="144" spans="1:5" x14ac:dyDescent="0.35">
      <c r="A144" s="1">
        <v>45586</v>
      </c>
      <c r="B144" s="3">
        <v>214.1</v>
      </c>
      <c r="C144" s="1">
        <v>45586</v>
      </c>
      <c r="D144">
        <f t="shared" si="2"/>
        <v>4.6816564910655582E-3</v>
      </c>
      <c r="E144" s="6">
        <v>4.6816564910655582E-3</v>
      </c>
    </row>
    <row r="145" spans="1:5" x14ac:dyDescent="0.35">
      <c r="A145" s="1">
        <v>45587</v>
      </c>
      <c r="B145" s="3">
        <v>215.4</v>
      </c>
      <c r="C145" s="1">
        <v>45587</v>
      </c>
      <c r="D145">
        <f t="shared" si="2"/>
        <v>6.0535691266511565E-3</v>
      </c>
      <c r="E145" s="6">
        <v>6.0535691266511565E-3</v>
      </c>
    </row>
    <row r="146" spans="1:5" x14ac:dyDescent="0.35">
      <c r="A146" s="1">
        <v>45588</v>
      </c>
      <c r="B146" s="3">
        <v>212.7</v>
      </c>
      <c r="C146" s="1">
        <v>45588</v>
      </c>
      <c r="D146">
        <f t="shared" si="2"/>
        <v>-1.2614042516096716E-2</v>
      </c>
      <c r="E146" s="6">
        <v>-1.2614042516096716E-2</v>
      </c>
    </row>
    <row r="147" spans="1:5" x14ac:dyDescent="0.35">
      <c r="A147" s="1">
        <v>45589</v>
      </c>
      <c r="B147" s="3">
        <v>214</v>
      </c>
      <c r="C147" s="1">
        <v>45589</v>
      </c>
      <c r="D147">
        <f t="shared" si="2"/>
        <v>6.0932928156599668E-3</v>
      </c>
      <c r="E147" s="6">
        <v>6.0932928156599668E-3</v>
      </c>
    </row>
    <row r="148" spans="1:5" x14ac:dyDescent="0.35">
      <c r="A148" s="1">
        <v>45590</v>
      </c>
      <c r="B148" s="3">
        <v>211.5</v>
      </c>
      <c r="C148" s="1">
        <v>45590</v>
      </c>
      <c r="D148">
        <f t="shared" si="2"/>
        <v>-1.1751016535518853E-2</v>
      </c>
      <c r="E148" s="6">
        <v>-1.1751016535518853E-2</v>
      </c>
    </row>
    <row r="149" spans="1:5" x14ac:dyDescent="0.35">
      <c r="A149" s="1">
        <v>45593</v>
      </c>
      <c r="B149" s="3">
        <v>215.3</v>
      </c>
      <c r="C149" s="1">
        <v>45593</v>
      </c>
      <c r="D149">
        <f t="shared" si="2"/>
        <v>1.780740588398471E-2</v>
      </c>
      <c r="E149" s="6">
        <v>1.780740588398471E-2</v>
      </c>
    </row>
    <row r="150" spans="1:5" x14ac:dyDescent="0.35">
      <c r="A150" s="1">
        <v>45594</v>
      </c>
      <c r="B150" s="3">
        <v>209.7</v>
      </c>
      <c r="C150" s="1">
        <v>45594</v>
      </c>
      <c r="D150">
        <f t="shared" si="2"/>
        <v>-2.6354466462443212E-2</v>
      </c>
      <c r="E150" s="6">
        <v>-2.6354466462443212E-2</v>
      </c>
    </row>
    <row r="151" spans="1:5" x14ac:dyDescent="0.35">
      <c r="A151" s="1">
        <v>45595</v>
      </c>
      <c r="B151" s="3">
        <v>210.9</v>
      </c>
      <c r="C151" s="1">
        <v>45595</v>
      </c>
      <c r="D151">
        <f t="shared" si="2"/>
        <v>5.7061495768546888E-3</v>
      </c>
      <c r="E151" s="6">
        <v>5.7061495768546888E-3</v>
      </c>
    </row>
    <row r="152" spans="1:5" x14ac:dyDescent="0.35">
      <c r="A152" s="1">
        <v>45596</v>
      </c>
      <c r="B152" s="3">
        <v>210.9</v>
      </c>
      <c r="C152" s="1">
        <v>45596</v>
      </c>
      <c r="D152">
        <f t="shared" si="2"/>
        <v>0</v>
      </c>
      <c r="E152" s="6">
        <v>0</v>
      </c>
    </row>
    <row r="153" spans="1:5" x14ac:dyDescent="0.35">
      <c r="A153" s="1">
        <v>45597</v>
      </c>
      <c r="B153" s="3">
        <v>213.1</v>
      </c>
      <c r="C153" s="1">
        <v>45597</v>
      </c>
      <c r="D153">
        <f t="shared" si="2"/>
        <v>1.0377451619842402E-2</v>
      </c>
      <c r="E153" s="6">
        <v>1.0377451619842402E-2</v>
      </c>
    </row>
    <row r="154" spans="1:5" x14ac:dyDescent="0.35">
      <c r="A154" s="1">
        <v>45600</v>
      </c>
      <c r="B154" s="3">
        <v>213.7</v>
      </c>
      <c r="C154" s="1">
        <v>45600</v>
      </c>
      <c r="D154">
        <f t="shared" si="2"/>
        <v>2.811623220530377E-3</v>
      </c>
      <c r="E154" s="6">
        <v>2.811623220530377E-3</v>
      </c>
    </row>
    <row r="155" spans="1:5" x14ac:dyDescent="0.35">
      <c r="A155" s="1">
        <v>45601</v>
      </c>
      <c r="B155" s="3">
        <v>215.3</v>
      </c>
      <c r="C155" s="1">
        <v>45601</v>
      </c>
      <c r="D155">
        <f t="shared" si="2"/>
        <v>7.4592420452155028E-3</v>
      </c>
      <c r="E155" s="6">
        <v>7.4592420452155028E-3</v>
      </c>
    </row>
    <row r="156" spans="1:5" x14ac:dyDescent="0.35">
      <c r="A156" s="1">
        <v>45602</v>
      </c>
      <c r="B156" s="3">
        <v>221.8</v>
      </c>
      <c r="C156" s="1">
        <v>45602</v>
      </c>
      <c r="D156">
        <f t="shared" si="2"/>
        <v>2.9743670545949414E-2</v>
      </c>
      <c r="E156" s="6">
        <v>2.9743670545949414E-2</v>
      </c>
    </row>
    <row r="157" spans="1:5" x14ac:dyDescent="0.35">
      <c r="A157" s="1">
        <v>45603</v>
      </c>
      <c r="B157" s="3">
        <v>218.8</v>
      </c>
      <c r="C157" s="1">
        <v>45603</v>
      </c>
      <c r="D157">
        <f t="shared" si="2"/>
        <v>-1.3618004368440521E-2</v>
      </c>
      <c r="E157" s="6">
        <v>-1.3618004368440521E-2</v>
      </c>
    </row>
    <row r="158" spans="1:5" x14ac:dyDescent="0.35">
      <c r="A158" s="1">
        <v>45604</v>
      </c>
      <c r="B158" s="3">
        <v>234.5</v>
      </c>
      <c r="C158" s="1">
        <v>45604</v>
      </c>
      <c r="D158">
        <f t="shared" si="2"/>
        <v>6.929751733850778E-2</v>
      </c>
      <c r="E158" s="6">
        <v>6.929751733850778E-2</v>
      </c>
    </row>
    <row r="159" spans="1:5" x14ac:dyDescent="0.35">
      <c r="A159" s="1">
        <v>45607</v>
      </c>
      <c r="B159" s="3">
        <v>239.6</v>
      </c>
      <c r="C159" s="1">
        <v>45607</v>
      </c>
      <c r="D159">
        <f t="shared" si="2"/>
        <v>2.151527835496031E-2</v>
      </c>
      <c r="E159" s="6">
        <v>2.151527835496031E-2</v>
      </c>
    </row>
    <row r="160" spans="1:5" x14ac:dyDescent="0.35">
      <c r="A160" s="1">
        <v>45608</v>
      </c>
      <c r="B160" s="3">
        <v>237.7</v>
      </c>
      <c r="C160" s="1">
        <v>45608</v>
      </c>
      <c r="D160">
        <f t="shared" si="2"/>
        <v>-7.9614918751461233E-3</v>
      </c>
      <c r="E160" s="6">
        <v>-7.9614918751461233E-3</v>
      </c>
    </row>
    <row r="161" spans="1:5" x14ac:dyDescent="0.35">
      <c r="A161" s="1">
        <v>45609</v>
      </c>
      <c r="B161" s="3">
        <v>236.3</v>
      </c>
      <c r="C161" s="1">
        <v>45609</v>
      </c>
      <c r="D161">
        <f t="shared" si="2"/>
        <v>-5.9071901732859824E-3</v>
      </c>
      <c r="E161" s="6">
        <v>-5.9071901732859824E-3</v>
      </c>
    </row>
    <row r="162" spans="1:5" x14ac:dyDescent="0.35">
      <c r="A162" s="1">
        <v>45610</v>
      </c>
      <c r="B162" s="3">
        <v>239.2</v>
      </c>
      <c r="C162" s="1">
        <v>45610</v>
      </c>
      <c r="D162">
        <f t="shared" si="2"/>
        <v>1.2197837883614403E-2</v>
      </c>
      <c r="E162" s="6">
        <v>1.2197837883614403E-2</v>
      </c>
    </row>
    <row r="163" spans="1:5" x14ac:dyDescent="0.35">
      <c r="A163" s="1">
        <v>45611</v>
      </c>
      <c r="B163" s="3">
        <v>241.9</v>
      </c>
      <c r="C163" s="1">
        <v>45611</v>
      </c>
      <c r="D163">
        <f t="shared" si="2"/>
        <v>1.1224395539504974E-2</v>
      </c>
      <c r="E163" s="6">
        <v>1.1224395539504974E-2</v>
      </c>
    </row>
    <row r="164" spans="1:5" x14ac:dyDescent="0.35">
      <c r="A164" s="1">
        <v>45614</v>
      </c>
      <c r="B164" s="3">
        <v>244.6</v>
      </c>
      <c r="C164" s="1">
        <v>45614</v>
      </c>
      <c r="D164">
        <f t="shared" si="2"/>
        <v>1.1099805637090289E-2</v>
      </c>
      <c r="E164" s="6">
        <v>1.1099805637090289E-2</v>
      </c>
    </row>
    <row r="165" spans="1:5" x14ac:dyDescent="0.35">
      <c r="A165" s="1">
        <v>45615</v>
      </c>
      <c r="B165" s="3">
        <v>239.7</v>
      </c>
      <c r="C165" s="1">
        <v>45615</v>
      </c>
      <c r="D165">
        <f t="shared" si="2"/>
        <v>-2.023608181273337E-2</v>
      </c>
      <c r="E165" s="6">
        <v>-2.023608181273337E-2</v>
      </c>
    </row>
    <row r="166" spans="1:5" x14ac:dyDescent="0.35">
      <c r="A166" s="1">
        <v>45616</v>
      </c>
      <c r="B166" s="3">
        <v>242.5</v>
      </c>
      <c r="C166" s="1">
        <v>45616</v>
      </c>
      <c r="D166">
        <f t="shared" si="2"/>
        <v>1.1613568937199359E-2</v>
      </c>
      <c r="E166" s="6">
        <v>1.1613568937199359E-2</v>
      </c>
    </row>
    <row r="167" spans="1:5" x14ac:dyDescent="0.35">
      <c r="A167" s="1">
        <v>45617</v>
      </c>
      <c r="B167" s="3">
        <v>246.4</v>
      </c>
      <c r="C167" s="1">
        <v>45617</v>
      </c>
      <c r="D167">
        <f t="shared" si="2"/>
        <v>1.5954521281826901E-2</v>
      </c>
      <c r="E167" s="6">
        <v>1.5954521281826901E-2</v>
      </c>
    </row>
    <row r="168" spans="1:5" x14ac:dyDescent="0.35">
      <c r="A168" s="1">
        <v>45618</v>
      </c>
      <c r="B168" s="3">
        <v>246</v>
      </c>
      <c r="C168" s="1">
        <v>45618</v>
      </c>
      <c r="D168">
        <f t="shared" si="2"/>
        <v>-1.624695727001922E-3</v>
      </c>
      <c r="E168" s="6">
        <v>-1.624695727001922E-3</v>
      </c>
    </row>
    <row r="169" spans="1:5" x14ac:dyDescent="0.35">
      <c r="A169" s="1">
        <v>45621</v>
      </c>
      <c r="B169" s="3">
        <v>253.6</v>
      </c>
      <c r="C169" s="1">
        <v>45621</v>
      </c>
      <c r="D169">
        <f t="shared" si="2"/>
        <v>3.0426686630707935E-2</v>
      </c>
      <c r="E169" s="6">
        <v>3.0426686630707935E-2</v>
      </c>
    </row>
    <row r="170" spans="1:5" x14ac:dyDescent="0.35">
      <c r="A170" s="1">
        <v>45622</v>
      </c>
      <c r="B170" s="3">
        <v>252.9</v>
      </c>
      <c r="C170" s="1">
        <v>45622</v>
      </c>
      <c r="D170">
        <f t="shared" si="2"/>
        <v>-2.7640688871513773E-3</v>
      </c>
      <c r="E170" s="6">
        <v>-2.7640688871513773E-3</v>
      </c>
    </row>
    <row r="171" spans="1:5" x14ac:dyDescent="0.35">
      <c r="A171" s="1">
        <v>45623</v>
      </c>
      <c r="B171" s="3">
        <v>255.1</v>
      </c>
      <c r="C171" s="1">
        <v>45623</v>
      </c>
      <c r="D171">
        <f t="shared" si="2"/>
        <v>8.6614714718461459E-3</v>
      </c>
      <c r="E171" s="6">
        <v>8.6614714718461459E-3</v>
      </c>
    </row>
    <row r="172" spans="1:5" x14ac:dyDescent="0.35">
      <c r="A172" s="1">
        <v>45624</v>
      </c>
      <c r="B172" s="3">
        <v>260.60000000000002</v>
      </c>
      <c r="C172" s="1">
        <v>45624</v>
      </c>
      <c r="D172">
        <f t="shared" si="2"/>
        <v>2.133103954297905E-2</v>
      </c>
      <c r="E172" s="6">
        <v>2.133103954297905E-2</v>
      </c>
    </row>
    <row r="173" spans="1:5" x14ac:dyDescent="0.35">
      <c r="A173" s="1">
        <v>45625</v>
      </c>
      <c r="B173" s="3">
        <v>260.8</v>
      </c>
      <c r="C173" s="1">
        <v>45625</v>
      </c>
      <c r="D173">
        <f t="shared" si="2"/>
        <v>7.6716536175317038E-4</v>
      </c>
      <c r="E173" s="6">
        <v>7.6716536175317038E-4</v>
      </c>
    </row>
    <row r="174" spans="1:5" x14ac:dyDescent="0.35">
      <c r="A174" s="1">
        <v>45628</v>
      </c>
      <c r="B174" s="3">
        <v>261.8</v>
      </c>
      <c r="C174" s="1">
        <v>45628</v>
      </c>
      <c r="D174">
        <f t="shared" si="2"/>
        <v>3.8270234233015897E-3</v>
      </c>
      <c r="E174" s="6">
        <v>3.8270234233015897E-3</v>
      </c>
    </row>
    <row r="175" spans="1:5" x14ac:dyDescent="0.35">
      <c r="A175" s="1">
        <v>45629</v>
      </c>
      <c r="B175" s="3">
        <v>264.39999999999998</v>
      </c>
      <c r="C175" s="1">
        <v>45629</v>
      </c>
      <c r="D175">
        <f t="shared" si="2"/>
        <v>9.8822545017316112E-3</v>
      </c>
      <c r="E175" s="6">
        <v>9.8822545017316112E-3</v>
      </c>
    </row>
    <row r="176" spans="1:5" x14ac:dyDescent="0.35">
      <c r="A176" s="1">
        <v>45630</v>
      </c>
      <c r="B176" s="3">
        <v>275.10000000000002</v>
      </c>
      <c r="C176" s="1">
        <v>45630</v>
      </c>
      <c r="D176">
        <f t="shared" si="2"/>
        <v>3.9671559952997801E-2</v>
      </c>
      <c r="E176" s="6">
        <v>3.9671559952997801E-2</v>
      </c>
    </row>
    <row r="177" spans="1:5" x14ac:dyDescent="0.35">
      <c r="A177" s="1">
        <v>45631</v>
      </c>
      <c r="B177" s="3">
        <v>282.89999999999998</v>
      </c>
      <c r="C177" s="1">
        <v>45631</v>
      </c>
      <c r="D177">
        <f t="shared" si="2"/>
        <v>2.7958810376992507E-2</v>
      </c>
      <c r="E177" s="6">
        <v>2.7958810376992507E-2</v>
      </c>
    </row>
    <row r="178" spans="1:5" x14ac:dyDescent="0.35">
      <c r="A178" s="1">
        <v>45632</v>
      </c>
      <c r="B178" s="3">
        <v>283.3</v>
      </c>
      <c r="C178" s="1">
        <v>45632</v>
      </c>
      <c r="D178">
        <f t="shared" si="2"/>
        <v>1.4129285289495178E-3</v>
      </c>
      <c r="E178" s="6">
        <v>1.4129285289495178E-3</v>
      </c>
    </row>
    <row r="179" spans="1:5" x14ac:dyDescent="0.35">
      <c r="A179" s="1">
        <v>45635</v>
      </c>
      <c r="B179" s="3">
        <v>281.10000000000002</v>
      </c>
      <c r="C179" s="1">
        <v>45635</v>
      </c>
      <c r="D179">
        <f t="shared" si="2"/>
        <v>-7.7959289239845778E-3</v>
      </c>
      <c r="E179" s="6">
        <v>-7.7959289239845778E-3</v>
      </c>
    </row>
    <row r="180" spans="1:5" x14ac:dyDescent="0.35">
      <c r="A180" s="1">
        <v>45636</v>
      </c>
      <c r="B180" s="3">
        <v>282</v>
      </c>
      <c r="C180" s="1">
        <v>45636</v>
      </c>
      <c r="D180">
        <f t="shared" si="2"/>
        <v>3.1965930256272726E-3</v>
      </c>
      <c r="E180" s="6">
        <v>3.1965930256272726E-3</v>
      </c>
    </row>
    <row r="181" spans="1:5" x14ac:dyDescent="0.35">
      <c r="A181" s="1">
        <v>45637</v>
      </c>
      <c r="B181" s="3">
        <v>288</v>
      </c>
      <c r="C181" s="1">
        <v>45637</v>
      </c>
      <c r="D181">
        <f t="shared" si="2"/>
        <v>2.1053409197832263E-2</v>
      </c>
      <c r="E181" s="6">
        <v>2.1053409197832263E-2</v>
      </c>
    </row>
    <row r="182" spans="1:5" x14ac:dyDescent="0.35">
      <c r="A182" s="1">
        <v>45638</v>
      </c>
      <c r="B182" s="3">
        <v>291.8</v>
      </c>
      <c r="C182" s="1">
        <v>45638</v>
      </c>
      <c r="D182">
        <f t="shared" si="2"/>
        <v>1.3108155952739405E-2</v>
      </c>
      <c r="E182" s="6">
        <v>1.3108155952739405E-2</v>
      </c>
    </row>
    <row r="183" spans="1:5" x14ac:dyDescent="0.35">
      <c r="A183" s="1">
        <v>45639</v>
      </c>
      <c r="B183" s="3">
        <v>293.2</v>
      </c>
      <c r="C183" s="1">
        <v>45639</v>
      </c>
      <c r="D183">
        <f t="shared" si="2"/>
        <v>4.7863339238111719E-3</v>
      </c>
      <c r="E183" s="6">
        <v>4.7863339238111719E-3</v>
      </c>
    </row>
    <row r="184" spans="1:5" x14ac:dyDescent="0.35">
      <c r="A184" s="1">
        <v>45642</v>
      </c>
      <c r="B184" s="3">
        <v>296.39999999999998</v>
      </c>
      <c r="C184" s="1">
        <v>45642</v>
      </c>
      <c r="D184">
        <f t="shared" si="2"/>
        <v>1.0854923409435465E-2</v>
      </c>
      <c r="E184" s="6">
        <v>1.0854923409435465E-2</v>
      </c>
    </row>
    <row r="185" spans="1:5" x14ac:dyDescent="0.35">
      <c r="A185" s="1">
        <v>45643</v>
      </c>
      <c r="B185" s="3">
        <v>297.3</v>
      </c>
      <c r="C185" s="1">
        <v>45643</v>
      </c>
      <c r="D185">
        <f t="shared" si="2"/>
        <v>3.031836582120397E-3</v>
      </c>
      <c r="E185" s="6">
        <v>3.031836582120397E-3</v>
      </c>
    </row>
    <row r="186" spans="1:5" x14ac:dyDescent="0.35">
      <c r="A186" s="1">
        <v>45644</v>
      </c>
      <c r="B186" s="3">
        <v>302.8</v>
      </c>
      <c r="C186" s="1">
        <v>45644</v>
      </c>
      <c r="D186">
        <f t="shared" si="2"/>
        <v>1.8330791559241694E-2</v>
      </c>
      <c r="E186" s="6">
        <v>1.8330791559241694E-2</v>
      </c>
    </row>
    <row r="187" spans="1:5" x14ac:dyDescent="0.35">
      <c r="A187" s="1">
        <v>45645</v>
      </c>
      <c r="B187" s="3">
        <v>302</v>
      </c>
      <c r="C187" s="1">
        <v>45645</v>
      </c>
      <c r="D187">
        <f t="shared" si="2"/>
        <v>-2.6455041884241655E-3</v>
      </c>
      <c r="E187" s="6">
        <v>-2.6455041884241655E-3</v>
      </c>
    </row>
    <row r="188" spans="1:5" x14ac:dyDescent="0.35">
      <c r="A188" s="1">
        <v>45646</v>
      </c>
      <c r="B188" s="3">
        <v>305.8</v>
      </c>
      <c r="C188" s="1">
        <v>45646</v>
      </c>
      <c r="D188">
        <f t="shared" si="2"/>
        <v>1.250427612009233E-2</v>
      </c>
      <c r="E188" s="6">
        <v>1.250427612009233E-2</v>
      </c>
    </row>
    <row r="189" spans="1:5" x14ac:dyDescent="0.35">
      <c r="A189" s="1">
        <v>45649</v>
      </c>
      <c r="B189" s="3">
        <v>301.60000000000002</v>
      </c>
      <c r="C189" s="1">
        <v>45649</v>
      </c>
      <c r="D189">
        <f t="shared" si="2"/>
        <v>-1.3829657361160843E-2</v>
      </c>
      <c r="E189" s="6">
        <v>-1.3829657361160843E-2</v>
      </c>
    </row>
    <row r="190" spans="1:5" x14ac:dyDescent="0.35">
      <c r="A190" s="1">
        <v>45650</v>
      </c>
      <c r="B190" s="3">
        <v>301.5</v>
      </c>
      <c r="C190" s="1">
        <v>45650</v>
      </c>
      <c r="D190">
        <f t="shared" si="2"/>
        <v>-3.3161996656094983E-4</v>
      </c>
      <c r="E190" s="6">
        <v>-3.3161996656094983E-4</v>
      </c>
    </row>
    <row r="191" spans="1:5" x14ac:dyDescent="0.35">
      <c r="A191" s="1">
        <v>45653</v>
      </c>
      <c r="B191" s="3">
        <v>302.10000000000002</v>
      </c>
      <c r="C191" s="1">
        <v>45653</v>
      </c>
      <c r="D191">
        <f t="shared" si="2"/>
        <v>1.9880722253863368E-3</v>
      </c>
      <c r="E191" s="6">
        <v>1.9880722253863368E-3</v>
      </c>
    </row>
    <row r="192" spans="1:5" x14ac:dyDescent="0.35">
      <c r="A192" s="1">
        <v>45656</v>
      </c>
      <c r="B192" s="3">
        <v>304.10000000000002</v>
      </c>
      <c r="C192" s="1">
        <v>45656</v>
      </c>
      <c r="D192">
        <f t="shared" si="2"/>
        <v>6.5985062906925894E-3</v>
      </c>
      <c r="E192" s="6">
        <v>6.5985062906925894E-3</v>
      </c>
    </row>
    <row r="193" spans="1:5" x14ac:dyDescent="0.35">
      <c r="A193" s="1">
        <v>45657</v>
      </c>
      <c r="B193" s="3">
        <v>301.89999999999998</v>
      </c>
      <c r="C193" s="1">
        <v>45657</v>
      </c>
      <c r="D193">
        <f t="shared" si="2"/>
        <v>-7.2607579705260038E-3</v>
      </c>
      <c r="E193" s="6">
        <v>-7.2607579705260038E-3</v>
      </c>
    </row>
    <row r="194" spans="1:5" x14ac:dyDescent="0.35">
      <c r="A194" s="1">
        <v>45659</v>
      </c>
      <c r="B194" s="3">
        <v>302.60000000000002</v>
      </c>
      <c r="C194" s="1">
        <v>45659</v>
      </c>
      <c r="D194">
        <f t="shared" si="2"/>
        <v>2.3159646414626671E-3</v>
      </c>
      <c r="E194" s="6">
        <v>2.3159646414626671E-3</v>
      </c>
    </row>
    <row r="195" spans="1:5" x14ac:dyDescent="0.35">
      <c r="A195" s="1">
        <v>45660</v>
      </c>
      <c r="B195" s="3">
        <v>298.89999999999998</v>
      </c>
      <c r="C195" s="1">
        <v>45660</v>
      </c>
      <c r="D195">
        <f t="shared" ref="D195:D255" si="3">LN(B195/B194)</f>
        <v>-1.2302732064363518E-2</v>
      </c>
      <c r="E195" s="6">
        <v>-1.2302732064363518E-2</v>
      </c>
    </row>
    <row r="196" spans="1:5" x14ac:dyDescent="0.35">
      <c r="A196" s="1">
        <v>45663</v>
      </c>
      <c r="B196" s="3">
        <v>296.60000000000002</v>
      </c>
      <c r="C196" s="1">
        <v>45663</v>
      </c>
      <c r="D196">
        <f t="shared" si="3"/>
        <v>-7.7246395860603514E-3</v>
      </c>
      <c r="E196" s="6">
        <v>-7.7246395860603514E-3</v>
      </c>
    </row>
    <row r="197" spans="1:5" x14ac:dyDescent="0.35">
      <c r="A197" s="1">
        <v>45664</v>
      </c>
      <c r="B197" s="3">
        <v>304.5</v>
      </c>
      <c r="C197" s="1">
        <v>45664</v>
      </c>
      <c r="D197">
        <f t="shared" si="3"/>
        <v>2.6286657446119903E-2</v>
      </c>
      <c r="E197" s="6">
        <v>2.6286657446119903E-2</v>
      </c>
    </row>
    <row r="198" spans="1:5" x14ac:dyDescent="0.35">
      <c r="A198" s="1">
        <v>45665</v>
      </c>
      <c r="B198" s="3">
        <v>306.8</v>
      </c>
      <c r="C198" s="1">
        <v>45665</v>
      </c>
      <c r="D198">
        <f t="shared" si="3"/>
        <v>7.5249823431494641E-3</v>
      </c>
      <c r="E198" s="6">
        <v>7.5249823431494641E-3</v>
      </c>
    </row>
    <row r="199" spans="1:5" x14ac:dyDescent="0.35">
      <c r="A199" s="1">
        <v>45666</v>
      </c>
      <c r="B199" s="3">
        <v>312.8</v>
      </c>
      <c r="C199" s="1">
        <v>45666</v>
      </c>
      <c r="D199">
        <f t="shared" si="3"/>
        <v>1.9367939178054794E-2</v>
      </c>
      <c r="E199" s="6">
        <v>1.9367939178054794E-2</v>
      </c>
    </row>
    <row r="200" spans="1:5" x14ac:dyDescent="0.35">
      <c r="A200" s="1">
        <v>45667</v>
      </c>
      <c r="B200" s="3">
        <v>315.89999999999998</v>
      </c>
      <c r="C200" s="1">
        <v>45667</v>
      </c>
      <c r="D200">
        <f t="shared" si="3"/>
        <v>9.861699136883402E-3</v>
      </c>
      <c r="E200" s="6">
        <v>9.861699136883402E-3</v>
      </c>
    </row>
    <row r="201" spans="1:5" x14ac:dyDescent="0.35">
      <c r="A201" s="1">
        <v>45670</v>
      </c>
      <c r="B201" s="3">
        <v>304.60000000000002</v>
      </c>
      <c r="C201" s="1">
        <v>45670</v>
      </c>
      <c r="D201">
        <f t="shared" si="3"/>
        <v>-3.6426267346977986E-2</v>
      </c>
      <c r="E201" s="6">
        <v>-3.6426267346977986E-2</v>
      </c>
    </row>
    <row r="202" spans="1:5" x14ac:dyDescent="0.35">
      <c r="A202" s="1">
        <v>45671</v>
      </c>
      <c r="B202" s="3">
        <v>309.39999999999998</v>
      </c>
      <c r="C202" s="1">
        <v>45671</v>
      </c>
      <c r="D202">
        <f t="shared" si="3"/>
        <v>1.5635497677904245E-2</v>
      </c>
      <c r="E202" s="6">
        <v>1.5635497677904245E-2</v>
      </c>
    </row>
    <row r="203" spans="1:5" x14ac:dyDescent="0.35">
      <c r="A203" s="1">
        <v>45672</v>
      </c>
      <c r="B203" s="3">
        <v>317</v>
      </c>
      <c r="C203" s="1">
        <v>45672</v>
      </c>
      <c r="D203">
        <f t="shared" si="3"/>
        <v>2.4266835738315E-2</v>
      </c>
      <c r="E203" s="6">
        <v>2.4266835738315E-2</v>
      </c>
    </row>
    <row r="204" spans="1:5" x14ac:dyDescent="0.35">
      <c r="A204" s="1">
        <v>45673</v>
      </c>
      <c r="B204" s="3">
        <v>312.60000000000002</v>
      </c>
      <c r="C204" s="1">
        <v>45673</v>
      </c>
      <c r="D204">
        <f t="shared" si="3"/>
        <v>-1.3977355889904269E-2</v>
      </c>
      <c r="E204" s="6">
        <v>-1.3977355889904269E-2</v>
      </c>
    </row>
    <row r="205" spans="1:5" x14ac:dyDescent="0.35">
      <c r="A205" s="1">
        <v>45674</v>
      </c>
      <c r="B205" s="3">
        <v>317.5</v>
      </c>
      <c r="C205" s="1">
        <v>45674</v>
      </c>
      <c r="D205">
        <f t="shared" si="3"/>
        <v>1.5553400345369985E-2</v>
      </c>
      <c r="E205" s="6">
        <v>1.5553400345369985E-2</v>
      </c>
    </row>
    <row r="206" spans="1:5" x14ac:dyDescent="0.35">
      <c r="A206" s="1">
        <v>45677</v>
      </c>
      <c r="B206" s="3">
        <v>322.7</v>
      </c>
      <c r="C206" s="1">
        <v>45677</v>
      </c>
      <c r="D206">
        <f t="shared" si="3"/>
        <v>1.6245280725169658E-2</v>
      </c>
      <c r="E206" s="6">
        <v>1.6245280725169658E-2</v>
      </c>
    </row>
    <row r="207" spans="1:5" x14ac:dyDescent="0.35">
      <c r="A207" s="1">
        <v>45678</v>
      </c>
      <c r="B207" s="3">
        <v>328.5</v>
      </c>
      <c r="C207" s="1">
        <v>45678</v>
      </c>
      <c r="D207">
        <f t="shared" si="3"/>
        <v>1.7813738866749123E-2</v>
      </c>
      <c r="E207" s="6">
        <v>1.7813738866749123E-2</v>
      </c>
    </row>
    <row r="208" spans="1:5" x14ac:dyDescent="0.35">
      <c r="A208" s="1">
        <v>45679</v>
      </c>
      <c r="B208" s="3">
        <v>329.5</v>
      </c>
      <c r="C208" s="1">
        <v>45679</v>
      </c>
      <c r="D208">
        <f t="shared" si="3"/>
        <v>3.0395160178968176E-3</v>
      </c>
      <c r="E208" s="6">
        <v>3.0395160178968176E-3</v>
      </c>
    </row>
    <row r="209" spans="1:5" x14ac:dyDescent="0.35">
      <c r="A209" s="1">
        <v>45680</v>
      </c>
      <c r="B209" s="3">
        <v>331.4</v>
      </c>
      <c r="C209" s="1">
        <v>45680</v>
      </c>
      <c r="D209">
        <f t="shared" si="3"/>
        <v>5.7497510499005767E-3</v>
      </c>
      <c r="E209" s="6">
        <v>5.7497510499005767E-3</v>
      </c>
    </row>
    <row r="210" spans="1:5" x14ac:dyDescent="0.35">
      <c r="A210" s="1">
        <v>45681</v>
      </c>
      <c r="B210" s="3">
        <v>327</v>
      </c>
      <c r="C210" s="1">
        <v>45681</v>
      </c>
      <c r="D210">
        <f t="shared" si="3"/>
        <v>-1.3365934095209111E-2</v>
      </c>
      <c r="E210" s="6">
        <v>-1.3365934095209111E-2</v>
      </c>
    </row>
    <row r="211" spans="1:5" x14ac:dyDescent="0.35">
      <c r="A211" s="1">
        <v>45684</v>
      </c>
      <c r="B211" s="3">
        <v>322.8</v>
      </c>
      <c r="C211" s="1">
        <v>45684</v>
      </c>
      <c r="D211">
        <f t="shared" si="3"/>
        <v>-1.2927234501459604E-2</v>
      </c>
      <c r="E211" s="6">
        <v>-1.2927234501459604E-2</v>
      </c>
    </row>
    <row r="212" spans="1:5" x14ac:dyDescent="0.35">
      <c r="A212" s="1">
        <v>45685</v>
      </c>
      <c r="B212" s="3">
        <v>322.7</v>
      </c>
      <c r="C212" s="1">
        <v>45685</v>
      </c>
      <c r="D212">
        <f t="shared" si="3"/>
        <v>-3.0983733787765878E-4</v>
      </c>
      <c r="E212" s="6">
        <v>-3.0983733787765878E-4</v>
      </c>
    </row>
    <row r="213" spans="1:5" x14ac:dyDescent="0.35">
      <c r="A213" s="1">
        <v>45686</v>
      </c>
      <c r="B213" s="3">
        <v>330.7</v>
      </c>
      <c r="C213" s="1">
        <v>45686</v>
      </c>
      <c r="D213">
        <f t="shared" si="3"/>
        <v>2.4488520929830868E-2</v>
      </c>
      <c r="E213" s="6">
        <v>2.4488520929830868E-2</v>
      </c>
    </row>
    <row r="214" spans="1:5" x14ac:dyDescent="0.35">
      <c r="A214" s="1">
        <v>45687</v>
      </c>
      <c r="B214" s="3">
        <v>334.8</v>
      </c>
      <c r="C214" s="1">
        <v>45687</v>
      </c>
      <c r="D214">
        <f t="shared" si="3"/>
        <v>1.2321718627573192E-2</v>
      </c>
      <c r="E214" s="6">
        <v>1.2321718627573192E-2</v>
      </c>
    </row>
    <row r="215" spans="1:5" x14ac:dyDescent="0.35">
      <c r="A215" s="1">
        <v>45688</v>
      </c>
      <c r="B215" s="3">
        <v>337.9</v>
      </c>
      <c r="C215" s="1">
        <v>45688</v>
      </c>
      <c r="D215">
        <f t="shared" si="3"/>
        <v>9.2166551049238273E-3</v>
      </c>
      <c r="E215" s="6">
        <v>9.2166551049238273E-3</v>
      </c>
    </row>
    <row r="216" spans="1:5" x14ac:dyDescent="0.35">
      <c r="A216" s="1">
        <v>45691</v>
      </c>
      <c r="B216" s="3">
        <v>340.6</v>
      </c>
      <c r="C216" s="1">
        <v>45691</v>
      </c>
      <c r="D216">
        <f t="shared" si="3"/>
        <v>7.9587745083438306E-3</v>
      </c>
      <c r="E216" s="6">
        <v>7.9587745083438306E-3</v>
      </c>
    </row>
    <row r="217" spans="1:5" x14ac:dyDescent="0.35">
      <c r="A217" s="1">
        <v>45692</v>
      </c>
      <c r="B217" s="3">
        <v>347.1</v>
      </c>
      <c r="C217" s="1">
        <v>45692</v>
      </c>
      <c r="D217">
        <f t="shared" si="3"/>
        <v>1.8904154639152654E-2</v>
      </c>
      <c r="E217" s="6">
        <v>1.8904154639152654E-2</v>
      </c>
    </row>
    <row r="218" spans="1:5" x14ac:dyDescent="0.35">
      <c r="A218" s="1">
        <v>45693</v>
      </c>
      <c r="B218" s="3">
        <v>351.7</v>
      </c>
      <c r="C218" s="1">
        <v>45693</v>
      </c>
      <c r="D218">
        <f t="shared" si="3"/>
        <v>1.3165616612195986E-2</v>
      </c>
      <c r="E218" s="6">
        <v>1.3165616612195986E-2</v>
      </c>
    </row>
    <row r="219" spans="1:5" x14ac:dyDescent="0.35">
      <c r="A219" s="1">
        <v>45694</v>
      </c>
      <c r="B219" s="3">
        <v>363.4</v>
      </c>
      <c r="C219" s="1">
        <v>45694</v>
      </c>
      <c r="D219">
        <f t="shared" si="3"/>
        <v>3.2725616482134109E-2</v>
      </c>
      <c r="E219" s="6">
        <v>3.2725616482134109E-2</v>
      </c>
    </row>
    <row r="220" spans="1:5" x14ac:dyDescent="0.35">
      <c r="A220" s="1">
        <v>45695</v>
      </c>
      <c r="B220" s="3">
        <v>366.3</v>
      </c>
      <c r="C220" s="1">
        <v>45695</v>
      </c>
      <c r="D220">
        <f t="shared" si="3"/>
        <v>7.9485138226979956E-3</v>
      </c>
      <c r="E220" s="6">
        <v>7.9485138226979956E-3</v>
      </c>
    </row>
    <row r="221" spans="1:5" x14ac:dyDescent="0.35">
      <c r="A221" s="1">
        <v>45698</v>
      </c>
      <c r="B221" s="3">
        <v>353.4</v>
      </c>
      <c r="C221" s="1">
        <v>45698</v>
      </c>
      <c r="D221">
        <f t="shared" si="3"/>
        <v>-3.5852109899172792E-2</v>
      </c>
      <c r="E221" s="6">
        <v>-3.5852109899172792E-2</v>
      </c>
    </row>
    <row r="222" spans="1:5" x14ac:dyDescent="0.35">
      <c r="A222" s="1">
        <v>45699</v>
      </c>
      <c r="B222" s="3">
        <v>347.5</v>
      </c>
      <c r="C222" s="1">
        <v>45699</v>
      </c>
      <c r="D222">
        <f t="shared" si="3"/>
        <v>-1.6835894880749193E-2</v>
      </c>
      <c r="E222" s="6">
        <v>-1.6835894880749193E-2</v>
      </c>
    </row>
    <row r="223" spans="1:5" x14ac:dyDescent="0.35">
      <c r="A223" s="1">
        <v>45700</v>
      </c>
      <c r="B223" s="3">
        <v>349.1</v>
      </c>
      <c r="C223" s="1">
        <v>45700</v>
      </c>
      <c r="D223">
        <f t="shared" si="3"/>
        <v>4.593749106143569E-3</v>
      </c>
      <c r="E223" s="6">
        <v>4.593749106143569E-3</v>
      </c>
    </row>
    <row r="224" spans="1:5" x14ac:dyDescent="0.35">
      <c r="A224" s="1">
        <v>45701</v>
      </c>
      <c r="B224" s="3">
        <v>347.4</v>
      </c>
      <c r="C224" s="1">
        <v>45701</v>
      </c>
      <c r="D224">
        <f t="shared" si="3"/>
        <v>-4.8815603039859632E-3</v>
      </c>
      <c r="E224" s="6">
        <v>-4.8815603039859632E-3</v>
      </c>
    </row>
    <row r="225" spans="1:5" x14ac:dyDescent="0.35">
      <c r="A225" s="1">
        <v>45702</v>
      </c>
      <c r="B225" s="3">
        <v>338.5</v>
      </c>
      <c r="C225" s="1">
        <v>45702</v>
      </c>
      <c r="D225">
        <f t="shared" si="3"/>
        <v>-2.5952761454674844E-2</v>
      </c>
      <c r="E225" s="6">
        <v>-2.5952761454674844E-2</v>
      </c>
    </row>
    <row r="226" spans="1:5" x14ac:dyDescent="0.35">
      <c r="A226" s="1">
        <v>45705</v>
      </c>
      <c r="B226" s="3">
        <v>336.1</v>
      </c>
      <c r="C226" s="1">
        <v>45705</v>
      </c>
      <c r="D226">
        <f t="shared" si="3"/>
        <v>-7.1153576212696678E-3</v>
      </c>
      <c r="E226" s="6">
        <v>-7.1153576212696678E-3</v>
      </c>
    </row>
    <row r="227" spans="1:5" x14ac:dyDescent="0.35">
      <c r="A227" s="1">
        <v>45706</v>
      </c>
      <c r="B227" s="3">
        <v>336.8</v>
      </c>
      <c r="C227" s="1">
        <v>45706</v>
      </c>
      <c r="D227">
        <f t="shared" si="3"/>
        <v>2.080547637111557E-3</v>
      </c>
      <c r="E227" s="6">
        <v>2.080547637111557E-3</v>
      </c>
    </row>
    <row r="228" spans="1:5" x14ac:dyDescent="0.35">
      <c r="A228" s="1">
        <v>45707</v>
      </c>
      <c r="B228" s="3">
        <v>326.7</v>
      </c>
      <c r="C228" s="1">
        <v>45707</v>
      </c>
      <c r="D228">
        <f t="shared" si="3"/>
        <v>-3.0446963761147201E-2</v>
      </c>
      <c r="E228" s="6">
        <v>-3.0446963761147201E-2</v>
      </c>
    </row>
    <row r="229" spans="1:5" x14ac:dyDescent="0.35">
      <c r="A229" s="1">
        <v>45708</v>
      </c>
      <c r="B229" s="3">
        <v>329.9</v>
      </c>
      <c r="C229" s="1">
        <v>45708</v>
      </c>
      <c r="D229">
        <f t="shared" si="3"/>
        <v>9.7472596275112369E-3</v>
      </c>
      <c r="E229" s="6">
        <v>9.7472596275112369E-3</v>
      </c>
    </row>
    <row r="230" spans="1:5" x14ac:dyDescent="0.35">
      <c r="A230" s="1">
        <v>45709</v>
      </c>
      <c r="B230" s="3">
        <v>326</v>
      </c>
      <c r="C230" s="1">
        <v>45709</v>
      </c>
      <c r="D230">
        <f t="shared" si="3"/>
        <v>-1.1892196867828012E-2</v>
      </c>
      <c r="E230" s="6">
        <v>-1.1892196867828012E-2</v>
      </c>
    </row>
    <row r="231" spans="1:5" x14ac:dyDescent="0.35">
      <c r="A231" s="1">
        <v>45712</v>
      </c>
      <c r="B231" s="3">
        <v>326.3</v>
      </c>
      <c r="C231" s="1">
        <v>45712</v>
      </c>
      <c r="D231">
        <f t="shared" si="3"/>
        <v>9.1982223256740039E-4</v>
      </c>
      <c r="E231" s="6">
        <v>9.1982223256740039E-4</v>
      </c>
    </row>
    <row r="232" spans="1:5" x14ac:dyDescent="0.35">
      <c r="A232" s="1">
        <v>45713</v>
      </c>
      <c r="B232" s="3">
        <v>321.2</v>
      </c>
      <c r="C232" s="1">
        <v>45713</v>
      </c>
      <c r="D232">
        <f t="shared" si="3"/>
        <v>-1.575322152666837E-2</v>
      </c>
      <c r="E232" s="6">
        <v>-1.575322152666837E-2</v>
      </c>
    </row>
    <row r="233" spans="1:5" x14ac:dyDescent="0.35">
      <c r="A233" s="1">
        <v>45714</v>
      </c>
      <c r="B233" s="3">
        <v>327.2</v>
      </c>
      <c r="C233" s="1">
        <v>45714</v>
      </c>
      <c r="D233">
        <f t="shared" si="3"/>
        <v>1.8507622655985455E-2</v>
      </c>
      <c r="E233" s="6">
        <v>1.8507622655985455E-2</v>
      </c>
    </row>
    <row r="234" spans="1:5" x14ac:dyDescent="0.35">
      <c r="A234" s="1">
        <v>45715</v>
      </c>
      <c r="B234" s="3">
        <v>338.7</v>
      </c>
      <c r="C234" s="1">
        <v>45715</v>
      </c>
      <c r="D234">
        <f t="shared" si="3"/>
        <v>3.454315509513408E-2</v>
      </c>
      <c r="E234" s="6">
        <v>3.454315509513408E-2</v>
      </c>
    </row>
    <row r="235" spans="1:5" x14ac:dyDescent="0.35">
      <c r="A235" s="1">
        <v>45716</v>
      </c>
      <c r="B235" s="3">
        <v>352.3</v>
      </c>
      <c r="C235" s="1">
        <v>45716</v>
      </c>
      <c r="D235">
        <f t="shared" si="3"/>
        <v>3.9368325523465905E-2</v>
      </c>
      <c r="E235" s="6">
        <v>3.9368325523465905E-2</v>
      </c>
    </row>
    <row r="236" spans="1:5" x14ac:dyDescent="0.35">
      <c r="A236" s="1">
        <v>45719</v>
      </c>
      <c r="B236" s="3">
        <v>345.2</v>
      </c>
      <c r="C236" s="1">
        <v>45719</v>
      </c>
      <c r="D236">
        <f t="shared" si="3"/>
        <v>-2.035912613791916E-2</v>
      </c>
      <c r="E236" s="6">
        <v>-2.035912613791916E-2</v>
      </c>
    </row>
    <row r="237" spans="1:5" x14ac:dyDescent="0.35">
      <c r="A237" s="1">
        <v>45720</v>
      </c>
      <c r="B237" s="3">
        <v>319.2</v>
      </c>
      <c r="C237" s="1">
        <v>45720</v>
      </c>
      <c r="D237">
        <f t="shared" si="3"/>
        <v>-7.8306093633619178E-2</v>
      </c>
      <c r="E237" s="6">
        <v>-7.8306093633619178E-2</v>
      </c>
    </row>
    <row r="238" spans="1:5" x14ac:dyDescent="0.35">
      <c r="A238" s="1">
        <v>45721</v>
      </c>
      <c r="B238" s="3">
        <v>327.3</v>
      </c>
      <c r="C238" s="1">
        <v>45721</v>
      </c>
      <c r="D238">
        <f t="shared" si="3"/>
        <v>2.5059315931481117E-2</v>
      </c>
      <c r="E238" s="6">
        <v>2.5059315931481117E-2</v>
      </c>
    </row>
    <row r="239" spans="1:5" x14ac:dyDescent="0.35">
      <c r="A239" s="1">
        <v>45722</v>
      </c>
      <c r="B239" s="3">
        <v>324</v>
      </c>
      <c r="C239" s="1">
        <v>45722</v>
      </c>
      <c r="D239">
        <f t="shared" si="3"/>
        <v>-1.0133665714805428E-2</v>
      </c>
      <c r="E239" s="6">
        <v>-1.0133665714805428E-2</v>
      </c>
    </row>
    <row r="240" spans="1:5" x14ac:dyDescent="0.35">
      <c r="A240" s="1">
        <v>45723</v>
      </c>
      <c r="B240" s="3">
        <v>318.39999999999998</v>
      </c>
      <c r="C240" s="1">
        <v>45723</v>
      </c>
      <c r="D240">
        <f t="shared" si="3"/>
        <v>-1.7435061822101534E-2</v>
      </c>
      <c r="E240" s="6">
        <v>-1.7435061822101534E-2</v>
      </c>
    </row>
    <row r="241" spans="1:5" x14ac:dyDescent="0.35">
      <c r="A241" s="1">
        <v>45726</v>
      </c>
      <c r="B241" s="3">
        <v>310.5</v>
      </c>
      <c r="C241" s="1">
        <v>45726</v>
      </c>
      <c r="D241">
        <f t="shared" si="3"/>
        <v>-2.5124552596694383E-2</v>
      </c>
      <c r="E241" s="6">
        <v>-2.5124552596694383E-2</v>
      </c>
    </row>
    <row r="242" spans="1:5" x14ac:dyDescent="0.35">
      <c r="A242" s="1">
        <v>45727</v>
      </c>
      <c r="B242" s="3">
        <v>291.5</v>
      </c>
      <c r="C242" s="1">
        <v>45727</v>
      </c>
      <c r="D242">
        <f t="shared" si="3"/>
        <v>-6.3143895582986442E-2</v>
      </c>
      <c r="E242" s="6">
        <v>-6.3143895582986442E-2</v>
      </c>
    </row>
    <row r="243" spans="1:5" x14ac:dyDescent="0.35">
      <c r="A243" s="1">
        <v>45728</v>
      </c>
      <c r="B243" s="3">
        <v>277.60000000000002</v>
      </c>
      <c r="C243" s="1">
        <v>45728</v>
      </c>
      <c r="D243">
        <f t="shared" si="3"/>
        <v>-4.8858777157897527E-2</v>
      </c>
      <c r="E243" s="6">
        <v>-4.8858777157897527E-2</v>
      </c>
    </row>
    <row r="244" spans="1:5" x14ac:dyDescent="0.35">
      <c r="A244" s="1">
        <v>45729</v>
      </c>
      <c r="B244" s="3">
        <v>276.10000000000002</v>
      </c>
      <c r="C244" s="1">
        <v>45729</v>
      </c>
      <c r="D244">
        <f t="shared" si="3"/>
        <v>-5.4181096965407018E-3</v>
      </c>
      <c r="E244" s="6">
        <v>-5.4181096965407018E-3</v>
      </c>
    </row>
    <row r="245" spans="1:5" x14ac:dyDescent="0.35">
      <c r="A245" s="1">
        <v>45730</v>
      </c>
      <c r="B245" s="3">
        <v>283.2</v>
      </c>
      <c r="C245" s="1">
        <v>45730</v>
      </c>
      <c r="D245">
        <f t="shared" si="3"/>
        <v>2.5390242883455927E-2</v>
      </c>
      <c r="E245" s="6">
        <v>2.5390242883455927E-2</v>
      </c>
    </row>
    <row r="246" spans="1:5" x14ac:dyDescent="0.35">
      <c r="A246" s="1">
        <v>45733</v>
      </c>
      <c r="B246" s="3">
        <v>289</v>
      </c>
      <c r="C246" s="1">
        <v>45733</v>
      </c>
      <c r="D246">
        <f t="shared" si="3"/>
        <v>2.0273326292867593E-2</v>
      </c>
      <c r="E246" s="6">
        <v>2.0273326292867593E-2</v>
      </c>
    </row>
    <row r="247" spans="1:5" x14ac:dyDescent="0.35">
      <c r="A247" s="1">
        <v>45734</v>
      </c>
      <c r="B247" s="3">
        <v>293.8</v>
      </c>
      <c r="C247" s="1">
        <v>45734</v>
      </c>
      <c r="D247">
        <f t="shared" si="3"/>
        <v>1.6472575627344801E-2</v>
      </c>
      <c r="E247" s="6">
        <v>1.6472575627344801E-2</v>
      </c>
    </row>
    <row r="248" spans="1:5" x14ac:dyDescent="0.35">
      <c r="A248" s="1">
        <v>45735</v>
      </c>
      <c r="B248" s="3">
        <v>297.2</v>
      </c>
      <c r="C248" s="1">
        <v>45735</v>
      </c>
      <c r="D248">
        <f t="shared" si="3"/>
        <v>1.1506049103827137E-2</v>
      </c>
      <c r="E248" s="6">
        <v>1.1506049103827137E-2</v>
      </c>
    </row>
    <row r="249" spans="1:5" x14ac:dyDescent="0.35">
      <c r="A249" s="1">
        <v>45736</v>
      </c>
      <c r="B249" s="3">
        <v>290.60000000000002</v>
      </c>
      <c r="C249" s="1">
        <v>45736</v>
      </c>
      <c r="D249">
        <f t="shared" si="3"/>
        <v>-2.2457561707421442E-2</v>
      </c>
      <c r="E249" s="6">
        <v>-2.2457561707421442E-2</v>
      </c>
    </row>
    <row r="250" spans="1:5" x14ac:dyDescent="0.35">
      <c r="A250" s="1">
        <v>45737</v>
      </c>
      <c r="B250" s="3">
        <v>285.2</v>
      </c>
      <c r="C250" s="1">
        <v>45737</v>
      </c>
      <c r="D250">
        <f t="shared" si="3"/>
        <v>-1.8757062596041756E-2</v>
      </c>
      <c r="E250" s="6">
        <v>-1.8757062596041756E-2</v>
      </c>
    </row>
    <row r="251" spans="1:5" x14ac:dyDescent="0.35">
      <c r="A251" s="1">
        <v>45740</v>
      </c>
      <c r="B251" s="3">
        <v>288</v>
      </c>
      <c r="C251" s="1">
        <v>45740</v>
      </c>
      <c r="D251">
        <f t="shared" si="3"/>
        <v>9.7697915958050302E-3</v>
      </c>
      <c r="E251" s="6">
        <v>9.7697915958050302E-3</v>
      </c>
    </row>
    <row r="252" spans="1:5" x14ac:dyDescent="0.35">
      <c r="A252" s="1">
        <v>45741</v>
      </c>
      <c r="B252" s="3">
        <v>296.60000000000002</v>
      </c>
      <c r="C252" s="1">
        <v>45741</v>
      </c>
      <c r="D252">
        <f t="shared" si="3"/>
        <v>2.9423949567885795E-2</v>
      </c>
      <c r="E252" s="6">
        <v>2.9423949567885795E-2</v>
      </c>
    </row>
    <row r="253" spans="1:5" x14ac:dyDescent="0.35">
      <c r="A253" s="1">
        <v>45742</v>
      </c>
      <c r="B253" s="3">
        <v>295.60000000000002</v>
      </c>
      <c r="C253" s="1">
        <v>45742</v>
      </c>
      <c r="D253">
        <f t="shared" si="3"/>
        <v>-3.377240629785045E-3</v>
      </c>
      <c r="E253" s="6">
        <v>-3.377240629785045E-3</v>
      </c>
    </row>
    <row r="254" spans="1:5" x14ac:dyDescent="0.35">
      <c r="A254" s="1">
        <v>45743</v>
      </c>
      <c r="B254" s="3">
        <v>290.8</v>
      </c>
      <c r="C254" s="1">
        <v>45743</v>
      </c>
      <c r="D254">
        <f t="shared" si="3"/>
        <v>-1.63714434146825E-2</v>
      </c>
      <c r="E254" s="6">
        <v>-1.63714434146825E-2</v>
      </c>
    </row>
    <row r="255" spans="1:5" x14ac:dyDescent="0.35">
      <c r="A255" s="1">
        <v>45744</v>
      </c>
      <c r="B255" s="3">
        <v>279.3</v>
      </c>
      <c r="C255" s="1">
        <v>45744</v>
      </c>
      <c r="D255">
        <f t="shared" si="3"/>
        <v>-4.0349272708233172E-2</v>
      </c>
      <c r="E255" s="6">
        <v>-4.0349272708233172E-2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3480-D8C8-4134-BA97-9800E4518611}">
  <dimension ref="A1:C256"/>
  <sheetViews>
    <sheetView workbookViewId="0">
      <selection activeCell="D87" sqref="D87"/>
    </sheetView>
  </sheetViews>
  <sheetFormatPr defaultRowHeight="14.5" x14ac:dyDescent="0.35"/>
  <cols>
    <col min="1" max="1" width="10.1796875" bestFit="1" customWidth="1"/>
    <col min="2" max="2" width="9" style="3"/>
  </cols>
  <sheetData>
    <row r="1" spans="1:3" ht="16" x14ac:dyDescent="0.4">
      <c r="A1" s="2" t="s">
        <v>0</v>
      </c>
      <c r="B1" s="2" t="s">
        <v>1</v>
      </c>
    </row>
    <row r="2" spans="1:3" x14ac:dyDescent="0.35">
      <c r="A2" s="7">
        <v>43131</v>
      </c>
      <c r="B2" s="3">
        <v>7533.55</v>
      </c>
    </row>
    <row r="3" spans="1:3" x14ac:dyDescent="0.35">
      <c r="A3" s="1">
        <v>43159</v>
      </c>
      <c r="B3" s="3">
        <v>7231.91</v>
      </c>
      <c r="C3">
        <f>LN(B3/B2)</f>
        <v>-4.0863199936311982E-2</v>
      </c>
    </row>
    <row r="4" spans="1:3" x14ac:dyDescent="0.35">
      <c r="A4" s="1">
        <v>43189</v>
      </c>
      <c r="B4" s="3">
        <v>7056.61</v>
      </c>
      <c r="C4">
        <f t="shared" ref="C4:C67" si="0">LN(B4/B3)</f>
        <v>-2.4538412107212068E-2</v>
      </c>
    </row>
    <row r="5" spans="1:3" x14ac:dyDescent="0.35">
      <c r="A5" s="1">
        <v>43220</v>
      </c>
      <c r="B5" s="3">
        <v>7509.3</v>
      </c>
      <c r="C5">
        <f t="shared" si="0"/>
        <v>6.2177486162253728E-2</v>
      </c>
    </row>
    <row r="6" spans="1:3" x14ac:dyDescent="0.35">
      <c r="A6" s="1">
        <v>43251</v>
      </c>
      <c r="B6" s="3">
        <v>7678.2</v>
      </c>
      <c r="C6">
        <f t="shared" si="0"/>
        <v>2.2242892312252526E-2</v>
      </c>
    </row>
    <row r="7" spans="1:3" x14ac:dyDescent="0.35">
      <c r="A7" s="1">
        <v>43280</v>
      </c>
      <c r="B7" s="3">
        <v>7636.93</v>
      </c>
      <c r="C7">
        <f t="shared" si="0"/>
        <v>-5.3894547280696316E-3</v>
      </c>
    </row>
    <row r="8" spans="1:3" x14ac:dyDescent="0.35">
      <c r="A8" s="1">
        <v>43312</v>
      </c>
      <c r="B8" s="3">
        <v>7748.76</v>
      </c>
      <c r="C8">
        <f t="shared" si="0"/>
        <v>1.4537140602491587E-2</v>
      </c>
    </row>
    <row r="9" spans="1:3" x14ac:dyDescent="0.35">
      <c r="A9" s="1">
        <v>43343</v>
      </c>
      <c r="B9" s="3">
        <v>7432.42</v>
      </c>
      <c r="C9">
        <f t="shared" si="0"/>
        <v>-4.1681318270215074E-2</v>
      </c>
    </row>
    <row r="10" spans="1:3" x14ac:dyDescent="0.35">
      <c r="A10" s="1">
        <v>43371</v>
      </c>
      <c r="B10" s="3">
        <v>7510.2</v>
      </c>
      <c r="C10">
        <f t="shared" si="0"/>
        <v>1.0410584286220579E-2</v>
      </c>
    </row>
    <row r="11" spans="1:3" x14ac:dyDescent="0.35">
      <c r="A11" s="1">
        <v>43404</v>
      </c>
      <c r="B11" s="3">
        <v>7128.1</v>
      </c>
      <c r="C11">
        <f t="shared" si="0"/>
        <v>-5.221737732909968E-2</v>
      </c>
    </row>
    <row r="12" spans="1:3" x14ac:dyDescent="0.35">
      <c r="A12" s="1">
        <v>43434</v>
      </c>
      <c r="B12" s="3">
        <v>6980.24</v>
      </c>
      <c r="C12">
        <f t="shared" si="0"/>
        <v>-2.0961419113474846E-2</v>
      </c>
    </row>
    <row r="13" spans="1:3" x14ac:dyDescent="0.35">
      <c r="A13" s="1">
        <v>43465</v>
      </c>
      <c r="B13" s="3">
        <v>6728.13</v>
      </c>
      <c r="C13">
        <f t="shared" si="0"/>
        <v>-3.6786055417912189E-2</v>
      </c>
    </row>
    <row r="14" spans="1:3" x14ac:dyDescent="0.35">
      <c r="A14" s="1">
        <v>43496</v>
      </c>
      <c r="B14" s="3">
        <v>6968.85</v>
      </c>
      <c r="C14">
        <f t="shared" si="0"/>
        <v>3.5152973613810992E-2</v>
      </c>
    </row>
    <row r="15" spans="1:3" x14ac:dyDescent="0.35">
      <c r="A15" s="1">
        <v>43524</v>
      </c>
      <c r="B15" s="3">
        <v>7074.73</v>
      </c>
      <c r="C15">
        <f t="shared" si="0"/>
        <v>1.5079061923703369E-2</v>
      </c>
    </row>
    <row r="16" spans="1:3" x14ac:dyDescent="0.35">
      <c r="A16" s="1">
        <v>43553</v>
      </c>
      <c r="B16" s="3">
        <v>7279.19</v>
      </c>
      <c r="C16">
        <f t="shared" si="0"/>
        <v>2.8490312025138895E-2</v>
      </c>
    </row>
    <row r="17" spans="1:3" x14ac:dyDescent="0.35">
      <c r="A17" s="1">
        <v>43585</v>
      </c>
      <c r="B17" s="3">
        <v>7418.22</v>
      </c>
      <c r="C17">
        <f t="shared" si="0"/>
        <v>1.8919543935206087E-2</v>
      </c>
    </row>
    <row r="18" spans="1:3" x14ac:dyDescent="0.35">
      <c r="A18" s="1">
        <v>43616</v>
      </c>
      <c r="B18" s="3">
        <v>7161.71</v>
      </c>
      <c r="C18">
        <f t="shared" si="0"/>
        <v>-3.5190356943655562E-2</v>
      </c>
    </row>
    <row r="19" spans="1:3" x14ac:dyDescent="0.35">
      <c r="A19" s="1">
        <v>43644</v>
      </c>
      <c r="B19" s="3">
        <v>7425.63</v>
      </c>
      <c r="C19">
        <f t="shared" si="0"/>
        <v>3.6188750300569991E-2</v>
      </c>
    </row>
    <row r="20" spans="1:3" x14ac:dyDescent="0.35">
      <c r="A20" s="1">
        <v>43677</v>
      </c>
      <c r="B20" s="3">
        <v>7586.78</v>
      </c>
      <c r="C20">
        <f t="shared" si="0"/>
        <v>2.14697293928361E-2</v>
      </c>
    </row>
    <row r="21" spans="1:3" x14ac:dyDescent="0.35">
      <c r="A21" s="1">
        <v>43707</v>
      </c>
      <c r="B21" s="3">
        <v>7207.18</v>
      </c>
      <c r="C21">
        <f t="shared" si="0"/>
        <v>-5.1329507618550867E-2</v>
      </c>
    </row>
    <row r="22" spans="1:3" x14ac:dyDescent="0.35">
      <c r="A22" s="1">
        <v>43738</v>
      </c>
      <c r="B22" s="3">
        <v>7408.21</v>
      </c>
      <c r="C22">
        <f t="shared" si="0"/>
        <v>2.7511093325802372E-2</v>
      </c>
    </row>
    <row r="23" spans="1:3" x14ac:dyDescent="0.35">
      <c r="A23" s="1">
        <v>43769</v>
      </c>
      <c r="B23" s="3">
        <v>7248.38</v>
      </c>
      <c r="C23">
        <f t="shared" si="0"/>
        <v>-2.1810849051834415E-2</v>
      </c>
    </row>
    <row r="24" spans="1:3" x14ac:dyDescent="0.35">
      <c r="A24" s="1">
        <v>43798</v>
      </c>
      <c r="B24" s="3">
        <v>7346.53</v>
      </c>
      <c r="C24">
        <f t="shared" si="0"/>
        <v>1.345009728030378E-2</v>
      </c>
    </row>
    <row r="25" spans="1:3" x14ac:dyDescent="0.35">
      <c r="A25" s="1">
        <v>43830</v>
      </c>
      <c r="B25" s="3">
        <v>7542.44</v>
      </c>
      <c r="C25">
        <f t="shared" si="0"/>
        <v>2.6317644194590782E-2</v>
      </c>
    </row>
    <row r="26" spans="1:3" x14ac:dyDescent="0.35">
      <c r="A26" s="1">
        <v>43861</v>
      </c>
      <c r="B26" s="3">
        <v>7286.01</v>
      </c>
      <c r="C26">
        <f t="shared" si="0"/>
        <v>-3.4589666016703914E-2</v>
      </c>
    </row>
    <row r="27" spans="1:3" x14ac:dyDescent="0.35">
      <c r="A27" s="1">
        <v>43889</v>
      </c>
      <c r="B27" s="3">
        <v>6580.61</v>
      </c>
      <c r="C27">
        <f t="shared" si="0"/>
        <v>-0.10182862487308596</v>
      </c>
    </row>
    <row r="28" spans="1:3" x14ac:dyDescent="0.35">
      <c r="A28" s="1">
        <v>43921</v>
      </c>
      <c r="B28" s="3">
        <v>5671.96</v>
      </c>
      <c r="C28">
        <f t="shared" si="0"/>
        <v>-0.14859270918875875</v>
      </c>
    </row>
    <row r="29" spans="1:3" x14ac:dyDescent="0.35">
      <c r="A29" s="1">
        <v>43951</v>
      </c>
      <c r="B29" s="3">
        <v>5901.21</v>
      </c>
      <c r="C29">
        <f t="shared" si="0"/>
        <v>3.9622677611652925E-2</v>
      </c>
    </row>
    <row r="30" spans="1:3" x14ac:dyDescent="0.35">
      <c r="A30" s="1">
        <v>43980</v>
      </c>
      <c r="B30" s="3">
        <v>6076.6</v>
      </c>
      <c r="C30">
        <f t="shared" si="0"/>
        <v>2.9287914404802801E-2</v>
      </c>
    </row>
    <row r="31" spans="1:3" x14ac:dyDescent="0.35">
      <c r="A31" s="1">
        <v>44012</v>
      </c>
      <c r="B31" s="3">
        <v>6169.74</v>
      </c>
      <c r="C31">
        <f t="shared" si="0"/>
        <v>1.5211368610053179E-2</v>
      </c>
    </row>
    <row r="32" spans="1:3" x14ac:dyDescent="0.35">
      <c r="A32" s="1">
        <v>44043</v>
      </c>
      <c r="B32" s="3">
        <v>5897.76</v>
      </c>
      <c r="C32">
        <f t="shared" si="0"/>
        <v>-4.5084079840057141E-2</v>
      </c>
    </row>
    <row r="33" spans="1:3" x14ac:dyDescent="0.35">
      <c r="A33" s="1">
        <v>44074</v>
      </c>
      <c r="B33" s="3">
        <v>5963.57</v>
      </c>
      <c r="C33">
        <f t="shared" si="0"/>
        <v>1.1096677235741354E-2</v>
      </c>
    </row>
    <row r="34" spans="1:3" x14ac:dyDescent="0.35">
      <c r="A34" s="1">
        <v>44104</v>
      </c>
      <c r="B34" s="3">
        <v>5866.1</v>
      </c>
      <c r="C34">
        <f t="shared" si="0"/>
        <v>-1.6479277239271829E-2</v>
      </c>
    </row>
    <row r="35" spans="1:3" x14ac:dyDescent="0.35">
      <c r="A35" s="1">
        <v>44134</v>
      </c>
      <c r="B35" s="3">
        <v>5577.27</v>
      </c>
      <c r="C35">
        <f t="shared" si="0"/>
        <v>-5.049060844082788E-2</v>
      </c>
    </row>
    <row r="36" spans="1:3" x14ac:dyDescent="0.35">
      <c r="A36" s="1">
        <v>44165</v>
      </c>
      <c r="B36" s="3">
        <v>6266.19</v>
      </c>
      <c r="C36">
        <f t="shared" si="0"/>
        <v>0.11646910508413129</v>
      </c>
    </row>
    <row r="37" spans="1:3" x14ac:dyDescent="0.35">
      <c r="A37" s="1">
        <v>44196</v>
      </c>
      <c r="B37" s="3">
        <v>6460.52</v>
      </c>
      <c r="C37">
        <f t="shared" si="0"/>
        <v>3.0541295465963743E-2</v>
      </c>
    </row>
    <row r="38" spans="1:3" x14ac:dyDescent="0.35">
      <c r="A38" s="1">
        <v>44225</v>
      </c>
      <c r="B38" s="3">
        <v>6407.46</v>
      </c>
      <c r="C38">
        <f t="shared" si="0"/>
        <v>-8.2468733587211501E-3</v>
      </c>
    </row>
    <row r="39" spans="1:3" x14ac:dyDescent="0.35">
      <c r="A39" s="1">
        <v>44253</v>
      </c>
      <c r="B39" s="3">
        <v>6483.43</v>
      </c>
      <c r="C39">
        <f t="shared" si="0"/>
        <v>1.1786754758650007E-2</v>
      </c>
    </row>
    <row r="40" spans="1:3" x14ac:dyDescent="0.35">
      <c r="A40" s="1">
        <v>44286</v>
      </c>
      <c r="B40" s="3">
        <v>6713.63</v>
      </c>
      <c r="C40">
        <f t="shared" si="0"/>
        <v>3.4890097000371274E-2</v>
      </c>
    </row>
    <row r="41" spans="1:3" x14ac:dyDescent="0.35">
      <c r="A41" s="1">
        <v>44316</v>
      </c>
      <c r="B41" s="3">
        <v>6969.81</v>
      </c>
      <c r="C41">
        <f t="shared" si="0"/>
        <v>3.7448176405248536E-2</v>
      </c>
    </row>
    <row r="42" spans="1:3" x14ac:dyDescent="0.35">
      <c r="A42" s="1">
        <v>44347</v>
      </c>
      <c r="B42" s="3">
        <v>7022.61</v>
      </c>
      <c r="C42">
        <f t="shared" si="0"/>
        <v>7.5469790944087175E-3</v>
      </c>
    </row>
    <row r="43" spans="1:3" x14ac:dyDescent="0.35">
      <c r="A43" s="1">
        <v>44377</v>
      </c>
      <c r="B43" s="3">
        <v>7037.47</v>
      </c>
      <c r="C43">
        <f t="shared" si="0"/>
        <v>2.1137867683528257E-3</v>
      </c>
    </row>
    <row r="44" spans="1:3" x14ac:dyDescent="0.35">
      <c r="A44" s="1">
        <v>44407</v>
      </c>
      <c r="B44" s="3">
        <v>7032.3</v>
      </c>
      <c r="C44">
        <f t="shared" si="0"/>
        <v>-7.3490899036577424E-4</v>
      </c>
    </row>
    <row r="45" spans="1:3" x14ac:dyDescent="0.35">
      <c r="A45" s="1">
        <v>44439</v>
      </c>
      <c r="B45" s="3">
        <v>7119.7</v>
      </c>
      <c r="C45">
        <f t="shared" si="0"/>
        <v>1.2351768115812047E-2</v>
      </c>
    </row>
    <row r="46" spans="1:3" x14ac:dyDescent="0.35">
      <c r="A46" s="1">
        <v>44469</v>
      </c>
      <c r="B46" s="3">
        <v>7086.42</v>
      </c>
      <c r="C46">
        <f t="shared" si="0"/>
        <v>-4.6853132143941205E-3</v>
      </c>
    </row>
    <row r="47" spans="1:3" x14ac:dyDescent="0.35">
      <c r="A47" s="1">
        <v>44498</v>
      </c>
      <c r="B47" s="3">
        <v>7237.57</v>
      </c>
      <c r="C47">
        <f t="shared" si="0"/>
        <v>2.1105238210022793E-2</v>
      </c>
    </row>
    <row r="48" spans="1:3" x14ac:dyDescent="0.35">
      <c r="A48" s="1">
        <v>44530</v>
      </c>
      <c r="B48" s="3">
        <v>7059.45</v>
      </c>
      <c r="C48">
        <f t="shared" si="0"/>
        <v>-2.4918369912573783E-2</v>
      </c>
    </row>
    <row r="49" spans="1:3" x14ac:dyDescent="0.35">
      <c r="A49" s="1">
        <v>44561</v>
      </c>
      <c r="B49" s="3">
        <v>7384.54</v>
      </c>
      <c r="C49">
        <f t="shared" si="0"/>
        <v>4.5021480833079067E-2</v>
      </c>
    </row>
    <row r="50" spans="1:3" x14ac:dyDescent="0.35">
      <c r="A50" s="1">
        <v>44592</v>
      </c>
      <c r="B50" s="3">
        <v>7464.37</v>
      </c>
      <c r="C50">
        <f t="shared" si="0"/>
        <v>1.0752407971022259E-2</v>
      </c>
    </row>
    <row r="51" spans="1:3" x14ac:dyDescent="0.35">
      <c r="A51" s="1">
        <v>44620</v>
      </c>
      <c r="B51" s="3">
        <v>7458.25</v>
      </c>
      <c r="C51">
        <f t="shared" si="0"/>
        <v>-8.2023134585175168E-4</v>
      </c>
    </row>
    <row r="52" spans="1:3" x14ac:dyDescent="0.35">
      <c r="A52" s="1">
        <v>44651</v>
      </c>
      <c r="B52" s="3">
        <v>7515.68</v>
      </c>
      <c r="C52">
        <f t="shared" si="0"/>
        <v>7.6707025605989767E-3</v>
      </c>
    </row>
    <row r="53" spans="1:3" x14ac:dyDescent="0.35">
      <c r="A53" s="1">
        <v>44680</v>
      </c>
      <c r="B53" s="3">
        <v>7544.55</v>
      </c>
      <c r="C53">
        <f t="shared" si="0"/>
        <v>3.8339434874010538E-3</v>
      </c>
    </row>
    <row r="54" spans="1:3" x14ac:dyDescent="0.35">
      <c r="A54" s="1">
        <v>44712</v>
      </c>
      <c r="B54" s="3">
        <v>7607.66</v>
      </c>
      <c r="C54">
        <f t="shared" si="0"/>
        <v>8.330186150228713E-3</v>
      </c>
    </row>
    <row r="55" spans="1:3" x14ac:dyDescent="0.35">
      <c r="A55" s="1">
        <v>44742</v>
      </c>
      <c r="B55" s="3">
        <v>7169.28</v>
      </c>
      <c r="C55">
        <f t="shared" si="0"/>
        <v>-5.9350403285038968E-2</v>
      </c>
    </row>
    <row r="56" spans="1:3" x14ac:dyDescent="0.35">
      <c r="A56" s="1">
        <v>44771</v>
      </c>
      <c r="B56" s="3">
        <v>7423.43</v>
      </c>
      <c r="C56">
        <f t="shared" si="0"/>
        <v>3.4835983359854224E-2</v>
      </c>
    </row>
    <row r="57" spans="1:3" x14ac:dyDescent="0.35">
      <c r="A57" s="1">
        <v>44804</v>
      </c>
      <c r="B57" s="3">
        <v>7284.15</v>
      </c>
      <c r="C57">
        <f t="shared" si="0"/>
        <v>-1.8940459785023501E-2</v>
      </c>
    </row>
    <row r="58" spans="1:3" x14ac:dyDescent="0.35">
      <c r="A58" s="1">
        <v>44834</v>
      </c>
      <c r="B58" s="3">
        <v>6893.81</v>
      </c>
      <c r="C58">
        <f t="shared" si="0"/>
        <v>-5.5076847216440253E-2</v>
      </c>
    </row>
    <row r="59" spans="1:3" x14ac:dyDescent="0.35">
      <c r="A59" s="1">
        <v>44865</v>
      </c>
      <c r="B59" s="3">
        <v>7094.53</v>
      </c>
      <c r="C59">
        <f t="shared" si="0"/>
        <v>2.8700157066489117E-2</v>
      </c>
    </row>
    <row r="60" spans="1:3" x14ac:dyDescent="0.35">
      <c r="A60" s="1">
        <v>44895</v>
      </c>
      <c r="B60" s="3">
        <v>7573.05</v>
      </c>
      <c r="C60">
        <f t="shared" si="0"/>
        <v>6.5271827929064094E-2</v>
      </c>
    </row>
    <row r="61" spans="1:3" x14ac:dyDescent="0.35">
      <c r="A61" s="1">
        <v>44925</v>
      </c>
      <c r="B61" s="3">
        <v>7451.74</v>
      </c>
      <c r="C61">
        <f t="shared" si="0"/>
        <v>-1.6148330344917777E-2</v>
      </c>
    </row>
    <row r="62" spans="1:3" x14ac:dyDescent="0.35">
      <c r="A62" s="1">
        <v>44957</v>
      </c>
      <c r="B62" s="3">
        <v>7771.7</v>
      </c>
      <c r="C62">
        <f t="shared" si="0"/>
        <v>4.2041368499010016E-2</v>
      </c>
    </row>
    <row r="63" spans="1:3" x14ac:dyDescent="0.35">
      <c r="A63" s="1">
        <v>44985</v>
      </c>
      <c r="B63" s="3">
        <v>7876.28</v>
      </c>
      <c r="C63">
        <f t="shared" si="0"/>
        <v>1.3366780518836437E-2</v>
      </c>
    </row>
    <row r="64" spans="1:3" x14ac:dyDescent="0.35">
      <c r="A64" s="1">
        <v>45016</v>
      </c>
      <c r="B64" s="3">
        <v>7631.74</v>
      </c>
      <c r="C64">
        <f t="shared" si="0"/>
        <v>-3.1539844706358275E-2</v>
      </c>
    </row>
    <row r="65" spans="1:3" x14ac:dyDescent="0.35">
      <c r="A65" s="1">
        <v>45044</v>
      </c>
      <c r="B65" s="3">
        <v>7870.57</v>
      </c>
      <c r="C65">
        <f t="shared" si="0"/>
        <v>3.0814620264610803E-2</v>
      </c>
    </row>
    <row r="66" spans="1:3" x14ac:dyDescent="0.35">
      <c r="A66" s="1">
        <v>45077</v>
      </c>
      <c r="B66" s="3">
        <v>7446.14</v>
      </c>
      <c r="C66">
        <f t="shared" si="0"/>
        <v>-5.5434709429212511E-2</v>
      </c>
    </row>
    <row r="67" spans="1:3" x14ac:dyDescent="0.35">
      <c r="A67" s="1">
        <v>45107</v>
      </c>
      <c r="B67" s="3">
        <v>7531.53</v>
      </c>
      <c r="C67">
        <f t="shared" si="0"/>
        <v>1.1402431107931052E-2</v>
      </c>
    </row>
    <row r="68" spans="1:3" x14ac:dyDescent="0.35">
      <c r="A68" s="1">
        <v>45138</v>
      </c>
      <c r="B68" s="3">
        <v>7699.41</v>
      </c>
      <c r="C68">
        <f t="shared" ref="C68:C73" si="1">LN(B68/B67)</f>
        <v>2.2045494124229473E-2</v>
      </c>
    </row>
    <row r="69" spans="1:3" x14ac:dyDescent="0.35">
      <c r="A69" s="1">
        <v>45169</v>
      </c>
      <c r="B69" s="3">
        <v>7439.13</v>
      </c>
      <c r="C69">
        <f t="shared" si="1"/>
        <v>-3.4389796023651019E-2</v>
      </c>
    </row>
    <row r="70" spans="1:3" x14ac:dyDescent="0.35">
      <c r="A70" s="1">
        <v>45198</v>
      </c>
      <c r="B70" s="3">
        <v>7608.08</v>
      </c>
      <c r="C70">
        <f t="shared" si="1"/>
        <v>2.2456933911269846E-2</v>
      </c>
    </row>
    <row r="71" spans="1:3" x14ac:dyDescent="0.35">
      <c r="A71" s="1">
        <v>45230</v>
      </c>
      <c r="B71" s="3">
        <v>7321.72</v>
      </c>
      <c r="C71">
        <f t="shared" si="1"/>
        <v>-3.8365567385852777E-2</v>
      </c>
    </row>
    <row r="72" spans="1:3" x14ac:dyDescent="0.35">
      <c r="A72" s="1">
        <v>45260</v>
      </c>
      <c r="B72" s="3">
        <v>7453.75</v>
      </c>
      <c r="C72">
        <f t="shared" si="1"/>
        <v>1.7871988406118679E-2</v>
      </c>
    </row>
    <row r="73" spans="1:3" x14ac:dyDescent="0.35">
      <c r="A73" s="7">
        <v>45289</v>
      </c>
      <c r="B73" s="3">
        <v>7733.24</v>
      </c>
      <c r="C73">
        <f t="shared" si="1"/>
        <v>3.6810659510628174E-2</v>
      </c>
    </row>
    <row r="74" spans="1:3" x14ac:dyDescent="0.35">
      <c r="B74"/>
    </row>
    <row r="75" spans="1:3" x14ac:dyDescent="0.35">
      <c r="B75"/>
    </row>
    <row r="76" spans="1:3" x14ac:dyDescent="0.35">
      <c r="B76"/>
    </row>
    <row r="77" spans="1:3" x14ac:dyDescent="0.35">
      <c r="B77"/>
    </row>
    <row r="78" spans="1:3" x14ac:dyDescent="0.35">
      <c r="B78"/>
    </row>
    <row r="79" spans="1:3" x14ac:dyDescent="0.35">
      <c r="B79"/>
    </row>
    <row r="80" spans="1:3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9236-7D84-4B59-B578-4E39AF4D9327}">
  <dimension ref="A1:V255"/>
  <sheetViews>
    <sheetView topLeftCell="I1" zoomScale="84" workbookViewId="0">
      <selection activeCell="AE8" sqref="AE8"/>
    </sheetView>
  </sheetViews>
  <sheetFormatPr defaultRowHeight="14.5" x14ac:dyDescent="0.35"/>
  <cols>
    <col min="1" max="1" width="13.1796875" bestFit="1" customWidth="1"/>
    <col min="2" max="2" width="13.453125" bestFit="1" customWidth="1"/>
    <col min="3" max="3" width="12.54296875" hidden="1" customWidth="1"/>
    <col min="4" max="4" width="13.54296875" style="3" bestFit="1" customWidth="1"/>
    <col min="5" max="5" width="12.54296875" style="3" hidden="1" customWidth="1"/>
    <col min="7" max="8" width="8.81640625" bestFit="1" customWidth="1"/>
    <col min="11" max="11" width="15" bestFit="1" customWidth="1"/>
    <col min="12" max="12" width="59" bestFit="1" customWidth="1"/>
    <col min="13" max="13" width="16" bestFit="1" customWidth="1"/>
    <col min="14" max="14" width="11.81640625" bestFit="1" customWidth="1"/>
    <col min="15" max="15" width="29.1796875" bestFit="1" customWidth="1"/>
    <col min="16" max="16" width="11.81640625" bestFit="1" customWidth="1"/>
    <col min="17" max="17" width="16" bestFit="1" customWidth="1"/>
    <col min="19" max="19" width="31.26953125" bestFit="1" customWidth="1"/>
    <col min="20" max="20" width="13.453125" bestFit="1" customWidth="1"/>
    <col min="21" max="21" width="14.1796875" bestFit="1" customWidth="1"/>
    <col min="24" max="24" width="20.54296875" bestFit="1" customWidth="1"/>
    <col min="25" max="25" width="11.81640625" bestFit="1" customWidth="1"/>
    <col min="26" max="26" width="14.54296875" bestFit="1" customWidth="1"/>
    <col min="27" max="27" width="11.81640625" bestFit="1" customWidth="1"/>
  </cols>
  <sheetData>
    <row r="1" spans="1:17" ht="16" x14ac:dyDescent="0.4">
      <c r="A1" s="2" t="s">
        <v>0</v>
      </c>
      <c r="B1" s="2" t="s">
        <v>22</v>
      </c>
      <c r="C1" s="2" t="s">
        <v>24</v>
      </c>
      <c r="D1" s="2" t="s">
        <v>21</v>
      </c>
      <c r="E1" s="2" t="s">
        <v>23</v>
      </c>
      <c r="G1" s="2" t="s">
        <v>24</v>
      </c>
      <c r="H1" s="2" t="s">
        <v>23</v>
      </c>
    </row>
    <row r="2" spans="1:17" ht="16" x14ac:dyDescent="0.4">
      <c r="A2" s="7">
        <v>45379</v>
      </c>
      <c r="B2" s="3">
        <v>176.75</v>
      </c>
      <c r="D2" s="3">
        <v>4512</v>
      </c>
      <c r="L2" s="2" t="s">
        <v>25</v>
      </c>
      <c r="M2" s="2" t="s">
        <v>26</v>
      </c>
      <c r="N2" s="2" t="s">
        <v>27</v>
      </c>
      <c r="O2" s="55" t="s">
        <v>121</v>
      </c>
    </row>
    <row r="3" spans="1:17" x14ac:dyDescent="0.35">
      <c r="A3" s="1">
        <v>45384</v>
      </c>
      <c r="B3" s="3">
        <v>174</v>
      </c>
      <c r="C3">
        <f t="shared" ref="C3:C66" si="0">((B3-B2)/B2)*100</f>
        <v>-1.5558698727015559</v>
      </c>
      <c r="D3" s="3">
        <v>4275</v>
      </c>
      <c r="E3">
        <f t="shared" ref="E3:E66" si="1">((D3-D2)/D2)*100</f>
        <v>-5.2526595744680851</v>
      </c>
      <c r="G3">
        <v>-1.5558698727015559</v>
      </c>
      <c r="H3">
        <v>-5.2526595744680851</v>
      </c>
      <c r="K3" s="3" t="s">
        <v>29</v>
      </c>
      <c r="L3">
        <v>0</v>
      </c>
      <c r="M3">
        <f>AVERAGE(G3:G255)</f>
        <v>0.19925659698661244</v>
      </c>
      <c r="N3">
        <f>_xlfn.STDEV.S(G3:G255)</f>
        <v>1.9123356568882934</v>
      </c>
      <c r="O3">
        <f>CORREL(G3:G255,H3:H255)</f>
        <v>0.15749392067458268</v>
      </c>
    </row>
    <row r="4" spans="1:17" x14ac:dyDescent="0.35">
      <c r="A4" s="1">
        <v>45385</v>
      </c>
      <c r="B4" s="3">
        <v>174.75</v>
      </c>
      <c r="C4">
        <f t="shared" si="0"/>
        <v>0.43103448275862066</v>
      </c>
      <c r="D4" s="3">
        <v>4220</v>
      </c>
      <c r="E4">
        <f t="shared" si="1"/>
        <v>-1.2865497076023393</v>
      </c>
      <c r="G4">
        <v>0.43103448275862066</v>
      </c>
      <c r="H4">
        <v>-1.2865497076023393</v>
      </c>
      <c r="K4" s="3" t="s">
        <v>28</v>
      </c>
      <c r="L4">
        <f>1-L3</f>
        <v>1</v>
      </c>
      <c r="M4">
        <f>AVERAGE(H3:H255)</f>
        <v>6.7362481241390465E-2</v>
      </c>
      <c r="N4">
        <f>_xlfn.STDEV.S(H3:H255)</f>
        <v>1.3263493158348096</v>
      </c>
    </row>
    <row r="5" spans="1:17" x14ac:dyDescent="0.35">
      <c r="A5" s="1">
        <v>45386</v>
      </c>
      <c r="B5" s="3">
        <v>176.55</v>
      </c>
      <c r="C5">
        <f t="shared" si="0"/>
        <v>1.030042918454942</v>
      </c>
      <c r="D5" s="3">
        <v>4331</v>
      </c>
      <c r="E5">
        <f t="shared" si="1"/>
        <v>2.6303317535545023</v>
      </c>
      <c r="G5">
        <v>1.030042918454942</v>
      </c>
      <c r="H5">
        <v>2.6303317535545023</v>
      </c>
    </row>
    <row r="6" spans="1:17" x14ac:dyDescent="0.35">
      <c r="A6" s="1">
        <v>45387</v>
      </c>
      <c r="B6" s="3">
        <v>171.7</v>
      </c>
      <c r="C6">
        <f t="shared" si="0"/>
        <v>-2.747097139620517</v>
      </c>
      <c r="D6" s="3">
        <v>4275</v>
      </c>
      <c r="E6">
        <f t="shared" si="1"/>
        <v>-1.293003925190487</v>
      </c>
      <c r="G6">
        <v>-2.747097139620517</v>
      </c>
      <c r="H6">
        <v>-1.293003925190487</v>
      </c>
    </row>
    <row r="7" spans="1:17" ht="16" x14ac:dyDescent="0.4">
      <c r="A7" s="1">
        <v>45390</v>
      </c>
      <c r="B7" s="3">
        <v>175.65</v>
      </c>
      <c r="C7">
        <f t="shared" si="0"/>
        <v>2.3005241700640755</v>
      </c>
      <c r="D7" s="3">
        <v>4260</v>
      </c>
      <c r="E7">
        <f t="shared" si="1"/>
        <v>-0.35087719298245612</v>
      </c>
      <c r="G7">
        <v>2.3005241700640755</v>
      </c>
      <c r="H7">
        <v>-0.35087719298245612</v>
      </c>
      <c r="K7" s="2" t="s">
        <v>31</v>
      </c>
      <c r="M7">
        <f>L3*M3+L4*M4</f>
        <v>6.7362481241390465E-2</v>
      </c>
      <c r="N7">
        <f>SQRT(L3^2*N3^2+L4^2*N4^2+2*L3*L4*N3*N4*O3)</f>
        <v>1.3263493158348096</v>
      </c>
    </row>
    <row r="8" spans="1:17" x14ac:dyDescent="0.35">
      <c r="A8" s="1">
        <v>45391</v>
      </c>
      <c r="B8" s="3">
        <v>174.2</v>
      </c>
      <c r="C8">
        <f t="shared" si="0"/>
        <v>-0.82550526615429376</v>
      </c>
      <c r="D8" s="3">
        <v>4240</v>
      </c>
      <c r="E8">
        <f t="shared" si="1"/>
        <v>-0.46948356807511737</v>
      </c>
      <c r="G8">
        <v>-0.82550526615429376</v>
      </c>
      <c r="H8">
        <v>-0.46948356807511737</v>
      </c>
    </row>
    <row r="9" spans="1:17" x14ac:dyDescent="0.35">
      <c r="A9" s="1">
        <v>45392</v>
      </c>
      <c r="B9" s="3">
        <v>175.55</v>
      </c>
      <c r="C9">
        <f t="shared" si="0"/>
        <v>0.7749712973593702</v>
      </c>
      <c r="D9" s="3">
        <v>4305</v>
      </c>
      <c r="E9">
        <f t="shared" si="1"/>
        <v>1.5330188679245282</v>
      </c>
      <c r="G9">
        <v>0.7749712973593702</v>
      </c>
      <c r="H9">
        <v>1.5330188679245282</v>
      </c>
    </row>
    <row r="10" spans="1:17" ht="16" x14ac:dyDescent="0.4">
      <c r="A10" s="1">
        <v>45393</v>
      </c>
      <c r="B10" s="3">
        <v>169.1</v>
      </c>
      <c r="C10">
        <f t="shared" si="0"/>
        <v>-3.6741669040159595</v>
      </c>
      <c r="D10" s="3">
        <v>4206</v>
      </c>
      <c r="E10">
        <f t="shared" si="1"/>
        <v>-2.2996515679442506</v>
      </c>
      <c r="G10">
        <v>-3.6741669040159595</v>
      </c>
      <c r="H10">
        <v>-2.2996515679442506</v>
      </c>
      <c r="L10" s="2" t="s">
        <v>32</v>
      </c>
      <c r="M10" s="2" t="s">
        <v>26</v>
      </c>
      <c r="N10" s="2" t="s">
        <v>27</v>
      </c>
      <c r="P10" s="2" t="s">
        <v>27</v>
      </c>
      <c r="Q10" s="2" t="s">
        <v>26</v>
      </c>
    </row>
    <row r="11" spans="1:17" x14ac:dyDescent="0.35">
      <c r="A11" s="1">
        <v>45394</v>
      </c>
      <c r="B11" s="3">
        <v>162.65</v>
      </c>
      <c r="C11">
        <f t="shared" si="0"/>
        <v>-3.8143110585452327</v>
      </c>
      <c r="D11" s="3">
        <v>4200</v>
      </c>
      <c r="E11">
        <f t="shared" si="1"/>
        <v>-0.14265335235378032</v>
      </c>
      <c r="G11">
        <v>-3.8143110585452327</v>
      </c>
      <c r="H11">
        <v>-0.14265335235378032</v>
      </c>
      <c r="K11" s="3"/>
      <c r="L11">
        <v>0</v>
      </c>
      <c r="M11">
        <f>M7</f>
        <v>6.7362481241390465E-2</v>
      </c>
      <c r="N11">
        <f>N7</f>
        <v>1.3263493158348096</v>
      </c>
      <c r="P11">
        <v>1.1657271387266313</v>
      </c>
      <c r="Q11">
        <v>0.10693071596495705</v>
      </c>
    </row>
    <row r="12" spans="1:17" x14ac:dyDescent="0.35">
      <c r="A12" s="1">
        <v>45397</v>
      </c>
      <c r="B12" s="3">
        <v>160.6</v>
      </c>
      <c r="C12">
        <f t="shared" si="0"/>
        <v>-1.2603750384260752</v>
      </c>
      <c r="D12" s="3">
        <v>4182</v>
      </c>
      <c r="E12">
        <f t="shared" si="1"/>
        <v>-0.4285714285714286</v>
      </c>
      <c r="G12">
        <v>-1.2603750384260752</v>
      </c>
      <c r="H12">
        <v>-0.4285714285714286</v>
      </c>
      <c r="L12">
        <v>0.1</v>
      </c>
      <c r="M12">
        <f t="dataTable" ref="M12:N21" dt2D="0" dtr="0" r1="L3"/>
        <v>8.0551892815912657E-2</v>
      </c>
      <c r="N12">
        <v>1.2383170771514878</v>
      </c>
      <c r="P12">
        <v>1.183216633453531</v>
      </c>
      <c r="Q12">
        <v>9.3741304390434863E-2</v>
      </c>
    </row>
    <row r="13" spans="1:17" x14ac:dyDescent="0.35">
      <c r="A13" s="1">
        <v>45398</v>
      </c>
      <c r="B13" s="3">
        <v>157.80000000000001</v>
      </c>
      <c r="C13">
        <f t="shared" si="0"/>
        <v>-1.7434620174346094</v>
      </c>
      <c r="D13" s="3">
        <v>4140</v>
      </c>
      <c r="E13">
        <f t="shared" si="1"/>
        <v>-1.0043041606886656</v>
      </c>
      <c r="G13">
        <v>-1.7434620174346094</v>
      </c>
      <c r="H13">
        <v>-1.0043041606886656</v>
      </c>
      <c r="L13">
        <v>0.2</v>
      </c>
      <c r="M13">
        <v>9.3741304390434863E-2</v>
      </c>
      <c r="N13">
        <v>1.183216633453531</v>
      </c>
      <c r="P13">
        <v>1.1875115428546446</v>
      </c>
      <c r="Q13">
        <v>0.12012012753947926</v>
      </c>
    </row>
    <row r="14" spans="1:17" x14ac:dyDescent="0.35">
      <c r="A14" s="1">
        <v>45399</v>
      </c>
      <c r="B14" s="3">
        <v>160.69999999999999</v>
      </c>
      <c r="C14">
        <f t="shared" si="0"/>
        <v>1.8377693282636103</v>
      </c>
      <c r="D14" s="3">
        <v>4110</v>
      </c>
      <c r="E14">
        <f t="shared" si="1"/>
        <v>-0.72463768115942029</v>
      </c>
      <c r="G14">
        <v>1.8377693282636103</v>
      </c>
      <c r="H14">
        <v>-0.72463768115942029</v>
      </c>
      <c r="L14">
        <v>0.3</v>
      </c>
      <c r="M14">
        <v>0.10693071596495705</v>
      </c>
      <c r="N14">
        <v>1.1657271387266313</v>
      </c>
      <c r="P14">
        <v>1.2383170771514878</v>
      </c>
      <c r="Q14">
        <v>8.0551892815912657E-2</v>
      </c>
    </row>
    <row r="15" spans="1:17" x14ac:dyDescent="0.35">
      <c r="A15" s="1">
        <v>45400</v>
      </c>
      <c r="B15" s="3">
        <v>169.8</v>
      </c>
      <c r="C15">
        <f t="shared" si="0"/>
        <v>5.6627255756067347</v>
      </c>
      <c r="D15" s="3">
        <v>4139</v>
      </c>
      <c r="E15">
        <f t="shared" si="1"/>
        <v>0.7055961070559611</v>
      </c>
      <c r="G15">
        <v>5.6627255756067347</v>
      </c>
      <c r="H15">
        <v>0.7055961070559611</v>
      </c>
      <c r="L15">
        <v>0.4</v>
      </c>
      <c r="M15">
        <v>0.12012012753947926</v>
      </c>
      <c r="N15">
        <v>1.1875115428546446</v>
      </c>
      <c r="P15">
        <v>1.2465124584330578</v>
      </c>
      <c r="Q15">
        <v>0.13330953911400145</v>
      </c>
    </row>
    <row r="16" spans="1:17" x14ac:dyDescent="0.35">
      <c r="A16" s="1">
        <v>45401</v>
      </c>
      <c r="B16" s="3">
        <v>169.5</v>
      </c>
      <c r="C16">
        <f t="shared" si="0"/>
        <v>-0.17667844522968865</v>
      </c>
      <c r="D16" s="3">
        <v>4167</v>
      </c>
      <c r="E16">
        <f t="shared" si="1"/>
        <v>0.67649190625755018</v>
      </c>
      <c r="G16">
        <v>-0.17667844522968865</v>
      </c>
      <c r="H16">
        <v>0.67649190625755018</v>
      </c>
      <c r="L16">
        <v>0.5</v>
      </c>
      <c r="M16">
        <v>0.13330953911400145</v>
      </c>
      <c r="N16">
        <v>1.2465124584330578</v>
      </c>
      <c r="P16">
        <v>1.3263493158348096</v>
      </c>
      <c r="Q16">
        <v>6.7362481241390465E-2</v>
      </c>
    </row>
    <row r="17" spans="1:22" x14ac:dyDescent="0.35">
      <c r="A17" s="1">
        <v>45404</v>
      </c>
      <c r="B17" s="3">
        <v>175.2</v>
      </c>
      <c r="C17">
        <f t="shared" si="0"/>
        <v>3.3628318584070724</v>
      </c>
      <c r="D17" s="3">
        <v>4266</v>
      </c>
      <c r="E17">
        <f t="shared" si="1"/>
        <v>2.3758099352051838</v>
      </c>
      <c r="G17">
        <v>3.3628318584070724</v>
      </c>
      <c r="H17">
        <v>2.3758099352051838</v>
      </c>
      <c r="L17">
        <v>0.6</v>
      </c>
      <c r="M17">
        <v>0.14649895068852364</v>
      </c>
      <c r="N17">
        <v>1.3378148959445777</v>
      </c>
      <c r="P17">
        <v>1.3378148959445777</v>
      </c>
      <c r="Q17">
        <v>0.14649895068852364</v>
      </c>
    </row>
    <row r="18" spans="1:22" x14ac:dyDescent="0.35">
      <c r="A18" s="1">
        <v>45405</v>
      </c>
      <c r="B18" s="3">
        <v>175.95</v>
      </c>
      <c r="C18">
        <f t="shared" si="0"/>
        <v>0.42808219178082196</v>
      </c>
      <c r="D18" s="3">
        <v>4250</v>
      </c>
      <c r="E18">
        <f t="shared" si="1"/>
        <v>-0.37505860290670417</v>
      </c>
      <c r="G18">
        <v>0.42808219178082196</v>
      </c>
      <c r="H18">
        <v>-0.37505860290670417</v>
      </c>
      <c r="L18">
        <v>0.7</v>
      </c>
      <c r="M18">
        <v>0.15968836226304586</v>
      </c>
      <c r="N18">
        <v>1.4553521308467392</v>
      </c>
      <c r="P18">
        <v>1.4553521308467392</v>
      </c>
      <c r="Q18">
        <v>0.15968836226304586</v>
      </c>
    </row>
    <row r="19" spans="1:22" x14ac:dyDescent="0.35">
      <c r="A19" s="1">
        <v>45406</v>
      </c>
      <c r="B19" s="3">
        <v>176.95</v>
      </c>
      <c r="C19">
        <f t="shared" si="0"/>
        <v>0.56834327934072182</v>
      </c>
      <c r="D19" s="3">
        <v>4374</v>
      </c>
      <c r="E19">
        <f t="shared" si="1"/>
        <v>2.9176470588235293</v>
      </c>
      <c r="G19">
        <v>0.56834327934072182</v>
      </c>
      <c r="H19">
        <v>2.9176470588235293</v>
      </c>
      <c r="L19">
        <v>0.8</v>
      </c>
      <c r="M19">
        <v>0.17287777383756806</v>
      </c>
      <c r="N19">
        <v>1.5933288097174592</v>
      </c>
      <c r="P19">
        <v>1.5933288097174592</v>
      </c>
      <c r="Q19">
        <v>0.17287777383756806</v>
      </c>
    </row>
    <row r="20" spans="1:22" x14ac:dyDescent="0.35">
      <c r="A20" s="1">
        <v>45407</v>
      </c>
      <c r="B20" s="3">
        <v>176.15</v>
      </c>
      <c r="C20">
        <f t="shared" si="0"/>
        <v>-0.45210511443909746</v>
      </c>
      <c r="D20" s="3">
        <v>4356</v>
      </c>
      <c r="E20">
        <f t="shared" si="1"/>
        <v>-0.41152263374485598</v>
      </c>
      <c r="G20">
        <v>-0.45210511443909746</v>
      </c>
      <c r="H20">
        <v>-0.41152263374485598</v>
      </c>
      <c r="L20">
        <v>0.9</v>
      </c>
      <c r="M20">
        <v>0.18606718541209022</v>
      </c>
      <c r="N20">
        <v>1.7469085005110412</v>
      </c>
      <c r="P20">
        <v>1.7469085005110412</v>
      </c>
      <c r="Q20">
        <v>0.18606718541209022</v>
      </c>
    </row>
    <row r="21" spans="1:22" x14ac:dyDescent="0.35">
      <c r="A21" s="1">
        <v>45408</v>
      </c>
      <c r="B21" s="3">
        <v>176.3</v>
      </c>
      <c r="C21">
        <f t="shared" si="0"/>
        <v>8.5154697700826384E-2</v>
      </c>
      <c r="D21" s="3">
        <v>4423</v>
      </c>
      <c r="E21">
        <f t="shared" si="1"/>
        <v>1.5381083562901745</v>
      </c>
      <c r="G21">
        <v>8.5154697700826384E-2</v>
      </c>
      <c r="H21">
        <v>1.5381083562901745</v>
      </c>
      <c r="L21">
        <v>1</v>
      </c>
      <c r="M21">
        <v>0.19925659698661244</v>
      </c>
      <c r="N21">
        <v>1.9123356568882934</v>
      </c>
      <c r="P21">
        <v>1.9123356568882934</v>
      </c>
      <c r="Q21">
        <v>0.19925659698661244</v>
      </c>
    </row>
    <row r="22" spans="1:22" x14ac:dyDescent="0.35">
      <c r="A22" s="1">
        <v>45411</v>
      </c>
      <c r="B22" s="3">
        <v>177.2</v>
      </c>
      <c r="C22">
        <f t="shared" si="0"/>
        <v>0.51049347702778058</v>
      </c>
      <c r="D22" s="3">
        <v>4457</v>
      </c>
      <c r="E22">
        <f t="shared" si="1"/>
        <v>0.76870902102645255</v>
      </c>
      <c r="G22">
        <v>0.51049347702778058</v>
      </c>
      <c r="H22">
        <v>0.76870902102645255</v>
      </c>
    </row>
    <row r="23" spans="1:22" x14ac:dyDescent="0.35">
      <c r="A23" s="1">
        <v>45412</v>
      </c>
      <c r="B23" s="3">
        <v>175.1</v>
      </c>
      <c r="C23">
        <f t="shared" si="0"/>
        <v>-1.1851015801354372</v>
      </c>
      <c r="D23" s="3">
        <v>4468</v>
      </c>
      <c r="E23">
        <f t="shared" si="1"/>
        <v>0.24680278214045323</v>
      </c>
      <c r="G23">
        <v>-1.1851015801354372</v>
      </c>
      <c r="H23">
        <v>0.24680278214045323</v>
      </c>
    </row>
    <row r="24" spans="1:22" x14ac:dyDescent="0.35">
      <c r="A24" s="1">
        <v>45413</v>
      </c>
      <c r="B24" s="3">
        <v>173.05</v>
      </c>
      <c r="C24">
        <f t="shared" si="0"/>
        <v>-1.1707595659622976</v>
      </c>
      <c r="D24" s="3">
        <v>4476</v>
      </c>
      <c r="E24">
        <f t="shared" si="1"/>
        <v>0.17905102954341987</v>
      </c>
      <c r="G24">
        <v>-1.1707595659622976</v>
      </c>
      <c r="H24">
        <v>0.17905102954341987</v>
      </c>
      <c r="S24" s="18" t="s">
        <v>36</v>
      </c>
      <c r="T24" s="3" t="s">
        <v>34</v>
      </c>
    </row>
    <row r="25" spans="1:22" x14ac:dyDescent="0.35">
      <c r="A25" s="1">
        <v>45414</v>
      </c>
      <c r="B25" s="3">
        <v>178.3</v>
      </c>
      <c r="C25">
        <f t="shared" si="0"/>
        <v>3.0338052585957813</v>
      </c>
      <c r="D25" s="3">
        <v>4469</v>
      </c>
      <c r="E25">
        <f t="shared" si="1"/>
        <v>-0.15638963360142985</v>
      </c>
      <c r="G25">
        <v>3.0338052585957813</v>
      </c>
      <c r="H25">
        <v>-0.15638963360142985</v>
      </c>
      <c r="S25" t="s">
        <v>29</v>
      </c>
      <c r="T25">
        <v>0.29448698852149346</v>
      </c>
    </row>
    <row r="26" spans="1:22" x14ac:dyDescent="0.35">
      <c r="A26" s="1">
        <v>45415</v>
      </c>
      <c r="B26" s="3">
        <v>178.65</v>
      </c>
      <c r="C26">
        <f t="shared" si="0"/>
        <v>0.19629837352775897</v>
      </c>
      <c r="D26" s="3">
        <v>4476</v>
      </c>
      <c r="E26">
        <f t="shared" si="1"/>
        <v>0.15663459386887446</v>
      </c>
      <c r="G26">
        <v>0.19629837352775897</v>
      </c>
      <c r="H26">
        <v>0.15663459386887446</v>
      </c>
      <c r="S26" t="s">
        <v>28</v>
      </c>
      <c r="T26">
        <v>0.70551301147850642</v>
      </c>
    </row>
    <row r="27" spans="1:22" x14ac:dyDescent="0.35">
      <c r="A27" s="1">
        <v>45419</v>
      </c>
      <c r="B27" s="3">
        <v>177.4</v>
      </c>
      <c r="C27">
        <f t="shared" si="0"/>
        <v>-0.69969213546039744</v>
      </c>
      <c r="D27" s="3">
        <v>4550</v>
      </c>
      <c r="E27">
        <f t="shared" si="1"/>
        <v>1.6532618409294011</v>
      </c>
      <c r="G27">
        <v>-0.69969213546039744</v>
      </c>
      <c r="H27">
        <v>1.6532618409294011</v>
      </c>
      <c r="T27" s="19" t="s">
        <v>35</v>
      </c>
      <c r="U27" s="3" t="s">
        <v>26</v>
      </c>
      <c r="V27" s="3" t="s">
        <v>27</v>
      </c>
    </row>
    <row r="28" spans="1:22" x14ac:dyDescent="0.35">
      <c r="A28" s="1">
        <v>45420</v>
      </c>
      <c r="B28" s="3">
        <v>184</v>
      </c>
      <c r="C28">
        <f t="shared" si="0"/>
        <v>3.7204058624577194</v>
      </c>
      <c r="D28" s="3">
        <v>4547</v>
      </c>
      <c r="E28">
        <f t="shared" si="1"/>
        <v>-6.5934065934065936E-2</v>
      </c>
      <c r="G28">
        <v>3.7204058624577194</v>
      </c>
      <c r="H28">
        <v>-6.5934065934065936E-2</v>
      </c>
      <c r="U28">
        <v>0.10620358219090617</v>
      </c>
      <c r="V28">
        <v>1.1656669453115576</v>
      </c>
    </row>
    <row r="29" spans="1:22" x14ac:dyDescent="0.35">
      <c r="A29" s="1">
        <v>45421</v>
      </c>
      <c r="B29" s="3">
        <v>182.8</v>
      </c>
      <c r="C29">
        <f t="shared" si="0"/>
        <v>-0.65217391304347205</v>
      </c>
      <c r="D29" s="3">
        <v>4596</v>
      </c>
      <c r="E29">
        <f t="shared" si="1"/>
        <v>1.0776336045744448</v>
      </c>
      <c r="G29">
        <v>-0.65217391304347205</v>
      </c>
      <c r="H29">
        <v>1.0776336045744448</v>
      </c>
      <c r="L29" s="19" t="s">
        <v>120</v>
      </c>
    </row>
    <row r="30" spans="1:22" x14ac:dyDescent="0.35">
      <c r="A30" s="1">
        <v>45422</v>
      </c>
      <c r="B30" s="3">
        <v>181.2</v>
      </c>
      <c r="C30">
        <f t="shared" si="0"/>
        <v>-0.87527352297594241</v>
      </c>
      <c r="D30" s="3">
        <v>4597</v>
      </c>
      <c r="E30">
        <f t="shared" si="1"/>
        <v>2.1758050478677109E-2</v>
      </c>
      <c r="G30">
        <v>-0.87527352297594241</v>
      </c>
      <c r="H30">
        <v>2.1758050478677109E-2</v>
      </c>
      <c r="K30" s="3" t="s">
        <v>119</v>
      </c>
      <c r="L30" s="54" t="s">
        <v>118</v>
      </c>
    </row>
    <row r="31" spans="1:22" x14ac:dyDescent="0.35">
      <c r="A31" s="1">
        <v>45425</v>
      </c>
      <c r="B31" s="3">
        <v>186.45</v>
      </c>
      <c r="C31">
        <f t="shared" si="0"/>
        <v>2.8973509933774837</v>
      </c>
      <c r="D31" s="3">
        <v>4599</v>
      </c>
      <c r="E31">
        <f t="shared" si="1"/>
        <v>4.3506634761801173E-2</v>
      </c>
      <c r="G31">
        <v>2.8973509933774837</v>
      </c>
      <c r="H31">
        <v>4.3506634761801173E-2</v>
      </c>
      <c r="K31" s="3" t="s">
        <v>117</v>
      </c>
      <c r="L31" s="54" t="s">
        <v>116</v>
      </c>
    </row>
    <row r="32" spans="1:22" x14ac:dyDescent="0.35">
      <c r="A32" s="1">
        <v>45426</v>
      </c>
      <c r="B32" s="3">
        <v>184.1</v>
      </c>
      <c r="C32">
        <f t="shared" si="0"/>
        <v>-1.2603915258782485</v>
      </c>
      <c r="D32" s="3">
        <v>4600</v>
      </c>
      <c r="E32">
        <f t="shared" si="1"/>
        <v>2.1743857360295715E-2</v>
      </c>
      <c r="G32">
        <v>-1.2603915258782485</v>
      </c>
      <c r="H32">
        <v>2.1743857360295715E-2</v>
      </c>
      <c r="K32" s="3" t="s">
        <v>115</v>
      </c>
      <c r="L32" s="54" t="s">
        <v>114</v>
      </c>
    </row>
    <row r="33" spans="1:12" x14ac:dyDescent="0.35">
      <c r="A33" s="1">
        <v>45427</v>
      </c>
      <c r="B33" s="3">
        <v>182.05</v>
      </c>
      <c r="C33">
        <f t="shared" si="0"/>
        <v>-1.1135252580119408</v>
      </c>
      <c r="D33" s="3">
        <v>4596</v>
      </c>
      <c r="E33">
        <f t="shared" si="1"/>
        <v>-8.6956521739130432E-2</v>
      </c>
      <c r="G33">
        <v>-1.1135252580119408</v>
      </c>
      <c r="H33">
        <v>-8.6956521739130432E-2</v>
      </c>
      <c r="K33" s="3" t="s">
        <v>113</v>
      </c>
      <c r="L33" s="54" t="s">
        <v>112</v>
      </c>
    </row>
    <row r="34" spans="1:12" x14ac:dyDescent="0.35">
      <c r="A34" s="1">
        <v>45428</v>
      </c>
      <c r="B34" s="3">
        <v>176.95</v>
      </c>
      <c r="C34">
        <f t="shared" si="0"/>
        <v>-2.8014281790716957</v>
      </c>
      <c r="D34" s="3">
        <v>4618</v>
      </c>
      <c r="E34">
        <f t="shared" si="1"/>
        <v>0.4786771105308964</v>
      </c>
      <c r="G34">
        <v>-2.8014281790716957</v>
      </c>
      <c r="H34">
        <v>0.4786771105308964</v>
      </c>
      <c r="K34" s="3" t="s">
        <v>111</v>
      </c>
      <c r="L34" s="54" t="s">
        <v>110</v>
      </c>
    </row>
    <row r="35" spans="1:12" x14ac:dyDescent="0.35">
      <c r="A35" s="1">
        <v>45429</v>
      </c>
      <c r="B35" s="3">
        <v>177.6</v>
      </c>
      <c r="C35">
        <f t="shared" si="0"/>
        <v>0.36733540548177779</v>
      </c>
      <c r="D35" s="3">
        <v>4593</v>
      </c>
      <c r="E35">
        <f t="shared" si="1"/>
        <v>-0.54135989605889989</v>
      </c>
      <c r="G35">
        <v>0.36733540548177779</v>
      </c>
      <c r="H35">
        <v>-0.54135989605889989</v>
      </c>
      <c r="K35" s="3" t="s">
        <v>109</v>
      </c>
      <c r="L35" s="54" t="s">
        <v>108</v>
      </c>
    </row>
    <row r="36" spans="1:12" x14ac:dyDescent="0.35">
      <c r="A36" s="1">
        <v>45432</v>
      </c>
      <c r="B36" s="3">
        <v>176.4</v>
      </c>
      <c r="C36">
        <f t="shared" si="0"/>
        <v>-0.67567567567566933</v>
      </c>
      <c r="D36" s="3">
        <v>4536</v>
      </c>
      <c r="E36">
        <f t="shared" si="1"/>
        <v>-1.2410189418680602</v>
      </c>
      <c r="G36">
        <v>-0.67567567567566933</v>
      </c>
      <c r="H36">
        <v>-1.2410189418680602</v>
      </c>
    </row>
    <row r="37" spans="1:12" x14ac:dyDescent="0.35">
      <c r="A37" s="1">
        <v>45433</v>
      </c>
      <c r="B37" s="3">
        <v>173.55</v>
      </c>
      <c r="C37">
        <f t="shared" si="0"/>
        <v>-1.6156462585033979</v>
      </c>
      <c r="D37" s="3">
        <v>4538</v>
      </c>
      <c r="E37">
        <f t="shared" si="1"/>
        <v>4.4091710758377423E-2</v>
      </c>
      <c r="G37">
        <v>-1.6156462585033979</v>
      </c>
      <c r="H37">
        <v>4.4091710758377423E-2</v>
      </c>
    </row>
    <row r="38" spans="1:12" x14ac:dyDescent="0.35">
      <c r="A38" s="1">
        <v>45434</v>
      </c>
      <c r="B38" s="3">
        <v>174.9</v>
      </c>
      <c r="C38">
        <f t="shared" si="0"/>
        <v>0.77787381158167346</v>
      </c>
      <c r="D38" s="3">
        <v>4464</v>
      </c>
      <c r="E38">
        <f t="shared" si="1"/>
        <v>-1.6306743058616131</v>
      </c>
      <c r="G38">
        <v>0.77787381158167346</v>
      </c>
      <c r="H38">
        <v>-1.6306743058616131</v>
      </c>
      <c r="L38" s="53" t="s">
        <v>107</v>
      </c>
    </row>
    <row r="39" spans="1:12" x14ac:dyDescent="0.35">
      <c r="A39" s="1">
        <v>45435</v>
      </c>
      <c r="B39" s="3">
        <v>172</v>
      </c>
      <c r="C39">
        <f t="shared" si="0"/>
        <v>-1.6580903373356235</v>
      </c>
      <c r="D39" s="3">
        <v>4441</v>
      </c>
      <c r="E39">
        <f t="shared" si="1"/>
        <v>-0.51523297491039433</v>
      </c>
      <c r="G39">
        <v>-1.6580903373356235</v>
      </c>
      <c r="H39">
        <v>-0.51523297491039433</v>
      </c>
      <c r="K39" s="3" t="s">
        <v>106</v>
      </c>
      <c r="L39">
        <v>6.7362481241390465E-2</v>
      </c>
    </row>
    <row r="40" spans="1:12" x14ac:dyDescent="0.35">
      <c r="A40" s="1">
        <v>45436</v>
      </c>
      <c r="B40" s="3">
        <v>172.75</v>
      </c>
      <c r="C40">
        <f t="shared" si="0"/>
        <v>0.43604651162790697</v>
      </c>
      <c r="D40" s="3">
        <v>4412</v>
      </c>
      <c r="E40">
        <f t="shared" si="1"/>
        <v>-0.65300607971177671</v>
      </c>
      <c r="G40">
        <v>0.43604651162790697</v>
      </c>
      <c r="H40">
        <v>-0.65300607971177671</v>
      </c>
      <c r="K40" s="3" t="s">
        <v>27</v>
      </c>
      <c r="L40">
        <v>1.3263493158348096</v>
      </c>
    </row>
    <row r="41" spans="1:12" x14ac:dyDescent="0.35">
      <c r="A41" s="1">
        <v>45440</v>
      </c>
      <c r="B41" s="3">
        <v>173.7</v>
      </c>
      <c r="C41">
        <f t="shared" si="0"/>
        <v>0.54992764109984871</v>
      </c>
      <c r="D41" s="3">
        <v>4379</v>
      </c>
      <c r="E41">
        <f t="shared" si="1"/>
        <v>-0.74796010879419761</v>
      </c>
      <c r="G41">
        <v>0.54992764109984871</v>
      </c>
      <c r="H41">
        <v>-0.74796010879419761</v>
      </c>
    </row>
    <row r="42" spans="1:12" x14ac:dyDescent="0.35">
      <c r="A42" s="1">
        <v>45441</v>
      </c>
      <c r="B42" s="3">
        <v>168.9</v>
      </c>
      <c r="C42">
        <f t="shared" si="0"/>
        <v>-2.7633851468048265</v>
      </c>
      <c r="D42" s="3">
        <v>4290</v>
      </c>
      <c r="E42">
        <f t="shared" si="1"/>
        <v>-2.0324274948618406</v>
      </c>
      <c r="G42">
        <v>-2.7633851468048265</v>
      </c>
      <c r="H42">
        <v>-2.0324274948618406</v>
      </c>
    </row>
    <row r="43" spans="1:12" x14ac:dyDescent="0.35">
      <c r="A43" s="1">
        <v>45442</v>
      </c>
      <c r="B43" s="3">
        <v>170.25</v>
      </c>
      <c r="C43">
        <f t="shared" si="0"/>
        <v>0.79928952042628443</v>
      </c>
      <c r="D43" s="3">
        <v>4368</v>
      </c>
      <c r="E43">
        <f t="shared" si="1"/>
        <v>1.8181818181818181</v>
      </c>
      <c r="G43">
        <v>0.79928952042628443</v>
      </c>
      <c r="H43">
        <v>1.8181818181818181</v>
      </c>
    </row>
    <row r="44" spans="1:12" x14ac:dyDescent="0.35">
      <c r="A44" s="1">
        <v>45443</v>
      </c>
      <c r="B44" s="3">
        <v>171.4</v>
      </c>
      <c r="C44">
        <f t="shared" si="0"/>
        <v>0.6754772393538947</v>
      </c>
      <c r="D44" s="3">
        <v>4452</v>
      </c>
      <c r="E44">
        <f t="shared" si="1"/>
        <v>1.9230769230769231</v>
      </c>
      <c r="G44">
        <v>0.6754772393538947</v>
      </c>
      <c r="H44">
        <v>1.9230769230769231</v>
      </c>
    </row>
    <row r="45" spans="1:12" x14ac:dyDescent="0.35">
      <c r="A45" s="1">
        <v>45446</v>
      </c>
      <c r="B45" s="3">
        <v>175.2</v>
      </c>
      <c r="C45">
        <f t="shared" si="0"/>
        <v>2.2170361726954391</v>
      </c>
      <c r="D45" s="3">
        <v>4487</v>
      </c>
      <c r="E45">
        <f t="shared" si="1"/>
        <v>0.78616352201257866</v>
      </c>
      <c r="G45">
        <v>2.2170361726954391</v>
      </c>
      <c r="H45">
        <v>0.78616352201257866</v>
      </c>
    </row>
    <row r="46" spans="1:12" x14ac:dyDescent="0.35">
      <c r="A46" s="1">
        <v>45447</v>
      </c>
      <c r="B46" s="3">
        <v>175.2</v>
      </c>
      <c r="C46">
        <f t="shared" si="0"/>
        <v>0</v>
      </c>
      <c r="D46" s="3">
        <v>4507</v>
      </c>
      <c r="E46">
        <f t="shared" si="1"/>
        <v>0.44573211499888565</v>
      </c>
      <c r="G46">
        <v>0</v>
      </c>
      <c r="H46">
        <v>0.44573211499888565</v>
      </c>
    </row>
    <row r="47" spans="1:12" x14ac:dyDescent="0.35">
      <c r="A47" s="1">
        <v>45448</v>
      </c>
      <c r="B47" s="3">
        <v>174.25</v>
      </c>
      <c r="C47">
        <f t="shared" si="0"/>
        <v>-0.54223744292236797</v>
      </c>
      <c r="D47" s="3">
        <v>4498</v>
      </c>
      <c r="E47">
        <f t="shared" si="1"/>
        <v>-0.19968937208786333</v>
      </c>
      <c r="G47">
        <v>-0.54223744292236797</v>
      </c>
      <c r="H47">
        <v>-0.19968937208786333</v>
      </c>
    </row>
    <row r="48" spans="1:12" x14ac:dyDescent="0.35">
      <c r="A48" s="1">
        <v>45449</v>
      </c>
      <c r="B48" s="3">
        <v>172.4</v>
      </c>
      <c r="C48">
        <f t="shared" si="0"/>
        <v>-1.0616929698708719</v>
      </c>
      <c r="D48" s="3">
        <v>4526</v>
      </c>
      <c r="E48">
        <f t="shared" si="1"/>
        <v>0.62249888839484213</v>
      </c>
      <c r="G48">
        <v>-1.0616929698708719</v>
      </c>
      <c r="H48">
        <v>0.62249888839484213</v>
      </c>
    </row>
    <row r="49" spans="1:8" x14ac:dyDescent="0.35">
      <c r="A49" s="1">
        <v>45450</v>
      </c>
      <c r="B49" s="3">
        <v>170.55</v>
      </c>
      <c r="C49">
        <f t="shared" si="0"/>
        <v>-1.073085846867746</v>
      </c>
      <c r="D49" s="3">
        <v>4506</v>
      </c>
      <c r="E49">
        <f t="shared" si="1"/>
        <v>-0.44189129474149363</v>
      </c>
      <c r="G49">
        <v>-1.073085846867746</v>
      </c>
      <c r="H49">
        <v>-0.44189129474149363</v>
      </c>
    </row>
    <row r="50" spans="1:8" x14ac:dyDescent="0.35">
      <c r="A50" s="1">
        <v>45453</v>
      </c>
      <c r="B50" s="3">
        <v>168.15</v>
      </c>
      <c r="C50">
        <f t="shared" si="0"/>
        <v>-1.4072119613016743</v>
      </c>
      <c r="D50" s="3">
        <v>4420</v>
      </c>
      <c r="E50">
        <f t="shared" si="1"/>
        <v>-1.9085663559698181</v>
      </c>
      <c r="G50">
        <v>-1.4072119613016743</v>
      </c>
      <c r="H50">
        <v>-1.9085663559698181</v>
      </c>
    </row>
    <row r="51" spans="1:8" x14ac:dyDescent="0.35">
      <c r="A51" s="1">
        <v>45454</v>
      </c>
      <c r="B51" s="3">
        <v>167.15</v>
      </c>
      <c r="C51">
        <f t="shared" si="0"/>
        <v>-0.59470710674992566</v>
      </c>
      <c r="D51" s="3">
        <v>4388</v>
      </c>
      <c r="E51">
        <f t="shared" si="1"/>
        <v>-0.72398190045248867</v>
      </c>
      <c r="G51">
        <v>-0.59470710674992566</v>
      </c>
      <c r="H51">
        <v>-0.72398190045248867</v>
      </c>
    </row>
    <row r="52" spans="1:8" x14ac:dyDescent="0.35">
      <c r="A52" s="1">
        <v>45455</v>
      </c>
      <c r="B52" s="3">
        <v>169.8</v>
      </c>
      <c r="C52">
        <f t="shared" si="0"/>
        <v>1.5854023332336258</v>
      </c>
      <c r="D52" s="3">
        <v>4390</v>
      </c>
      <c r="E52">
        <f t="shared" si="1"/>
        <v>4.5578851412944391E-2</v>
      </c>
      <c r="G52">
        <v>1.5854023332336258</v>
      </c>
      <c r="H52">
        <v>4.5578851412944391E-2</v>
      </c>
    </row>
    <row r="53" spans="1:8" x14ac:dyDescent="0.35">
      <c r="A53" s="1">
        <v>45456</v>
      </c>
      <c r="B53" s="3">
        <v>167.05</v>
      </c>
      <c r="C53">
        <f t="shared" si="0"/>
        <v>-1.6195524146054181</v>
      </c>
      <c r="D53" s="3">
        <v>4457</v>
      </c>
      <c r="E53">
        <f t="shared" si="1"/>
        <v>1.5261958997722096</v>
      </c>
      <c r="G53">
        <v>-1.6195524146054181</v>
      </c>
      <c r="H53">
        <v>1.5261958997722096</v>
      </c>
    </row>
    <row r="54" spans="1:8" x14ac:dyDescent="0.35">
      <c r="A54" s="1">
        <v>45457</v>
      </c>
      <c r="B54" s="3">
        <v>163.5</v>
      </c>
      <c r="C54">
        <f t="shared" si="0"/>
        <v>-2.125112241843766</v>
      </c>
      <c r="D54" s="3">
        <v>4393</v>
      </c>
      <c r="E54">
        <f t="shared" si="1"/>
        <v>-1.4359434597262732</v>
      </c>
      <c r="G54">
        <v>-2.125112241843766</v>
      </c>
      <c r="H54">
        <v>-1.4359434597262732</v>
      </c>
    </row>
    <row r="55" spans="1:8" x14ac:dyDescent="0.35">
      <c r="A55" s="1">
        <v>45460</v>
      </c>
      <c r="B55" s="3">
        <v>165</v>
      </c>
      <c r="C55">
        <f t="shared" si="0"/>
        <v>0.91743119266055051</v>
      </c>
      <c r="D55" s="3">
        <v>4407</v>
      </c>
      <c r="E55">
        <f t="shared" si="1"/>
        <v>0.31868882312770314</v>
      </c>
      <c r="G55">
        <v>0.91743119266055051</v>
      </c>
      <c r="H55">
        <v>0.31868882312770314</v>
      </c>
    </row>
    <row r="56" spans="1:8" x14ac:dyDescent="0.35">
      <c r="A56" s="1">
        <v>45461</v>
      </c>
      <c r="B56" s="3">
        <v>168.05</v>
      </c>
      <c r="C56">
        <f t="shared" si="0"/>
        <v>1.8484848484848555</v>
      </c>
      <c r="D56" s="3">
        <v>4377</v>
      </c>
      <c r="E56">
        <f t="shared" si="1"/>
        <v>-0.6807351940095302</v>
      </c>
      <c r="G56">
        <v>1.8484848484848555</v>
      </c>
      <c r="H56">
        <v>-0.6807351940095302</v>
      </c>
    </row>
    <row r="57" spans="1:8" x14ac:dyDescent="0.35">
      <c r="A57" s="1">
        <v>45462</v>
      </c>
      <c r="B57" s="3">
        <v>170.05</v>
      </c>
      <c r="C57">
        <f t="shared" si="0"/>
        <v>1.1901219875037192</v>
      </c>
      <c r="D57" s="3">
        <v>4397</v>
      </c>
      <c r="E57">
        <f t="shared" si="1"/>
        <v>0.45693397304089561</v>
      </c>
      <c r="G57">
        <v>1.1901219875037192</v>
      </c>
      <c r="H57">
        <v>0.45693397304089561</v>
      </c>
    </row>
    <row r="58" spans="1:8" x14ac:dyDescent="0.35">
      <c r="A58" s="1">
        <v>45463</v>
      </c>
      <c r="B58" s="3">
        <v>171.2</v>
      </c>
      <c r="C58">
        <f t="shared" si="0"/>
        <v>0.67627168479857525</v>
      </c>
      <c r="D58" s="3">
        <v>4442</v>
      </c>
      <c r="E58">
        <f t="shared" si="1"/>
        <v>1.0234250625426429</v>
      </c>
      <c r="G58">
        <v>0.67627168479857525</v>
      </c>
      <c r="H58">
        <v>1.0234250625426429</v>
      </c>
    </row>
    <row r="59" spans="1:8" x14ac:dyDescent="0.35">
      <c r="A59" s="1">
        <v>45464</v>
      </c>
      <c r="B59" s="3">
        <v>169.05</v>
      </c>
      <c r="C59">
        <f t="shared" si="0"/>
        <v>-1.2558411214953138</v>
      </c>
      <c r="D59" s="3">
        <v>4428</v>
      </c>
      <c r="E59">
        <f t="shared" si="1"/>
        <v>-0.31517334533993696</v>
      </c>
      <c r="G59">
        <v>-1.2558411214953138</v>
      </c>
      <c r="H59">
        <v>-0.31517334533993696</v>
      </c>
    </row>
    <row r="60" spans="1:8" x14ac:dyDescent="0.35">
      <c r="A60" s="1">
        <v>45467</v>
      </c>
      <c r="B60" s="3">
        <v>171.55</v>
      </c>
      <c r="C60">
        <f t="shared" si="0"/>
        <v>1.4788524105294292</v>
      </c>
      <c r="D60" s="3">
        <v>4444</v>
      </c>
      <c r="E60">
        <f t="shared" si="1"/>
        <v>0.36133694670280037</v>
      </c>
      <c r="G60">
        <v>1.4788524105294292</v>
      </c>
      <c r="H60">
        <v>0.36133694670280037</v>
      </c>
    </row>
    <row r="61" spans="1:8" x14ac:dyDescent="0.35">
      <c r="A61" s="1">
        <v>45468</v>
      </c>
      <c r="B61" s="3">
        <v>168.2</v>
      </c>
      <c r="C61">
        <f t="shared" si="0"/>
        <v>-1.9527834450597625</v>
      </c>
      <c r="D61" s="3">
        <v>4378</v>
      </c>
      <c r="E61">
        <f t="shared" si="1"/>
        <v>-1.4851485148514851</v>
      </c>
      <c r="G61">
        <v>-1.9527834450597625</v>
      </c>
      <c r="H61">
        <v>-1.4851485148514851</v>
      </c>
    </row>
    <row r="62" spans="1:8" x14ac:dyDescent="0.35">
      <c r="A62" s="1">
        <v>45469</v>
      </c>
      <c r="B62" s="3">
        <v>163.85</v>
      </c>
      <c r="C62">
        <f t="shared" si="0"/>
        <v>-2.5862068965517211</v>
      </c>
      <c r="D62" s="3">
        <v>4395</v>
      </c>
      <c r="E62">
        <f t="shared" si="1"/>
        <v>0.38830516217450894</v>
      </c>
      <c r="G62">
        <v>-2.5862068965517211</v>
      </c>
      <c r="H62">
        <v>0.38830516217450894</v>
      </c>
    </row>
    <row r="63" spans="1:8" x14ac:dyDescent="0.35">
      <c r="A63" s="1">
        <v>45470</v>
      </c>
      <c r="B63" s="3">
        <v>160.9</v>
      </c>
      <c r="C63">
        <f t="shared" si="0"/>
        <v>-1.8004272200183025</v>
      </c>
      <c r="D63" s="3">
        <v>4352</v>
      </c>
      <c r="E63">
        <f t="shared" si="1"/>
        <v>-0.97838452787258245</v>
      </c>
      <c r="G63">
        <v>-1.8004272200183025</v>
      </c>
      <c r="H63">
        <v>-0.97838452787258245</v>
      </c>
    </row>
    <row r="64" spans="1:8" x14ac:dyDescent="0.35">
      <c r="A64" s="1">
        <v>45471</v>
      </c>
      <c r="B64" s="3">
        <v>162.25</v>
      </c>
      <c r="C64">
        <f t="shared" si="0"/>
        <v>0.83903045369794549</v>
      </c>
      <c r="D64" s="3">
        <v>4282</v>
      </c>
      <c r="E64">
        <f t="shared" si="1"/>
        <v>-1.6084558823529411</v>
      </c>
      <c r="G64">
        <v>0.83903045369794549</v>
      </c>
      <c r="H64">
        <v>-1.6084558823529411</v>
      </c>
    </row>
    <row r="65" spans="1:8" x14ac:dyDescent="0.35">
      <c r="A65" s="1">
        <v>45474</v>
      </c>
      <c r="B65" s="3">
        <v>163.9</v>
      </c>
      <c r="C65">
        <f t="shared" si="0"/>
        <v>1.0169491525423764</v>
      </c>
      <c r="D65" s="3">
        <v>4289</v>
      </c>
      <c r="E65">
        <f t="shared" si="1"/>
        <v>0.16347501167678655</v>
      </c>
      <c r="G65">
        <v>1.0169491525423764</v>
      </c>
      <c r="H65">
        <v>0.16347501167678655</v>
      </c>
    </row>
    <row r="66" spans="1:8" x14ac:dyDescent="0.35">
      <c r="A66" s="1">
        <v>45475</v>
      </c>
      <c r="B66" s="3">
        <v>164.3</v>
      </c>
      <c r="C66">
        <f t="shared" si="0"/>
        <v>0.24405125076266362</v>
      </c>
      <c r="D66" s="3">
        <v>4258</v>
      </c>
      <c r="E66">
        <f t="shared" si="1"/>
        <v>-0.72277920261133133</v>
      </c>
      <c r="G66">
        <v>0.24405125076266362</v>
      </c>
      <c r="H66">
        <v>-0.72277920261133133</v>
      </c>
    </row>
    <row r="67" spans="1:8" x14ac:dyDescent="0.35">
      <c r="A67" s="1">
        <v>45476</v>
      </c>
      <c r="B67" s="3">
        <v>173.35</v>
      </c>
      <c r="C67">
        <f t="shared" ref="C67:C130" si="2">((B67-B66)/B66)*100</f>
        <v>5.5082166768107008</v>
      </c>
      <c r="D67" s="3">
        <v>4231</v>
      </c>
      <c r="E67">
        <f t="shared" ref="E67:E130" si="3">((D67-D66)/D66)*100</f>
        <v>-0.63410051667449507</v>
      </c>
      <c r="G67">
        <v>5.5082166768107008</v>
      </c>
      <c r="H67">
        <v>-0.63410051667449507</v>
      </c>
    </row>
    <row r="68" spans="1:8" x14ac:dyDescent="0.35">
      <c r="A68" s="1">
        <v>45477</v>
      </c>
      <c r="B68" s="3">
        <v>174.65</v>
      </c>
      <c r="C68">
        <f t="shared" si="2"/>
        <v>0.74992789154889616</v>
      </c>
      <c r="D68" s="3">
        <v>4257</v>
      </c>
      <c r="E68">
        <f t="shared" si="3"/>
        <v>0.61451193571259743</v>
      </c>
      <c r="G68">
        <v>0.74992789154889616</v>
      </c>
      <c r="H68">
        <v>0.61451193571259743</v>
      </c>
    </row>
    <row r="69" spans="1:8" x14ac:dyDescent="0.35">
      <c r="A69" s="1">
        <v>45478</v>
      </c>
      <c r="B69" s="3">
        <v>172.7</v>
      </c>
      <c r="C69">
        <f t="shared" si="2"/>
        <v>-1.1165187517893025</v>
      </c>
      <c r="D69" s="3">
        <v>4274</v>
      </c>
      <c r="E69">
        <f t="shared" si="3"/>
        <v>0.39934225980737603</v>
      </c>
      <c r="G69">
        <v>-1.1165187517893025</v>
      </c>
      <c r="H69">
        <v>0.39934225980737603</v>
      </c>
    </row>
    <row r="70" spans="1:8" x14ac:dyDescent="0.35">
      <c r="A70" s="1">
        <v>45481</v>
      </c>
      <c r="B70" s="3">
        <v>176.1</v>
      </c>
      <c r="C70">
        <f t="shared" si="2"/>
        <v>1.9687319050376411</v>
      </c>
      <c r="D70" s="3">
        <v>4286</v>
      </c>
      <c r="E70">
        <f t="shared" si="3"/>
        <v>0.28076743097800655</v>
      </c>
      <c r="G70">
        <v>1.9687319050376411</v>
      </c>
      <c r="H70">
        <v>0.28076743097800655</v>
      </c>
    </row>
    <row r="71" spans="1:8" x14ac:dyDescent="0.35">
      <c r="A71" s="1">
        <v>45482</v>
      </c>
      <c r="B71" s="3">
        <v>172.9</v>
      </c>
      <c r="C71">
        <f t="shared" si="2"/>
        <v>-1.8171493469619469</v>
      </c>
      <c r="D71" s="3">
        <v>4247</v>
      </c>
      <c r="E71">
        <f t="shared" si="3"/>
        <v>-0.9099393373775081</v>
      </c>
      <c r="G71">
        <v>-1.8171493469619469</v>
      </c>
      <c r="H71">
        <v>-0.9099393373775081</v>
      </c>
    </row>
    <row r="72" spans="1:8" x14ac:dyDescent="0.35">
      <c r="A72" s="1">
        <v>45483</v>
      </c>
      <c r="B72" s="3">
        <v>178</v>
      </c>
      <c r="C72">
        <f t="shared" si="2"/>
        <v>2.9496818970503149</v>
      </c>
      <c r="D72" s="3">
        <v>4321</v>
      </c>
      <c r="E72">
        <f t="shared" si="3"/>
        <v>1.7424064045208381</v>
      </c>
      <c r="G72">
        <v>2.9496818970503149</v>
      </c>
      <c r="H72">
        <v>1.7424064045208381</v>
      </c>
    </row>
    <row r="73" spans="1:8" x14ac:dyDescent="0.35">
      <c r="A73" s="1">
        <v>45484</v>
      </c>
      <c r="B73" s="3">
        <v>177.9</v>
      </c>
      <c r="C73">
        <f t="shared" si="2"/>
        <v>-5.6179775280895683E-2</v>
      </c>
      <c r="D73" s="3">
        <v>4323</v>
      </c>
      <c r="E73">
        <f t="shared" si="3"/>
        <v>4.6285582041194172E-2</v>
      </c>
      <c r="G73">
        <v>-5.6179775280895683E-2</v>
      </c>
      <c r="H73">
        <v>4.6285582041194172E-2</v>
      </c>
    </row>
    <row r="74" spans="1:8" x14ac:dyDescent="0.35">
      <c r="A74" s="1">
        <v>45485</v>
      </c>
      <c r="B74" s="3">
        <v>174</v>
      </c>
      <c r="C74">
        <f t="shared" si="2"/>
        <v>-2.1922428330522798</v>
      </c>
      <c r="D74" s="3">
        <v>4363</v>
      </c>
      <c r="E74">
        <f t="shared" si="3"/>
        <v>0.92528336803145961</v>
      </c>
      <c r="G74">
        <v>-2.1922428330522798</v>
      </c>
      <c r="H74">
        <v>0.92528336803145961</v>
      </c>
    </row>
    <row r="75" spans="1:8" x14ac:dyDescent="0.35">
      <c r="A75" s="1">
        <v>45488</v>
      </c>
      <c r="B75" s="3">
        <v>175.1</v>
      </c>
      <c r="C75">
        <f t="shared" si="2"/>
        <v>0.63218390804597369</v>
      </c>
      <c r="D75" s="3">
        <v>4279</v>
      </c>
      <c r="E75">
        <f t="shared" si="3"/>
        <v>-1.925280770112308</v>
      </c>
      <c r="G75">
        <v>0.63218390804597369</v>
      </c>
      <c r="H75">
        <v>-1.925280770112308</v>
      </c>
    </row>
    <row r="76" spans="1:8" x14ac:dyDescent="0.35">
      <c r="A76" s="1">
        <v>45489</v>
      </c>
      <c r="B76" s="3">
        <v>172.9</v>
      </c>
      <c r="C76">
        <f t="shared" si="2"/>
        <v>-1.2564249000571037</v>
      </c>
      <c r="D76" s="3">
        <v>4278</v>
      </c>
      <c r="E76">
        <f t="shared" si="3"/>
        <v>-2.3369946249123627E-2</v>
      </c>
      <c r="G76">
        <v>-1.2564249000571037</v>
      </c>
      <c r="H76">
        <v>-2.3369946249123627E-2</v>
      </c>
    </row>
    <row r="77" spans="1:8" x14ac:dyDescent="0.35">
      <c r="A77" s="1">
        <v>45490</v>
      </c>
      <c r="B77" s="3">
        <v>174</v>
      </c>
      <c r="C77">
        <f t="shared" si="2"/>
        <v>0.63620589936379079</v>
      </c>
      <c r="D77" s="3">
        <v>4359</v>
      </c>
      <c r="E77">
        <f t="shared" si="3"/>
        <v>1.8934081346423561</v>
      </c>
      <c r="G77">
        <v>0.63620589936379079</v>
      </c>
      <c r="H77">
        <v>1.8934081346423561</v>
      </c>
    </row>
    <row r="78" spans="1:8" x14ac:dyDescent="0.35">
      <c r="A78" s="1">
        <v>45491</v>
      </c>
      <c r="B78" s="3">
        <v>173.85</v>
      </c>
      <c r="C78">
        <f t="shared" si="2"/>
        <v>-8.6206896551727405E-2</v>
      </c>
      <c r="D78" s="3">
        <v>4383</v>
      </c>
      <c r="E78">
        <f t="shared" si="3"/>
        <v>0.55058499655884374</v>
      </c>
      <c r="G78">
        <v>-8.6206896551727405E-2</v>
      </c>
      <c r="H78">
        <v>0.55058499655884374</v>
      </c>
    </row>
    <row r="79" spans="1:8" x14ac:dyDescent="0.35">
      <c r="A79" s="1">
        <v>45492</v>
      </c>
      <c r="B79" s="3">
        <v>170</v>
      </c>
      <c r="C79">
        <f t="shared" si="2"/>
        <v>-2.2145527753810725</v>
      </c>
      <c r="D79" s="3">
        <v>4391</v>
      </c>
      <c r="E79">
        <f t="shared" si="3"/>
        <v>0.18252338580880675</v>
      </c>
      <c r="G79">
        <v>-2.2145527753810725</v>
      </c>
      <c r="H79">
        <v>0.18252338580880675</v>
      </c>
    </row>
    <row r="80" spans="1:8" x14ac:dyDescent="0.35">
      <c r="A80" s="1">
        <v>45495</v>
      </c>
      <c r="B80" s="3">
        <v>164.2</v>
      </c>
      <c r="C80">
        <f t="shared" si="2"/>
        <v>-3.4117647058823599</v>
      </c>
      <c r="D80" s="3">
        <v>4427</v>
      </c>
      <c r="E80">
        <f t="shared" si="3"/>
        <v>0.81985880209519468</v>
      </c>
      <c r="G80">
        <v>-3.4117647058823599</v>
      </c>
      <c r="H80">
        <v>0.81985880209519468</v>
      </c>
    </row>
    <row r="81" spans="1:8" x14ac:dyDescent="0.35">
      <c r="A81" s="1">
        <v>45496</v>
      </c>
      <c r="B81" s="3">
        <v>164.9</v>
      </c>
      <c r="C81">
        <f t="shared" si="2"/>
        <v>0.42630937880634417</v>
      </c>
      <c r="D81" s="3">
        <v>4408</v>
      </c>
      <c r="E81">
        <f t="shared" si="3"/>
        <v>-0.42918454935622319</v>
      </c>
      <c r="G81">
        <v>0.42630937880634417</v>
      </c>
      <c r="H81">
        <v>-0.42918454935622319</v>
      </c>
    </row>
    <row r="82" spans="1:8" x14ac:dyDescent="0.35">
      <c r="A82" s="1">
        <v>45497</v>
      </c>
      <c r="B82" s="3">
        <v>163.30000000000001</v>
      </c>
      <c r="C82">
        <f t="shared" si="2"/>
        <v>-0.97028502122498139</v>
      </c>
      <c r="D82" s="3">
        <v>4493</v>
      </c>
      <c r="E82">
        <f t="shared" si="3"/>
        <v>1.9283121597096189</v>
      </c>
      <c r="G82">
        <v>-0.97028502122498139</v>
      </c>
      <c r="H82">
        <v>1.9283121597096189</v>
      </c>
    </row>
    <row r="83" spans="1:8" x14ac:dyDescent="0.35">
      <c r="A83" s="1">
        <v>45498</v>
      </c>
      <c r="B83" s="3">
        <v>164.85</v>
      </c>
      <c r="C83">
        <f t="shared" si="2"/>
        <v>0.94917330067359629</v>
      </c>
      <c r="D83" s="3">
        <v>4379</v>
      </c>
      <c r="E83">
        <f t="shared" si="3"/>
        <v>-2.5372802136657024</v>
      </c>
      <c r="G83">
        <v>0.94917330067359629</v>
      </c>
      <c r="H83">
        <v>-2.5372802136657024</v>
      </c>
    </row>
    <row r="84" spans="1:8" x14ac:dyDescent="0.35">
      <c r="A84" s="1">
        <v>45499</v>
      </c>
      <c r="B84" s="3">
        <v>167.15</v>
      </c>
      <c r="C84">
        <f t="shared" si="2"/>
        <v>1.3952077646345231</v>
      </c>
      <c r="D84" s="3">
        <v>4486</v>
      </c>
      <c r="E84">
        <f t="shared" si="3"/>
        <v>2.4434802466316512</v>
      </c>
      <c r="G84">
        <v>1.3952077646345231</v>
      </c>
      <c r="H84">
        <v>2.4434802466316512</v>
      </c>
    </row>
    <row r="85" spans="1:8" x14ac:dyDescent="0.35">
      <c r="A85" s="1">
        <v>45502</v>
      </c>
      <c r="B85" s="3">
        <v>164.05</v>
      </c>
      <c r="C85">
        <f t="shared" si="2"/>
        <v>-1.8546215973676303</v>
      </c>
      <c r="D85" s="3">
        <v>4093</v>
      </c>
      <c r="E85">
        <f t="shared" si="3"/>
        <v>-8.7605884975479285</v>
      </c>
      <c r="G85">
        <v>-1.8546215973676303</v>
      </c>
      <c r="H85">
        <v>-8.7605884975479285</v>
      </c>
    </row>
    <row r="86" spans="1:8" x14ac:dyDescent="0.35">
      <c r="A86" s="1">
        <v>45503</v>
      </c>
      <c r="B86" s="3">
        <v>165.4</v>
      </c>
      <c r="C86">
        <f t="shared" si="2"/>
        <v>0.8229198415117307</v>
      </c>
      <c r="D86" s="3">
        <v>4152</v>
      </c>
      <c r="E86">
        <f t="shared" si="3"/>
        <v>1.4414854629855851</v>
      </c>
      <c r="G86">
        <v>0.8229198415117307</v>
      </c>
      <c r="H86">
        <v>1.4414854629855851</v>
      </c>
    </row>
    <row r="87" spans="1:8" x14ac:dyDescent="0.35">
      <c r="A87" s="1">
        <v>45504</v>
      </c>
      <c r="B87" s="3">
        <v>165.8</v>
      </c>
      <c r="C87">
        <f t="shared" si="2"/>
        <v>0.24183796856106751</v>
      </c>
      <c r="D87" s="3">
        <v>4178</v>
      </c>
      <c r="E87">
        <f t="shared" si="3"/>
        <v>0.62620423892100185</v>
      </c>
      <c r="G87">
        <v>0.24183796856106751</v>
      </c>
      <c r="H87">
        <v>0.62620423892100185</v>
      </c>
    </row>
    <row r="88" spans="1:8" x14ac:dyDescent="0.35">
      <c r="A88" s="1">
        <v>45505</v>
      </c>
      <c r="B88" s="3">
        <v>160</v>
      </c>
      <c r="C88">
        <f t="shared" si="2"/>
        <v>-3.4981905910735889</v>
      </c>
      <c r="D88" s="3">
        <v>4098</v>
      </c>
      <c r="E88">
        <f t="shared" si="3"/>
        <v>-1.9147917663954046</v>
      </c>
      <c r="G88">
        <v>-3.4981905910735889</v>
      </c>
      <c r="H88">
        <v>-1.9147917663954046</v>
      </c>
    </row>
    <row r="89" spans="1:8" x14ac:dyDescent="0.35">
      <c r="A89" s="1">
        <v>45506</v>
      </c>
      <c r="B89" s="3">
        <v>167.45</v>
      </c>
      <c r="C89">
        <f t="shared" si="2"/>
        <v>4.6562499999999929</v>
      </c>
      <c r="D89" s="3">
        <v>4150</v>
      </c>
      <c r="E89">
        <f t="shared" si="3"/>
        <v>1.268911664226452</v>
      </c>
      <c r="G89">
        <v>4.6562499999999929</v>
      </c>
      <c r="H89">
        <v>1.268911664226452</v>
      </c>
    </row>
    <row r="90" spans="1:8" x14ac:dyDescent="0.35">
      <c r="A90" s="1">
        <v>45509</v>
      </c>
      <c r="B90" s="3">
        <v>164.7</v>
      </c>
      <c r="C90">
        <f t="shared" si="2"/>
        <v>-1.642281277993431</v>
      </c>
      <c r="D90" s="3">
        <v>4145</v>
      </c>
      <c r="E90">
        <f t="shared" si="3"/>
        <v>-0.12048192771084339</v>
      </c>
      <c r="G90">
        <v>-1.642281277993431</v>
      </c>
      <c r="H90">
        <v>-0.12048192771084339</v>
      </c>
    </row>
    <row r="91" spans="1:8" x14ac:dyDescent="0.35">
      <c r="A91" s="1">
        <v>45510</v>
      </c>
      <c r="B91" s="3">
        <v>164.85</v>
      </c>
      <c r="C91">
        <f t="shared" si="2"/>
        <v>9.1074681238619129E-2</v>
      </c>
      <c r="D91" s="3">
        <v>4137</v>
      </c>
      <c r="E91">
        <f t="shared" si="3"/>
        <v>-0.19300361881785283</v>
      </c>
      <c r="G91">
        <v>9.1074681238619129E-2</v>
      </c>
      <c r="H91">
        <v>-0.19300361881785283</v>
      </c>
    </row>
    <row r="92" spans="1:8" x14ac:dyDescent="0.35">
      <c r="A92" s="1">
        <v>45511</v>
      </c>
      <c r="B92" s="3">
        <v>164.5</v>
      </c>
      <c r="C92">
        <f t="shared" si="2"/>
        <v>-0.21231422505307512</v>
      </c>
      <c r="D92" s="3">
        <v>4223</v>
      </c>
      <c r="E92">
        <f t="shared" si="3"/>
        <v>2.0788010635726373</v>
      </c>
      <c r="G92">
        <v>-0.21231422505307512</v>
      </c>
      <c r="H92">
        <v>2.0788010635726373</v>
      </c>
    </row>
    <row r="93" spans="1:8" x14ac:dyDescent="0.35">
      <c r="A93" s="1">
        <v>45512</v>
      </c>
      <c r="B93" s="3">
        <v>164.75</v>
      </c>
      <c r="C93">
        <f t="shared" si="2"/>
        <v>0.1519756838905775</v>
      </c>
      <c r="D93" s="3">
        <v>4206</v>
      </c>
      <c r="E93">
        <f t="shared" si="3"/>
        <v>-0.4025574236324887</v>
      </c>
      <c r="G93">
        <v>0.1519756838905775</v>
      </c>
      <c r="H93">
        <v>-0.4025574236324887</v>
      </c>
    </row>
    <row r="94" spans="1:8" x14ac:dyDescent="0.35">
      <c r="A94" s="1">
        <v>45513</v>
      </c>
      <c r="B94" s="3">
        <v>166.55</v>
      </c>
      <c r="C94">
        <f t="shared" si="2"/>
        <v>1.092564491654028</v>
      </c>
      <c r="D94" s="3">
        <v>4180</v>
      </c>
      <c r="E94">
        <f t="shared" si="3"/>
        <v>-0.61816452686638135</v>
      </c>
      <c r="G94">
        <v>1.092564491654028</v>
      </c>
      <c r="H94">
        <v>-0.61816452686638135</v>
      </c>
    </row>
    <row r="95" spans="1:8" x14ac:dyDescent="0.35">
      <c r="A95" s="1">
        <v>45516</v>
      </c>
      <c r="B95" s="3">
        <v>166.45</v>
      </c>
      <c r="C95">
        <f t="shared" si="2"/>
        <v>-6.0042029420608066E-2</v>
      </c>
      <c r="D95" s="3">
        <v>4180</v>
      </c>
      <c r="E95">
        <f t="shared" si="3"/>
        <v>0</v>
      </c>
      <c r="G95">
        <v>-6.0042029420608066E-2</v>
      </c>
      <c r="H95">
        <v>0</v>
      </c>
    </row>
    <row r="96" spans="1:8" x14ac:dyDescent="0.35">
      <c r="A96" s="1">
        <v>45517</v>
      </c>
      <c r="B96" s="3">
        <v>166.55</v>
      </c>
      <c r="C96">
        <f t="shared" si="2"/>
        <v>6.0078101532005254E-2</v>
      </c>
      <c r="D96" s="3">
        <v>4205</v>
      </c>
      <c r="E96">
        <f t="shared" si="3"/>
        <v>0.59808612440191389</v>
      </c>
      <c r="G96">
        <v>6.0078101532005254E-2</v>
      </c>
      <c r="H96">
        <v>0.59808612440191389</v>
      </c>
    </row>
    <row r="97" spans="1:8" x14ac:dyDescent="0.35">
      <c r="A97" s="1">
        <v>45518</v>
      </c>
      <c r="B97" s="3">
        <v>167.6</v>
      </c>
      <c r="C97">
        <f t="shared" si="2"/>
        <v>0.63044130891623107</v>
      </c>
      <c r="D97" s="3">
        <v>4231</v>
      </c>
      <c r="E97">
        <f t="shared" si="3"/>
        <v>0.61831153388822824</v>
      </c>
      <c r="G97">
        <v>0.63044130891623107</v>
      </c>
      <c r="H97">
        <v>0.61831153388822824</v>
      </c>
    </row>
    <row r="98" spans="1:8" x14ac:dyDescent="0.35">
      <c r="A98" s="1">
        <v>45519</v>
      </c>
      <c r="B98" s="3">
        <v>170.65</v>
      </c>
      <c r="C98">
        <f t="shared" si="2"/>
        <v>1.8198090692124174</v>
      </c>
      <c r="D98" s="3">
        <v>4276</v>
      </c>
      <c r="E98">
        <f t="shared" si="3"/>
        <v>1.0635783502718033</v>
      </c>
      <c r="G98">
        <v>1.8198090692124174</v>
      </c>
      <c r="H98">
        <v>1.0635783502718033</v>
      </c>
    </row>
    <row r="99" spans="1:8" x14ac:dyDescent="0.35">
      <c r="A99" s="1">
        <v>45520</v>
      </c>
      <c r="B99" s="3">
        <v>170.7</v>
      </c>
      <c r="C99">
        <f t="shared" si="2"/>
        <v>2.9299736302363284E-2</v>
      </c>
      <c r="D99" s="3">
        <v>4272</v>
      </c>
      <c r="E99">
        <f t="shared" si="3"/>
        <v>-9.3545369504209538E-2</v>
      </c>
      <c r="G99">
        <v>2.9299736302363284E-2</v>
      </c>
      <c r="H99">
        <v>-9.3545369504209538E-2</v>
      </c>
    </row>
    <row r="100" spans="1:8" x14ac:dyDescent="0.35">
      <c r="A100" s="1">
        <v>45523</v>
      </c>
      <c r="B100" s="3">
        <v>172.15</v>
      </c>
      <c r="C100">
        <f t="shared" si="2"/>
        <v>0.84944346807265203</v>
      </c>
      <c r="D100" s="3">
        <v>4263</v>
      </c>
      <c r="E100">
        <f t="shared" si="3"/>
        <v>-0.21067415730337077</v>
      </c>
      <c r="G100">
        <v>0.84944346807265203</v>
      </c>
      <c r="H100">
        <v>-0.21067415730337077</v>
      </c>
    </row>
    <row r="101" spans="1:8" x14ac:dyDescent="0.35">
      <c r="A101" s="1">
        <v>45524</v>
      </c>
      <c r="B101" s="3">
        <v>173.7</v>
      </c>
      <c r="C101">
        <f t="shared" si="2"/>
        <v>0.90037757769386162</v>
      </c>
      <c r="D101" s="3">
        <v>4221</v>
      </c>
      <c r="E101">
        <f t="shared" si="3"/>
        <v>-0.98522167487684731</v>
      </c>
      <c r="G101">
        <v>0.90037757769386162</v>
      </c>
      <c r="H101">
        <v>-0.98522167487684731</v>
      </c>
    </row>
    <row r="102" spans="1:8" x14ac:dyDescent="0.35">
      <c r="A102" s="1">
        <v>45525</v>
      </c>
      <c r="B102" s="3">
        <v>174</v>
      </c>
      <c r="C102">
        <f t="shared" si="2"/>
        <v>0.17271157167530882</v>
      </c>
      <c r="D102" s="3">
        <v>4275</v>
      </c>
      <c r="E102">
        <f t="shared" si="3"/>
        <v>1.279317697228145</v>
      </c>
      <c r="G102">
        <v>0.17271157167530882</v>
      </c>
      <c r="H102">
        <v>1.279317697228145</v>
      </c>
    </row>
    <row r="103" spans="1:8" x14ac:dyDescent="0.35">
      <c r="A103" s="1">
        <v>45526</v>
      </c>
      <c r="B103" s="3">
        <v>176.35</v>
      </c>
      <c r="C103">
        <f t="shared" si="2"/>
        <v>1.3505747126436749</v>
      </c>
      <c r="D103" s="3">
        <v>4288</v>
      </c>
      <c r="E103">
        <f t="shared" si="3"/>
        <v>0.30409356725146197</v>
      </c>
      <c r="G103">
        <v>1.3505747126436749</v>
      </c>
      <c r="H103">
        <v>0.30409356725146197</v>
      </c>
    </row>
    <row r="104" spans="1:8" x14ac:dyDescent="0.35">
      <c r="A104" s="1">
        <v>45527</v>
      </c>
      <c r="B104" s="3">
        <v>179.7</v>
      </c>
      <c r="C104">
        <f t="shared" si="2"/>
        <v>1.8996314148001101</v>
      </c>
      <c r="D104" s="3">
        <v>4314</v>
      </c>
      <c r="E104">
        <f t="shared" si="3"/>
        <v>0.60634328358208955</v>
      </c>
      <c r="G104">
        <v>1.8996314148001101</v>
      </c>
      <c r="H104">
        <v>0.60634328358208955</v>
      </c>
    </row>
    <row r="105" spans="1:8" x14ac:dyDescent="0.35">
      <c r="A105" s="1">
        <v>45531</v>
      </c>
      <c r="B105" s="3">
        <v>183.25</v>
      </c>
      <c r="C105">
        <f t="shared" si="2"/>
        <v>1.975514746800229</v>
      </c>
      <c r="D105" s="3">
        <v>4348</v>
      </c>
      <c r="E105">
        <f t="shared" si="3"/>
        <v>0.78813166434863247</v>
      </c>
      <c r="G105">
        <v>1.975514746800229</v>
      </c>
      <c r="H105">
        <v>0.78813166434863247</v>
      </c>
    </row>
    <row r="106" spans="1:8" x14ac:dyDescent="0.35">
      <c r="A106" s="1">
        <v>45532</v>
      </c>
      <c r="B106" s="3">
        <v>182.05</v>
      </c>
      <c r="C106">
        <f t="shared" si="2"/>
        <v>-0.65484311050476873</v>
      </c>
      <c r="D106" s="3">
        <v>4402</v>
      </c>
      <c r="E106">
        <f t="shared" si="3"/>
        <v>1.2419503219871204</v>
      </c>
      <c r="G106">
        <v>-0.65484311050476873</v>
      </c>
      <c r="H106">
        <v>1.2419503219871204</v>
      </c>
    </row>
    <row r="107" spans="1:8" x14ac:dyDescent="0.35">
      <c r="A107" s="1">
        <v>45533</v>
      </c>
      <c r="B107" s="3">
        <v>183.4</v>
      </c>
      <c r="C107">
        <f t="shared" si="2"/>
        <v>0.74155451798956007</v>
      </c>
      <c r="D107" s="3">
        <v>4339</v>
      </c>
      <c r="E107">
        <f t="shared" si="3"/>
        <v>-1.4311676510676965</v>
      </c>
      <c r="G107">
        <v>0.74155451798956007</v>
      </c>
      <c r="H107">
        <v>-1.4311676510676965</v>
      </c>
    </row>
    <row r="108" spans="1:8" x14ac:dyDescent="0.35">
      <c r="A108" s="1">
        <v>45534</v>
      </c>
      <c r="B108" s="3">
        <v>183</v>
      </c>
      <c r="C108">
        <f t="shared" si="2"/>
        <v>-0.21810250817884713</v>
      </c>
      <c r="D108" s="3">
        <v>4366</v>
      </c>
      <c r="E108">
        <f t="shared" si="3"/>
        <v>0.62226319428439736</v>
      </c>
      <c r="G108">
        <v>-0.21810250817884713</v>
      </c>
      <c r="H108">
        <v>0.62226319428439736</v>
      </c>
    </row>
    <row r="109" spans="1:8" x14ac:dyDescent="0.35">
      <c r="A109" s="1">
        <v>45537</v>
      </c>
      <c r="B109" s="3">
        <v>182.2</v>
      </c>
      <c r="C109">
        <f t="shared" si="2"/>
        <v>-0.43715846994536145</v>
      </c>
      <c r="D109" s="3">
        <v>4380</v>
      </c>
      <c r="E109">
        <f t="shared" si="3"/>
        <v>0.32065964269354102</v>
      </c>
      <c r="G109">
        <v>-0.43715846994536145</v>
      </c>
      <c r="H109">
        <v>0.32065964269354102</v>
      </c>
    </row>
    <row r="110" spans="1:8" x14ac:dyDescent="0.35">
      <c r="A110" s="1">
        <v>45538</v>
      </c>
      <c r="B110" s="3">
        <v>184.8</v>
      </c>
      <c r="C110">
        <f t="shared" si="2"/>
        <v>1.4270032930845351</v>
      </c>
      <c r="D110" s="3">
        <v>4443</v>
      </c>
      <c r="E110">
        <f t="shared" si="3"/>
        <v>1.4383561643835616</v>
      </c>
      <c r="G110">
        <v>1.4270032930845351</v>
      </c>
      <c r="H110">
        <v>1.4383561643835616</v>
      </c>
    </row>
    <row r="111" spans="1:8" x14ac:dyDescent="0.35">
      <c r="A111" s="1">
        <v>45539</v>
      </c>
      <c r="B111" s="3">
        <v>186.15</v>
      </c>
      <c r="C111">
        <f t="shared" si="2"/>
        <v>0.73051948051947735</v>
      </c>
      <c r="D111" s="3">
        <v>4480</v>
      </c>
      <c r="E111">
        <f t="shared" si="3"/>
        <v>0.83277065046139986</v>
      </c>
      <c r="G111">
        <v>0.73051948051947735</v>
      </c>
      <c r="H111">
        <v>0.83277065046139986</v>
      </c>
    </row>
    <row r="112" spans="1:8" x14ac:dyDescent="0.35">
      <c r="A112" s="1">
        <v>45540</v>
      </c>
      <c r="B112" s="3">
        <v>188.6</v>
      </c>
      <c r="C112">
        <f t="shared" si="2"/>
        <v>1.3161428955143641</v>
      </c>
      <c r="D112" s="3">
        <v>4500</v>
      </c>
      <c r="E112">
        <f t="shared" si="3"/>
        <v>0.4464285714285714</v>
      </c>
      <c r="G112">
        <v>1.3161428955143641</v>
      </c>
      <c r="H112">
        <v>0.4464285714285714</v>
      </c>
    </row>
    <row r="113" spans="1:8" x14ac:dyDescent="0.35">
      <c r="A113" s="1">
        <v>45541</v>
      </c>
      <c r="B113" s="3">
        <v>189.15</v>
      </c>
      <c r="C113">
        <f t="shared" si="2"/>
        <v>0.29162248144221176</v>
      </c>
      <c r="D113" s="3">
        <v>4538</v>
      </c>
      <c r="E113">
        <f t="shared" si="3"/>
        <v>0.84444444444444433</v>
      </c>
      <c r="G113">
        <v>0.29162248144221176</v>
      </c>
      <c r="H113">
        <v>0.84444444444444433</v>
      </c>
    </row>
    <row r="114" spans="1:8" x14ac:dyDescent="0.35">
      <c r="A114" s="1">
        <v>45544</v>
      </c>
      <c r="B114" s="3">
        <v>191.4</v>
      </c>
      <c r="C114">
        <f t="shared" si="2"/>
        <v>1.1895321173671689</v>
      </c>
      <c r="D114" s="3">
        <v>4486</v>
      </c>
      <c r="E114">
        <f t="shared" si="3"/>
        <v>-1.1458792419568091</v>
      </c>
      <c r="G114">
        <v>1.1895321173671689</v>
      </c>
      <c r="H114">
        <v>-1.1458792419568091</v>
      </c>
    </row>
    <row r="115" spans="1:8" x14ac:dyDescent="0.35">
      <c r="A115" s="1">
        <v>45545</v>
      </c>
      <c r="B115" s="3">
        <v>192.5</v>
      </c>
      <c r="C115">
        <f t="shared" si="2"/>
        <v>0.574712643678158</v>
      </c>
      <c r="D115" s="3">
        <v>4519</v>
      </c>
      <c r="E115">
        <f t="shared" si="3"/>
        <v>0.7356219349086045</v>
      </c>
      <c r="G115">
        <v>0.574712643678158</v>
      </c>
      <c r="H115">
        <v>0.7356219349086045</v>
      </c>
    </row>
    <row r="116" spans="1:8" x14ac:dyDescent="0.35">
      <c r="A116" s="1">
        <v>45546</v>
      </c>
      <c r="B116" s="3">
        <v>193.5</v>
      </c>
      <c r="C116">
        <f t="shared" si="2"/>
        <v>0.51948051948051943</v>
      </c>
      <c r="D116" s="3">
        <v>4570</v>
      </c>
      <c r="E116">
        <f t="shared" si="3"/>
        <v>1.1285682673157778</v>
      </c>
      <c r="G116">
        <v>0.51948051948051943</v>
      </c>
      <c r="H116">
        <v>1.1285682673157778</v>
      </c>
    </row>
    <row r="117" spans="1:8" x14ac:dyDescent="0.35">
      <c r="A117" s="1">
        <v>45547</v>
      </c>
      <c r="B117" s="3">
        <v>195.55</v>
      </c>
      <c r="C117">
        <f t="shared" si="2"/>
        <v>1.0594315245478094</v>
      </c>
      <c r="D117" s="3">
        <v>4563</v>
      </c>
      <c r="E117">
        <f t="shared" si="3"/>
        <v>-0.15317286652078774</v>
      </c>
      <c r="G117">
        <v>1.0594315245478094</v>
      </c>
      <c r="H117">
        <v>-0.15317286652078774</v>
      </c>
    </row>
    <row r="118" spans="1:8" x14ac:dyDescent="0.35">
      <c r="A118" s="1">
        <v>45548</v>
      </c>
      <c r="B118" s="3">
        <v>198.95</v>
      </c>
      <c r="C118">
        <f t="shared" si="2"/>
        <v>1.7386857581181168</v>
      </c>
      <c r="D118" s="3">
        <v>4598</v>
      </c>
      <c r="E118">
        <f t="shared" si="3"/>
        <v>0.76703922857769014</v>
      </c>
      <c r="G118">
        <v>1.7386857581181168</v>
      </c>
      <c r="H118">
        <v>0.76703922857769014</v>
      </c>
    </row>
    <row r="119" spans="1:8" x14ac:dyDescent="0.35">
      <c r="A119" s="1">
        <v>45551</v>
      </c>
      <c r="B119" s="3">
        <v>199.6</v>
      </c>
      <c r="C119">
        <f t="shared" si="2"/>
        <v>0.32671525508922128</v>
      </c>
      <c r="D119" s="3">
        <v>4585</v>
      </c>
      <c r="E119">
        <f t="shared" si="3"/>
        <v>-0.28273162244454109</v>
      </c>
      <c r="G119">
        <v>0.32671525508922128</v>
      </c>
      <c r="H119">
        <v>-0.28273162244454109</v>
      </c>
    </row>
    <row r="120" spans="1:8" x14ac:dyDescent="0.35">
      <c r="A120" s="1">
        <v>45552</v>
      </c>
      <c r="B120" s="3">
        <v>206.4</v>
      </c>
      <c r="C120">
        <f t="shared" si="2"/>
        <v>3.4068136272545146</v>
      </c>
      <c r="D120" s="3">
        <v>4610</v>
      </c>
      <c r="E120">
        <f t="shared" si="3"/>
        <v>0.54525627044711011</v>
      </c>
      <c r="G120">
        <v>3.4068136272545146</v>
      </c>
      <c r="H120">
        <v>0.54525627044711011</v>
      </c>
    </row>
    <row r="121" spans="1:8" x14ac:dyDescent="0.35">
      <c r="A121" s="1">
        <v>45553</v>
      </c>
      <c r="B121" s="3">
        <v>206.3</v>
      </c>
      <c r="C121">
        <f t="shared" si="2"/>
        <v>-4.8449612403098023E-2</v>
      </c>
      <c r="D121" s="3">
        <v>4667</v>
      </c>
      <c r="E121">
        <f t="shared" si="3"/>
        <v>1.2364425162689805</v>
      </c>
      <c r="G121">
        <v>-4.8449612403098023E-2</v>
      </c>
      <c r="H121">
        <v>1.2364425162689805</v>
      </c>
    </row>
    <row r="122" spans="1:8" x14ac:dyDescent="0.35">
      <c r="A122" s="1">
        <v>45554</v>
      </c>
      <c r="B122" s="3">
        <v>208.1</v>
      </c>
      <c r="C122">
        <f t="shared" si="2"/>
        <v>0.87251575375665669</v>
      </c>
      <c r="D122" s="3">
        <v>4576</v>
      </c>
      <c r="E122">
        <f t="shared" si="3"/>
        <v>-1.9498607242339834</v>
      </c>
      <c r="G122">
        <v>0.87251575375665669</v>
      </c>
      <c r="H122">
        <v>-1.9498607242339834</v>
      </c>
    </row>
    <row r="123" spans="1:8" x14ac:dyDescent="0.35">
      <c r="A123" s="1">
        <v>45555</v>
      </c>
      <c r="B123" s="3">
        <v>207.3</v>
      </c>
      <c r="C123">
        <f t="shared" si="2"/>
        <v>-0.38443056222968908</v>
      </c>
      <c r="D123" s="3">
        <v>4514</v>
      </c>
      <c r="E123">
        <f t="shared" si="3"/>
        <v>-1.3548951048951048</v>
      </c>
      <c r="G123">
        <v>-0.38443056222968908</v>
      </c>
      <c r="H123">
        <v>-1.3548951048951048</v>
      </c>
    </row>
    <row r="124" spans="1:8" x14ac:dyDescent="0.35">
      <c r="A124" s="1">
        <v>45558</v>
      </c>
      <c r="B124" s="3">
        <v>204.4</v>
      </c>
      <c r="C124">
        <f t="shared" si="2"/>
        <v>-1.3989387361312136</v>
      </c>
      <c r="D124" s="3">
        <v>4538</v>
      </c>
      <c r="E124">
        <f t="shared" si="3"/>
        <v>0.53167922020381042</v>
      </c>
      <c r="G124">
        <v>-1.3989387361312136</v>
      </c>
      <c r="H124">
        <v>0.53167922020381042</v>
      </c>
    </row>
    <row r="125" spans="1:8" x14ac:dyDescent="0.35">
      <c r="A125" s="1">
        <v>45559</v>
      </c>
      <c r="B125" s="3">
        <v>203.6</v>
      </c>
      <c r="C125">
        <f t="shared" si="2"/>
        <v>-0.39138943248532843</v>
      </c>
      <c r="D125" s="3">
        <v>4529</v>
      </c>
      <c r="E125">
        <f t="shared" si="3"/>
        <v>-0.19832525341560159</v>
      </c>
      <c r="G125">
        <v>-0.39138943248532843</v>
      </c>
      <c r="H125">
        <v>-0.19832525341560159</v>
      </c>
    </row>
    <row r="126" spans="1:8" x14ac:dyDescent="0.35">
      <c r="A126" s="1">
        <v>45560</v>
      </c>
      <c r="B126" s="3">
        <v>205.3</v>
      </c>
      <c r="C126">
        <f t="shared" si="2"/>
        <v>0.83497053045187475</v>
      </c>
      <c r="D126" s="3">
        <v>4588</v>
      </c>
      <c r="E126">
        <f t="shared" si="3"/>
        <v>1.3027158313093399</v>
      </c>
      <c r="G126">
        <v>0.83497053045187475</v>
      </c>
      <c r="H126">
        <v>1.3027158313093399</v>
      </c>
    </row>
    <row r="127" spans="1:8" x14ac:dyDescent="0.35">
      <c r="A127" s="1">
        <v>45561</v>
      </c>
      <c r="B127" s="3">
        <v>208.1</v>
      </c>
      <c r="C127">
        <f t="shared" si="2"/>
        <v>1.3638577691183551</v>
      </c>
      <c r="D127" s="3">
        <v>4614</v>
      </c>
      <c r="E127">
        <f t="shared" si="3"/>
        <v>0.56669572798605061</v>
      </c>
      <c r="G127">
        <v>1.3638577691183551</v>
      </c>
      <c r="H127">
        <v>0.56669572798605061</v>
      </c>
    </row>
    <row r="128" spans="1:8" x14ac:dyDescent="0.35">
      <c r="A128" s="1">
        <v>45562</v>
      </c>
      <c r="B128" s="3">
        <v>212.3</v>
      </c>
      <c r="C128">
        <f t="shared" si="2"/>
        <v>2.0182604517059191</v>
      </c>
      <c r="D128" s="3">
        <v>4693</v>
      </c>
      <c r="E128">
        <f t="shared" si="3"/>
        <v>1.7121803207628954</v>
      </c>
      <c r="G128">
        <v>2.0182604517059191</v>
      </c>
      <c r="H128">
        <v>1.7121803207628954</v>
      </c>
    </row>
    <row r="129" spans="1:8" x14ac:dyDescent="0.35">
      <c r="A129" s="1">
        <v>45565</v>
      </c>
      <c r="B129" s="3">
        <v>205.4</v>
      </c>
      <c r="C129">
        <f t="shared" si="2"/>
        <v>-3.2501177578897811</v>
      </c>
      <c r="D129" s="3">
        <v>4577</v>
      </c>
      <c r="E129">
        <f t="shared" si="3"/>
        <v>-2.4717664606861285</v>
      </c>
      <c r="G129">
        <v>-3.2501177578897811</v>
      </c>
      <c r="H129">
        <v>-2.4717664606861285</v>
      </c>
    </row>
    <row r="130" spans="1:8" x14ac:dyDescent="0.35">
      <c r="A130" s="1">
        <v>45566</v>
      </c>
      <c r="B130" s="3">
        <v>195.2</v>
      </c>
      <c r="C130">
        <f t="shared" si="2"/>
        <v>-4.9659201557935813</v>
      </c>
      <c r="D130" s="3">
        <v>4550</v>
      </c>
      <c r="E130">
        <f t="shared" si="3"/>
        <v>-0.58990605199912605</v>
      </c>
      <c r="G130">
        <v>-4.9659201557935813</v>
      </c>
      <c r="H130">
        <v>-0.58990605199912605</v>
      </c>
    </row>
    <row r="131" spans="1:8" x14ac:dyDescent="0.35">
      <c r="A131" s="1">
        <v>45567</v>
      </c>
      <c r="B131" s="3">
        <v>190.9</v>
      </c>
      <c r="C131">
        <f t="shared" ref="C131:C194" si="4">((B131-B130)/B130)*100</f>
        <v>-2.2028688524590079</v>
      </c>
      <c r="D131" s="3">
        <v>4590</v>
      </c>
      <c r="E131">
        <f t="shared" ref="E131:E194" si="5">((D131-D130)/D130)*100</f>
        <v>0.87912087912087911</v>
      </c>
      <c r="G131">
        <v>-2.2028688524590079</v>
      </c>
      <c r="H131">
        <v>0.87912087912087911</v>
      </c>
    </row>
    <row r="132" spans="1:8" x14ac:dyDescent="0.35">
      <c r="A132" s="1">
        <v>45568</v>
      </c>
      <c r="B132" s="3">
        <v>188.7</v>
      </c>
      <c r="C132">
        <f t="shared" si="4"/>
        <v>-1.1524358302776412</v>
      </c>
      <c r="D132" s="3">
        <v>4575</v>
      </c>
      <c r="E132">
        <f t="shared" si="5"/>
        <v>-0.32679738562091504</v>
      </c>
      <c r="G132">
        <v>-1.1524358302776412</v>
      </c>
      <c r="H132">
        <v>-0.32679738562091504</v>
      </c>
    </row>
    <row r="133" spans="1:8" x14ac:dyDescent="0.35">
      <c r="A133" s="1">
        <v>45569</v>
      </c>
      <c r="B133" s="3">
        <v>191.95</v>
      </c>
      <c r="C133">
        <f t="shared" si="4"/>
        <v>1.7223105458399577</v>
      </c>
      <c r="D133" s="3">
        <v>4557</v>
      </c>
      <c r="E133">
        <f t="shared" si="5"/>
        <v>-0.39344262295081966</v>
      </c>
      <c r="G133">
        <v>1.7223105458399577</v>
      </c>
      <c r="H133">
        <v>-0.39344262295081966</v>
      </c>
    </row>
    <row r="134" spans="1:8" x14ac:dyDescent="0.35">
      <c r="A134" s="1">
        <v>45572</v>
      </c>
      <c r="B134" s="3">
        <v>191.9</v>
      </c>
      <c r="C134">
        <f t="shared" si="4"/>
        <v>-2.6048450117209142E-2</v>
      </c>
      <c r="D134" s="3">
        <v>4553</v>
      </c>
      <c r="E134">
        <f t="shared" si="5"/>
        <v>-8.7777046302391928E-2</v>
      </c>
      <c r="G134">
        <v>-2.6048450117209142E-2</v>
      </c>
      <c r="H134">
        <v>-8.7777046302391928E-2</v>
      </c>
    </row>
    <row r="135" spans="1:8" x14ac:dyDescent="0.35">
      <c r="A135" s="1">
        <v>45573</v>
      </c>
      <c r="B135" s="3">
        <v>196</v>
      </c>
      <c r="C135">
        <f t="shared" si="4"/>
        <v>2.1365294424179231</v>
      </c>
      <c r="D135" s="3">
        <v>4600</v>
      </c>
      <c r="E135">
        <f t="shared" si="5"/>
        <v>1.0322864045684164</v>
      </c>
      <c r="G135">
        <v>2.1365294424179231</v>
      </c>
      <c r="H135">
        <v>1.0322864045684164</v>
      </c>
    </row>
    <row r="136" spans="1:8" x14ac:dyDescent="0.35">
      <c r="A136" s="1">
        <v>45574</v>
      </c>
      <c r="B136" s="3">
        <v>197.95</v>
      </c>
      <c r="C136">
        <f t="shared" si="4"/>
        <v>0.99489795918366775</v>
      </c>
      <c r="D136" s="3">
        <v>4669</v>
      </c>
      <c r="E136">
        <f t="shared" si="5"/>
        <v>1.5</v>
      </c>
      <c r="G136">
        <v>0.99489795918366775</v>
      </c>
      <c r="H136">
        <v>1.5</v>
      </c>
    </row>
    <row r="137" spans="1:8" x14ac:dyDescent="0.35">
      <c r="A137" s="1">
        <v>45575</v>
      </c>
      <c r="B137" s="3">
        <v>198.15</v>
      </c>
      <c r="C137">
        <f t="shared" si="4"/>
        <v>0.10103561505431526</v>
      </c>
      <c r="D137" s="3">
        <v>4676</v>
      </c>
      <c r="E137">
        <f t="shared" si="5"/>
        <v>0.14992503748125938</v>
      </c>
      <c r="G137">
        <v>0.10103561505431526</v>
      </c>
      <c r="H137">
        <v>0.14992503748125938</v>
      </c>
    </row>
    <row r="138" spans="1:8" x14ac:dyDescent="0.35">
      <c r="A138" s="1">
        <v>45576</v>
      </c>
      <c r="B138" s="3">
        <v>198.35</v>
      </c>
      <c r="C138">
        <f t="shared" si="4"/>
        <v>0.10093363613423599</v>
      </c>
      <c r="D138" s="3">
        <v>4626</v>
      </c>
      <c r="E138">
        <f t="shared" si="5"/>
        <v>-1.0692899914456802</v>
      </c>
      <c r="G138">
        <v>0.10093363613423599</v>
      </c>
      <c r="H138">
        <v>-1.0692899914456802</v>
      </c>
    </row>
    <row r="139" spans="1:8" x14ac:dyDescent="0.35">
      <c r="A139" s="1">
        <v>45579</v>
      </c>
      <c r="B139" s="3">
        <v>198.75</v>
      </c>
      <c r="C139">
        <f t="shared" si="4"/>
        <v>0.20166372573733587</v>
      </c>
      <c r="D139" s="3">
        <v>4659</v>
      </c>
      <c r="E139">
        <f t="shared" si="5"/>
        <v>0.71335927367055774</v>
      </c>
      <c r="G139">
        <v>0.20166372573733587</v>
      </c>
      <c r="H139">
        <v>0.71335927367055774</v>
      </c>
    </row>
    <row r="140" spans="1:8" x14ac:dyDescent="0.35">
      <c r="A140" s="1">
        <v>45580</v>
      </c>
      <c r="B140" s="3">
        <v>206.9</v>
      </c>
      <c r="C140">
        <f t="shared" si="4"/>
        <v>4.1006289308176136</v>
      </c>
      <c r="D140" s="3">
        <v>4691</v>
      </c>
      <c r="E140">
        <f t="shared" si="5"/>
        <v>0.68684267010087996</v>
      </c>
      <c r="G140">
        <v>4.1006289308176136</v>
      </c>
      <c r="H140">
        <v>0.68684267010087996</v>
      </c>
    </row>
    <row r="141" spans="1:8" x14ac:dyDescent="0.35">
      <c r="A141" s="1">
        <v>45581</v>
      </c>
      <c r="B141" s="3">
        <v>212</v>
      </c>
      <c r="C141">
        <f t="shared" si="4"/>
        <v>2.4649589173513746</v>
      </c>
      <c r="D141" s="3">
        <v>4707</v>
      </c>
      <c r="E141">
        <f t="shared" si="5"/>
        <v>0.34107866126625452</v>
      </c>
      <c r="G141">
        <v>2.4649589173513746</v>
      </c>
      <c r="H141">
        <v>0.34107866126625452</v>
      </c>
    </row>
    <row r="142" spans="1:8" x14ac:dyDescent="0.35">
      <c r="A142" s="1">
        <v>45582</v>
      </c>
      <c r="B142" s="3">
        <v>213</v>
      </c>
      <c r="C142">
        <f t="shared" si="4"/>
        <v>0.47169811320754718</v>
      </c>
      <c r="D142" s="3">
        <v>4773</v>
      </c>
      <c r="E142">
        <f t="shared" si="5"/>
        <v>1.4021669853409815</v>
      </c>
      <c r="G142">
        <v>0.47169811320754718</v>
      </c>
      <c r="H142">
        <v>1.4021669853409815</v>
      </c>
    </row>
    <row r="143" spans="1:8" x14ac:dyDescent="0.35">
      <c r="A143" s="1">
        <v>45583</v>
      </c>
      <c r="B143" s="3">
        <v>213.1</v>
      </c>
      <c r="C143">
        <f t="shared" si="4"/>
        <v>4.694835680750907E-2</v>
      </c>
      <c r="D143" s="3">
        <v>4776</v>
      </c>
      <c r="E143">
        <f t="shared" si="5"/>
        <v>6.2853551225644247E-2</v>
      </c>
      <c r="G143">
        <v>4.694835680750907E-2</v>
      </c>
      <c r="H143">
        <v>6.2853551225644247E-2</v>
      </c>
    </row>
    <row r="144" spans="1:8" x14ac:dyDescent="0.35">
      <c r="A144" s="1">
        <v>45586</v>
      </c>
      <c r="B144" s="3">
        <v>214.1</v>
      </c>
      <c r="C144">
        <f t="shared" si="4"/>
        <v>0.46926325668700142</v>
      </c>
      <c r="D144" s="3">
        <v>4824</v>
      </c>
      <c r="E144">
        <f t="shared" si="5"/>
        <v>1.0050251256281406</v>
      </c>
      <c r="G144">
        <v>0.46926325668700142</v>
      </c>
      <c r="H144">
        <v>1.0050251256281406</v>
      </c>
    </row>
    <row r="145" spans="1:8" x14ac:dyDescent="0.35">
      <c r="A145" s="1">
        <v>45587</v>
      </c>
      <c r="B145" s="3">
        <v>215.4</v>
      </c>
      <c r="C145">
        <f t="shared" si="4"/>
        <v>0.60719290051378394</v>
      </c>
      <c r="D145" s="3">
        <v>4763</v>
      </c>
      <c r="E145">
        <f t="shared" si="5"/>
        <v>-1.2645107794361525</v>
      </c>
      <c r="G145">
        <v>0.60719290051378394</v>
      </c>
      <c r="H145">
        <v>-1.2645107794361525</v>
      </c>
    </row>
    <row r="146" spans="1:8" x14ac:dyDescent="0.35">
      <c r="A146" s="1">
        <v>45588</v>
      </c>
      <c r="B146" s="3">
        <v>212.7</v>
      </c>
      <c r="C146">
        <f t="shared" si="4"/>
        <v>-1.2534818941504258</v>
      </c>
      <c r="D146" s="3">
        <v>4953</v>
      </c>
      <c r="E146">
        <f t="shared" si="5"/>
        <v>3.9890825110224646</v>
      </c>
      <c r="G146">
        <v>-1.2534818941504258</v>
      </c>
      <c r="H146">
        <v>3.9890825110224646</v>
      </c>
    </row>
    <row r="147" spans="1:8" x14ac:dyDescent="0.35">
      <c r="A147" s="1">
        <v>45589</v>
      </c>
      <c r="B147" s="3">
        <v>214</v>
      </c>
      <c r="C147">
        <f t="shared" si="4"/>
        <v>0.61118946873531332</v>
      </c>
      <c r="D147" s="3">
        <v>4861</v>
      </c>
      <c r="E147">
        <f t="shared" si="5"/>
        <v>-1.8574601251766607</v>
      </c>
      <c r="G147">
        <v>0.61118946873531332</v>
      </c>
      <c r="H147">
        <v>-1.8574601251766607</v>
      </c>
    </row>
    <row r="148" spans="1:8" x14ac:dyDescent="0.35">
      <c r="A148" s="1">
        <v>45590</v>
      </c>
      <c r="B148" s="3">
        <v>211.5</v>
      </c>
      <c r="C148">
        <f t="shared" si="4"/>
        <v>-1.1682242990654206</v>
      </c>
      <c r="D148" s="3">
        <v>4849</v>
      </c>
      <c r="E148">
        <f t="shared" si="5"/>
        <v>-0.24686278543509566</v>
      </c>
      <c r="G148">
        <v>-1.1682242990654206</v>
      </c>
      <c r="H148">
        <v>-0.24686278543509566</v>
      </c>
    </row>
    <row r="149" spans="1:8" x14ac:dyDescent="0.35">
      <c r="A149" s="1">
        <v>45593</v>
      </c>
      <c r="B149" s="3">
        <v>215.3</v>
      </c>
      <c r="C149">
        <f t="shared" si="4"/>
        <v>1.7966903073286105</v>
      </c>
      <c r="D149" s="3">
        <v>4849</v>
      </c>
      <c r="E149">
        <f t="shared" si="5"/>
        <v>0</v>
      </c>
      <c r="G149">
        <v>1.7966903073286105</v>
      </c>
      <c r="H149">
        <v>0</v>
      </c>
    </row>
    <row r="150" spans="1:8" x14ac:dyDescent="0.35">
      <c r="A150" s="1">
        <v>45594</v>
      </c>
      <c r="B150" s="3">
        <v>209.7</v>
      </c>
      <c r="C150">
        <f t="shared" si="4"/>
        <v>-2.601021830004655</v>
      </c>
      <c r="D150" s="3">
        <v>4826</v>
      </c>
      <c r="E150">
        <f t="shared" si="5"/>
        <v>-0.4743246030109301</v>
      </c>
      <c r="G150">
        <v>-2.601021830004655</v>
      </c>
      <c r="H150">
        <v>-0.4743246030109301</v>
      </c>
    </row>
    <row r="151" spans="1:8" x14ac:dyDescent="0.35">
      <c r="A151" s="1">
        <v>45595</v>
      </c>
      <c r="B151" s="3">
        <v>210.9</v>
      </c>
      <c r="C151">
        <f t="shared" si="4"/>
        <v>0.57224606580830573</v>
      </c>
      <c r="D151" s="3">
        <v>4759</v>
      </c>
      <c r="E151">
        <f t="shared" si="5"/>
        <v>-1.3883133029423953</v>
      </c>
      <c r="G151">
        <v>0.57224606580830573</v>
      </c>
      <c r="H151">
        <v>-1.3883133029423953</v>
      </c>
    </row>
    <row r="152" spans="1:8" x14ac:dyDescent="0.35">
      <c r="A152" s="1">
        <v>45596</v>
      </c>
      <c r="B152" s="3">
        <v>210.9</v>
      </c>
      <c r="C152">
        <f t="shared" si="4"/>
        <v>0</v>
      </c>
      <c r="D152" s="3">
        <v>4684</v>
      </c>
      <c r="E152">
        <f t="shared" si="5"/>
        <v>-1.5759613364152134</v>
      </c>
      <c r="G152">
        <v>0</v>
      </c>
      <c r="H152">
        <v>-1.5759613364152134</v>
      </c>
    </row>
    <row r="153" spans="1:8" x14ac:dyDescent="0.35">
      <c r="A153" s="1">
        <v>45597</v>
      </c>
      <c r="B153" s="3">
        <v>213.1</v>
      </c>
      <c r="C153">
        <f t="shared" si="4"/>
        <v>1.0431484115694587</v>
      </c>
      <c r="D153" s="3">
        <v>4994</v>
      </c>
      <c r="E153">
        <f t="shared" si="5"/>
        <v>6.6182749786507262</v>
      </c>
      <c r="G153">
        <v>1.0431484115694587</v>
      </c>
      <c r="H153">
        <v>6.6182749786507262</v>
      </c>
    </row>
    <row r="154" spans="1:8" x14ac:dyDescent="0.35">
      <c r="A154" s="1">
        <v>45600</v>
      </c>
      <c r="B154" s="3">
        <v>213.7</v>
      </c>
      <c r="C154">
        <f t="shared" si="4"/>
        <v>0.28155795401219819</v>
      </c>
      <c r="D154" s="3">
        <v>4945</v>
      </c>
      <c r="E154">
        <f t="shared" si="5"/>
        <v>-0.98117741289547444</v>
      </c>
      <c r="G154">
        <v>0.28155795401219819</v>
      </c>
      <c r="H154">
        <v>-0.98117741289547444</v>
      </c>
    </row>
    <row r="155" spans="1:8" x14ac:dyDescent="0.35">
      <c r="A155" s="1">
        <v>45601</v>
      </c>
      <c r="B155" s="3">
        <v>215.3</v>
      </c>
      <c r="C155">
        <f t="shared" si="4"/>
        <v>0.74871314927469479</v>
      </c>
      <c r="D155" s="3">
        <v>4959</v>
      </c>
      <c r="E155">
        <f t="shared" si="5"/>
        <v>0.28311425682507585</v>
      </c>
      <c r="G155">
        <v>0.74871314927469479</v>
      </c>
      <c r="H155">
        <v>0.28311425682507585</v>
      </c>
    </row>
    <row r="156" spans="1:8" x14ac:dyDescent="0.35">
      <c r="A156" s="1">
        <v>45602</v>
      </c>
      <c r="B156" s="3">
        <v>221.8</v>
      </c>
      <c r="C156">
        <f t="shared" si="4"/>
        <v>3.0190431955411055</v>
      </c>
      <c r="D156" s="3">
        <v>4894</v>
      </c>
      <c r="E156">
        <f t="shared" si="5"/>
        <v>-1.3107481347045775</v>
      </c>
      <c r="G156">
        <v>3.0190431955411055</v>
      </c>
      <c r="H156">
        <v>-1.3107481347045775</v>
      </c>
    </row>
    <row r="157" spans="1:8" x14ac:dyDescent="0.35">
      <c r="A157" s="1">
        <v>45603</v>
      </c>
      <c r="B157" s="3">
        <v>218.8</v>
      </c>
      <c r="C157">
        <f t="shared" si="4"/>
        <v>-1.3525698827772767</v>
      </c>
      <c r="D157" s="3">
        <v>4780</v>
      </c>
      <c r="E157">
        <f t="shared" si="5"/>
        <v>-2.3293829178586023</v>
      </c>
      <c r="G157">
        <v>-1.3525698827772767</v>
      </c>
      <c r="H157">
        <v>-2.3293829178586023</v>
      </c>
    </row>
    <row r="158" spans="1:8" x14ac:dyDescent="0.35">
      <c r="A158" s="1">
        <v>45604</v>
      </c>
      <c r="B158" s="3">
        <v>234.5</v>
      </c>
      <c r="C158">
        <f t="shared" si="4"/>
        <v>7.175502742230341</v>
      </c>
      <c r="D158" s="3">
        <v>4766</v>
      </c>
      <c r="E158">
        <f t="shared" si="5"/>
        <v>-0.29288702928870292</v>
      </c>
      <c r="G158">
        <v>7.175502742230341</v>
      </c>
      <c r="H158">
        <v>-0.29288702928870292</v>
      </c>
    </row>
    <row r="159" spans="1:8" x14ac:dyDescent="0.35">
      <c r="A159" s="1">
        <v>45607</v>
      </c>
      <c r="B159" s="3">
        <v>239.6</v>
      </c>
      <c r="C159">
        <f t="shared" si="4"/>
        <v>2.174840085287844</v>
      </c>
      <c r="D159" s="3">
        <v>4789</v>
      </c>
      <c r="E159">
        <f t="shared" si="5"/>
        <v>0.48258497691984886</v>
      </c>
      <c r="G159">
        <v>2.174840085287844</v>
      </c>
      <c r="H159">
        <v>0.48258497691984886</v>
      </c>
    </row>
    <row r="160" spans="1:8" x14ac:dyDescent="0.35">
      <c r="A160" s="1">
        <v>45608</v>
      </c>
      <c r="B160" s="3">
        <v>237.7</v>
      </c>
      <c r="C160">
        <f t="shared" si="4"/>
        <v>-0.79298831385642976</v>
      </c>
      <c r="D160" s="3">
        <v>4762</v>
      </c>
      <c r="E160">
        <f t="shared" si="5"/>
        <v>-0.56379202338692835</v>
      </c>
      <c r="G160">
        <v>-0.79298831385642976</v>
      </c>
      <c r="H160">
        <v>-0.56379202338692835</v>
      </c>
    </row>
    <row r="161" spans="1:8" x14ac:dyDescent="0.35">
      <c r="A161" s="1">
        <v>45609</v>
      </c>
      <c r="B161" s="3">
        <v>236.3</v>
      </c>
      <c r="C161">
        <f t="shared" si="4"/>
        <v>-0.58897770298694885</v>
      </c>
      <c r="D161" s="3">
        <v>4750</v>
      </c>
      <c r="E161">
        <f t="shared" si="5"/>
        <v>-0.25199496010079803</v>
      </c>
      <c r="G161">
        <v>-0.58897770298694885</v>
      </c>
      <c r="H161">
        <v>-0.25199496010079803</v>
      </c>
    </row>
    <row r="162" spans="1:8" x14ac:dyDescent="0.35">
      <c r="A162" s="1">
        <v>45610</v>
      </c>
      <c r="B162" s="3">
        <v>239.2</v>
      </c>
      <c r="C162">
        <f t="shared" si="4"/>
        <v>1.2272534913245778</v>
      </c>
      <c r="D162" s="3">
        <v>4730</v>
      </c>
      <c r="E162">
        <f t="shared" si="5"/>
        <v>-0.42105263157894735</v>
      </c>
      <c r="G162">
        <v>1.2272534913245778</v>
      </c>
      <c r="H162">
        <v>-0.42105263157894735</v>
      </c>
    </row>
    <row r="163" spans="1:8" x14ac:dyDescent="0.35">
      <c r="A163" s="1">
        <v>45611</v>
      </c>
      <c r="B163" s="3">
        <v>241.9</v>
      </c>
      <c r="C163">
        <f t="shared" si="4"/>
        <v>1.1287625418060272</v>
      </c>
      <c r="D163" s="3">
        <v>4765</v>
      </c>
      <c r="E163">
        <f t="shared" si="5"/>
        <v>0.73995771670190269</v>
      </c>
      <c r="G163">
        <v>1.1287625418060272</v>
      </c>
      <c r="H163">
        <v>0.73995771670190269</v>
      </c>
    </row>
    <row r="164" spans="1:8" x14ac:dyDescent="0.35">
      <c r="A164" s="1">
        <v>45614</v>
      </c>
      <c r="B164" s="3">
        <v>244.6</v>
      </c>
      <c r="C164">
        <f t="shared" si="4"/>
        <v>1.1161637040099168</v>
      </c>
      <c r="D164" s="3">
        <v>4783</v>
      </c>
      <c r="E164">
        <f t="shared" si="5"/>
        <v>0.3777544596012592</v>
      </c>
      <c r="G164">
        <v>1.1161637040099168</v>
      </c>
      <c r="H164">
        <v>0.3777544596012592</v>
      </c>
    </row>
    <row r="165" spans="1:8" x14ac:dyDescent="0.35">
      <c r="A165" s="1">
        <v>45615</v>
      </c>
      <c r="B165" s="3">
        <v>239.7</v>
      </c>
      <c r="C165">
        <f t="shared" si="4"/>
        <v>-2.0032706459525778</v>
      </c>
      <c r="D165" s="3">
        <v>4750</v>
      </c>
      <c r="E165">
        <f t="shared" si="5"/>
        <v>-0.68994355007317576</v>
      </c>
      <c r="G165">
        <v>-2.0032706459525778</v>
      </c>
      <c r="H165">
        <v>-0.68994355007317576</v>
      </c>
    </row>
    <row r="166" spans="1:8" x14ac:dyDescent="0.35">
      <c r="A166" s="1">
        <v>45616</v>
      </c>
      <c r="B166" s="3">
        <v>242.5</v>
      </c>
      <c r="C166">
        <f t="shared" si="4"/>
        <v>1.1681268251981691</v>
      </c>
      <c r="D166" s="3">
        <v>4761</v>
      </c>
      <c r="E166">
        <f t="shared" si="5"/>
        <v>0.23157894736842108</v>
      </c>
      <c r="G166">
        <v>1.1681268251981691</v>
      </c>
      <c r="H166">
        <v>0.23157894736842108</v>
      </c>
    </row>
    <row r="167" spans="1:8" x14ac:dyDescent="0.35">
      <c r="A167" s="1">
        <v>45617</v>
      </c>
      <c r="B167" s="3">
        <v>246.4</v>
      </c>
      <c r="C167">
        <f t="shared" si="4"/>
        <v>1.6082474226804149</v>
      </c>
      <c r="D167" s="3">
        <v>4741</v>
      </c>
      <c r="E167">
        <f t="shared" si="5"/>
        <v>-0.42007981516488135</v>
      </c>
      <c r="G167">
        <v>1.6082474226804149</v>
      </c>
      <c r="H167">
        <v>-0.42007981516488135</v>
      </c>
    </row>
    <row r="168" spans="1:8" x14ac:dyDescent="0.35">
      <c r="A168" s="1">
        <v>45618</v>
      </c>
      <c r="B168" s="3">
        <v>246</v>
      </c>
      <c r="C168">
        <f t="shared" si="4"/>
        <v>-0.16233766233766464</v>
      </c>
      <c r="D168" s="3">
        <v>4847</v>
      </c>
      <c r="E168">
        <f t="shared" si="5"/>
        <v>2.2358152288546722</v>
      </c>
      <c r="G168">
        <v>-0.16233766233766464</v>
      </c>
      <c r="H168">
        <v>2.2358152288546722</v>
      </c>
    </row>
    <row r="169" spans="1:8" x14ac:dyDescent="0.35">
      <c r="A169" s="1">
        <v>45621</v>
      </c>
      <c r="B169" s="3">
        <v>253.6</v>
      </c>
      <c r="C169">
        <f t="shared" si="4"/>
        <v>3.0894308943089408</v>
      </c>
      <c r="D169" s="3">
        <v>4865</v>
      </c>
      <c r="E169">
        <f t="shared" si="5"/>
        <v>0.37136373014235613</v>
      </c>
      <c r="G169">
        <v>3.0894308943089408</v>
      </c>
      <c r="H169">
        <v>0.37136373014235613</v>
      </c>
    </row>
    <row r="170" spans="1:8" x14ac:dyDescent="0.35">
      <c r="A170" s="1">
        <v>45622</v>
      </c>
      <c r="B170" s="3">
        <v>252.9</v>
      </c>
      <c r="C170">
        <f t="shared" si="4"/>
        <v>-0.27602523659305545</v>
      </c>
      <c r="D170" s="3">
        <v>4902</v>
      </c>
      <c r="E170">
        <f t="shared" si="5"/>
        <v>0.76053442959917783</v>
      </c>
      <c r="G170">
        <v>-0.27602523659305545</v>
      </c>
      <c r="H170">
        <v>0.76053442959917783</v>
      </c>
    </row>
    <row r="171" spans="1:8" x14ac:dyDescent="0.35">
      <c r="A171" s="1">
        <v>45623</v>
      </c>
      <c r="B171" s="3">
        <v>255.1</v>
      </c>
      <c r="C171">
        <f t="shared" si="4"/>
        <v>0.86990905496243132</v>
      </c>
      <c r="D171" s="3">
        <v>4939</v>
      </c>
      <c r="E171">
        <f t="shared" si="5"/>
        <v>0.75479396164830681</v>
      </c>
      <c r="G171">
        <v>0.86990905496243132</v>
      </c>
      <c r="H171">
        <v>0.75479396164830681</v>
      </c>
    </row>
    <row r="172" spans="1:8" x14ac:dyDescent="0.35">
      <c r="A172" s="1">
        <v>45624</v>
      </c>
      <c r="B172" s="3">
        <v>260.60000000000002</v>
      </c>
      <c r="C172">
        <f t="shared" si="4"/>
        <v>2.1560172481379962</v>
      </c>
      <c r="D172" s="3">
        <v>4858</v>
      </c>
      <c r="E172">
        <f t="shared" si="5"/>
        <v>-1.640008098805426</v>
      </c>
      <c r="G172">
        <v>2.1560172481379962</v>
      </c>
      <c r="H172">
        <v>-1.640008098805426</v>
      </c>
    </row>
    <row r="173" spans="1:8" x14ac:dyDescent="0.35">
      <c r="A173" s="1">
        <v>45625</v>
      </c>
      <c r="B173" s="3">
        <v>260.8</v>
      </c>
      <c r="C173">
        <f t="shared" si="4"/>
        <v>7.6745970836526706E-2</v>
      </c>
      <c r="D173" s="3">
        <v>4860</v>
      </c>
      <c r="E173">
        <f t="shared" si="5"/>
        <v>4.1169205434335117E-2</v>
      </c>
      <c r="G173">
        <v>7.6745970836526706E-2</v>
      </c>
      <c r="H173">
        <v>4.1169205434335117E-2</v>
      </c>
    </row>
    <row r="174" spans="1:8" x14ac:dyDescent="0.35">
      <c r="A174" s="1">
        <v>45628</v>
      </c>
      <c r="B174" s="3">
        <v>261.8</v>
      </c>
      <c r="C174">
        <f t="shared" si="4"/>
        <v>0.3834355828220859</v>
      </c>
      <c r="D174" s="3">
        <v>4859</v>
      </c>
      <c r="E174">
        <f t="shared" si="5"/>
        <v>-2.0576131687242798E-2</v>
      </c>
      <c r="G174">
        <v>0.3834355828220859</v>
      </c>
      <c r="H174">
        <v>-2.0576131687242798E-2</v>
      </c>
    </row>
    <row r="175" spans="1:8" x14ac:dyDescent="0.35">
      <c r="A175" s="1">
        <v>45629</v>
      </c>
      <c r="B175" s="3">
        <v>264.39999999999998</v>
      </c>
      <c r="C175">
        <f t="shared" si="4"/>
        <v>0.99312452253627426</v>
      </c>
      <c r="D175" s="3">
        <v>4821</v>
      </c>
      <c r="E175">
        <f t="shared" si="5"/>
        <v>-0.78205392055978595</v>
      </c>
      <c r="G175">
        <v>0.99312452253627426</v>
      </c>
      <c r="H175">
        <v>-0.78205392055978595</v>
      </c>
    </row>
    <row r="176" spans="1:8" x14ac:dyDescent="0.35">
      <c r="A176" s="1">
        <v>45630</v>
      </c>
      <c r="B176" s="3">
        <v>275.10000000000002</v>
      </c>
      <c r="C176">
        <f t="shared" si="4"/>
        <v>4.0468986384266437</v>
      </c>
      <c r="D176" s="3">
        <v>4794</v>
      </c>
      <c r="E176">
        <f t="shared" si="5"/>
        <v>-0.5600497822028625</v>
      </c>
      <c r="G176">
        <v>4.0468986384266437</v>
      </c>
      <c r="H176">
        <v>-0.5600497822028625</v>
      </c>
    </row>
    <row r="177" spans="1:8" x14ac:dyDescent="0.35">
      <c r="A177" s="1">
        <v>45631</v>
      </c>
      <c r="B177" s="3">
        <v>282.89999999999998</v>
      </c>
      <c r="C177">
        <f t="shared" si="4"/>
        <v>2.8353326063249562</v>
      </c>
      <c r="D177" s="3">
        <v>4775</v>
      </c>
      <c r="E177">
        <f t="shared" si="5"/>
        <v>-0.39632874426366288</v>
      </c>
      <c r="G177">
        <v>2.8353326063249562</v>
      </c>
      <c r="H177">
        <v>-0.39632874426366288</v>
      </c>
    </row>
    <row r="178" spans="1:8" x14ac:dyDescent="0.35">
      <c r="A178" s="1">
        <v>45632</v>
      </c>
      <c r="B178" s="3">
        <v>283.3</v>
      </c>
      <c r="C178">
        <f t="shared" si="4"/>
        <v>0.1413927182750209</v>
      </c>
      <c r="D178" s="3">
        <v>4709</v>
      </c>
      <c r="E178">
        <f t="shared" si="5"/>
        <v>-1.3821989528795811</v>
      </c>
      <c r="G178">
        <v>0.1413927182750209</v>
      </c>
      <c r="H178">
        <v>-1.3821989528795811</v>
      </c>
    </row>
    <row r="179" spans="1:8" x14ac:dyDescent="0.35">
      <c r="A179" s="1">
        <v>45635</v>
      </c>
      <c r="B179" s="3">
        <v>281.10000000000002</v>
      </c>
      <c r="C179">
        <f t="shared" si="4"/>
        <v>-0.7765619484645212</v>
      </c>
      <c r="D179" s="3">
        <v>4738</v>
      </c>
      <c r="E179">
        <f t="shared" si="5"/>
        <v>0.61584200467190486</v>
      </c>
      <c r="G179">
        <v>-0.7765619484645212</v>
      </c>
      <c r="H179">
        <v>0.61584200467190486</v>
      </c>
    </row>
    <row r="180" spans="1:8" x14ac:dyDescent="0.35">
      <c r="A180" s="1">
        <v>45636</v>
      </c>
      <c r="B180" s="3">
        <v>282</v>
      </c>
      <c r="C180">
        <f t="shared" si="4"/>
        <v>0.32017075773745185</v>
      </c>
      <c r="D180" s="3">
        <v>4703</v>
      </c>
      <c r="E180">
        <f t="shared" si="5"/>
        <v>-0.73870831574504003</v>
      </c>
      <c r="G180">
        <v>0.32017075773745185</v>
      </c>
      <c r="H180">
        <v>-0.73870831574504003</v>
      </c>
    </row>
    <row r="181" spans="1:8" x14ac:dyDescent="0.35">
      <c r="A181" s="1">
        <v>45637</v>
      </c>
      <c r="B181" s="3">
        <v>288</v>
      </c>
      <c r="C181">
        <f t="shared" si="4"/>
        <v>2.1276595744680851</v>
      </c>
      <c r="D181" s="3">
        <v>4835</v>
      </c>
      <c r="E181">
        <f t="shared" si="5"/>
        <v>2.8067191154582183</v>
      </c>
      <c r="G181">
        <v>2.1276595744680851</v>
      </c>
      <c r="H181">
        <v>2.8067191154582183</v>
      </c>
    </row>
    <row r="182" spans="1:8" x14ac:dyDescent="0.35">
      <c r="A182" s="1">
        <v>45638</v>
      </c>
      <c r="B182" s="3">
        <v>291.8</v>
      </c>
      <c r="C182">
        <f t="shared" si="4"/>
        <v>1.3194444444444484</v>
      </c>
      <c r="D182" s="3">
        <v>4837</v>
      </c>
      <c r="E182">
        <f t="shared" si="5"/>
        <v>4.1365046535677352E-2</v>
      </c>
      <c r="G182">
        <v>1.3194444444444484</v>
      </c>
      <c r="H182">
        <v>4.1365046535677352E-2</v>
      </c>
    </row>
    <row r="183" spans="1:8" x14ac:dyDescent="0.35">
      <c r="A183" s="1">
        <v>45639</v>
      </c>
      <c r="B183" s="3">
        <v>293.2</v>
      </c>
      <c r="C183">
        <f t="shared" si="4"/>
        <v>0.47978067169293259</v>
      </c>
      <c r="D183" s="3">
        <v>4857</v>
      </c>
      <c r="E183">
        <f t="shared" si="5"/>
        <v>0.41347942939838744</v>
      </c>
      <c r="G183">
        <v>0.47978067169293259</v>
      </c>
      <c r="H183">
        <v>0.41347942939838744</v>
      </c>
    </row>
    <row r="184" spans="1:8" x14ac:dyDescent="0.35">
      <c r="A184" s="1">
        <v>45642</v>
      </c>
      <c r="B184" s="3">
        <v>296.39999999999998</v>
      </c>
      <c r="C184">
        <f t="shared" si="4"/>
        <v>1.0914051841746211</v>
      </c>
      <c r="D184" s="3">
        <v>4856</v>
      </c>
      <c r="E184">
        <f t="shared" si="5"/>
        <v>-2.058884084826024E-2</v>
      </c>
      <c r="G184">
        <v>1.0914051841746211</v>
      </c>
      <c r="H184">
        <v>-2.058884084826024E-2</v>
      </c>
    </row>
    <row r="185" spans="1:8" x14ac:dyDescent="0.35">
      <c r="A185" s="1">
        <v>45643</v>
      </c>
      <c r="B185" s="3">
        <v>297.3</v>
      </c>
      <c r="C185">
        <f t="shared" si="4"/>
        <v>0.3036437246963678</v>
      </c>
      <c r="D185" s="3">
        <v>4843</v>
      </c>
      <c r="E185">
        <f t="shared" si="5"/>
        <v>-0.26771004942339377</v>
      </c>
      <c r="G185">
        <v>0.3036437246963678</v>
      </c>
      <c r="H185">
        <v>-0.26771004942339377</v>
      </c>
    </row>
    <row r="186" spans="1:8" x14ac:dyDescent="0.35">
      <c r="A186" s="1">
        <v>45644</v>
      </c>
      <c r="B186" s="3">
        <v>302.8</v>
      </c>
      <c r="C186">
        <f t="shared" si="4"/>
        <v>1.8499831819710728</v>
      </c>
      <c r="D186" s="3">
        <v>4823</v>
      </c>
      <c r="E186">
        <f t="shared" si="5"/>
        <v>-0.41296716911005577</v>
      </c>
      <c r="G186">
        <v>1.8499831819710728</v>
      </c>
      <c r="H186">
        <v>-0.41296716911005577</v>
      </c>
    </row>
    <row r="187" spans="1:8" x14ac:dyDescent="0.35">
      <c r="A187" s="1">
        <v>45645</v>
      </c>
      <c r="B187" s="3">
        <v>302</v>
      </c>
      <c r="C187">
        <f t="shared" si="4"/>
        <v>-0.26420079260238155</v>
      </c>
      <c r="D187" s="3">
        <v>4820</v>
      </c>
      <c r="E187">
        <f t="shared" si="5"/>
        <v>-6.2201948994401818E-2</v>
      </c>
      <c r="G187">
        <v>-0.26420079260238155</v>
      </c>
      <c r="H187">
        <v>-6.2201948994401818E-2</v>
      </c>
    </row>
    <row r="188" spans="1:8" x14ac:dyDescent="0.35">
      <c r="A188" s="1">
        <v>45646</v>
      </c>
      <c r="B188" s="3">
        <v>305.8</v>
      </c>
      <c r="C188">
        <f t="shared" si="4"/>
        <v>1.258278145695368</v>
      </c>
      <c r="D188" s="3">
        <v>4808</v>
      </c>
      <c r="E188">
        <f t="shared" si="5"/>
        <v>-0.24896265560165973</v>
      </c>
      <c r="G188">
        <v>1.258278145695368</v>
      </c>
      <c r="H188">
        <v>-0.24896265560165973</v>
      </c>
    </row>
    <row r="189" spans="1:8" x14ac:dyDescent="0.35">
      <c r="A189" s="1">
        <v>45649</v>
      </c>
      <c r="B189" s="3">
        <v>301.60000000000002</v>
      </c>
      <c r="C189">
        <f t="shared" si="4"/>
        <v>-1.3734466971877006</v>
      </c>
      <c r="D189" s="3">
        <v>4817</v>
      </c>
      <c r="E189">
        <f t="shared" si="5"/>
        <v>0.18718801996672213</v>
      </c>
      <c r="G189">
        <v>-1.3734466971877006</v>
      </c>
      <c r="H189">
        <v>0.18718801996672213</v>
      </c>
    </row>
    <row r="190" spans="1:8" x14ac:dyDescent="0.35">
      <c r="A190" s="1">
        <v>45650</v>
      </c>
      <c r="B190" s="3">
        <v>301.5</v>
      </c>
      <c r="C190">
        <f t="shared" si="4"/>
        <v>-3.3156498673747592E-2</v>
      </c>
      <c r="D190" s="3">
        <v>4816</v>
      </c>
      <c r="E190">
        <f t="shared" si="5"/>
        <v>-2.0759809009757112E-2</v>
      </c>
      <c r="G190">
        <v>-3.3156498673747592E-2</v>
      </c>
      <c r="H190">
        <v>-2.0759809009757112E-2</v>
      </c>
    </row>
    <row r="191" spans="1:8" x14ac:dyDescent="0.35">
      <c r="A191" s="1">
        <v>45653</v>
      </c>
      <c r="B191" s="3">
        <v>302.10000000000002</v>
      </c>
      <c r="C191">
        <f t="shared" si="4"/>
        <v>0.19900497512438564</v>
      </c>
      <c r="D191" s="3">
        <v>4828</v>
      </c>
      <c r="E191">
        <f t="shared" si="5"/>
        <v>0.24916943521594684</v>
      </c>
      <c r="G191">
        <v>0.19900497512438564</v>
      </c>
      <c r="H191">
        <v>0.24916943521594684</v>
      </c>
    </row>
    <row r="192" spans="1:8" x14ac:dyDescent="0.35">
      <c r="A192" s="1">
        <v>45656</v>
      </c>
      <c r="B192" s="3">
        <v>304.10000000000002</v>
      </c>
      <c r="C192">
        <f t="shared" si="4"/>
        <v>0.66203243958953983</v>
      </c>
      <c r="D192" s="3">
        <v>4807</v>
      </c>
      <c r="E192">
        <f t="shared" si="5"/>
        <v>-0.43496271748135873</v>
      </c>
      <c r="G192">
        <v>0.66203243958953983</v>
      </c>
      <c r="H192">
        <v>-0.43496271748135873</v>
      </c>
    </row>
    <row r="193" spans="1:8" x14ac:dyDescent="0.35">
      <c r="A193" s="1">
        <v>45657</v>
      </c>
      <c r="B193" s="3">
        <v>301.89999999999998</v>
      </c>
      <c r="C193">
        <f t="shared" si="4"/>
        <v>-0.72344623479120196</v>
      </c>
      <c r="D193" s="3">
        <v>4833</v>
      </c>
      <c r="E193">
        <f t="shared" si="5"/>
        <v>0.54087788641564383</v>
      </c>
      <c r="G193">
        <v>-0.72344623479120196</v>
      </c>
      <c r="H193">
        <v>0.54087788641564383</v>
      </c>
    </row>
    <row r="194" spans="1:8" x14ac:dyDescent="0.35">
      <c r="A194" s="1">
        <v>45659</v>
      </c>
      <c r="B194" s="3">
        <v>302.60000000000002</v>
      </c>
      <c r="C194">
        <f t="shared" si="4"/>
        <v>0.23186485591256889</v>
      </c>
      <c r="D194" s="3">
        <v>4859</v>
      </c>
      <c r="E194">
        <f t="shared" si="5"/>
        <v>0.53796813573349889</v>
      </c>
      <c r="G194">
        <v>0.23186485591256889</v>
      </c>
      <c r="H194">
        <v>0.53796813573349889</v>
      </c>
    </row>
    <row r="195" spans="1:8" x14ac:dyDescent="0.35">
      <c r="A195" s="1">
        <v>45660</v>
      </c>
      <c r="B195" s="3">
        <v>298.89999999999998</v>
      </c>
      <c r="C195">
        <f t="shared" ref="C195:C255" si="6">((B195-B194)/B194)*100</f>
        <v>-1.2227362855254611</v>
      </c>
      <c r="D195" s="3">
        <v>4869</v>
      </c>
      <c r="E195">
        <f t="shared" ref="E195:E255" si="7">((D195-D194)/D194)*100</f>
        <v>0.20580366330520683</v>
      </c>
      <c r="G195">
        <v>-1.2227362855254611</v>
      </c>
      <c r="H195">
        <v>0.20580366330520683</v>
      </c>
    </row>
    <row r="196" spans="1:8" x14ac:dyDescent="0.35">
      <c r="A196" s="1">
        <v>45663</v>
      </c>
      <c r="B196" s="3">
        <v>296.60000000000002</v>
      </c>
      <c r="C196">
        <f t="shared" si="6"/>
        <v>-0.76948812311808445</v>
      </c>
      <c r="D196" s="3">
        <v>4809</v>
      </c>
      <c r="E196">
        <f t="shared" si="7"/>
        <v>-1.2322858903265557</v>
      </c>
      <c r="G196">
        <v>-0.76948812311808445</v>
      </c>
      <c r="H196">
        <v>-1.2322858903265557</v>
      </c>
    </row>
    <row r="197" spans="1:8" x14ac:dyDescent="0.35">
      <c r="A197" s="1">
        <v>45664</v>
      </c>
      <c r="B197" s="3">
        <v>304.5</v>
      </c>
      <c r="C197">
        <f t="shared" si="6"/>
        <v>2.6635198921105787</v>
      </c>
      <c r="D197" s="3">
        <v>4845</v>
      </c>
      <c r="E197">
        <f t="shared" si="7"/>
        <v>0.74859638178415466</v>
      </c>
      <c r="G197">
        <v>2.6635198921105787</v>
      </c>
      <c r="H197">
        <v>0.74859638178415466</v>
      </c>
    </row>
    <row r="198" spans="1:8" x14ac:dyDescent="0.35">
      <c r="A198" s="1">
        <v>45665</v>
      </c>
      <c r="B198" s="3">
        <v>306.8</v>
      </c>
      <c r="C198">
        <f t="shared" si="6"/>
        <v>0.75533661740558666</v>
      </c>
      <c r="D198" s="3">
        <v>4909</v>
      </c>
      <c r="E198">
        <f t="shared" si="7"/>
        <v>1.3209494324045408</v>
      </c>
      <c r="G198">
        <v>0.75533661740558666</v>
      </c>
      <c r="H198">
        <v>1.3209494324045408</v>
      </c>
    </row>
    <row r="199" spans="1:8" x14ac:dyDescent="0.35">
      <c r="A199" s="1">
        <v>45666</v>
      </c>
      <c r="B199" s="3">
        <v>312.8</v>
      </c>
      <c r="C199">
        <f t="shared" si="6"/>
        <v>1.955671447196871</v>
      </c>
      <c r="D199" s="3">
        <v>4923</v>
      </c>
      <c r="E199">
        <f t="shared" si="7"/>
        <v>0.2851904664901202</v>
      </c>
      <c r="G199">
        <v>1.955671447196871</v>
      </c>
      <c r="H199">
        <v>0.2851904664901202</v>
      </c>
    </row>
    <row r="200" spans="1:8" x14ac:dyDescent="0.35">
      <c r="A200" s="1">
        <v>45667</v>
      </c>
      <c r="B200" s="3">
        <v>315.89999999999998</v>
      </c>
      <c r="C200">
        <f t="shared" si="6"/>
        <v>0.99104859335037276</v>
      </c>
      <c r="D200" s="3">
        <v>4950</v>
      </c>
      <c r="E200">
        <f t="shared" si="7"/>
        <v>0.54844606946983543</v>
      </c>
      <c r="G200">
        <v>0.99104859335037276</v>
      </c>
      <c r="H200">
        <v>0.54844606946983543</v>
      </c>
    </row>
    <row r="201" spans="1:8" x14ac:dyDescent="0.35">
      <c r="A201" s="1">
        <v>45670</v>
      </c>
      <c r="B201" s="3">
        <v>304.60000000000002</v>
      </c>
      <c r="C201">
        <f t="shared" si="6"/>
        <v>-3.5770813548591187</v>
      </c>
      <c r="D201" s="3">
        <v>4892</v>
      </c>
      <c r="E201">
        <f t="shared" si="7"/>
        <v>-1.1717171717171717</v>
      </c>
      <c r="G201">
        <v>-3.5770813548591187</v>
      </c>
      <c r="H201">
        <v>-1.1717171717171717</v>
      </c>
    </row>
    <row r="202" spans="1:8" x14ac:dyDescent="0.35">
      <c r="A202" s="1">
        <v>45671</v>
      </c>
      <c r="B202" s="3">
        <v>309.39999999999998</v>
      </c>
      <c r="C202">
        <f t="shared" si="6"/>
        <v>1.5758371634930906</v>
      </c>
      <c r="D202" s="3">
        <v>4863</v>
      </c>
      <c r="E202">
        <f t="shared" si="7"/>
        <v>-0.59280457890433358</v>
      </c>
      <c r="G202">
        <v>1.5758371634930906</v>
      </c>
      <c r="H202">
        <v>-0.59280457890433358</v>
      </c>
    </row>
    <row r="203" spans="1:8" x14ac:dyDescent="0.35">
      <c r="A203" s="1">
        <v>45672</v>
      </c>
      <c r="B203" s="3">
        <v>317</v>
      </c>
      <c r="C203">
        <f t="shared" si="6"/>
        <v>2.4563671622495229</v>
      </c>
      <c r="D203" s="3">
        <v>4821</v>
      </c>
      <c r="E203">
        <f t="shared" si="7"/>
        <v>-0.86366440468846395</v>
      </c>
      <c r="G203">
        <v>2.4563671622495229</v>
      </c>
      <c r="H203">
        <v>-0.86366440468846395</v>
      </c>
    </row>
    <row r="204" spans="1:8" x14ac:dyDescent="0.35">
      <c r="A204" s="1">
        <v>45673</v>
      </c>
      <c r="B204" s="3">
        <v>312.60000000000002</v>
      </c>
      <c r="C204">
        <f t="shared" si="6"/>
        <v>-1.3880126182965227</v>
      </c>
      <c r="D204" s="3">
        <v>4889</v>
      </c>
      <c r="E204">
        <f t="shared" si="7"/>
        <v>1.4104957477701721</v>
      </c>
      <c r="G204">
        <v>-1.3880126182965227</v>
      </c>
      <c r="H204">
        <v>1.4104957477701721</v>
      </c>
    </row>
    <row r="205" spans="1:8" x14ac:dyDescent="0.35">
      <c r="A205" s="1">
        <v>45674</v>
      </c>
      <c r="B205" s="3">
        <v>317.5</v>
      </c>
      <c r="C205">
        <f t="shared" si="6"/>
        <v>1.5674984005118286</v>
      </c>
      <c r="D205" s="3">
        <v>5014</v>
      </c>
      <c r="E205">
        <f t="shared" si="7"/>
        <v>2.55676007363469</v>
      </c>
      <c r="G205">
        <v>1.5674984005118286</v>
      </c>
      <c r="H205">
        <v>2.55676007363469</v>
      </c>
    </row>
    <row r="206" spans="1:8" x14ac:dyDescent="0.35">
      <c r="A206" s="1">
        <v>45677</v>
      </c>
      <c r="B206" s="3">
        <v>322.7</v>
      </c>
      <c r="C206">
        <f t="shared" si="6"/>
        <v>1.6377952755905474</v>
      </c>
      <c r="D206" s="3">
        <v>5036</v>
      </c>
      <c r="E206">
        <f t="shared" si="7"/>
        <v>0.43877143996808932</v>
      </c>
      <c r="G206">
        <v>1.6377952755905474</v>
      </c>
      <c r="H206">
        <v>0.43877143996808932</v>
      </c>
    </row>
    <row r="207" spans="1:8" x14ac:dyDescent="0.35">
      <c r="A207" s="1">
        <v>45678</v>
      </c>
      <c r="B207" s="3">
        <v>328.5</v>
      </c>
      <c r="C207">
        <f t="shared" si="6"/>
        <v>1.7973349860551633</v>
      </c>
      <c r="D207" s="3">
        <v>5066</v>
      </c>
      <c r="E207">
        <f t="shared" si="7"/>
        <v>0.59571088165210484</v>
      </c>
      <c r="G207">
        <v>1.7973349860551633</v>
      </c>
      <c r="H207">
        <v>0.59571088165210484</v>
      </c>
    </row>
    <row r="208" spans="1:8" x14ac:dyDescent="0.35">
      <c r="A208" s="1">
        <v>45679</v>
      </c>
      <c r="B208" s="3">
        <v>329.5</v>
      </c>
      <c r="C208">
        <f t="shared" si="6"/>
        <v>0.30441400304414001</v>
      </c>
      <c r="D208" s="3">
        <v>5040</v>
      </c>
      <c r="E208">
        <f t="shared" si="7"/>
        <v>-0.51322542439794716</v>
      </c>
      <c r="G208">
        <v>0.30441400304414001</v>
      </c>
      <c r="H208">
        <v>-0.51322542439794716</v>
      </c>
    </row>
    <row r="209" spans="1:8" x14ac:dyDescent="0.35">
      <c r="A209" s="1">
        <v>45680</v>
      </c>
      <c r="B209" s="3">
        <v>331.4</v>
      </c>
      <c r="C209">
        <f t="shared" si="6"/>
        <v>0.57663125948405991</v>
      </c>
      <c r="D209" s="3">
        <v>5072</v>
      </c>
      <c r="E209">
        <f t="shared" si="7"/>
        <v>0.63492063492063489</v>
      </c>
      <c r="G209">
        <v>0.57663125948405991</v>
      </c>
      <c r="H209">
        <v>0.63492063492063489</v>
      </c>
    </row>
    <row r="210" spans="1:8" x14ac:dyDescent="0.35">
      <c r="A210" s="1">
        <v>45681</v>
      </c>
      <c r="B210" s="3">
        <v>327</v>
      </c>
      <c r="C210">
        <f t="shared" si="6"/>
        <v>-1.327700663850325</v>
      </c>
      <c r="D210" s="3">
        <v>5072</v>
      </c>
      <c r="E210">
        <f t="shared" si="7"/>
        <v>0</v>
      </c>
      <c r="G210">
        <v>-1.327700663850325</v>
      </c>
      <c r="H210">
        <v>0</v>
      </c>
    </row>
    <row r="211" spans="1:8" x14ac:dyDescent="0.35">
      <c r="A211" s="1">
        <v>45684</v>
      </c>
      <c r="B211" s="3">
        <v>322.8</v>
      </c>
      <c r="C211">
        <f t="shared" si="6"/>
        <v>-1.2844036697247672</v>
      </c>
      <c r="D211" s="3">
        <v>5164</v>
      </c>
      <c r="E211">
        <f t="shared" si="7"/>
        <v>1.8138801261829656</v>
      </c>
      <c r="G211">
        <v>-1.2844036697247672</v>
      </c>
      <c r="H211">
        <v>1.8138801261829656</v>
      </c>
    </row>
    <row r="212" spans="1:8" x14ac:dyDescent="0.35">
      <c r="A212" s="1">
        <v>45685</v>
      </c>
      <c r="B212" s="3">
        <v>322.7</v>
      </c>
      <c r="C212">
        <f t="shared" si="6"/>
        <v>-3.0978934324666273E-2</v>
      </c>
      <c r="D212" s="3">
        <v>5222</v>
      </c>
      <c r="E212">
        <f t="shared" si="7"/>
        <v>1.1231603408210689</v>
      </c>
      <c r="G212">
        <v>-3.0978934324666273E-2</v>
      </c>
      <c r="H212">
        <v>1.1231603408210689</v>
      </c>
    </row>
    <row r="213" spans="1:8" x14ac:dyDescent="0.35">
      <c r="A213" s="1">
        <v>45686</v>
      </c>
      <c r="B213" s="3">
        <v>330.7</v>
      </c>
      <c r="C213">
        <f t="shared" si="6"/>
        <v>2.4790827393864272</v>
      </c>
      <c r="D213" s="3">
        <v>5244</v>
      </c>
      <c r="E213">
        <f t="shared" si="7"/>
        <v>0.42129452317119875</v>
      </c>
      <c r="G213">
        <v>2.4790827393864272</v>
      </c>
      <c r="H213">
        <v>0.42129452317119875</v>
      </c>
    </row>
    <row r="214" spans="1:8" x14ac:dyDescent="0.35">
      <c r="A214" s="1">
        <v>45687</v>
      </c>
      <c r="B214" s="3">
        <v>334.8</v>
      </c>
      <c r="C214">
        <f t="shared" si="6"/>
        <v>1.239794375566986</v>
      </c>
      <c r="D214" s="3">
        <v>5332</v>
      </c>
      <c r="E214">
        <f t="shared" si="7"/>
        <v>1.6781083142639208</v>
      </c>
      <c r="G214">
        <v>1.239794375566986</v>
      </c>
      <c r="H214">
        <v>1.6781083142639208</v>
      </c>
    </row>
    <row r="215" spans="1:8" x14ac:dyDescent="0.35">
      <c r="A215" s="1">
        <v>45688</v>
      </c>
      <c r="B215" s="3">
        <v>337.9</v>
      </c>
      <c r="C215">
        <f t="shared" si="6"/>
        <v>0.9259259259259156</v>
      </c>
      <c r="D215" s="3">
        <v>5330</v>
      </c>
      <c r="E215">
        <f t="shared" si="7"/>
        <v>-3.7509377344336084E-2</v>
      </c>
      <c r="G215">
        <v>0.9259259259259156</v>
      </c>
      <c r="H215">
        <v>-3.7509377344336084E-2</v>
      </c>
    </row>
    <row r="216" spans="1:8" x14ac:dyDescent="0.35">
      <c r="A216" s="1">
        <v>45691</v>
      </c>
      <c r="B216" s="3">
        <v>340.6</v>
      </c>
      <c r="C216">
        <f t="shared" si="6"/>
        <v>0.79905297425275101</v>
      </c>
      <c r="D216" s="3">
        <v>5304</v>
      </c>
      <c r="E216">
        <f t="shared" si="7"/>
        <v>-0.48780487804878048</v>
      </c>
      <c r="G216">
        <v>0.79905297425275101</v>
      </c>
      <c r="H216">
        <v>-0.48780487804878048</v>
      </c>
    </row>
    <row r="217" spans="1:8" x14ac:dyDescent="0.35">
      <c r="A217" s="1">
        <v>45692</v>
      </c>
      <c r="B217" s="3">
        <v>347.1</v>
      </c>
      <c r="C217">
        <f t="shared" si="6"/>
        <v>1.9083969465648851</v>
      </c>
      <c r="D217" s="3">
        <v>5236</v>
      </c>
      <c r="E217">
        <f t="shared" si="7"/>
        <v>-1.2820512820512819</v>
      </c>
      <c r="G217">
        <v>1.9083969465648851</v>
      </c>
      <c r="H217">
        <v>-1.2820512820512819</v>
      </c>
    </row>
    <row r="218" spans="1:8" x14ac:dyDescent="0.35">
      <c r="A218" s="1">
        <v>45693</v>
      </c>
      <c r="B218" s="3">
        <v>351.7</v>
      </c>
      <c r="C218">
        <f t="shared" si="6"/>
        <v>1.3252664938058096</v>
      </c>
      <c r="D218" s="3">
        <v>5256</v>
      </c>
      <c r="E218">
        <f t="shared" si="7"/>
        <v>0.38197097020626436</v>
      </c>
      <c r="G218">
        <v>1.3252664938058096</v>
      </c>
      <c r="H218">
        <v>0.38197097020626436</v>
      </c>
    </row>
    <row r="219" spans="1:8" x14ac:dyDescent="0.35">
      <c r="A219" s="1">
        <v>45694</v>
      </c>
      <c r="B219" s="3">
        <v>363.4</v>
      </c>
      <c r="C219">
        <f t="shared" si="6"/>
        <v>3.3266988911003668</v>
      </c>
      <c r="D219" s="3">
        <v>5260</v>
      </c>
      <c r="E219">
        <f t="shared" si="7"/>
        <v>7.6103500761035003E-2</v>
      </c>
      <c r="G219">
        <v>3.3266988911003668</v>
      </c>
      <c r="H219">
        <v>7.6103500761035003E-2</v>
      </c>
    </row>
    <row r="220" spans="1:8" x14ac:dyDescent="0.35">
      <c r="A220" s="1">
        <v>45695</v>
      </c>
      <c r="B220" s="3">
        <v>366.3</v>
      </c>
      <c r="C220">
        <f t="shared" si="6"/>
        <v>0.79801871216291531</v>
      </c>
      <c r="D220" s="3">
        <v>5254</v>
      </c>
      <c r="E220">
        <f t="shared" si="7"/>
        <v>-0.11406844106463879</v>
      </c>
      <c r="G220">
        <v>0.79801871216291531</v>
      </c>
      <c r="H220">
        <v>-0.11406844106463879</v>
      </c>
    </row>
    <row r="221" spans="1:8" x14ac:dyDescent="0.35">
      <c r="A221" s="1">
        <v>45698</v>
      </c>
      <c r="B221" s="3">
        <v>353.4</v>
      </c>
      <c r="C221">
        <f t="shared" si="6"/>
        <v>-3.5217035217035306</v>
      </c>
      <c r="D221" s="3">
        <v>5244</v>
      </c>
      <c r="E221">
        <f t="shared" si="7"/>
        <v>-0.1903311762466692</v>
      </c>
      <c r="G221">
        <v>-3.5217035217035306</v>
      </c>
      <c r="H221">
        <v>-0.1903311762466692</v>
      </c>
    </row>
    <row r="222" spans="1:8" x14ac:dyDescent="0.35">
      <c r="A222" s="1">
        <v>45699</v>
      </c>
      <c r="B222" s="3">
        <v>347.5</v>
      </c>
      <c r="C222">
        <f t="shared" si="6"/>
        <v>-1.6694963214487768</v>
      </c>
      <c r="D222" s="3">
        <v>5212</v>
      </c>
      <c r="E222">
        <f t="shared" si="7"/>
        <v>-0.61022120518688028</v>
      </c>
      <c r="G222">
        <v>-1.6694963214487768</v>
      </c>
      <c r="H222">
        <v>-0.61022120518688028</v>
      </c>
    </row>
    <row r="223" spans="1:8" x14ac:dyDescent="0.35">
      <c r="A223" s="1">
        <v>45700</v>
      </c>
      <c r="B223" s="3">
        <v>349.1</v>
      </c>
      <c r="C223">
        <f t="shared" si="6"/>
        <v>0.46043165467626557</v>
      </c>
      <c r="D223" s="3">
        <v>5170</v>
      </c>
      <c r="E223">
        <f t="shared" si="7"/>
        <v>-0.80583269378357636</v>
      </c>
      <c r="G223">
        <v>0.46043165467626557</v>
      </c>
      <c r="H223">
        <v>-0.80583269378357636</v>
      </c>
    </row>
    <row r="224" spans="1:8" x14ac:dyDescent="0.35">
      <c r="A224" s="1">
        <v>45701</v>
      </c>
      <c r="B224" s="3">
        <v>347.4</v>
      </c>
      <c r="C224">
        <f t="shared" si="6"/>
        <v>-0.48696648524779301</v>
      </c>
      <c r="D224" s="3">
        <v>5158</v>
      </c>
      <c r="E224">
        <f t="shared" si="7"/>
        <v>-0.23210831721470018</v>
      </c>
      <c r="G224">
        <v>-0.48696648524779301</v>
      </c>
      <c r="H224">
        <v>-0.23210831721470018</v>
      </c>
    </row>
    <row r="225" spans="1:8" x14ac:dyDescent="0.35">
      <c r="A225" s="1">
        <v>45702</v>
      </c>
      <c r="B225" s="3">
        <v>338.5</v>
      </c>
      <c r="C225">
        <f t="shared" si="6"/>
        <v>-2.5618883131836436</v>
      </c>
      <c r="D225" s="3">
        <v>5216</v>
      </c>
      <c r="E225">
        <f t="shared" si="7"/>
        <v>1.1244668476153548</v>
      </c>
      <c r="G225">
        <v>-2.5618883131836436</v>
      </c>
      <c r="H225">
        <v>1.1244668476153548</v>
      </c>
    </row>
    <row r="226" spans="1:8" x14ac:dyDescent="0.35">
      <c r="A226" s="1">
        <v>45705</v>
      </c>
      <c r="B226" s="3">
        <v>336.1</v>
      </c>
      <c r="C226">
        <f t="shared" si="6"/>
        <v>-0.70901033973411443</v>
      </c>
      <c r="D226" s="3">
        <v>5324</v>
      </c>
      <c r="E226">
        <f t="shared" si="7"/>
        <v>2.0705521472392636</v>
      </c>
      <c r="G226">
        <v>-0.70901033973411443</v>
      </c>
      <c r="H226">
        <v>2.0705521472392636</v>
      </c>
    </row>
    <row r="227" spans="1:8" x14ac:dyDescent="0.35">
      <c r="A227" s="1">
        <v>45706</v>
      </c>
      <c r="B227" s="3">
        <v>336.8</v>
      </c>
      <c r="C227">
        <f t="shared" si="6"/>
        <v>0.20827134781314743</v>
      </c>
      <c r="D227" s="3">
        <v>5338</v>
      </c>
      <c r="E227">
        <f t="shared" si="7"/>
        <v>0.26296018031555224</v>
      </c>
      <c r="G227">
        <v>0.20827134781314743</v>
      </c>
      <c r="H227">
        <v>0.26296018031555224</v>
      </c>
    </row>
    <row r="228" spans="1:8" x14ac:dyDescent="0.35">
      <c r="A228" s="1">
        <v>45707</v>
      </c>
      <c r="B228" s="3">
        <v>326.7</v>
      </c>
      <c r="C228">
        <f t="shared" si="6"/>
        <v>-2.9988123515439495</v>
      </c>
      <c r="D228" s="3">
        <v>5326</v>
      </c>
      <c r="E228">
        <f t="shared" si="7"/>
        <v>-0.22480329711502436</v>
      </c>
      <c r="G228">
        <v>-2.9988123515439495</v>
      </c>
      <c r="H228">
        <v>-0.22480329711502436</v>
      </c>
    </row>
    <row r="229" spans="1:8" x14ac:dyDescent="0.35">
      <c r="A229" s="1">
        <v>45708</v>
      </c>
      <c r="B229" s="3">
        <v>329.9</v>
      </c>
      <c r="C229">
        <f t="shared" si="6"/>
        <v>0.97949188858279423</v>
      </c>
      <c r="D229" s="3">
        <v>5286</v>
      </c>
      <c r="E229">
        <f t="shared" si="7"/>
        <v>-0.75103266992114159</v>
      </c>
      <c r="G229">
        <v>0.97949188858279423</v>
      </c>
      <c r="H229">
        <v>-0.75103266992114159</v>
      </c>
    </row>
    <row r="230" spans="1:8" x14ac:dyDescent="0.35">
      <c r="A230" s="1">
        <v>45709</v>
      </c>
      <c r="B230" s="3">
        <v>326</v>
      </c>
      <c r="C230">
        <f t="shared" si="6"/>
        <v>-1.1821764170960829</v>
      </c>
      <c r="D230" s="3">
        <v>5262</v>
      </c>
      <c r="E230">
        <f t="shared" si="7"/>
        <v>-0.45402951191827468</v>
      </c>
      <c r="G230">
        <v>-1.1821764170960829</v>
      </c>
      <c r="H230">
        <v>-0.45402951191827468</v>
      </c>
    </row>
    <row r="231" spans="1:8" x14ac:dyDescent="0.35">
      <c r="A231" s="1">
        <v>45712</v>
      </c>
      <c r="B231" s="3">
        <v>326.3</v>
      </c>
      <c r="C231">
        <f t="shared" si="6"/>
        <v>9.2024539877304107E-2</v>
      </c>
      <c r="D231" s="3">
        <v>5302</v>
      </c>
      <c r="E231">
        <f t="shared" si="7"/>
        <v>0.76016723679209419</v>
      </c>
      <c r="G231">
        <v>9.2024539877304107E-2</v>
      </c>
      <c r="H231">
        <v>0.76016723679209419</v>
      </c>
    </row>
    <row r="232" spans="1:8" x14ac:dyDescent="0.35">
      <c r="A232" s="1">
        <v>45713</v>
      </c>
      <c r="B232" s="3">
        <v>321.2</v>
      </c>
      <c r="C232">
        <f t="shared" si="6"/>
        <v>-1.562978853815514</v>
      </c>
      <c r="D232" s="3">
        <v>5300</v>
      </c>
      <c r="E232">
        <f t="shared" si="7"/>
        <v>-3.7721614485099961E-2</v>
      </c>
      <c r="G232">
        <v>-1.562978853815514</v>
      </c>
      <c r="H232">
        <v>-3.7721614485099961E-2</v>
      </c>
    </row>
    <row r="233" spans="1:8" x14ac:dyDescent="0.35">
      <c r="A233" s="1">
        <v>45714</v>
      </c>
      <c r="B233" s="3">
        <v>327.2</v>
      </c>
      <c r="C233">
        <f t="shared" si="6"/>
        <v>1.8679950186799503</v>
      </c>
      <c r="D233" s="3">
        <v>5266</v>
      </c>
      <c r="E233">
        <f t="shared" si="7"/>
        <v>-0.64150943396226412</v>
      </c>
      <c r="G233">
        <v>1.8679950186799503</v>
      </c>
      <c r="H233">
        <v>-0.64150943396226412</v>
      </c>
    </row>
    <row r="234" spans="1:8" x14ac:dyDescent="0.35">
      <c r="A234" s="1">
        <v>45715</v>
      </c>
      <c r="B234" s="3">
        <v>338.7</v>
      </c>
      <c r="C234">
        <f t="shared" si="6"/>
        <v>3.5146699266503671</v>
      </c>
      <c r="D234" s="3">
        <v>5260</v>
      </c>
      <c r="E234">
        <f t="shared" si="7"/>
        <v>-0.11393847322445878</v>
      </c>
      <c r="G234">
        <v>3.5146699266503671</v>
      </c>
      <c r="H234">
        <v>-0.11393847322445878</v>
      </c>
    </row>
    <row r="235" spans="1:8" x14ac:dyDescent="0.35">
      <c r="A235" s="1">
        <v>45716</v>
      </c>
      <c r="B235" s="3">
        <v>352.3</v>
      </c>
      <c r="C235">
        <f t="shared" si="6"/>
        <v>4.0153528196043764</v>
      </c>
      <c r="D235" s="3">
        <v>5240</v>
      </c>
      <c r="E235">
        <f t="shared" si="7"/>
        <v>-0.38022813688212925</v>
      </c>
      <c r="G235">
        <v>4.0153528196043764</v>
      </c>
      <c r="H235">
        <v>-0.38022813688212925</v>
      </c>
    </row>
    <row r="236" spans="1:8" x14ac:dyDescent="0.35">
      <c r="A236" s="1">
        <v>45719</v>
      </c>
      <c r="B236" s="3">
        <v>345.2</v>
      </c>
      <c r="C236">
        <f t="shared" si="6"/>
        <v>-2.0153278455861545</v>
      </c>
      <c r="D236" s="3">
        <v>5270</v>
      </c>
      <c r="E236">
        <f t="shared" si="7"/>
        <v>0.5725190839694656</v>
      </c>
      <c r="G236">
        <v>-2.0153278455861545</v>
      </c>
      <c r="H236">
        <v>0.5725190839694656</v>
      </c>
    </row>
    <row r="237" spans="1:8" x14ac:dyDescent="0.35">
      <c r="A237" s="1">
        <v>45720</v>
      </c>
      <c r="B237" s="3">
        <v>319.2</v>
      </c>
      <c r="C237">
        <f t="shared" si="6"/>
        <v>-7.5318655851680187</v>
      </c>
      <c r="D237" s="3">
        <v>5286</v>
      </c>
      <c r="E237">
        <f t="shared" si="7"/>
        <v>0.30360531309297911</v>
      </c>
      <c r="G237">
        <v>-7.5318655851680187</v>
      </c>
      <c r="H237">
        <v>0.30360531309297911</v>
      </c>
    </row>
    <row r="238" spans="1:8" x14ac:dyDescent="0.35">
      <c r="A238" s="1">
        <v>45721</v>
      </c>
      <c r="B238" s="3">
        <v>327.3</v>
      </c>
      <c r="C238">
        <f t="shared" si="6"/>
        <v>2.5375939849624132</v>
      </c>
      <c r="D238" s="3">
        <v>5186</v>
      </c>
      <c r="E238">
        <f t="shared" si="7"/>
        <v>-1.8917896329928112</v>
      </c>
      <c r="G238">
        <v>2.5375939849624132</v>
      </c>
      <c r="H238">
        <v>-1.8917896329928112</v>
      </c>
    </row>
    <row r="239" spans="1:8" x14ac:dyDescent="0.35">
      <c r="A239" s="1">
        <v>45722</v>
      </c>
      <c r="B239" s="3">
        <v>324</v>
      </c>
      <c r="C239">
        <f t="shared" si="6"/>
        <v>-1.0082493125572904</v>
      </c>
      <c r="D239" s="3">
        <v>5294</v>
      </c>
      <c r="E239">
        <f t="shared" si="7"/>
        <v>2.0825298881604319</v>
      </c>
      <c r="G239">
        <v>-1.0082493125572904</v>
      </c>
      <c r="H239">
        <v>2.0825298881604319</v>
      </c>
    </row>
    <row r="240" spans="1:8" x14ac:dyDescent="0.35">
      <c r="A240" s="1">
        <v>45723</v>
      </c>
      <c r="B240" s="3">
        <v>318.39999999999998</v>
      </c>
      <c r="C240">
        <f t="shared" si="6"/>
        <v>-1.7283950617284023</v>
      </c>
      <c r="D240" s="3">
        <v>5418</v>
      </c>
      <c r="E240">
        <f t="shared" si="7"/>
        <v>2.342274272761617</v>
      </c>
      <c r="G240">
        <v>-1.7283950617284023</v>
      </c>
      <c r="H240">
        <v>2.342274272761617</v>
      </c>
    </row>
    <row r="241" spans="1:8" x14ac:dyDescent="0.35">
      <c r="A241" s="1">
        <v>45726</v>
      </c>
      <c r="B241" s="3">
        <v>310.5</v>
      </c>
      <c r="C241">
        <f t="shared" si="6"/>
        <v>-2.4811557788944656</v>
      </c>
      <c r="D241" s="3">
        <v>5364</v>
      </c>
      <c r="E241">
        <f t="shared" si="7"/>
        <v>-0.99667774086378735</v>
      </c>
      <c r="G241">
        <v>-2.4811557788944656</v>
      </c>
      <c r="H241">
        <v>-0.99667774086378735</v>
      </c>
    </row>
    <row r="242" spans="1:8" x14ac:dyDescent="0.35">
      <c r="A242" s="1">
        <v>45727</v>
      </c>
      <c r="B242" s="3">
        <v>291.5</v>
      </c>
      <c r="C242">
        <f t="shared" si="6"/>
        <v>-6.1191626409017719</v>
      </c>
      <c r="D242" s="3">
        <v>5264</v>
      </c>
      <c r="E242">
        <f t="shared" si="7"/>
        <v>-1.8642803877703209</v>
      </c>
      <c r="G242">
        <v>-6.1191626409017719</v>
      </c>
      <c r="H242">
        <v>-1.8642803877703209</v>
      </c>
    </row>
    <row r="243" spans="1:8" x14ac:dyDescent="0.35">
      <c r="A243" s="1">
        <v>45728</v>
      </c>
      <c r="B243" s="3">
        <v>277.60000000000002</v>
      </c>
      <c r="C243">
        <f t="shared" si="6"/>
        <v>-4.7684391080617416</v>
      </c>
      <c r="D243" s="3">
        <v>5146</v>
      </c>
      <c r="E243">
        <f t="shared" si="7"/>
        <v>-2.2416413373860182</v>
      </c>
      <c r="G243">
        <v>-4.7684391080617416</v>
      </c>
      <c r="H243">
        <v>-2.2416413373860182</v>
      </c>
    </row>
    <row r="244" spans="1:8" x14ac:dyDescent="0.35">
      <c r="A244" s="1">
        <v>45729</v>
      </c>
      <c r="B244" s="3">
        <v>276.10000000000002</v>
      </c>
      <c r="C244">
        <f t="shared" si="6"/>
        <v>-0.54034582132564835</v>
      </c>
      <c r="D244" s="3">
        <v>5220</v>
      </c>
      <c r="E244">
        <f t="shared" si="7"/>
        <v>1.4380101049358724</v>
      </c>
      <c r="G244">
        <v>-0.54034582132564835</v>
      </c>
      <c r="H244">
        <v>1.4380101049358724</v>
      </c>
    </row>
    <row r="245" spans="1:8" x14ac:dyDescent="0.35">
      <c r="A245" s="1">
        <v>45730</v>
      </c>
      <c r="B245" s="3">
        <v>283.2</v>
      </c>
      <c r="C245">
        <f t="shared" si="6"/>
        <v>2.5715320536037543</v>
      </c>
      <c r="D245" s="3">
        <v>5134</v>
      </c>
      <c r="E245">
        <f t="shared" si="7"/>
        <v>-1.6475095785440614</v>
      </c>
      <c r="G245">
        <v>2.5715320536037543</v>
      </c>
      <c r="H245">
        <v>-1.6475095785440614</v>
      </c>
    </row>
    <row r="246" spans="1:8" x14ac:dyDescent="0.35">
      <c r="A246" s="1">
        <v>45733</v>
      </c>
      <c r="B246" s="3">
        <v>289</v>
      </c>
      <c r="C246">
        <f t="shared" si="6"/>
        <v>2.0480225988700607</v>
      </c>
      <c r="D246" s="3">
        <v>5168</v>
      </c>
      <c r="E246">
        <f t="shared" si="7"/>
        <v>0.66225165562913912</v>
      </c>
      <c r="G246">
        <v>2.0480225988700607</v>
      </c>
      <c r="H246">
        <v>0.66225165562913912</v>
      </c>
    </row>
    <row r="247" spans="1:8" x14ac:dyDescent="0.35">
      <c r="A247" s="1">
        <v>45734</v>
      </c>
      <c r="B247" s="3">
        <v>293.8</v>
      </c>
      <c r="C247">
        <f t="shared" si="6"/>
        <v>1.6608996539792427</v>
      </c>
      <c r="D247" s="3">
        <v>5116</v>
      </c>
      <c r="E247">
        <f t="shared" si="7"/>
        <v>-1.0061919504643964</v>
      </c>
      <c r="G247">
        <v>1.6608996539792427</v>
      </c>
      <c r="H247">
        <v>-1.0061919504643964</v>
      </c>
    </row>
    <row r="248" spans="1:8" x14ac:dyDescent="0.35">
      <c r="A248" s="1">
        <v>45735</v>
      </c>
      <c r="B248" s="3">
        <v>297.2</v>
      </c>
      <c r="C248">
        <f t="shared" si="6"/>
        <v>1.1572498298161937</v>
      </c>
      <c r="D248" s="3">
        <v>5114</v>
      </c>
      <c r="E248">
        <f t="shared" si="7"/>
        <v>-3.9093041438623924E-2</v>
      </c>
      <c r="G248">
        <v>1.1572498298161937</v>
      </c>
      <c r="H248">
        <v>-3.9093041438623924E-2</v>
      </c>
    </row>
    <row r="249" spans="1:8" x14ac:dyDescent="0.35">
      <c r="A249" s="1">
        <v>45736</v>
      </c>
      <c r="B249" s="3">
        <v>290.60000000000002</v>
      </c>
      <c r="C249">
        <f t="shared" si="6"/>
        <v>-2.2207267833108904</v>
      </c>
      <c r="D249" s="3">
        <v>5200</v>
      </c>
      <c r="E249">
        <f t="shared" si="7"/>
        <v>1.6816581931951506</v>
      </c>
      <c r="G249">
        <v>-2.2207267833108904</v>
      </c>
      <c r="H249">
        <v>1.6816581931951506</v>
      </c>
    </row>
    <row r="250" spans="1:8" x14ac:dyDescent="0.35">
      <c r="A250" s="1">
        <v>45737</v>
      </c>
      <c r="B250" s="3">
        <v>285.2</v>
      </c>
      <c r="C250">
        <f t="shared" si="6"/>
        <v>-1.8582243633861093</v>
      </c>
      <c r="D250" s="3">
        <v>5194</v>
      </c>
      <c r="E250">
        <f t="shared" si="7"/>
        <v>-0.11538461538461539</v>
      </c>
      <c r="G250">
        <v>-1.8582243633861093</v>
      </c>
      <c r="H250">
        <v>-0.11538461538461539</v>
      </c>
    </row>
    <row r="251" spans="1:8" x14ac:dyDescent="0.35">
      <c r="A251" s="1">
        <v>45740</v>
      </c>
      <c r="B251" s="3">
        <v>288</v>
      </c>
      <c r="C251">
        <f t="shared" si="6"/>
        <v>0.98176718092567017</v>
      </c>
      <c r="D251" s="3">
        <v>5130</v>
      </c>
      <c r="E251">
        <f t="shared" si="7"/>
        <v>-1.2321909896033885</v>
      </c>
      <c r="G251">
        <v>0.98176718092567017</v>
      </c>
      <c r="H251">
        <v>-1.2321909896033885</v>
      </c>
    </row>
    <row r="252" spans="1:8" x14ac:dyDescent="0.35">
      <c r="A252" s="1">
        <v>45741</v>
      </c>
      <c r="B252" s="3">
        <v>296.60000000000002</v>
      </c>
      <c r="C252">
        <f t="shared" si="6"/>
        <v>2.9861111111111187</v>
      </c>
      <c r="D252" s="3">
        <v>5148</v>
      </c>
      <c r="E252">
        <f t="shared" si="7"/>
        <v>0.35087719298245612</v>
      </c>
      <c r="G252">
        <v>2.9861111111111187</v>
      </c>
      <c r="H252">
        <v>0.35087719298245612</v>
      </c>
    </row>
    <row r="253" spans="1:8" x14ac:dyDescent="0.35">
      <c r="A253" s="1">
        <v>45742</v>
      </c>
      <c r="B253" s="3">
        <v>295.60000000000002</v>
      </c>
      <c r="C253">
        <f t="shared" si="6"/>
        <v>-0.33715441672285906</v>
      </c>
      <c r="D253" s="3">
        <v>5170</v>
      </c>
      <c r="E253">
        <f t="shared" si="7"/>
        <v>0.42735042735042739</v>
      </c>
      <c r="G253">
        <v>-0.33715441672285906</v>
      </c>
      <c r="H253">
        <v>0.42735042735042739</v>
      </c>
    </row>
    <row r="254" spans="1:8" x14ac:dyDescent="0.35">
      <c r="A254" s="1">
        <v>45743</v>
      </c>
      <c r="B254" s="3">
        <v>290.8</v>
      </c>
      <c r="C254">
        <f t="shared" si="6"/>
        <v>-1.6238159675236845</v>
      </c>
      <c r="D254" s="3">
        <v>5158</v>
      </c>
      <c r="E254">
        <f t="shared" si="7"/>
        <v>-0.23210831721470018</v>
      </c>
      <c r="G254">
        <v>-1.6238159675236845</v>
      </c>
      <c r="H254">
        <v>-0.23210831721470018</v>
      </c>
    </row>
    <row r="255" spans="1:8" x14ac:dyDescent="0.35">
      <c r="A255" s="7">
        <v>45744</v>
      </c>
      <c r="B255" s="3">
        <v>279.3</v>
      </c>
      <c r="C255">
        <f t="shared" si="6"/>
        <v>-3.9546079779917469</v>
      </c>
      <c r="D255" s="3">
        <v>5232</v>
      </c>
      <c r="E255">
        <f t="shared" si="7"/>
        <v>1.4346645986816595</v>
      </c>
      <c r="G255">
        <v>-3.9546079779917469</v>
      </c>
      <c r="H255">
        <v>1.4346645986816595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51BE-1EAF-4F25-A78F-936DE71D003E}">
  <dimension ref="B2:J256"/>
  <sheetViews>
    <sheetView topLeftCell="A2" workbookViewId="0">
      <selection activeCell="C4" sqref="C4"/>
    </sheetView>
  </sheetViews>
  <sheetFormatPr defaultRowHeight="14.5" x14ac:dyDescent="0.35"/>
  <cols>
    <col min="3" max="3" width="7.453125" bestFit="1" customWidth="1"/>
    <col min="4" max="4" width="14.1796875" bestFit="1" customWidth="1"/>
    <col min="5" max="6" width="11.81640625" bestFit="1" customWidth="1"/>
    <col min="9" max="10" width="8.7265625" style="3"/>
  </cols>
  <sheetData>
    <row r="2" spans="2:10" x14ac:dyDescent="0.35">
      <c r="C2" s="16" t="s">
        <v>25</v>
      </c>
      <c r="D2" s="16" t="s">
        <v>26</v>
      </c>
      <c r="E2" s="16" t="s">
        <v>27</v>
      </c>
      <c r="F2" s="16" t="s">
        <v>30</v>
      </c>
      <c r="I2" s="16" t="s">
        <v>24</v>
      </c>
      <c r="J2" s="16" t="s">
        <v>23</v>
      </c>
    </row>
    <row r="3" spans="2:10" x14ac:dyDescent="0.35">
      <c r="B3" s="3" t="s">
        <v>29</v>
      </c>
      <c r="C3" s="3">
        <v>0.29448698852149346</v>
      </c>
      <c r="D3">
        <f>AVERAGE(I4:I256)</f>
        <v>0.19925659698661244</v>
      </c>
      <c r="E3">
        <f>_xlfn.STDEV.S(I4:I256)</f>
        <v>1.9123356568882934</v>
      </c>
      <c r="F3">
        <f>CORREL(I4:I256,J4:J256)</f>
        <v>0.15749392067458268</v>
      </c>
    </row>
    <row r="4" spans="2:10" x14ac:dyDescent="0.35">
      <c r="B4" s="3" t="s">
        <v>28</v>
      </c>
      <c r="C4" s="3">
        <v>0.70551301147850642</v>
      </c>
      <c r="D4">
        <f>AVERAGE(J4:J256)</f>
        <v>6.7362481241390465E-2</v>
      </c>
      <c r="E4">
        <f>_xlfn.STDEV.S(J4:J256)</f>
        <v>1.3263493158348096</v>
      </c>
      <c r="I4" s="3">
        <v>-1.5558698727015559</v>
      </c>
      <c r="J4" s="3">
        <v>-5.2526595744680851</v>
      </c>
    </row>
    <row r="5" spans="2:10" x14ac:dyDescent="0.35">
      <c r="B5" t="s">
        <v>33</v>
      </c>
      <c r="C5" s="17">
        <f>C3+C4</f>
        <v>0.99999999999999989</v>
      </c>
      <c r="I5" s="3">
        <v>0.43103448275862066</v>
      </c>
      <c r="J5" s="3">
        <v>-1.2865497076023393</v>
      </c>
    </row>
    <row r="6" spans="2:10" x14ac:dyDescent="0.35">
      <c r="I6" s="3">
        <v>1.030042918454942</v>
      </c>
      <c r="J6" s="3">
        <v>2.6303317535545023</v>
      </c>
    </row>
    <row r="7" spans="2:10" x14ac:dyDescent="0.35">
      <c r="B7" s="3" t="s">
        <v>31</v>
      </c>
      <c r="D7">
        <f>C3*D3+C4*D4</f>
        <v>0.10620358219090617</v>
      </c>
      <c r="E7">
        <f>SQRT(C3^2*E3^2+C4^2*E4^2+2*C3*C4*E3*E4*F3)</f>
        <v>1.1656669453115576</v>
      </c>
      <c r="I7" s="3">
        <v>-2.747097139620517</v>
      </c>
      <c r="J7" s="3">
        <v>-1.293003925190487</v>
      </c>
    </row>
    <row r="8" spans="2:10" x14ac:dyDescent="0.35">
      <c r="I8" s="3">
        <v>2.3005241700640755</v>
      </c>
      <c r="J8" s="3">
        <v>-0.35087719298245612</v>
      </c>
    </row>
    <row r="9" spans="2:10" x14ac:dyDescent="0.35">
      <c r="I9" s="3">
        <v>-0.82550526615429376</v>
      </c>
      <c r="J9" s="3">
        <v>-0.46948356807511737</v>
      </c>
    </row>
    <row r="10" spans="2:10" x14ac:dyDescent="0.35">
      <c r="I10" s="3">
        <v>0.7749712973593702</v>
      </c>
      <c r="J10" s="3">
        <v>1.5330188679245282</v>
      </c>
    </row>
    <row r="11" spans="2:10" x14ac:dyDescent="0.35">
      <c r="I11" s="3">
        <v>-3.6741669040159595</v>
      </c>
      <c r="J11" s="3">
        <v>-2.2996515679442506</v>
      </c>
    </row>
    <row r="12" spans="2:10" x14ac:dyDescent="0.35">
      <c r="I12" s="3">
        <v>-3.8143110585452327</v>
      </c>
      <c r="J12" s="3">
        <v>-0.14265335235378032</v>
      </c>
    </row>
    <row r="13" spans="2:10" x14ac:dyDescent="0.35">
      <c r="I13" s="3">
        <v>-1.2603750384260752</v>
      </c>
      <c r="J13" s="3">
        <v>-0.4285714285714286</v>
      </c>
    </row>
    <row r="14" spans="2:10" x14ac:dyDescent="0.35">
      <c r="I14" s="3">
        <v>-1.7434620174346094</v>
      </c>
      <c r="J14" s="3">
        <v>-1.0043041606886656</v>
      </c>
    </row>
    <row r="15" spans="2:10" x14ac:dyDescent="0.35">
      <c r="I15" s="3">
        <v>1.8377693282636103</v>
      </c>
      <c r="J15" s="3">
        <v>-0.72463768115942029</v>
      </c>
    </row>
    <row r="16" spans="2:10" x14ac:dyDescent="0.35">
      <c r="I16" s="3">
        <v>5.6627255756067347</v>
      </c>
      <c r="J16" s="3">
        <v>0.7055961070559611</v>
      </c>
    </row>
    <row r="17" spans="9:10" x14ac:dyDescent="0.35">
      <c r="I17" s="3">
        <v>-0.17667844522968865</v>
      </c>
      <c r="J17" s="3">
        <v>0.67649190625755018</v>
      </c>
    </row>
    <row r="18" spans="9:10" x14ac:dyDescent="0.35">
      <c r="I18" s="3">
        <v>3.3628318584070724</v>
      </c>
      <c r="J18" s="3">
        <v>2.3758099352051838</v>
      </c>
    </row>
    <row r="19" spans="9:10" x14ac:dyDescent="0.35">
      <c r="I19" s="3">
        <v>0.42808219178082196</v>
      </c>
      <c r="J19" s="3">
        <v>-0.37505860290670417</v>
      </c>
    </row>
    <row r="20" spans="9:10" x14ac:dyDescent="0.35">
      <c r="I20" s="3">
        <v>0.56834327934072182</v>
      </c>
      <c r="J20" s="3">
        <v>2.9176470588235293</v>
      </c>
    </row>
    <row r="21" spans="9:10" x14ac:dyDescent="0.35">
      <c r="I21" s="3">
        <v>-0.45210511443909746</v>
      </c>
      <c r="J21" s="3">
        <v>-0.41152263374485598</v>
      </c>
    </row>
    <row r="22" spans="9:10" x14ac:dyDescent="0.35">
      <c r="I22" s="3">
        <v>8.5154697700826384E-2</v>
      </c>
      <c r="J22" s="3">
        <v>1.5381083562901745</v>
      </c>
    </row>
    <row r="23" spans="9:10" x14ac:dyDescent="0.35">
      <c r="I23" s="3">
        <v>0.51049347702778058</v>
      </c>
      <c r="J23" s="3">
        <v>0.76870902102645255</v>
      </c>
    </row>
    <row r="24" spans="9:10" x14ac:dyDescent="0.35">
      <c r="I24" s="3">
        <v>-1.1851015801354372</v>
      </c>
      <c r="J24" s="3">
        <v>0.24680278214045323</v>
      </c>
    </row>
    <row r="25" spans="9:10" x14ac:dyDescent="0.35">
      <c r="I25" s="3">
        <v>-1.1707595659622976</v>
      </c>
      <c r="J25" s="3">
        <v>0.17905102954341987</v>
      </c>
    </row>
    <row r="26" spans="9:10" x14ac:dyDescent="0.35">
      <c r="I26" s="3">
        <v>3.0338052585957813</v>
      </c>
      <c r="J26" s="3">
        <v>-0.15638963360142985</v>
      </c>
    </row>
    <row r="27" spans="9:10" x14ac:dyDescent="0.35">
      <c r="I27" s="3">
        <v>0.19629837352775897</v>
      </c>
      <c r="J27" s="3">
        <v>0.15663459386887446</v>
      </c>
    </row>
    <row r="28" spans="9:10" x14ac:dyDescent="0.35">
      <c r="I28" s="3">
        <v>-0.69969213546039744</v>
      </c>
      <c r="J28" s="3">
        <v>1.6532618409294011</v>
      </c>
    </row>
    <row r="29" spans="9:10" x14ac:dyDescent="0.35">
      <c r="I29" s="3">
        <v>3.7204058624577194</v>
      </c>
      <c r="J29" s="3">
        <v>-6.5934065934065936E-2</v>
      </c>
    </row>
    <row r="30" spans="9:10" x14ac:dyDescent="0.35">
      <c r="I30" s="3">
        <v>-0.65217391304347205</v>
      </c>
      <c r="J30" s="3">
        <v>1.0776336045744448</v>
      </c>
    </row>
    <row r="31" spans="9:10" x14ac:dyDescent="0.35">
      <c r="I31" s="3">
        <v>-0.87527352297594241</v>
      </c>
      <c r="J31" s="3">
        <v>2.1758050478677109E-2</v>
      </c>
    </row>
    <row r="32" spans="9:10" x14ac:dyDescent="0.35">
      <c r="I32" s="3">
        <v>2.8973509933774837</v>
      </c>
      <c r="J32" s="3">
        <v>4.3506634761801173E-2</v>
      </c>
    </row>
    <row r="33" spans="9:10" x14ac:dyDescent="0.35">
      <c r="I33" s="3">
        <v>-1.2603915258782485</v>
      </c>
      <c r="J33" s="3">
        <v>2.1743857360295715E-2</v>
      </c>
    </row>
    <row r="34" spans="9:10" x14ac:dyDescent="0.35">
      <c r="I34" s="3">
        <v>-1.1135252580119408</v>
      </c>
      <c r="J34" s="3">
        <v>-8.6956521739130432E-2</v>
      </c>
    </row>
    <row r="35" spans="9:10" x14ac:dyDescent="0.35">
      <c r="I35" s="3">
        <v>-2.8014281790716957</v>
      </c>
      <c r="J35" s="3">
        <v>0.4786771105308964</v>
      </c>
    </row>
    <row r="36" spans="9:10" x14ac:dyDescent="0.35">
      <c r="I36" s="3">
        <v>0.36733540548177779</v>
      </c>
      <c r="J36" s="3">
        <v>-0.54135989605889989</v>
      </c>
    </row>
    <row r="37" spans="9:10" x14ac:dyDescent="0.35">
      <c r="I37" s="3">
        <v>-0.67567567567566933</v>
      </c>
      <c r="J37" s="3">
        <v>-1.2410189418680602</v>
      </c>
    </row>
    <row r="38" spans="9:10" x14ac:dyDescent="0.35">
      <c r="I38" s="3">
        <v>-1.6156462585033979</v>
      </c>
      <c r="J38" s="3">
        <v>4.4091710758377423E-2</v>
      </c>
    </row>
    <row r="39" spans="9:10" x14ac:dyDescent="0.35">
      <c r="I39" s="3">
        <v>0.77787381158167346</v>
      </c>
      <c r="J39" s="3">
        <v>-1.6306743058616131</v>
      </c>
    </row>
    <row r="40" spans="9:10" x14ac:dyDescent="0.35">
      <c r="I40" s="3">
        <v>-1.6580903373356235</v>
      </c>
      <c r="J40" s="3">
        <v>-0.51523297491039433</v>
      </c>
    </row>
    <row r="41" spans="9:10" x14ac:dyDescent="0.35">
      <c r="I41" s="3">
        <v>0.43604651162790697</v>
      </c>
      <c r="J41" s="3">
        <v>-0.65300607971177671</v>
      </c>
    </row>
    <row r="42" spans="9:10" x14ac:dyDescent="0.35">
      <c r="I42" s="3">
        <v>0.54992764109984871</v>
      </c>
      <c r="J42" s="3">
        <v>-0.74796010879419761</v>
      </c>
    </row>
    <row r="43" spans="9:10" x14ac:dyDescent="0.35">
      <c r="I43" s="3">
        <v>-2.7633851468048265</v>
      </c>
      <c r="J43" s="3">
        <v>-2.0324274948618406</v>
      </c>
    </row>
    <row r="44" spans="9:10" x14ac:dyDescent="0.35">
      <c r="I44" s="3">
        <v>0.79928952042628443</v>
      </c>
      <c r="J44" s="3">
        <v>1.8181818181818181</v>
      </c>
    </row>
    <row r="45" spans="9:10" x14ac:dyDescent="0.35">
      <c r="I45" s="3">
        <v>0.6754772393538947</v>
      </c>
      <c r="J45" s="3">
        <v>1.9230769230769231</v>
      </c>
    </row>
    <row r="46" spans="9:10" x14ac:dyDescent="0.35">
      <c r="I46" s="3">
        <v>2.2170361726954391</v>
      </c>
      <c r="J46" s="3">
        <v>0.78616352201257866</v>
      </c>
    </row>
    <row r="47" spans="9:10" x14ac:dyDescent="0.35">
      <c r="I47" s="3">
        <v>0</v>
      </c>
      <c r="J47" s="3">
        <v>0.44573211499888565</v>
      </c>
    </row>
    <row r="48" spans="9:10" x14ac:dyDescent="0.35">
      <c r="I48" s="3">
        <v>-0.54223744292236797</v>
      </c>
      <c r="J48" s="3">
        <v>-0.19968937208786333</v>
      </c>
    </row>
    <row r="49" spans="9:10" x14ac:dyDescent="0.35">
      <c r="I49" s="3">
        <v>-1.0616929698708719</v>
      </c>
      <c r="J49" s="3">
        <v>0.62249888839484213</v>
      </c>
    </row>
    <row r="50" spans="9:10" x14ac:dyDescent="0.35">
      <c r="I50" s="3">
        <v>-1.073085846867746</v>
      </c>
      <c r="J50" s="3">
        <v>-0.44189129474149363</v>
      </c>
    </row>
    <row r="51" spans="9:10" x14ac:dyDescent="0.35">
      <c r="I51" s="3">
        <v>-1.4072119613016743</v>
      </c>
      <c r="J51" s="3">
        <v>-1.9085663559698181</v>
      </c>
    </row>
    <row r="52" spans="9:10" x14ac:dyDescent="0.35">
      <c r="I52" s="3">
        <v>-0.59470710674992566</v>
      </c>
      <c r="J52" s="3">
        <v>-0.72398190045248867</v>
      </c>
    </row>
    <row r="53" spans="9:10" x14ac:dyDescent="0.35">
      <c r="I53" s="3">
        <v>1.5854023332336258</v>
      </c>
      <c r="J53" s="3">
        <v>4.5578851412944391E-2</v>
      </c>
    </row>
    <row r="54" spans="9:10" x14ac:dyDescent="0.35">
      <c r="I54" s="3">
        <v>-1.6195524146054181</v>
      </c>
      <c r="J54" s="3">
        <v>1.5261958997722096</v>
      </c>
    </row>
    <row r="55" spans="9:10" x14ac:dyDescent="0.35">
      <c r="I55" s="3">
        <v>-2.125112241843766</v>
      </c>
      <c r="J55" s="3">
        <v>-1.4359434597262732</v>
      </c>
    </row>
    <row r="56" spans="9:10" x14ac:dyDescent="0.35">
      <c r="I56" s="3">
        <v>0.91743119266055051</v>
      </c>
      <c r="J56" s="3">
        <v>0.31868882312770314</v>
      </c>
    </row>
    <row r="57" spans="9:10" x14ac:dyDescent="0.35">
      <c r="I57" s="3">
        <v>1.8484848484848555</v>
      </c>
      <c r="J57" s="3">
        <v>-0.6807351940095302</v>
      </c>
    </row>
    <row r="58" spans="9:10" x14ac:dyDescent="0.35">
      <c r="I58" s="3">
        <v>1.1901219875037192</v>
      </c>
      <c r="J58" s="3">
        <v>0.45693397304089561</v>
      </c>
    </row>
    <row r="59" spans="9:10" x14ac:dyDescent="0.35">
      <c r="I59" s="3">
        <v>0.67627168479857525</v>
      </c>
      <c r="J59" s="3">
        <v>1.0234250625426429</v>
      </c>
    </row>
    <row r="60" spans="9:10" x14ac:dyDescent="0.35">
      <c r="I60" s="3">
        <v>-1.2558411214953138</v>
      </c>
      <c r="J60" s="3">
        <v>-0.31517334533993696</v>
      </c>
    </row>
    <row r="61" spans="9:10" x14ac:dyDescent="0.35">
      <c r="I61" s="3">
        <v>1.4788524105294292</v>
      </c>
      <c r="J61" s="3">
        <v>0.36133694670280037</v>
      </c>
    </row>
    <row r="62" spans="9:10" x14ac:dyDescent="0.35">
      <c r="I62" s="3">
        <v>-1.9527834450597625</v>
      </c>
      <c r="J62" s="3">
        <v>-1.4851485148514851</v>
      </c>
    </row>
    <row r="63" spans="9:10" x14ac:dyDescent="0.35">
      <c r="I63" s="3">
        <v>-2.5862068965517211</v>
      </c>
      <c r="J63" s="3">
        <v>0.38830516217450894</v>
      </c>
    </row>
    <row r="64" spans="9:10" x14ac:dyDescent="0.35">
      <c r="I64" s="3">
        <v>-1.8004272200183025</v>
      </c>
      <c r="J64" s="3">
        <v>-0.97838452787258245</v>
      </c>
    </row>
    <row r="65" spans="9:10" x14ac:dyDescent="0.35">
      <c r="I65" s="3">
        <v>0.83903045369794549</v>
      </c>
      <c r="J65" s="3">
        <v>-1.6084558823529411</v>
      </c>
    </row>
    <row r="66" spans="9:10" x14ac:dyDescent="0.35">
      <c r="I66" s="3">
        <v>1.0169491525423764</v>
      </c>
      <c r="J66" s="3">
        <v>0.16347501167678655</v>
      </c>
    </row>
    <row r="67" spans="9:10" x14ac:dyDescent="0.35">
      <c r="I67" s="3">
        <v>0.24405125076266362</v>
      </c>
      <c r="J67" s="3">
        <v>-0.72277920261133133</v>
      </c>
    </row>
    <row r="68" spans="9:10" x14ac:dyDescent="0.35">
      <c r="I68" s="3">
        <v>5.5082166768107008</v>
      </c>
      <c r="J68" s="3">
        <v>-0.63410051667449507</v>
      </c>
    </row>
    <row r="69" spans="9:10" x14ac:dyDescent="0.35">
      <c r="I69" s="3">
        <v>0.74992789154889616</v>
      </c>
      <c r="J69" s="3">
        <v>0.61451193571259743</v>
      </c>
    </row>
    <row r="70" spans="9:10" x14ac:dyDescent="0.35">
      <c r="I70" s="3">
        <v>-1.1165187517893025</v>
      </c>
      <c r="J70" s="3">
        <v>0.39934225980737603</v>
      </c>
    </row>
    <row r="71" spans="9:10" x14ac:dyDescent="0.35">
      <c r="I71" s="3">
        <v>1.9687319050376411</v>
      </c>
      <c r="J71" s="3">
        <v>0.28076743097800655</v>
      </c>
    </row>
    <row r="72" spans="9:10" x14ac:dyDescent="0.35">
      <c r="I72" s="3">
        <v>-1.8171493469619469</v>
      </c>
      <c r="J72" s="3">
        <v>-0.9099393373775081</v>
      </c>
    </row>
    <row r="73" spans="9:10" x14ac:dyDescent="0.35">
      <c r="I73" s="3">
        <v>2.9496818970503149</v>
      </c>
      <c r="J73" s="3">
        <v>1.7424064045208381</v>
      </c>
    </row>
    <row r="74" spans="9:10" x14ac:dyDescent="0.35">
      <c r="I74" s="3">
        <v>-5.6179775280895683E-2</v>
      </c>
      <c r="J74" s="3">
        <v>4.6285582041194172E-2</v>
      </c>
    </row>
    <row r="75" spans="9:10" x14ac:dyDescent="0.35">
      <c r="I75" s="3">
        <v>-2.1922428330522798</v>
      </c>
      <c r="J75" s="3">
        <v>0.92528336803145961</v>
      </c>
    </row>
    <row r="76" spans="9:10" x14ac:dyDescent="0.35">
      <c r="I76" s="3">
        <v>0.63218390804597369</v>
      </c>
      <c r="J76" s="3">
        <v>-1.925280770112308</v>
      </c>
    </row>
    <row r="77" spans="9:10" x14ac:dyDescent="0.35">
      <c r="I77" s="3">
        <v>-1.2564249000571037</v>
      </c>
      <c r="J77" s="3">
        <v>-2.3369946249123627E-2</v>
      </c>
    </row>
    <row r="78" spans="9:10" x14ac:dyDescent="0.35">
      <c r="I78" s="3">
        <v>0.63620589936379079</v>
      </c>
      <c r="J78" s="3">
        <v>1.8934081346423561</v>
      </c>
    </row>
    <row r="79" spans="9:10" x14ac:dyDescent="0.35">
      <c r="I79" s="3">
        <v>-8.6206896551727405E-2</v>
      </c>
      <c r="J79" s="3">
        <v>0.55058499655884374</v>
      </c>
    </row>
    <row r="80" spans="9:10" x14ac:dyDescent="0.35">
      <c r="I80" s="3">
        <v>-2.2145527753810725</v>
      </c>
      <c r="J80" s="3">
        <v>0.18252338580880675</v>
      </c>
    </row>
    <row r="81" spans="9:10" x14ac:dyDescent="0.35">
      <c r="I81" s="3">
        <v>-3.4117647058823599</v>
      </c>
      <c r="J81" s="3">
        <v>0.81985880209519468</v>
      </c>
    </row>
    <row r="82" spans="9:10" x14ac:dyDescent="0.35">
      <c r="I82" s="3">
        <v>0.42630937880634417</v>
      </c>
      <c r="J82" s="3">
        <v>-0.42918454935622319</v>
      </c>
    </row>
    <row r="83" spans="9:10" x14ac:dyDescent="0.35">
      <c r="I83" s="3">
        <v>-0.97028502122498139</v>
      </c>
      <c r="J83" s="3">
        <v>1.9283121597096189</v>
      </c>
    </row>
    <row r="84" spans="9:10" x14ac:dyDescent="0.35">
      <c r="I84" s="3">
        <v>0.94917330067359629</v>
      </c>
      <c r="J84" s="3">
        <v>-2.5372802136657024</v>
      </c>
    </row>
    <row r="85" spans="9:10" x14ac:dyDescent="0.35">
      <c r="I85" s="3">
        <v>1.3952077646345231</v>
      </c>
      <c r="J85" s="3">
        <v>2.4434802466316512</v>
      </c>
    </row>
    <row r="86" spans="9:10" x14ac:dyDescent="0.35">
      <c r="I86" s="3">
        <v>-1.8546215973676303</v>
      </c>
      <c r="J86" s="3">
        <v>-8.7605884975479285</v>
      </c>
    </row>
    <row r="87" spans="9:10" x14ac:dyDescent="0.35">
      <c r="I87" s="3">
        <v>0.8229198415117307</v>
      </c>
      <c r="J87" s="3">
        <v>1.4414854629855851</v>
      </c>
    </row>
    <row r="88" spans="9:10" x14ac:dyDescent="0.35">
      <c r="I88" s="3">
        <v>0.24183796856106751</v>
      </c>
      <c r="J88" s="3">
        <v>0.62620423892100185</v>
      </c>
    </row>
    <row r="89" spans="9:10" x14ac:dyDescent="0.35">
      <c r="I89" s="3">
        <v>-3.4981905910735889</v>
      </c>
      <c r="J89" s="3">
        <v>-1.9147917663954046</v>
      </c>
    </row>
    <row r="90" spans="9:10" x14ac:dyDescent="0.35">
      <c r="I90" s="3">
        <v>4.6562499999999929</v>
      </c>
      <c r="J90" s="3">
        <v>1.268911664226452</v>
      </c>
    </row>
    <row r="91" spans="9:10" x14ac:dyDescent="0.35">
      <c r="I91" s="3">
        <v>-1.642281277993431</v>
      </c>
      <c r="J91" s="3">
        <v>-0.12048192771084339</v>
      </c>
    </row>
    <row r="92" spans="9:10" x14ac:dyDescent="0.35">
      <c r="I92" s="3">
        <v>9.1074681238619129E-2</v>
      </c>
      <c r="J92" s="3">
        <v>-0.19300361881785283</v>
      </c>
    </row>
    <row r="93" spans="9:10" x14ac:dyDescent="0.35">
      <c r="I93" s="3">
        <v>-0.21231422505307512</v>
      </c>
      <c r="J93" s="3">
        <v>2.0788010635726373</v>
      </c>
    </row>
    <row r="94" spans="9:10" x14ac:dyDescent="0.35">
      <c r="I94" s="3">
        <v>0.1519756838905775</v>
      </c>
      <c r="J94" s="3">
        <v>-0.4025574236324887</v>
      </c>
    </row>
    <row r="95" spans="9:10" x14ac:dyDescent="0.35">
      <c r="I95" s="3">
        <v>1.092564491654028</v>
      </c>
      <c r="J95" s="3">
        <v>-0.61816452686638135</v>
      </c>
    </row>
    <row r="96" spans="9:10" x14ac:dyDescent="0.35">
      <c r="I96" s="3">
        <v>-6.0042029420608066E-2</v>
      </c>
      <c r="J96" s="3">
        <v>0</v>
      </c>
    </row>
    <row r="97" spans="9:10" x14ac:dyDescent="0.35">
      <c r="I97" s="3">
        <v>6.0078101532005254E-2</v>
      </c>
      <c r="J97" s="3">
        <v>0.59808612440191389</v>
      </c>
    </row>
    <row r="98" spans="9:10" x14ac:dyDescent="0.35">
      <c r="I98" s="3">
        <v>0.63044130891623107</v>
      </c>
      <c r="J98" s="3">
        <v>0.61831153388822824</v>
      </c>
    </row>
    <row r="99" spans="9:10" x14ac:dyDescent="0.35">
      <c r="I99" s="3">
        <v>1.8198090692124174</v>
      </c>
      <c r="J99" s="3">
        <v>1.0635783502718033</v>
      </c>
    </row>
    <row r="100" spans="9:10" x14ac:dyDescent="0.35">
      <c r="I100" s="3">
        <v>2.9299736302363284E-2</v>
      </c>
      <c r="J100" s="3">
        <v>-9.3545369504209538E-2</v>
      </c>
    </row>
    <row r="101" spans="9:10" x14ac:dyDescent="0.35">
      <c r="I101" s="3">
        <v>0.84944346807265203</v>
      </c>
      <c r="J101" s="3">
        <v>-0.21067415730337077</v>
      </c>
    </row>
    <row r="102" spans="9:10" x14ac:dyDescent="0.35">
      <c r="I102" s="3">
        <v>0.90037757769386162</v>
      </c>
      <c r="J102" s="3">
        <v>-0.98522167487684731</v>
      </c>
    </row>
    <row r="103" spans="9:10" x14ac:dyDescent="0.35">
      <c r="I103" s="3">
        <v>0.17271157167530882</v>
      </c>
      <c r="J103" s="3">
        <v>1.279317697228145</v>
      </c>
    </row>
    <row r="104" spans="9:10" x14ac:dyDescent="0.35">
      <c r="I104" s="3">
        <v>1.3505747126436749</v>
      </c>
      <c r="J104" s="3">
        <v>0.30409356725146197</v>
      </c>
    </row>
    <row r="105" spans="9:10" x14ac:dyDescent="0.35">
      <c r="I105" s="3">
        <v>1.8996314148001101</v>
      </c>
      <c r="J105" s="3">
        <v>0.60634328358208955</v>
      </c>
    </row>
    <row r="106" spans="9:10" x14ac:dyDescent="0.35">
      <c r="I106" s="3">
        <v>1.975514746800229</v>
      </c>
      <c r="J106" s="3">
        <v>0.78813166434863247</v>
      </c>
    </row>
    <row r="107" spans="9:10" x14ac:dyDescent="0.35">
      <c r="I107" s="3">
        <v>-0.65484311050476873</v>
      </c>
      <c r="J107" s="3">
        <v>1.2419503219871204</v>
      </c>
    </row>
    <row r="108" spans="9:10" x14ac:dyDescent="0.35">
      <c r="I108" s="3">
        <v>0.74155451798956007</v>
      </c>
      <c r="J108" s="3">
        <v>-1.4311676510676965</v>
      </c>
    </row>
    <row r="109" spans="9:10" x14ac:dyDescent="0.35">
      <c r="I109" s="3">
        <v>-0.21810250817884713</v>
      </c>
      <c r="J109" s="3">
        <v>0.62226319428439736</v>
      </c>
    </row>
    <row r="110" spans="9:10" x14ac:dyDescent="0.35">
      <c r="I110" s="3">
        <v>-0.43715846994536145</v>
      </c>
      <c r="J110" s="3">
        <v>0.32065964269354102</v>
      </c>
    </row>
    <row r="111" spans="9:10" x14ac:dyDescent="0.35">
      <c r="I111" s="3">
        <v>1.4270032930845351</v>
      </c>
      <c r="J111" s="3">
        <v>1.4383561643835616</v>
      </c>
    </row>
    <row r="112" spans="9:10" x14ac:dyDescent="0.35">
      <c r="I112" s="3">
        <v>0.73051948051947735</v>
      </c>
      <c r="J112" s="3">
        <v>0.83277065046139986</v>
      </c>
    </row>
    <row r="113" spans="9:10" x14ac:dyDescent="0.35">
      <c r="I113" s="3">
        <v>1.3161428955143641</v>
      </c>
      <c r="J113" s="3">
        <v>0.4464285714285714</v>
      </c>
    </row>
    <row r="114" spans="9:10" x14ac:dyDescent="0.35">
      <c r="I114" s="3">
        <v>0.29162248144221176</v>
      </c>
      <c r="J114" s="3">
        <v>0.84444444444444433</v>
      </c>
    </row>
    <row r="115" spans="9:10" x14ac:dyDescent="0.35">
      <c r="I115" s="3">
        <v>1.1895321173671689</v>
      </c>
      <c r="J115" s="3">
        <v>-1.1458792419568091</v>
      </c>
    </row>
    <row r="116" spans="9:10" x14ac:dyDescent="0.35">
      <c r="I116" s="3">
        <v>0.574712643678158</v>
      </c>
      <c r="J116" s="3">
        <v>0.7356219349086045</v>
      </c>
    </row>
    <row r="117" spans="9:10" x14ac:dyDescent="0.35">
      <c r="I117" s="3">
        <v>0.51948051948051943</v>
      </c>
      <c r="J117" s="3">
        <v>1.1285682673157778</v>
      </c>
    </row>
    <row r="118" spans="9:10" x14ac:dyDescent="0.35">
      <c r="I118" s="3">
        <v>1.0594315245478094</v>
      </c>
      <c r="J118" s="3">
        <v>-0.15317286652078774</v>
      </c>
    </row>
    <row r="119" spans="9:10" x14ac:dyDescent="0.35">
      <c r="I119" s="3">
        <v>1.7386857581181168</v>
      </c>
      <c r="J119" s="3">
        <v>0.76703922857769014</v>
      </c>
    </row>
    <row r="120" spans="9:10" x14ac:dyDescent="0.35">
      <c r="I120" s="3">
        <v>0.32671525508922128</v>
      </c>
      <c r="J120" s="3">
        <v>-0.28273162244454109</v>
      </c>
    </row>
    <row r="121" spans="9:10" x14ac:dyDescent="0.35">
      <c r="I121" s="3">
        <v>3.4068136272545146</v>
      </c>
      <c r="J121" s="3">
        <v>0.54525627044711011</v>
      </c>
    </row>
    <row r="122" spans="9:10" x14ac:dyDescent="0.35">
      <c r="I122" s="3">
        <v>-4.8449612403098023E-2</v>
      </c>
      <c r="J122" s="3">
        <v>1.2364425162689805</v>
      </c>
    </row>
    <row r="123" spans="9:10" x14ac:dyDescent="0.35">
      <c r="I123" s="3">
        <v>0.87251575375665669</v>
      </c>
      <c r="J123" s="3">
        <v>-1.9498607242339834</v>
      </c>
    </row>
    <row r="124" spans="9:10" x14ac:dyDescent="0.35">
      <c r="I124" s="3">
        <v>-0.38443056222968908</v>
      </c>
      <c r="J124" s="3">
        <v>-1.3548951048951048</v>
      </c>
    </row>
    <row r="125" spans="9:10" x14ac:dyDescent="0.35">
      <c r="I125" s="3">
        <v>-1.3989387361312136</v>
      </c>
      <c r="J125" s="3">
        <v>0.53167922020381042</v>
      </c>
    </row>
    <row r="126" spans="9:10" x14ac:dyDescent="0.35">
      <c r="I126" s="3">
        <v>-0.39138943248532843</v>
      </c>
      <c r="J126" s="3">
        <v>-0.19832525341560159</v>
      </c>
    </row>
    <row r="127" spans="9:10" x14ac:dyDescent="0.35">
      <c r="I127" s="3">
        <v>0.83497053045187475</v>
      </c>
      <c r="J127" s="3">
        <v>1.3027158313093399</v>
      </c>
    </row>
    <row r="128" spans="9:10" x14ac:dyDescent="0.35">
      <c r="I128" s="3">
        <v>1.3638577691183551</v>
      </c>
      <c r="J128" s="3">
        <v>0.56669572798605061</v>
      </c>
    </row>
    <row r="129" spans="9:10" x14ac:dyDescent="0.35">
      <c r="I129" s="3">
        <v>2.0182604517059191</v>
      </c>
      <c r="J129" s="3">
        <v>1.7121803207628954</v>
      </c>
    </row>
    <row r="130" spans="9:10" x14ac:dyDescent="0.35">
      <c r="I130" s="3">
        <v>-3.2501177578897811</v>
      </c>
      <c r="J130" s="3">
        <v>-2.4717664606861285</v>
      </c>
    </row>
    <row r="131" spans="9:10" x14ac:dyDescent="0.35">
      <c r="I131" s="3">
        <v>-4.9659201557935813</v>
      </c>
      <c r="J131" s="3">
        <v>-0.58990605199912605</v>
      </c>
    </row>
    <row r="132" spans="9:10" x14ac:dyDescent="0.35">
      <c r="I132" s="3">
        <v>-2.2028688524590079</v>
      </c>
      <c r="J132" s="3">
        <v>0.87912087912087911</v>
      </c>
    </row>
    <row r="133" spans="9:10" x14ac:dyDescent="0.35">
      <c r="I133" s="3">
        <v>-1.1524358302776412</v>
      </c>
      <c r="J133" s="3">
        <v>-0.32679738562091504</v>
      </c>
    </row>
    <row r="134" spans="9:10" x14ac:dyDescent="0.35">
      <c r="I134" s="3">
        <v>1.7223105458399577</v>
      </c>
      <c r="J134" s="3">
        <v>-0.39344262295081966</v>
      </c>
    </row>
    <row r="135" spans="9:10" x14ac:dyDescent="0.35">
      <c r="I135" s="3">
        <v>-2.6048450117209142E-2</v>
      </c>
      <c r="J135" s="3">
        <v>-8.7777046302391928E-2</v>
      </c>
    </row>
    <row r="136" spans="9:10" x14ac:dyDescent="0.35">
      <c r="I136" s="3">
        <v>2.1365294424179231</v>
      </c>
      <c r="J136" s="3">
        <v>1.0322864045684164</v>
      </c>
    </row>
    <row r="137" spans="9:10" x14ac:dyDescent="0.35">
      <c r="I137" s="3">
        <v>0.99489795918366775</v>
      </c>
      <c r="J137" s="3">
        <v>1.5</v>
      </c>
    </row>
    <row r="138" spans="9:10" x14ac:dyDescent="0.35">
      <c r="I138" s="3">
        <v>0.10103561505431526</v>
      </c>
      <c r="J138" s="3">
        <v>0.14992503748125938</v>
      </c>
    </row>
    <row r="139" spans="9:10" x14ac:dyDescent="0.35">
      <c r="I139" s="3">
        <v>0.10093363613423599</v>
      </c>
      <c r="J139" s="3">
        <v>-1.0692899914456802</v>
      </c>
    </row>
    <row r="140" spans="9:10" x14ac:dyDescent="0.35">
      <c r="I140" s="3">
        <v>0.20166372573733587</v>
      </c>
      <c r="J140" s="3">
        <v>0.71335927367055774</v>
      </c>
    </row>
    <row r="141" spans="9:10" x14ac:dyDescent="0.35">
      <c r="I141" s="3">
        <v>4.1006289308176136</v>
      </c>
      <c r="J141" s="3">
        <v>0.68684267010087996</v>
      </c>
    </row>
    <row r="142" spans="9:10" x14ac:dyDescent="0.35">
      <c r="I142" s="3">
        <v>2.4649589173513746</v>
      </c>
      <c r="J142" s="3">
        <v>0.34107866126625452</v>
      </c>
    </row>
    <row r="143" spans="9:10" x14ac:dyDescent="0.35">
      <c r="I143" s="3">
        <v>0.47169811320754718</v>
      </c>
      <c r="J143" s="3">
        <v>1.4021669853409815</v>
      </c>
    </row>
    <row r="144" spans="9:10" x14ac:dyDescent="0.35">
      <c r="I144" s="3">
        <v>4.694835680750907E-2</v>
      </c>
      <c r="J144" s="3">
        <v>6.2853551225644247E-2</v>
      </c>
    </row>
    <row r="145" spans="9:10" x14ac:dyDescent="0.35">
      <c r="I145" s="3">
        <v>0.46926325668700142</v>
      </c>
      <c r="J145" s="3">
        <v>1.0050251256281406</v>
      </c>
    </row>
    <row r="146" spans="9:10" x14ac:dyDescent="0.35">
      <c r="I146" s="3">
        <v>0.60719290051378394</v>
      </c>
      <c r="J146" s="3">
        <v>-1.2645107794361525</v>
      </c>
    </row>
    <row r="147" spans="9:10" x14ac:dyDescent="0.35">
      <c r="I147" s="3">
        <v>-1.2534818941504258</v>
      </c>
      <c r="J147" s="3">
        <v>3.9890825110224646</v>
      </c>
    </row>
    <row r="148" spans="9:10" x14ac:dyDescent="0.35">
      <c r="I148" s="3">
        <v>0.61118946873531332</v>
      </c>
      <c r="J148" s="3">
        <v>-1.8574601251766607</v>
      </c>
    </row>
    <row r="149" spans="9:10" x14ac:dyDescent="0.35">
      <c r="I149" s="3">
        <v>-1.1682242990654206</v>
      </c>
      <c r="J149" s="3">
        <v>-0.24686278543509566</v>
      </c>
    </row>
    <row r="150" spans="9:10" x14ac:dyDescent="0.35">
      <c r="I150" s="3">
        <v>1.7966903073286105</v>
      </c>
      <c r="J150" s="3">
        <v>0</v>
      </c>
    </row>
    <row r="151" spans="9:10" x14ac:dyDescent="0.35">
      <c r="I151" s="3">
        <v>-2.601021830004655</v>
      </c>
      <c r="J151" s="3">
        <v>-0.4743246030109301</v>
      </c>
    </row>
    <row r="152" spans="9:10" x14ac:dyDescent="0.35">
      <c r="I152" s="3">
        <v>0.57224606580830573</v>
      </c>
      <c r="J152" s="3">
        <v>-1.3883133029423953</v>
      </c>
    </row>
    <row r="153" spans="9:10" x14ac:dyDescent="0.35">
      <c r="I153" s="3">
        <v>0</v>
      </c>
      <c r="J153" s="3">
        <v>-1.5759613364152134</v>
      </c>
    </row>
    <row r="154" spans="9:10" x14ac:dyDescent="0.35">
      <c r="I154" s="3">
        <v>1.0431484115694587</v>
      </c>
      <c r="J154" s="3">
        <v>6.6182749786507262</v>
      </c>
    </row>
    <row r="155" spans="9:10" x14ac:dyDescent="0.35">
      <c r="I155" s="3">
        <v>0.28155795401219819</v>
      </c>
      <c r="J155" s="3">
        <v>-0.98117741289547444</v>
      </c>
    </row>
    <row r="156" spans="9:10" x14ac:dyDescent="0.35">
      <c r="I156" s="3">
        <v>0.74871314927469479</v>
      </c>
      <c r="J156" s="3">
        <v>0.28311425682507585</v>
      </c>
    </row>
    <row r="157" spans="9:10" x14ac:dyDescent="0.35">
      <c r="I157" s="3">
        <v>3.0190431955411055</v>
      </c>
      <c r="J157" s="3">
        <v>-1.3107481347045775</v>
      </c>
    </row>
    <row r="158" spans="9:10" x14ac:dyDescent="0.35">
      <c r="I158" s="3">
        <v>-1.3525698827772767</v>
      </c>
      <c r="J158" s="3">
        <v>-2.3293829178586023</v>
      </c>
    </row>
    <row r="159" spans="9:10" x14ac:dyDescent="0.35">
      <c r="I159" s="3">
        <v>7.175502742230341</v>
      </c>
      <c r="J159" s="3">
        <v>-0.29288702928870292</v>
      </c>
    </row>
    <row r="160" spans="9:10" x14ac:dyDescent="0.35">
      <c r="I160" s="3">
        <v>2.174840085287844</v>
      </c>
      <c r="J160" s="3">
        <v>0.48258497691984886</v>
      </c>
    </row>
    <row r="161" spans="9:10" x14ac:dyDescent="0.35">
      <c r="I161" s="3">
        <v>-0.79298831385642976</v>
      </c>
      <c r="J161" s="3">
        <v>-0.56379202338692835</v>
      </c>
    </row>
    <row r="162" spans="9:10" x14ac:dyDescent="0.35">
      <c r="I162" s="3">
        <v>-0.58897770298694885</v>
      </c>
      <c r="J162" s="3">
        <v>-0.25199496010079803</v>
      </c>
    </row>
    <row r="163" spans="9:10" x14ac:dyDescent="0.35">
      <c r="I163" s="3">
        <v>1.2272534913245778</v>
      </c>
      <c r="J163" s="3">
        <v>-0.42105263157894735</v>
      </c>
    </row>
    <row r="164" spans="9:10" x14ac:dyDescent="0.35">
      <c r="I164" s="3">
        <v>1.1287625418060272</v>
      </c>
      <c r="J164" s="3">
        <v>0.73995771670190269</v>
      </c>
    </row>
    <row r="165" spans="9:10" x14ac:dyDescent="0.35">
      <c r="I165" s="3">
        <v>1.1161637040099168</v>
      </c>
      <c r="J165" s="3">
        <v>0.3777544596012592</v>
      </c>
    </row>
    <row r="166" spans="9:10" x14ac:dyDescent="0.35">
      <c r="I166" s="3">
        <v>-2.0032706459525778</v>
      </c>
      <c r="J166" s="3">
        <v>-0.68994355007317576</v>
      </c>
    </row>
    <row r="167" spans="9:10" x14ac:dyDescent="0.35">
      <c r="I167" s="3">
        <v>1.1681268251981691</v>
      </c>
      <c r="J167" s="3">
        <v>0.23157894736842108</v>
      </c>
    </row>
    <row r="168" spans="9:10" x14ac:dyDescent="0.35">
      <c r="I168" s="3">
        <v>1.6082474226804149</v>
      </c>
      <c r="J168" s="3">
        <v>-0.42007981516488135</v>
      </c>
    </row>
    <row r="169" spans="9:10" x14ac:dyDescent="0.35">
      <c r="I169" s="3">
        <v>-0.16233766233766464</v>
      </c>
      <c r="J169" s="3">
        <v>2.2358152288546722</v>
      </c>
    </row>
    <row r="170" spans="9:10" x14ac:dyDescent="0.35">
      <c r="I170" s="3">
        <v>3.0894308943089408</v>
      </c>
      <c r="J170" s="3">
        <v>0.37136373014235613</v>
      </c>
    </row>
    <row r="171" spans="9:10" x14ac:dyDescent="0.35">
      <c r="I171" s="3">
        <v>-0.27602523659305545</v>
      </c>
      <c r="J171" s="3">
        <v>0.76053442959917783</v>
      </c>
    </row>
    <row r="172" spans="9:10" x14ac:dyDescent="0.35">
      <c r="I172" s="3">
        <v>0.86990905496243132</v>
      </c>
      <c r="J172" s="3">
        <v>0.75479396164830681</v>
      </c>
    </row>
    <row r="173" spans="9:10" x14ac:dyDescent="0.35">
      <c r="I173" s="3">
        <v>2.1560172481379962</v>
      </c>
      <c r="J173" s="3">
        <v>-1.640008098805426</v>
      </c>
    </row>
    <row r="174" spans="9:10" x14ac:dyDescent="0.35">
      <c r="I174" s="3">
        <v>7.6745970836526706E-2</v>
      </c>
      <c r="J174" s="3">
        <v>4.1169205434335117E-2</v>
      </c>
    </row>
    <row r="175" spans="9:10" x14ac:dyDescent="0.35">
      <c r="I175" s="3">
        <v>0.3834355828220859</v>
      </c>
      <c r="J175" s="3">
        <v>-2.0576131687242798E-2</v>
      </c>
    </row>
    <row r="176" spans="9:10" x14ac:dyDescent="0.35">
      <c r="I176" s="3">
        <v>0.99312452253627426</v>
      </c>
      <c r="J176" s="3">
        <v>-0.78205392055978595</v>
      </c>
    </row>
    <row r="177" spans="9:10" x14ac:dyDescent="0.35">
      <c r="I177" s="3">
        <v>4.0468986384266437</v>
      </c>
      <c r="J177" s="3">
        <v>-0.5600497822028625</v>
      </c>
    </row>
    <row r="178" spans="9:10" x14ac:dyDescent="0.35">
      <c r="I178" s="3">
        <v>2.8353326063249562</v>
      </c>
      <c r="J178" s="3">
        <v>-0.39632874426366288</v>
      </c>
    </row>
    <row r="179" spans="9:10" x14ac:dyDescent="0.35">
      <c r="I179" s="3">
        <v>0.1413927182750209</v>
      </c>
      <c r="J179" s="3">
        <v>-1.3821989528795811</v>
      </c>
    </row>
    <row r="180" spans="9:10" x14ac:dyDescent="0.35">
      <c r="I180" s="3">
        <v>-0.7765619484645212</v>
      </c>
      <c r="J180" s="3">
        <v>0.61584200467190486</v>
      </c>
    </row>
    <row r="181" spans="9:10" x14ac:dyDescent="0.35">
      <c r="I181" s="3">
        <v>0.32017075773745185</v>
      </c>
      <c r="J181" s="3">
        <v>-0.73870831574504003</v>
      </c>
    </row>
    <row r="182" spans="9:10" x14ac:dyDescent="0.35">
      <c r="I182" s="3">
        <v>2.1276595744680851</v>
      </c>
      <c r="J182" s="3">
        <v>2.8067191154582183</v>
      </c>
    </row>
    <row r="183" spans="9:10" x14ac:dyDescent="0.35">
      <c r="I183" s="3">
        <v>1.3194444444444484</v>
      </c>
      <c r="J183" s="3">
        <v>4.1365046535677352E-2</v>
      </c>
    </row>
    <row r="184" spans="9:10" x14ac:dyDescent="0.35">
      <c r="I184" s="3">
        <v>0.47978067169293259</v>
      </c>
      <c r="J184" s="3">
        <v>0.41347942939838744</v>
      </c>
    </row>
    <row r="185" spans="9:10" x14ac:dyDescent="0.35">
      <c r="I185" s="3">
        <v>1.0914051841746211</v>
      </c>
      <c r="J185" s="3">
        <v>-2.058884084826024E-2</v>
      </c>
    </row>
    <row r="186" spans="9:10" x14ac:dyDescent="0.35">
      <c r="I186" s="3">
        <v>0.3036437246963678</v>
      </c>
      <c r="J186" s="3">
        <v>-0.26771004942339377</v>
      </c>
    </row>
    <row r="187" spans="9:10" x14ac:dyDescent="0.35">
      <c r="I187" s="3">
        <v>1.8499831819710728</v>
      </c>
      <c r="J187" s="3">
        <v>-0.41296716911005577</v>
      </c>
    </row>
    <row r="188" spans="9:10" x14ac:dyDescent="0.35">
      <c r="I188" s="3">
        <v>-0.26420079260238155</v>
      </c>
      <c r="J188" s="3">
        <v>-6.2201948994401818E-2</v>
      </c>
    </row>
    <row r="189" spans="9:10" x14ac:dyDescent="0.35">
      <c r="I189" s="3">
        <v>1.258278145695368</v>
      </c>
      <c r="J189" s="3">
        <v>-0.24896265560165973</v>
      </c>
    </row>
    <row r="190" spans="9:10" x14ac:dyDescent="0.35">
      <c r="I190" s="3">
        <v>-1.3734466971877006</v>
      </c>
      <c r="J190" s="3">
        <v>0.18718801996672213</v>
      </c>
    </row>
    <row r="191" spans="9:10" x14ac:dyDescent="0.35">
      <c r="I191" s="3">
        <v>-3.3156498673747592E-2</v>
      </c>
      <c r="J191" s="3">
        <v>-2.0759809009757112E-2</v>
      </c>
    </row>
    <row r="192" spans="9:10" x14ac:dyDescent="0.35">
      <c r="I192" s="3">
        <v>0.19900497512438564</v>
      </c>
      <c r="J192" s="3">
        <v>0.24916943521594684</v>
      </c>
    </row>
    <row r="193" spans="9:10" x14ac:dyDescent="0.35">
      <c r="I193" s="3">
        <v>0.66203243958953983</v>
      </c>
      <c r="J193" s="3">
        <v>-0.43496271748135873</v>
      </c>
    </row>
    <row r="194" spans="9:10" x14ac:dyDescent="0.35">
      <c r="I194" s="3">
        <v>-0.72344623479120196</v>
      </c>
      <c r="J194" s="3">
        <v>0.54087788641564383</v>
      </c>
    </row>
    <row r="195" spans="9:10" x14ac:dyDescent="0.35">
      <c r="I195" s="3">
        <v>0.23186485591256889</v>
      </c>
      <c r="J195" s="3">
        <v>0.53796813573349889</v>
      </c>
    </row>
    <row r="196" spans="9:10" x14ac:dyDescent="0.35">
      <c r="I196" s="3">
        <v>-1.2227362855254611</v>
      </c>
      <c r="J196" s="3">
        <v>0.20580366330520683</v>
      </c>
    </row>
    <row r="197" spans="9:10" x14ac:dyDescent="0.35">
      <c r="I197" s="3">
        <v>-0.76948812311808445</v>
      </c>
      <c r="J197" s="3">
        <v>-1.2322858903265557</v>
      </c>
    </row>
    <row r="198" spans="9:10" x14ac:dyDescent="0.35">
      <c r="I198" s="3">
        <v>2.6635198921105787</v>
      </c>
      <c r="J198" s="3">
        <v>0.74859638178415466</v>
      </c>
    </row>
    <row r="199" spans="9:10" x14ac:dyDescent="0.35">
      <c r="I199" s="3">
        <v>0.75533661740558666</v>
      </c>
      <c r="J199" s="3">
        <v>1.3209494324045408</v>
      </c>
    </row>
    <row r="200" spans="9:10" x14ac:dyDescent="0.35">
      <c r="I200" s="3">
        <v>1.955671447196871</v>
      </c>
      <c r="J200" s="3">
        <v>0.2851904664901202</v>
      </c>
    </row>
    <row r="201" spans="9:10" x14ac:dyDescent="0.35">
      <c r="I201" s="3">
        <v>0.99104859335037276</v>
      </c>
      <c r="J201" s="3">
        <v>0.54844606946983543</v>
      </c>
    </row>
    <row r="202" spans="9:10" x14ac:dyDescent="0.35">
      <c r="I202" s="3">
        <v>-3.5770813548591187</v>
      </c>
      <c r="J202" s="3">
        <v>-1.1717171717171717</v>
      </c>
    </row>
    <row r="203" spans="9:10" x14ac:dyDescent="0.35">
      <c r="I203" s="3">
        <v>1.5758371634930906</v>
      </c>
      <c r="J203" s="3">
        <v>-0.59280457890433358</v>
      </c>
    </row>
    <row r="204" spans="9:10" x14ac:dyDescent="0.35">
      <c r="I204" s="3">
        <v>2.4563671622495229</v>
      </c>
      <c r="J204" s="3">
        <v>-0.86366440468846395</v>
      </c>
    </row>
    <row r="205" spans="9:10" x14ac:dyDescent="0.35">
      <c r="I205" s="3">
        <v>-1.3880126182965227</v>
      </c>
      <c r="J205" s="3">
        <v>1.4104957477701721</v>
      </c>
    </row>
    <row r="206" spans="9:10" x14ac:dyDescent="0.35">
      <c r="I206" s="3">
        <v>1.5674984005118286</v>
      </c>
      <c r="J206" s="3">
        <v>2.55676007363469</v>
      </c>
    </row>
    <row r="207" spans="9:10" x14ac:dyDescent="0.35">
      <c r="I207" s="3">
        <v>1.6377952755905474</v>
      </c>
      <c r="J207" s="3">
        <v>0.43877143996808932</v>
      </c>
    </row>
    <row r="208" spans="9:10" x14ac:dyDescent="0.35">
      <c r="I208" s="3">
        <v>1.7973349860551633</v>
      </c>
      <c r="J208" s="3">
        <v>0.59571088165210484</v>
      </c>
    </row>
    <row r="209" spans="9:10" x14ac:dyDescent="0.35">
      <c r="I209" s="3">
        <v>0.30441400304414001</v>
      </c>
      <c r="J209" s="3">
        <v>-0.51322542439794716</v>
      </c>
    </row>
    <row r="210" spans="9:10" x14ac:dyDescent="0.35">
      <c r="I210" s="3">
        <v>0.57663125948405991</v>
      </c>
      <c r="J210" s="3">
        <v>0.63492063492063489</v>
      </c>
    </row>
    <row r="211" spans="9:10" x14ac:dyDescent="0.35">
      <c r="I211" s="3">
        <v>-1.327700663850325</v>
      </c>
      <c r="J211" s="3">
        <v>0</v>
      </c>
    </row>
    <row r="212" spans="9:10" x14ac:dyDescent="0.35">
      <c r="I212" s="3">
        <v>-1.2844036697247672</v>
      </c>
      <c r="J212" s="3">
        <v>1.8138801261829656</v>
      </c>
    </row>
    <row r="213" spans="9:10" x14ac:dyDescent="0.35">
      <c r="I213" s="3">
        <v>-3.0978934324666273E-2</v>
      </c>
      <c r="J213" s="3">
        <v>1.1231603408210689</v>
      </c>
    </row>
    <row r="214" spans="9:10" x14ac:dyDescent="0.35">
      <c r="I214" s="3">
        <v>2.4790827393864272</v>
      </c>
      <c r="J214" s="3">
        <v>0.42129452317119875</v>
      </c>
    </row>
    <row r="215" spans="9:10" x14ac:dyDescent="0.35">
      <c r="I215" s="3">
        <v>1.239794375566986</v>
      </c>
      <c r="J215" s="3">
        <v>1.6781083142639208</v>
      </c>
    </row>
    <row r="216" spans="9:10" x14ac:dyDescent="0.35">
      <c r="I216" s="3">
        <v>0.9259259259259156</v>
      </c>
      <c r="J216" s="3">
        <v>-3.7509377344336084E-2</v>
      </c>
    </row>
    <row r="217" spans="9:10" x14ac:dyDescent="0.35">
      <c r="I217" s="3">
        <v>0.79905297425275101</v>
      </c>
      <c r="J217" s="3">
        <v>-0.48780487804878048</v>
      </c>
    </row>
    <row r="218" spans="9:10" x14ac:dyDescent="0.35">
      <c r="I218" s="3">
        <v>1.9083969465648851</v>
      </c>
      <c r="J218" s="3">
        <v>-1.2820512820512819</v>
      </c>
    </row>
    <row r="219" spans="9:10" x14ac:dyDescent="0.35">
      <c r="I219" s="3">
        <v>1.3252664938058096</v>
      </c>
      <c r="J219" s="3">
        <v>0.38197097020626436</v>
      </c>
    </row>
    <row r="220" spans="9:10" x14ac:dyDescent="0.35">
      <c r="I220" s="3">
        <v>3.3266988911003668</v>
      </c>
      <c r="J220" s="3">
        <v>7.6103500761035003E-2</v>
      </c>
    </row>
    <row r="221" spans="9:10" x14ac:dyDescent="0.35">
      <c r="I221" s="3">
        <v>0.79801871216291531</v>
      </c>
      <c r="J221" s="3">
        <v>-0.11406844106463879</v>
      </c>
    </row>
    <row r="222" spans="9:10" x14ac:dyDescent="0.35">
      <c r="I222" s="3">
        <v>-3.5217035217035306</v>
      </c>
      <c r="J222" s="3">
        <v>-0.1903311762466692</v>
      </c>
    </row>
    <row r="223" spans="9:10" x14ac:dyDescent="0.35">
      <c r="I223" s="3">
        <v>-1.6694963214487768</v>
      </c>
      <c r="J223" s="3">
        <v>-0.61022120518688028</v>
      </c>
    </row>
    <row r="224" spans="9:10" x14ac:dyDescent="0.35">
      <c r="I224" s="3">
        <v>0.46043165467626557</v>
      </c>
      <c r="J224" s="3">
        <v>-0.80583269378357636</v>
      </c>
    </row>
    <row r="225" spans="9:10" x14ac:dyDescent="0.35">
      <c r="I225" s="3">
        <v>-0.48696648524779301</v>
      </c>
      <c r="J225" s="3">
        <v>-0.23210831721470018</v>
      </c>
    </row>
    <row r="226" spans="9:10" x14ac:dyDescent="0.35">
      <c r="I226" s="3">
        <v>-2.5618883131836436</v>
      </c>
      <c r="J226" s="3">
        <v>1.1244668476153548</v>
      </c>
    </row>
    <row r="227" spans="9:10" x14ac:dyDescent="0.35">
      <c r="I227" s="3">
        <v>-0.70901033973411443</v>
      </c>
      <c r="J227" s="3">
        <v>2.0705521472392636</v>
      </c>
    </row>
    <row r="228" spans="9:10" x14ac:dyDescent="0.35">
      <c r="I228" s="3">
        <v>0.20827134781314743</v>
      </c>
      <c r="J228" s="3">
        <v>0.26296018031555224</v>
      </c>
    </row>
    <row r="229" spans="9:10" x14ac:dyDescent="0.35">
      <c r="I229" s="3">
        <v>-2.9988123515439495</v>
      </c>
      <c r="J229" s="3">
        <v>-0.22480329711502436</v>
      </c>
    </row>
    <row r="230" spans="9:10" x14ac:dyDescent="0.35">
      <c r="I230" s="3">
        <v>0.97949188858279423</v>
      </c>
      <c r="J230" s="3">
        <v>-0.75103266992114159</v>
      </c>
    </row>
    <row r="231" spans="9:10" x14ac:dyDescent="0.35">
      <c r="I231" s="3">
        <v>-1.1821764170960829</v>
      </c>
      <c r="J231" s="3">
        <v>-0.45402951191827468</v>
      </c>
    </row>
    <row r="232" spans="9:10" x14ac:dyDescent="0.35">
      <c r="I232" s="3">
        <v>9.2024539877304107E-2</v>
      </c>
      <c r="J232" s="3">
        <v>0.76016723679209419</v>
      </c>
    </row>
    <row r="233" spans="9:10" x14ac:dyDescent="0.35">
      <c r="I233" s="3">
        <v>-1.562978853815514</v>
      </c>
      <c r="J233" s="3">
        <v>-3.7721614485099961E-2</v>
      </c>
    </row>
    <row r="234" spans="9:10" x14ac:dyDescent="0.35">
      <c r="I234" s="3">
        <v>1.8679950186799503</v>
      </c>
      <c r="J234" s="3">
        <v>-0.64150943396226412</v>
      </c>
    </row>
    <row r="235" spans="9:10" x14ac:dyDescent="0.35">
      <c r="I235" s="3">
        <v>3.5146699266503671</v>
      </c>
      <c r="J235" s="3">
        <v>-0.11393847322445878</v>
      </c>
    </row>
    <row r="236" spans="9:10" x14ac:dyDescent="0.35">
      <c r="I236" s="3">
        <v>4.0153528196043764</v>
      </c>
      <c r="J236" s="3">
        <v>-0.38022813688212925</v>
      </c>
    </row>
    <row r="237" spans="9:10" x14ac:dyDescent="0.35">
      <c r="I237" s="3">
        <v>-2.0153278455861545</v>
      </c>
      <c r="J237" s="3">
        <v>0.5725190839694656</v>
      </c>
    </row>
    <row r="238" spans="9:10" x14ac:dyDescent="0.35">
      <c r="I238" s="3">
        <v>-7.5318655851680187</v>
      </c>
      <c r="J238" s="3">
        <v>0.30360531309297911</v>
      </c>
    </row>
    <row r="239" spans="9:10" x14ac:dyDescent="0.35">
      <c r="I239" s="3">
        <v>2.5375939849624132</v>
      </c>
      <c r="J239" s="3">
        <v>-1.8917896329928112</v>
      </c>
    </row>
    <row r="240" spans="9:10" x14ac:dyDescent="0.35">
      <c r="I240" s="3">
        <v>-1.0082493125572904</v>
      </c>
      <c r="J240" s="3">
        <v>2.0825298881604319</v>
      </c>
    </row>
    <row r="241" spans="9:10" x14ac:dyDescent="0.35">
      <c r="I241" s="3">
        <v>-1.7283950617284023</v>
      </c>
      <c r="J241" s="3">
        <v>2.342274272761617</v>
      </c>
    </row>
    <row r="242" spans="9:10" x14ac:dyDescent="0.35">
      <c r="I242" s="3">
        <v>-2.4811557788944656</v>
      </c>
      <c r="J242" s="3">
        <v>-0.99667774086378735</v>
      </c>
    </row>
    <row r="243" spans="9:10" x14ac:dyDescent="0.35">
      <c r="I243" s="3">
        <v>-6.1191626409017719</v>
      </c>
      <c r="J243" s="3">
        <v>-1.8642803877703209</v>
      </c>
    </row>
    <row r="244" spans="9:10" x14ac:dyDescent="0.35">
      <c r="I244" s="3">
        <v>-4.7684391080617416</v>
      </c>
      <c r="J244" s="3">
        <v>-2.2416413373860182</v>
      </c>
    </row>
    <row r="245" spans="9:10" x14ac:dyDescent="0.35">
      <c r="I245" s="3">
        <v>-0.54034582132564835</v>
      </c>
      <c r="J245" s="3">
        <v>1.4380101049358724</v>
      </c>
    </row>
    <row r="246" spans="9:10" x14ac:dyDescent="0.35">
      <c r="I246" s="3">
        <v>2.5715320536037543</v>
      </c>
      <c r="J246" s="3">
        <v>-1.6475095785440614</v>
      </c>
    </row>
    <row r="247" spans="9:10" x14ac:dyDescent="0.35">
      <c r="I247" s="3">
        <v>2.0480225988700607</v>
      </c>
      <c r="J247" s="3">
        <v>0.66225165562913912</v>
      </c>
    </row>
    <row r="248" spans="9:10" x14ac:dyDescent="0.35">
      <c r="I248" s="3">
        <v>1.6608996539792427</v>
      </c>
      <c r="J248" s="3">
        <v>-1.0061919504643964</v>
      </c>
    </row>
    <row r="249" spans="9:10" x14ac:dyDescent="0.35">
      <c r="I249" s="3">
        <v>1.1572498298161937</v>
      </c>
      <c r="J249" s="3">
        <v>-3.9093041438623924E-2</v>
      </c>
    </row>
    <row r="250" spans="9:10" x14ac:dyDescent="0.35">
      <c r="I250" s="3">
        <v>-2.2207267833108904</v>
      </c>
      <c r="J250" s="3">
        <v>1.6816581931951506</v>
      </c>
    </row>
    <row r="251" spans="9:10" x14ac:dyDescent="0.35">
      <c r="I251" s="3">
        <v>-1.8582243633861093</v>
      </c>
      <c r="J251" s="3">
        <v>-0.11538461538461539</v>
      </c>
    </row>
    <row r="252" spans="9:10" x14ac:dyDescent="0.35">
      <c r="I252" s="3">
        <v>0.98176718092567017</v>
      </c>
      <c r="J252" s="3">
        <v>-1.2321909896033885</v>
      </c>
    </row>
    <row r="253" spans="9:10" x14ac:dyDescent="0.35">
      <c r="I253" s="3">
        <v>2.9861111111111187</v>
      </c>
      <c r="J253" s="3">
        <v>0.35087719298245612</v>
      </c>
    </row>
    <row r="254" spans="9:10" x14ac:dyDescent="0.35">
      <c r="I254" s="3">
        <v>-0.33715441672285906</v>
      </c>
      <c r="J254" s="3">
        <v>0.42735042735042739</v>
      </c>
    </row>
    <row r="255" spans="9:10" x14ac:dyDescent="0.35">
      <c r="I255" s="3">
        <v>-1.6238159675236845</v>
      </c>
      <c r="J255" s="3">
        <v>-0.23210831721470018</v>
      </c>
    </row>
    <row r="256" spans="9:10" x14ac:dyDescent="0.35">
      <c r="I256" s="3">
        <v>-3.9546079779917469</v>
      </c>
      <c r="J256" s="3">
        <v>1.4346645986816595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B5FE-E17B-4F86-AD38-0D62EE042663}">
  <dimension ref="B1:AB73"/>
  <sheetViews>
    <sheetView topLeftCell="N35" zoomScale="87" workbookViewId="0">
      <selection activeCell="AB52" sqref="AB52"/>
    </sheetView>
  </sheetViews>
  <sheetFormatPr defaultRowHeight="14.5" x14ac:dyDescent="0.35"/>
  <cols>
    <col min="2" max="2" width="147.54296875" bestFit="1" customWidth="1"/>
    <col min="3" max="3" width="12.7265625" bestFit="1" customWidth="1"/>
    <col min="4" max="4" width="18" bestFit="1" customWidth="1"/>
    <col min="5" max="5" width="12.7265625" bestFit="1" customWidth="1"/>
    <col min="14" max="14" width="16.81640625" bestFit="1" customWidth="1"/>
    <col min="15" max="15" width="15.453125" bestFit="1" customWidth="1"/>
    <col min="16" max="16" width="14" bestFit="1" customWidth="1"/>
    <col min="20" max="20" width="30.26953125" bestFit="1" customWidth="1"/>
    <col min="21" max="21" width="13.08984375" bestFit="1" customWidth="1"/>
    <col min="22" max="22" width="14.7265625" bestFit="1" customWidth="1"/>
    <col min="23" max="24" width="12" bestFit="1" customWidth="1"/>
    <col min="25" max="25" width="13.7265625" bestFit="1" customWidth="1"/>
    <col min="26" max="26" width="12" bestFit="1" customWidth="1"/>
    <col min="27" max="28" width="12.81640625" bestFit="1" customWidth="1"/>
  </cols>
  <sheetData>
    <row r="1" spans="14:16" ht="16" x14ac:dyDescent="0.4">
      <c r="N1" s="2" t="s">
        <v>0</v>
      </c>
    </row>
    <row r="2" spans="14:16" ht="16" x14ac:dyDescent="0.4">
      <c r="N2" s="7">
        <v>43131</v>
      </c>
      <c r="O2" s="2" t="s">
        <v>38</v>
      </c>
      <c r="P2" s="2" t="s">
        <v>41</v>
      </c>
    </row>
    <row r="3" spans="14:16" x14ac:dyDescent="0.35">
      <c r="N3" s="1">
        <v>43159</v>
      </c>
      <c r="O3">
        <v>-4.0863199936311982</v>
      </c>
      <c r="P3">
        <v>-4.6323497803436915</v>
      </c>
    </row>
    <row r="4" spans="14:16" x14ac:dyDescent="0.35">
      <c r="N4" s="1">
        <v>43189</v>
      </c>
      <c r="O4">
        <v>-2.4538412107212069</v>
      </c>
      <c r="P4">
        <v>-7.4826937304152841</v>
      </c>
    </row>
    <row r="5" spans="14:16" x14ac:dyDescent="0.35">
      <c r="N5" s="1">
        <v>43220</v>
      </c>
      <c r="O5">
        <v>6.2177486162253732</v>
      </c>
      <c r="P5">
        <v>8.6334863264425579</v>
      </c>
    </row>
    <row r="6" spans="14:16" x14ac:dyDescent="0.35">
      <c r="N6" s="1">
        <v>43251</v>
      </c>
      <c r="O6">
        <v>2.2242892312252525</v>
      </c>
      <c r="P6">
        <v>-0.66390285348090827</v>
      </c>
    </row>
    <row r="7" spans="14:16" x14ac:dyDescent="0.35">
      <c r="N7" s="1">
        <v>43280</v>
      </c>
      <c r="O7">
        <v>-0.53894547280696314</v>
      </c>
      <c r="P7">
        <v>-1.3833798481143305</v>
      </c>
    </row>
    <row r="8" spans="14:16" x14ac:dyDescent="0.35">
      <c r="N8" s="1">
        <v>43312</v>
      </c>
      <c r="O8">
        <v>1.4537140602491587</v>
      </c>
      <c r="P8">
        <v>2.7478831357904636</v>
      </c>
    </row>
    <row r="9" spans="14:16" x14ac:dyDescent="0.35">
      <c r="N9" s="1">
        <v>43343</v>
      </c>
      <c r="O9">
        <v>-4.1681318270215071</v>
      </c>
      <c r="P9">
        <v>-8.8094659066391863</v>
      </c>
    </row>
    <row r="10" spans="14:16" x14ac:dyDescent="0.35">
      <c r="N10" s="1">
        <v>43371</v>
      </c>
      <c r="O10">
        <v>1.0410584286220579</v>
      </c>
      <c r="P10">
        <v>0.13445882357418185</v>
      </c>
    </row>
    <row r="11" spans="14:16" x14ac:dyDescent="0.35">
      <c r="N11" s="1">
        <v>43404</v>
      </c>
      <c r="O11">
        <v>-5.2217377329099683</v>
      </c>
      <c r="P11">
        <v>-3.7883894343772448</v>
      </c>
    </row>
    <row r="12" spans="14:16" x14ac:dyDescent="0.35">
      <c r="N12" s="1">
        <v>43434</v>
      </c>
      <c r="O12">
        <v>-2.0961419113474844</v>
      </c>
      <c r="P12">
        <v>2.9638588654863853</v>
      </c>
    </row>
    <row r="13" spans="14:16" x14ac:dyDescent="0.35">
      <c r="N13" s="1">
        <v>43465</v>
      </c>
      <c r="O13">
        <v>-3.6786055417912191</v>
      </c>
      <c r="P13">
        <v>-2.6542131621255725</v>
      </c>
    </row>
    <row r="14" spans="14:16" x14ac:dyDescent="0.35">
      <c r="N14" s="1">
        <v>43496</v>
      </c>
      <c r="O14">
        <v>3.5152973613810992</v>
      </c>
      <c r="P14">
        <v>-1.2443775441642184</v>
      </c>
    </row>
    <row r="15" spans="14:16" x14ac:dyDescent="0.35">
      <c r="N15" s="1">
        <v>43524</v>
      </c>
      <c r="O15">
        <v>1.5079061923703367</v>
      </c>
      <c r="P15">
        <v>-4.1546157116611528</v>
      </c>
    </row>
    <row r="16" spans="14:16" x14ac:dyDescent="0.35">
      <c r="N16" s="1">
        <v>43553</v>
      </c>
      <c r="O16">
        <v>2.8490312025138893</v>
      </c>
      <c r="P16">
        <v>1.6826153323118778</v>
      </c>
    </row>
    <row r="17" spans="2:22" x14ac:dyDescent="0.35">
      <c r="N17" s="1">
        <v>43585</v>
      </c>
      <c r="O17">
        <v>1.8919543935206087</v>
      </c>
      <c r="P17">
        <v>6.7912015900664908</v>
      </c>
    </row>
    <row r="18" spans="2:22" x14ac:dyDescent="0.35">
      <c r="N18" s="1">
        <v>43616</v>
      </c>
      <c r="O18">
        <v>-3.5190356943655563</v>
      </c>
      <c r="P18">
        <v>-3.3534616177273713</v>
      </c>
    </row>
    <row r="19" spans="2:22" x14ac:dyDescent="0.35">
      <c r="N19" s="1">
        <v>43644</v>
      </c>
      <c r="O19">
        <v>3.6188750300569992</v>
      </c>
      <c r="P19">
        <v>1.8126456360231198</v>
      </c>
    </row>
    <row r="20" spans="2:22" x14ac:dyDescent="0.35">
      <c r="N20" s="1">
        <v>43677</v>
      </c>
      <c r="O20">
        <v>2.1469729392836099</v>
      </c>
      <c r="P20">
        <v>-3.0450670150020474E-2</v>
      </c>
    </row>
    <row r="21" spans="2:22" x14ac:dyDescent="0.35">
      <c r="N21" s="1">
        <v>43707</v>
      </c>
      <c r="O21">
        <v>-5.1329507618550867</v>
      </c>
      <c r="P21">
        <v>-10.473468577855021</v>
      </c>
    </row>
    <row r="22" spans="2:22" x14ac:dyDescent="0.35">
      <c r="N22" s="1">
        <v>43738</v>
      </c>
      <c r="O22">
        <v>2.7511093325802372</v>
      </c>
      <c r="P22">
        <v>5.4618837430601408</v>
      </c>
    </row>
    <row r="23" spans="2:22" x14ac:dyDescent="0.35">
      <c r="N23" s="1">
        <v>43769</v>
      </c>
      <c r="O23">
        <v>-2.1810849051834413</v>
      </c>
      <c r="P23">
        <v>-6.8924258498485855</v>
      </c>
    </row>
    <row r="24" spans="2:22" x14ac:dyDescent="0.35">
      <c r="N24" s="1">
        <v>43798</v>
      </c>
      <c r="O24">
        <v>1.3450097280303779</v>
      </c>
      <c r="P24">
        <v>-1.15588279078718</v>
      </c>
      <c r="T24" s="3" t="s">
        <v>123</v>
      </c>
    </row>
    <row r="25" spans="2:22" x14ac:dyDescent="0.35">
      <c r="N25" s="1">
        <v>43830</v>
      </c>
      <c r="O25">
        <v>2.6317644194590781</v>
      </c>
      <c r="P25">
        <v>2.6709343254058751</v>
      </c>
      <c r="T25" s="25" t="s">
        <v>45</v>
      </c>
    </row>
    <row r="26" spans="2:22" ht="15" thickBot="1" x14ac:dyDescent="0.4">
      <c r="N26" s="1">
        <v>43861</v>
      </c>
      <c r="O26">
        <v>-3.4589666016703915</v>
      </c>
      <c r="P26">
        <v>-7.015203991349364</v>
      </c>
    </row>
    <row r="27" spans="2:22" x14ac:dyDescent="0.35">
      <c r="B27" s="23" t="s">
        <v>38</v>
      </c>
      <c r="C27" s="21"/>
      <c r="D27" s="23" t="s">
        <v>41</v>
      </c>
      <c r="E27" s="21"/>
      <c r="N27" s="1">
        <v>43889</v>
      </c>
      <c r="O27">
        <v>-10.182862487308595</v>
      </c>
      <c r="P27">
        <v>-5.1884835369011686</v>
      </c>
      <c r="T27" s="13" t="s">
        <v>46</v>
      </c>
      <c r="U27" s="8"/>
      <c r="V27" s="59" t="s">
        <v>2</v>
      </c>
    </row>
    <row r="28" spans="2:22" x14ac:dyDescent="0.35">
      <c r="N28" s="1">
        <v>43921</v>
      </c>
      <c r="O28">
        <v>-14.859270918875875</v>
      </c>
      <c r="P28">
        <v>-14.265311913789347</v>
      </c>
      <c r="T28" t="s">
        <v>47</v>
      </c>
      <c r="U28">
        <v>0.58868792331133657</v>
      </c>
    </row>
    <row r="29" spans="2:22" x14ac:dyDescent="0.35">
      <c r="B29" t="s">
        <v>4</v>
      </c>
      <c r="C29" s="25">
        <v>3.6847243249747585E-2</v>
      </c>
      <c r="D29" t="s">
        <v>4</v>
      </c>
      <c r="E29" s="25">
        <v>-0.23538972966543331</v>
      </c>
      <c r="N29" s="1">
        <v>43951</v>
      </c>
      <c r="O29">
        <v>3.9622677611652923</v>
      </c>
      <c r="P29">
        <v>-10.249054757792704</v>
      </c>
      <c r="T29" t="s">
        <v>48</v>
      </c>
      <c r="U29" s="25">
        <v>0.34655347105261414</v>
      </c>
      <c r="V29" s="60">
        <f>U29*100</f>
        <v>34.655347105261413</v>
      </c>
    </row>
    <row r="30" spans="2:22" x14ac:dyDescent="0.35">
      <c r="B30" t="s">
        <v>5</v>
      </c>
      <c r="C30">
        <v>0.47405792733202395</v>
      </c>
      <c r="D30" t="s">
        <v>5</v>
      </c>
      <c r="E30">
        <v>0.8581793489414713</v>
      </c>
      <c r="N30" s="1">
        <v>43980</v>
      </c>
      <c r="O30">
        <v>2.9287914404802802</v>
      </c>
      <c r="P30">
        <v>-10.238392030624317</v>
      </c>
      <c r="T30" t="s">
        <v>49</v>
      </c>
      <c r="U30">
        <v>0.33708323150265201</v>
      </c>
    </row>
    <row r="31" spans="2:22" x14ac:dyDescent="0.35">
      <c r="B31" t="s">
        <v>6</v>
      </c>
      <c r="C31" s="3">
        <v>1.075240797102226</v>
      </c>
      <c r="D31" t="s">
        <v>6</v>
      </c>
      <c r="E31" s="3">
        <v>-3.0450670150020474E-2</v>
      </c>
      <c r="N31" s="1">
        <v>44012</v>
      </c>
      <c r="O31">
        <v>1.521136861005318</v>
      </c>
      <c r="P31">
        <v>2.2706999383112092</v>
      </c>
      <c r="T31" t="s">
        <v>5</v>
      </c>
      <c r="U31">
        <v>5.8875788461996761</v>
      </c>
    </row>
    <row r="32" spans="2:22" ht="15" thickBot="1" x14ac:dyDescent="0.4">
      <c r="B32" t="s">
        <v>7</v>
      </c>
      <c r="C32" t="e">
        <v>#N/A</v>
      </c>
      <c r="D32" t="s">
        <v>7</v>
      </c>
      <c r="E32" t="e">
        <v>#N/A</v>
      </c>
      <c r="N32" s="1">
        <v>44043</v>
      </c>
      <c r="O32">
        <v>-4.5084079840057143</v>
      </c>
      <c r="P32">
        <v>-10.108487731712946</v>
      </c>
      <c r="T32" s="20" t="s">
        <v>50</v>
      </c>
      <c r="U32" s="20">
        <v>71</v>
      </c>
    </row>
    <row r="33" spans="2:28" x14ac:dyDescent="0.35">
      <c r="B33" t="s">
        <v>8</v>
      </c>
      <c r="C33" s="25">
        <v>3.9944830968611886</v>
      </c>
      <c r="D33" t="s">
        <v>8</v>
      </c>
      <c r="E33" s="25">
        <v>7.2311477264278139</v>
      </c>
      <c r="N33" s="1">
        <v>44074</v>
      </c>
      <c r="O33">
        <v>1.1096677235741355</v>
      </c>
      <c r="P33">
        <v>-3.5848264817512727</v>
      </c>
    </row>
    <row r="34" spans="2:28" ht="15" thickBot="1" x14ac:dyDescent="0.4">
      <c r="B34" t="s">
        <v>9</v>
      </c>
      <c r="C34">
        <v>15.955895211109754</v>
      </c>
      <c r="D34" t="s">
        <v>9</v>
      </c>
      <c r="E34">
        <v>52.289497441422142</v>
      </c>
      <c r="N34" s="1">
        <v>44104</v>
      </c>
      <c r="O34">
        <v>-1.6479277239271828</v>
      </c>
      <c r="P34">
        <v>-9.077708047334017</v>
      </c>
      <c r="T34" t="s">
        <v>51</v>
      </c>
    </row>
    <row r="35" spans="2:28" x14ac:dyDescent="0.35">
      <c r="B35" t="s">
        <v>10</v>
      </c>
      <c r="C35">
        <v>2.4645374180942259</v>
      </c>
      <c r="D35" t="s">
        <v>10</v>
      </c>
      <c r="E35">
        <v>-0.16638389549932864</v>
      </c>
      <c r="N35" s="1">
        <v>44134</v>
      </c>
      <c r="O35">
        <v>-5.0490608440827884</v>
      </c>
      <c r="P35">
        <v>7.3669591312237577</v>
      </c>
      <c r="T35" s="21"/>
      <c r="U35" s="21" t="s">
        <v>56</v>
      </c>
      <c r="V35" s="21" t="s">
        <v>57</v>
      </c>
      <c r="W35" s="21" t="s">
        <v>58</v>
      </c>
      <c r="X35" s="21" t="s">
        <v>59</v>
      </c>
      <c r="Y35" s="21" t="s">
        <v>60</v>
      </c>
    </row>
    <row r="36" spans="2:28" x14ac:dyDescent="0.35">
      <c r="B36" t="s">
        <v>11</v>
      </c>
      <c r="C36">
        <v>-0.71774157577554454</v>
      </c>
      <c r="D36" t="s">
        <v>11</v>
      </c>
      <c r="E36">
        <v>0.27839647194980377</v>
      </c>
      <c r="N36" s="1">
        <v>44165</v>
      </c>
      <c r="O36">
        <v>11.646910508413129</v>
      </c>
      <c r="P36">
        <v>17.920985454931891</v>
      </c>
      <c r="T36" t="s">
        <v>52</v>
      </c>
      <c r="U36">
        <v>1</v>
      </c>
      <c r="V36">
        <v>1268.477478654514</v>
      </c>
      <c r="W36">
        <v>1268.477478654514</v>
      </c>
      <c r="X36">
        <v>36.593949838787402</v>
      </c>
      <c r="Y36">
        <v>6.6824018590811201E-8</v>
      </c>
    </row>
    <row r="37" spans="2:28" x14ac:dyDescent="0.35">
      <c r="B37" t="s">
        <v>12</v>
      </c>
      <c r="C37">
        <v>26.506181427289004</v>
      </c>
      <c r="D37" t="s">
        <v>12</v>
      </c>
      <c r="E37">
        <v>32.440661434526504</v>
      </c>
      <c r="N37" s="1">
        <v>44196</v>
      </c>
      <c r="O37">
        <v>3.0541295465963745</v>
      </c>
      <c r="P37">
        <v>-2.4509113651413967</v>
      </c>
      <c r="T37" t="s">
        <v>53</v>
      </c>
      <c r="U37">
        <v>69</v>
      </c>
      <c r="V37">
        <v>2391.7873422450357</v>
      </c>
      <c r="W37">
        <v>34.663584670217908</v>
      </c>
    </row>
    <row r="38" spans="2:28" ht="15" thickBot="1" x14ac:dyDescent="0.4">
      <c r="B38" t="s">
        <v>13</v>
      </c>
      <c r="C38">
        <v>-14.859270918875875</v>
      </c>
      <c r="D38" t="s">
        <v>13</v>
      </c>
      <c r="E38">
        <v>-14.519675979594615</v>
      </c>
      <c r="N38" s="1">
        <v>44225</v>
      </c>
      <c r="O38">
        <v>-0.82468733587211496</v>
      </c>
      <c r="P38">
        <v>1.0241686160410699</v>
      </c>
      <c r="T38" s="20" t="s">
        <v>54</v>
      </c>
      <c r="U38" s="20">
        <v>70</v>
      </c>
      <c r="V38" s="20">
        <v>3660.2648208995497</v>
      </c>
      <c r="W38" s="20"/>
      <c r="X38" s="20"/>
      <c r="Y38" s="20"/>
    </row>
    <row r="39" spans="2:28" ht="15" thickBot="1" x14ac:dyDescent="0.4">
      <c r="B39" t="s">
        <v>14</v>
      </c>
      <c r="C39">
        <v>11.646910508413129</v>
      </c>
      <c r="D39" t="s">
        <v>14</v>
      </c>
      <c r="E39">
        <v>17.920985454931891</v>
      </c>
      <c r="N39" s="1">
        <v>44253</v>
      </c>
      <c r="O39">
        <v>1.1786754758650007</v>
      </c>
      <c r="P39">
        <v>10.752668512672358</v>
      </c>
    </row>
    <row r="40" spans="2:28" x14ac:dyDescent="0.35">
      <c r="B40" t="s">
        <v>15</v>
      </c>
      <c r="C40">
        <v>2.6161542707320784</v>
      </c>
      <c r="D40" t="s">
        <v>15</v>
      </c>
      <c r="E40">
        <v>-16.712670806245765</v>
      </c>
      <c r="N40" s="1">
        <v>44286</v>
      </c>
      <c r="O40">
        <v>3.4890097000371276</v>
      </c>
      <c r="P40">
        <v>-0.70638391204270989</v>
      </c>
      <c r="T40" s="21"/>
      <c r="U40" s="21" t="s">
        <v>61</v>
      </c>
      <c r="V40" s="21" t="s">
        <v>5</v>
      </c>
      <c r="W40" s="21" t="s">
        <v>62</v>
      </c>
      <c r="X40" s="21" t="s">
        <v>63</v>
      </c>
      <c r="Y40" s="21" t="s">
        <v>64</v>
      </c>
      <c r="Z40" s="21" t="s">
        <v>65</v>
      </c>
      <c r="AA40" s="21" t="s">
        <v>98</v>
      </c>
      <c r="AB40" s="21" t="s">
        <v>99</v>
      </c>
    </row>
    <row r="41" spans="2:28" ht="15" thickBot="1" x14ac:dyDescent="0.4">
      <c r="B41" s="20" t="s">
        <v>42</v>
      </c>
      <c r="C41" s="20">
        <v>71</v>
      </c>
      <c r="D41" s="20" t="s">
        <v>42</v>
      </c>
      <c r="E41" s="20">
        <v>71</v>
      </c>
      <c r="N41" s="1">
        <v>44316</v>
      </c>
      <c r="O41">
        <v>3.7448176405248534</v>
      </c>
      <c r="P41">
        <v>6.7605646344883557</v>
      </c>
      <c r="T41" s="57" t="s">
        <v>55</v>
      </c>
      <c r="U41" s="3">
        <v>-0.27465754808634713</v>
      </c>
      <c r="V41">
        <v>0.69875721066781471</v>
      </c>
      <c r="W41">
        <v>-0.39306578006379644</v>
      </c>
      <c r="X41">
        <v>0.69548270943104451</v>
      </c>
      <c r="Y41">
        <v>-1.6686400417812248</v>
      </c>
      <c r="Z41">
        <v>1.1193249456085306</v>
      </c>
      <c r="AA41">
        <v>-1.6686400417812248</v>
      </c>
      <c r="AB41">
        <v>1.1193249456085306</v>
      </c>
    </row>
    <row r="42" spans="2:28" ht="16" thickBot="1" x14ac:dyDescent="0.4">
      <c r="B42" s="56" t="s">
        <v>122</v>
      </c>
      <c r="N42" s="1">
        <v>44347</v>
      </c>
      <c r="O42">
        <v>0.75469790944087178</v>
      </c>
      <c r="P42">
        <v>0.5506015451763262</v>
      </c>
      <c r="T42" s="61" t="s">
        <v>38</v>
      </c>
      <c r="U42" s="58">
        <v>1.0656921646691382</v>
      </c>
      <c r="V42" s="20">
        <v>0.17616804242379733</v>
      </c>
      <c r="W42" s="20">
        <v>6.049293333835565</v>
      </c>
      <c r="X42" s="20">
        <v>6.6824018590810817E-8</v>
      </c>
      <c r="Y42" s="20">
        <v>0.71424653614736666</v>
      </c>
      <c r="Z42" s="20">
        <v>1.4171377931909097</v>
      </c>
      <c r="AA42" s="20">
        <v>0.71424653614736666</v>
      </c>
      <c r="AB42" s="20">
        <v>1.4171377931909097</v>
      </c>
    </row>
    <row r="43" spans="2:28" x14ac:dyDescent="0.35">
      <c r="N43" s="1">
        <v>44377</v>
      </c>
      <c r="O43">
        <v>0.21137867683528258</v>
      </c>
      <c r="P43">
        <v>-8.715115474322948</v>
      </c>
    </row>
    <row r="44" spans="2:28" x14ac:dyDescent="0.35">
      <c r="N44" s="1">
        <v>44407</v>
      </c>
      <c r="O44">
        <v>-7.349089903657742E-2</v>
      </c>
      <c r="P44">
        <v>-4.8736247578385319</v>
      </c>
    </row>
    <row r="45" spans="2:28" x14ac:dyDescent="0.35">
      <c r="N45" s="1">
        <v>44439</v>
      </c>
      <c r="O45">
        <v>1.2351768115812047</v>
      </c>
      <c r="P45">
        <v>-2.8713770024707612</v>
      </c>
      <c r="T45" s="25" t="s">
        <v>123</v>
      </c>
    </row>
    <row r="46" spans="2:28" ht="15" thickBot="1" x14ac:dyDescent="0.4">
      <c r="N46" s="1">
        <v>44469</v>
      </c>
      <c r="O46">
        <v>-0.46853132143941206</v>
      </c>
      <c r="P46">
        <v>0.99195660399081353</v>
      </c>
    </row>
    <row r="47" spans="2:28" x14ac:dyDescent="0.35">
      <c r="N47" s="1">
        <v>44498</v>
      </c>
      <c r="O47">
        <v>2.1105238210022792</v>
      </c>
      <c r="P47">
        <v>12.390308400969261</v>
      </c>
      <c r="T47" s="21"/>
      <c r="U47" s="21" t="s">
        <v>61</v>
      </c>
      <c r="V47" s="21" t="str">
        <f>V27</f>
        <v>%</v>
      </c>
    </row>
    <row r="48" spans="2:28" x14ac:dyDescent="0.35">
      <c r="N48" s="1">
        <v>44530</v>
      </c>
      <c r="O48">
        <v>-2.4918369912573781</v>
      </c>
      <c r="P48">
        <v>-5.1472126613594158</v>
      </c>
      <c r="T48" s="57" t="s">
        <v>147</v>
      </c>
      <c r="U48" s="3">
        <v>-0.27465754808634713</v>
      </c>
    </row>
    <row r="49" spans="14:22" ht="15" thickBot="1" x14ac:dyDescent="0.4">
      <c r="N49" s="1">
        <v>44561</v>
      </c>
      <c r="O49">
        <v>4.5021480833079064</v>
      </c>
      <c r="P49">
        <v>6.7537180313646177</v>
      </c>
      <c r="T49" s="61" t="s">
        <v>148</v>
      </c>
      <c r="U49" s="58">
        <v>1.0656921646691382</v>
      </c>
    </row>
    <row r="50" spans="14:22" x14ac:dyDescent="0.35">
      <c r="N50" s="1">
        <v>44592</v>
      </c>
      <c r="O50">
        <v>1.075240797102226</v>
      </c>
      <c r="P50">
        <v>16.209534709909288</v>
      </c>
    </row>
    <row r="51" spans="14:22" x14ac:dyDescent="0.35">
      <c r="N51" s="1">
        <v>44620</v>
      </c>
      <c r="O51">
        <v>-8.202313458517517E-2</v>
      </c>
      <c r="P51">
        <v>-2.4948520995515766</v>
      </c>
      <c r="T51" t="s">
        <v>48</v>
      </c>
      <c r="U51" s="25">
        <v>0.34655347105261414</v>
      </c>
      <c r="V51" s="60">
        <f>U51*100</f>
        <v>34.655347105261413</v>
      </c>
    </row>
    <row r="52" spans="14:22" x14ac:dyDescent="0.35">
      <c r="N52" s="1">
        <v>44651</v>
      </c>
      <c r="O52">
        <v>0.76707025605989765</v>
      </c>
      <c r="P52">
        <v>2.0769977403795612</v>
      </c>
    </row>
    <row r="53" spans="14:22" x14ac:dyDescent="0.35">
      <c r="N53" s="1">
        <v>44680</v>
      </c>
      <c r="O53">
        <v>0.38339434874010536</v>
      </c>
      <c r="P53">
        <v>-4.6955152981981652</v>
      </c>
    </row>
    <row r="54" spans="14:22" x14ac:dyDescent="0.35">
      <c r="N54" s="1">
        <v>44712</v>
      </c>
      <c r="O54">
        <v>0.83301861502287133</v>
      </c>
      <c r="P54">
        <v>6.1316699896386693</v>
      </c>
    </row>
    <row r="55" spans="14:22" x14ac:dyDescent="0.35">
      <c r="N55" s="1">
        <v>44742</v>
      </c>
      <c r="O55">
        <v>-5.9350403285038968</v>
      </c>
      <c r="P55">
        <v>0.48661896511729064</v>
      </c>
    </row>
    <row r="56" spans="14:22" x14ac:dyDescent="0.35">
      <c r="N56" s="1">
        <v>44771</v>
      </c>
      <c r="O56">
        <v>3.4835983359854223</v>
      </c>
      <c r="P56">
        <v>-4.174817634379524</v>
      </c>
    </row>
    <row r="57" spans="14:22" x14ac:dyDescent="0.35">
      <c r="N57" s="1">
        <v>44804</v>
      </c>
      <c r="O57">
        <v>-1.89404597850235</v>
      </c>
      <c r="P57">
        <v>2.8970851064254202</v>
      </c>
    </row>
    <row r="58" spans="14:22" x14ac:dyDescent="0.35">
      <c r="N58" s="1">
        <v>44834</v>
      </c>
      <c r="O58">
        <v>-5.5076847216440257</v>
      </c>
      <c r="P58">
        <v>-12.363883883109594</v>
      </c>
    </row>
    <row r="59" spans="14:22" x14ac:dyDescent="0.35">
      <c r="N59" s="1">
        <v>44865</v>
      </c>
      <c r="O59">
        <v>2.8700157066489118</v>
      </c>
      <c r="P59">
        <v>-4.3741939267578056</v>
      </c>
    </row>
    <row r="60" spans="14:22" x14ac:dyDescent="0.35">
      <c r="N60" s="1">
        <v>44895</v>
      </c>
      <c r="O60">
        <v>6.5271827929064097</v>
      </c>
      <c r="P60">
        <v>13.059280690719358</v>
      </c>
    </row>
    <row r="61" spans="14:22" x14ac:dyDescent="0.35">
      <c r="N61" s="1">
        <v>44925</v>
      </c>
      <c r="O61">
        <v>-1.6148330344917778</v>
      </c>
      <c r="P61">
        <v>1.1702883710917293</v>
      </c>
    </row>
    <row r="62" spans="14:22" x14ac:dyDescent="0.35">
      <c r="N62" s="1">
        <v>44957</v>
      </c>
      <c r="O62">
        <v>4.2041368499010012</v>
      </c>
      <c r="P62">
        <v>14.538638183366995</v>
      </c>
    </row>
    <row r="63" spans="14:22" x14ac:dyDescent="0.35">
      <c r="N63" s="1">
        <v>44985</v>
      </c>
      <c r="O63">
        <v>1.3366780518836436</v>
      </c>
      <c r="P63">
        <v>6.365785177197762</v>
      </c>
    </row>
    <row r="64" spans="14:22" x14ac:dyDescent="0.35">
      <c r="N64" s="1">
        <v>45016</v>
      </c>
      <c r="O64">
        <v>-3.1539844706358275</v>
      </c>
      <c r="P64">
        <v>-14.519675979594615</v>
      </c>
    </row>
    <row r="65" spans="14:16" x14ac:dyDescent="0.35">
      <c r="N65" s="1">
        <v>45044</v>
      </c>
      <c r="O65">
        <v>3.0814620264610801</v>
      </c>
      <c r="P65">
        <v>4.2908228680649589</v>
      </c>
    </row>
    <row r="66" spans="14:16" x14ac:dyDescent="0.35">
      <c r="N66" s="1">
        <v>45077</v>
      </c>
      <c r="O66">
        <v>-5.5434709429212514</v>
      </c>
      <c r="P66">
        <v>2.8688732090152631</v>
      </c>
    </row>
    <row r="67" spans="14:16" x14ac:dyDescent="0.35">
      <c r="N67" s="1">
        <v>45107</v>
      </c>
      <c r="O67">
        <v>1.1402431107931053</v>
      </c>
      <c r="P67">
        <v>5.1488025637874895</v>
      </c>
    </row>
    <row r="68" spans="14:16" x14ac:dyDescent="0.35">
      <c r="N68" s="1">
        <v>45138</v>
      </c>
      <c r="O68">
        <v>2.2045494124229474</v>
      </c>
      <c r="P68">
        <v>3.8806130993557737</v>
      </c>
    </row>
    <row r="69" spans="14:16" x14ac:dyDescent="0.35">
      <c r="N69" s="1">
        <v>45169</v>
      </c>
      <c r="O69">
        <v>-3.438979602365102</v>
      </c>
      <c r="P69">
        <v>-10.290509404073935</v>
      </c>
    </row>
    <row r="70" spans="14:16" x14ac:dyDescent="0.35">
      <c r="N70" s="1">
        <v>45198</v>
      </c>
      <c r="O70">
        <v>2.2456933911269847</v>
      </c>
      <c r="P70">
        <v>10.073656778822125</v>
      </c>
    </row>
    <row r="71" spans="14:16" x14ac:dyDescent="0.35">
      <c r="N71" s="1">
        <v>45230</v>
      </c>
      <c r="O71">
        <v>-3.8365567385852777</v>
      </c>
      <c r="P71">
        <v>-8.5082002733412256</v>
      </c>
    </row>
    <row r="72" spans="14:16" x14ac:dyDescent="0.35">
      <c r="N72" s="1">
        <v>45260</v>
      </c>
      <c r="O72">
        <v>1.787198840611868</v>
      </c>
      <c r="P72">
        <v>1.6410281187482691</v>
      </c>
    </row>
    <row r="73" spans="14:16" x14ac:dyDescent="0.35">
      <c r="N73" s="7">
        <v>45289</v>
      </c>
      <c r="O73">
        <v>3.6810659510628172</v>
      </c>
      <c r="P73">
        <v>5.3988546159106612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C436-A6AE-4C4C-AAF6-D691FB60F36F}">
  <dimension ref="A1:AG105"/>
  <sheetViews>
    <sheetView topLeftCell="P75" zoomScale="52" zoomScaleNormal="85" workbookViewId="0">
      <selection activeCell="R80" sqref="R80:S80"/>
    </sheetView>
  </sheetViews>
  <sheetFormatPr defaultRowHeight="14.5" x14ac:dyDescent="0.35"/>
  <cols>
    <col min="1" max="1" width="16.81640625" bestFit="1" customWidth="1"/>
    <col min="2" max="2" width="19.54296875" bestFit="1" customWidth="1"/>
    <col min="3" max="3" width="25.1796875" style="3" bestFit="1" customWidth="1"/>
    <col min="4" max="4" width="14.81640625" style="3" customWidth="1"/>
    <col min="5" max="5" width="13" hidden="1" customWidth="1"/>
    <col min="6" max="6" width="19" hidden="1" customWidth="1"/>
    <col min="7" max="7" width="16" style="3" hidden="1" customWidth="1"/>
    <col min="8" max="8" width="16.26953125" bestFit="1" customWidth="1"/>
    <col min="9" max="9" width="13.26953125" style="3" bestFit="1" customWidth="1"/>
    <col min="11" max="11" width="16.81640625" bestFit="1" customWidth="1"/>
    <col min="12" max="12" width="15.453125" bestFit="1" customWidth="1"/>
    <col min="13" max="13" width="14" bestFit="1" customWidth="1"/>
    <col min="14" max="14" width="28.54296875" bestFit="1" customWidth="1"/>
    <col min="15" max="15" width="14.26953125" bestFit="1" customWidth="1"/>
    <col min="16" max="16" width="27" bestFit="1" customWidth="1"/>
    <col min="17" max="17" width="25.1796875" customWidth="1"/>
    <col min="18" max="18" width="22.453125" bestFit="1" customWidth="1"/>
    <col min="19" max="19" width="59.54296875" customWidth="1"/>
    <col min="20" max="20" width="22.54296875" bestFit="1" customWidth="1"/>
    <col min="21" max="21" width="39.7265625" bestFit="1" customWidth="1"/>
    <col min="22" max="22" width="42.81640625" bestFit="1" customWidth="1"/>
    <col min="23" max="23" width="66.26953125" bestFit="1" customWidth="1"/>
    <col min="24" max="24" width="27" bestFit="1" customWidth="1"/>
    <col min="25" max="25" width="24.1796875" bestFit="1" customWidth="1"/>
    <col min="26" max="26" width="13.54296875" bestFit="1" customWidth="1"/>
    <col min="27" max="27" width="13.26953125" bestFit="1" customWidth="1"/>
    <col min="28" max="28" width="33.1796875" bestFit="1" customWidth="1"/>
    <col min="29" max="29" width="43" bestFit="1" customWidth="1"/>
    <col min="30" max="30" width="40" customWidth="1"/>
    <col min="31" max="31" width="65.54296875" customWidth="1"/>
    <col min="32" max="32" width="32.1796875" customWidth="1"/>
    <col min="33" max="33" width="14" bestFit="1" customWidth="1"/>
  </cols>
  <sheetData>
    <row r="1" spans="1:31" ht="16" x14ac:dyDescent="0.4">
      <c r="A1" s="2" t="s">
        <v>0</v>
      </c>
      <c r="B1" s="2" t="s">
        <v>37</v>
      </c>
      <c r="C1" s="2" t="s">
        <v>38</v>
      </c>
      <c r="D1" s="2"/>
      <c r="E1" s="2" t="s">
        <v>0</v>
      </c>
      <c r="F1" s="2" t="s">
        <v>39</v>
      </c>
      <c r="G1" s="2"/>
      <c r="H1" s="2" t="s">
        <v>40</v>
      </c>
      <c r="I1" s="2" t="s">
        <v>41</v>
      </c>
      <c r="K1" s="2" t="s">
        <v>0</v>
      </c>
      <c r="L1" s="2" t="s">
        <v>38</v>
      </c>
      <c r="M1" s="2" t="s">
        <v>41</v>
      </c>
      <c r="N1" s="24" t="s">
        <v>39</v>
      </c>
    </row>
    <row r="2" spans="1:31" ht="16.5" thickBot="1" x14ac:dyDescent="0.45">
      <c r="A2" s="7">
        <v>43131</v>
      </c>
      <c r="B2">
        <v>7533.55</v>
      </c>
      <c r="E2" s="7">
        <v>43131</v>
      </c>
      <c r="F2">
        <v>0.27800000000000002</v>
      </c>
      <c r="H2">
        <v>751.1</v>
      </c>
      <c r="K2" s="7">
        <v>43131</v>
      </c>
      <c r="N2">
        <v>0.27800000000000002</v>
      </c>
      <c r="O2" s="2" t="s">
        <v>0</v>
      </c>
      <c r="P2" s="24" t="s">
        <v>43</v>
      </c>
      <c r="Q2" s="11" t="s">
        <v>44</v>
      </c>
    </row>
    <row r="3" spans="1:31" x14ac:dyDescent="0.35">
      <c r="A3" s="1">
        <v>43159</v>
      </c>
      <c r="B3">
        <v>7231.91</v>
      </c>
      <c r="C3" s="3">
        <f t="shared" ref="C3:C34" si="0">LN(B3/B2)*100</f>
        <v>-4.0863199936311982</v>
      </c>
      <c r="E3" s="1">
        <v>43159</v>
      </c>
      <c r="F3">
        <v>0.28499999999999998</v>
      </c>
      <c r="H3">
        <v>717.1</v>
      </c>
      <c r="I3" s="3">
        <f t="shared" ref="I3:I34" si="1">LN(H3/H2)*100</f>
        <v>-4.6323497803436915</v>
      </c>
      <c r="K3" s="1">
        <v>43159</v>
      </c>
      <c r="L3">
        <v>-4.0863199936311982</v>
      </c>
      <c r="M3">
        <v>-4.6323497803436915</v>
      </c>
      <c r="N3">
        <v>0.28499999999999998</v>
      </c>
      <c r="O3" s="1">
        <v>43159</v>
      </c>
      <c r="P3">
        <f t="shared" ref="P3:P34" si="2">L3-N3/12</f>
        <v>-4.110069993631198</v>
      </c>
      <c r="Q3">
        <f t="shared" ref="Q3:Q34" si="3">M3-N3/12</f>
        <v>-4.6560997803436912</v>
      </c>
      <c r="AB3" s="23" t="s">
        <v>43</v>
      </c>
      <c r="AC3" s="21"/>
      <c r="AD3" s="23" t="s">
        <v>44</v>
      </c>
      <c r="AE3" s="21"/>
    </row>
    <row r="4" spans="1:31" x14ac:dyDescent="0.35">
      <c r="A4" s="1">
        <v>43189</v>
      </c>
      <c r="B4">
        <v>7056.61</v>
      </c>
      <c r="C4" s="3">
        <f t="shared" si="0"/>
        <v>-2.4538412107212069</v>
      </c>
      <c r="E4" s="1">
        <v>43189</v>
      </c>
      <c r="F4">
        <v>0.40200000000000002</v>
      </c>
      <c r="H4">
        <v>665.4</v>
      </c>
      <c r="I4" s="3">
        <f t="shared" si="1"/>
        <v>-7.4826937304152841</v>
      </c>
      <c r="K4" s="1">
        <v>43189</v>
      </c>
      <c r="L4">
        <v>-2.4538412107212069</v>
      </c>
      <c r="M4">
        <v>-7.4826937304152841</v>
      </c>
      <c r="N4">
        <v>0.40200000000000002</v>
      </c>
      <c r="O4" s="1">
        <v>43189</v>
      </c>
      <c r="P4">
        <f t="shared" si="2"/>
        <v>-2.487341210721207</v>
      </c>
      <c r="Q4">
        <f t="shared" si="3"/>
        <v>-7.5161937304152842</v>
      </c>
    </row>
    <row r="5" spans="1:31" x14ac:dyDescent="0.35">
      <c r="A5" s="1">
        <v>43220</v>
      </c>
      <c r="B5">
        <v>7509.3</v>
      </c>
      <c r="C5" s="3">
        <f t="shared" si="0"/>
        <v>6.2177486162253732</v>
      </c>
      <c r="E5" s="1">
        <v>43220</v>
      </c>
      <c r="F5">
        <v>0.45200000000000001</v>
      </c>
      <c r="H5">
        <v>725.4</v>
      </c>
      <c r="I5" s="3">
        <f t="shared" si="1"/>
        <v>8.6334863264425579</v>
      </c>
      <c r="K5" s="1">
        <v>43220</v>
      </c>
      <c r="L5">
        <v>6.2177486162253732</v>
      </c>
      <c r="M5">
        <v>8.6334863264425579</v>
      </c>
      <c r="N5">
        <v>0.45200000000000001</v>
      </c>
      <c r="O5" s="1">
        <v>43220</v>
      </c>
      <c r="P5">
        <f t="shared" si="2"/>
        <v>6.1800819495587067</v>
      </c>
      <c r="Q5">
        <f t="shared" si="3"/>
        <v>8.5958196597758914</v>
      </c>
      <c r="AB5" s="3" t="s">
        <v>4</v>
      </c>
      <c r="AC5" s="25">
        <v>-7.4246653463867454E-2</v>
      </c>
      <c r="AD5" s="3" t="s">
        <v>4</v>
      </c>
      <c r="AE5" s="25">
        <v>-0.34648362637904828</v>
      </c>
    </row>
    <row r="6" spans="1:31" x14ac:dyDescent="0.35">
      <c r="A6" s="1">
        <v>43251</v>
      </c>
      <c r="B6">
        <v>7678.2</v>
      </c>
      <c r="C6" s="3">
        <f t="shared" si="0"/>
        <v>2.2242892312252525</v>
      </c>
      <c r="E6" s="1">
        <v>43251</v>
      </c>
      <c r="F6">
        <v>0.45900000000000002</v>
      </c>
      <c r="H6">
        <v>720.6</v>
      </c>
      <c r="I6" s="3">
        <f t="shared" si="1"/>
        <v>-0.66390285348090827</v>
      </c>
      <c r="K6" s="1">
        <v>43251</v>
      </c>
      <c r="L6">
        <v>2.2242892312252525</v>
      </c>
      <c r="M6">
        <v>-0.66390285348090827</v>
      </c>
      <c r="N6">
        <v>0.45900000000000002</v>
      </c>
      <c r="O6" s="1">
        <v>43251</v>
      </c>
      <c r="P6">
        <f t="shared" si="2"/>
        <v>2.1860392312252523</v>
      </c>
      <c r="Q6">
        <f t="shared" si="3"/>
        <v>-0.70215285348090828</v>
      </c>
      <c r="AB6" t="s">
        <v>5</v>
      </c>
      <c r="AC6">
        <v>0.47423345466467159</v>
      </c>
      <c r="AD6" t="s">
        <v>5</v>
      </c>
      <c r="AE6">
        <v>0.85659636443490439</v>
      </c>
    </row>
    <row r="7" spans="1:31" x14ac:dyDescent="0.35">
      <c r="A7" s="1">
        <v>43280</v>
      </c>
      <c r="B7">
        <v>7636.93</v>
      </c>
      <c r="C7" s="3">
        <f t="shared" si="0"/>
        <v>-0.53894547280696314</v>
      </c>
      <c r="E7" s="1">
        <v>43280</v>
      </c>
      <c r="F7">
        <v>0.54200000000000004</v>
      </c>
      <c r="H7">
        <v>710.7</v>
      </c>
      <c r="I7" s="3">
        <f t="shared" si="1"/>
        <v>-1.3833798481143305</v>
      </c>
      <c r="K7" s="1">
        <v>43280</v>
      </c>
      <c r="L7">
        <v>-0.53894547280696314</v>
      </c>
      <c r="M7">
        <v>-1.3833798481143305</v>
      </c>
      <c r="N7">
        <v>0.54200000000000004</v>
      </c>
      <c r="O7" s="1">
        <v>43280</v>
      </c>
      <c r="P7">
        <f t="shared" si="2"/>
        <v>-0.58411213947362983</v>
      </c>
      <c r="Q7">
        <f t="shared" si="3"/>
        <v>-1.428546514780997</v>
      </c>
      <c r="AB7" t="s">
        <v>6</v>
      </c>
      <c r="AC7" s="3">
        <v>0.98105842862205783</v>
      </c>
      <c r="AD7" t="s">
        <v>6</v>
      </c>
      <c r="AE7" s="3">
        <v>-8.9867336816687141E-2</v>
      </c>
    </row>
    <row r="8" spans="1:31" x14ac:dyDescent="0.35">
      <c r="A8" s="1">
        <v>43312</v>
      </c>
      <c r="B8">
        <v>7748.76</v>
      </c>
      <c r="C8" s="3">
        <f t="shared" si="0"/>
        <v>1.4537140602491587</v>
      </c>
      <c r="E8" s="1">
        <v>43312</v>
      </c>
      <c r="F8">
        <v>0.63100000000000001</v>
      </c>
      <c r="H8">
        <v>730.5</v>
      </c>
      <c r="I8" s="3">
        <f t="shared" si="1"/>
        <v>2.7478831357904636</v>
      </c>
      <c r="K8" s="1">
        <v>43312</v>
      </c>
      <c r="L8">
        <v>1.4537140602491587</v>
      </c>
      <c r="M8">
        <v>2.7478831357904636</v>
      </c>
      <c r="N8">
        <v>0.63100000000000001</v>
      </c>
      <c r="O8" s="1">
        <v>43312</v>
      </c>
      <c r="P8">
        <f t="shared" si="2"/>
        <v>1.4011307269158253</v>
      </c>
      <c r="Q8">
        <f t="shared" si="3"/>
        <v>2.6952998024571304</v>
      </c>
      <c r="AB8" t="s">
        <v>7</v>
      </c>
      <c r="AC8" t="e">
        <v>#N/A</v>
      </c>
      <c r="AD8" t="s">
        <v>7</v>
      </c>
      <c r="AE8" t="e">
        <v>#N/A</v>
      </c>
    </row>
    <row r="9" spans="1:31" x14ac:dyDescent="0.35">
      <c r="A9" s="1">
        <v>43343</v>
      </c>
      <c r="B9">
        <v>7432.42</v>
      </c>
      <c r="C9" s="3">
        <f t="shared" si="0"/>
        <v>-4.1681318270215071</v>
      </c>
      <c r="E9" s="1">
        <v>43343</v>
      </c>
      <c r="F9">
        <v>0.73299999999999998</v>
      </c>
      <c r="H9">
        <v>668.9</v>
      </c>
      <c r="I9" s="3">
        <f t="shared" si="1"/>
        <v>-8.8094659066391863</v>
      </c>
      <c r="K9" s="1">
        <v>43343</v>
      </c>
      <c r="L9">
        <v>-4.1681318270215071</v>
      </c>
      <c r="M9">
        <v>-8.8094659066391863</v>
      </c>
      <c r="N9">
        <v>0.73299999999999998</v>
      </c>
      <c r="O9" s="1">
        <v>43343</v>
      </c>
      <c r="P9">
        <f t="shared" si="2"/>
        <v>-4.2292151603548405</v>
      </c>
      <c r="Q9">
        <f t="shared" si="3"/>
        <v>-8.8705492399725188</v>
      </c>
      <c r="AB9" s="3" t="s">
        <v>8</v>
      </c>
      <c r="AC9" s="25">
        <v>3.9959621164553636</v>
      </c>
      <c r="AD9" s="3" t="s">
        <v>8</v>
      </c>
      <c r="AE9" s="25">
        <v>7.2178092618868632</v>
      </c>
    </row>
    <row r="10" spans="1:31" x14ac:dyDescent="0.35">
      <c r="A10" s="1">
        <v>43371</v>
      </c>
      <c r="B10">
        <v>7510.2</v>
      </c>
      <c r="C10" s="3">
        <f t="shared" si="0"/>
        <v>1.0410584286220579</v>
      </c>
      <c r="E10" s="1">
        <v>43371</v>
      </c>
      <c r="F10">
        <v>0.72</v>
      </c>
      <c r="H10">
        <v>669.8</v>
      </c>
      <c r="I10" s="3">
        <f t="shared" si="1"/>
        <v>0.13445882357418185</v>
      </c>
      <c r="K10" s="1">
        <v>43371</v>
      </c>
      <c r="L10">
        <v>1.0410584286220579</v>
      </c>
      <c r="M10">
        <v>0.13445882357418185</v>
      </c>
      <c r="N10">
        <v>0.72</v>
      </c>
      <c r="O10" s="1">
        <v>43371</v>
      </c>
      <c r="P10">
        <f t="shared" si="2"/>
        <v>0.98105842862205783</v>
      </c>
      <c r="Q10">
        <f t="shared" si="3"/>
        <v>7.4458823574181848E-2</v>
      </c>
      <c r="AB10" t="s">
        <v>9</v>
      </c>
      <c r="AC10">
        <v>15.96771323614643</v>
      </c>
      <c r="AD10" t="s">
        <v>9</v>
      </c>
      <c r="AE10">
        <v>52.09677054097979</v>
      </c>
    </row>
    <row r="11" spans="1:31" x14ac:dyDescent="0.35">
      <c r="A11" s="1">
        <v>43404</v>
      </c>
      <c r="B11">
        <v>7128.1</v>
      </c>
      <c r="C11" s="3">
        <f t="shared" si="0"/>
        <v>-5.2217377329099683</v>
      </c>
      <c r="E11" s="1">
        <v>43404</v>
      </c>
      <c r="F11">
        <v>0.71299999999999997</v>
      </c>
      <c r="H11">
        <v>644.9</v>
      </c>
      <c r="I11" s="3">
        <f t="shared" si="1"/>
        <v>-3.7883894343772448</v>
      </c>
      <c r="K11" s="1">
        <v>43404</v>
      </c>
      <c r="L11">
        <v>-5.2217377329099683</v>
      </c>
      <c r="M11">
        <v>-3.7883894343772448</v>
      </c>
      <c r="N11">
        <v>0.71299999999999997</v>
      </c>
      <c r="O11" s="1">
        <v>43404</v>
      </c>
      <c r="P11">
        <f t="shared" si="2"/>
        <v>-5.2811543995766348</v>
      </c>
      <c r="Q11">
        <f t="shared" si="3"/>
        <v>-3.8478061010439113</v>
      </c>
      <c r="AB11" t="s">
        <v>10</v>
      </c>
      <c r="AC11">
        <v>2.4192231227377885</v>
      </c>
      <c r="AD11" t="s">
        <v>10</v>
      </c>
      <c r="AE11">
        <v>-0.12823359942986734</v>
      </c>
    </row>
    <row r="12" spans="1:31" x14ac:dyDescent="0.35">
      <c r="A12" s="1">
        <v>43434</v>
      </c>
      <c r="B12">
        <v>6980.24</v>
      </c>
      <c r="C12" s="3">
        <f t="shared" si="0"/>
        <v>-2.0961419113474844</v>
      </c>
      <c r="E12" s="1">
        <v>43434</v>
      </c>
      <c r="F12">
        <v>0.72499999999999998</v>
      </c>
      <c r="H12">
        <v>664.3</v>
      </c>
      <c r="I12" s="3">
        <f t="shared" si="1"/>
        <v>2.9638588654863853</v>
      </c>
      <c r="K12" s="1">
        <v>43434</v>
      </c>
      <c r="L12">
        <v>-2.0961419113474844</v>
      </c>
      <c r="M12">
        <v>2.9638588654863853</v>
      </c>
      <c r="N12">
        <v>0.72499999999999998</v>
      </c>
      <c r="O12" s="1">
        <v>43434</v>
      </c>
      <c r="P12">
        <f t="shared" si="2"/>
        <v>-2.1565585780141512</v>
      </c>
      <c r="Q12">
        <f t="shared" si="3"/>
        <v>2.9034421988197185</v>
      </c>
      <c r="AB12" t="s">
        <v>11</v>
      </c>
      <c r="AC12">
        <v>-0.69688441004965374</v>
      </c>
      <c r="AD12" t="s">
        <v>11</v>
      </c>
      <c r="AE12">
        <v>0.2744255636847473</v>
      </c>
    </row>
    <row r="13" spans="1:31" x14ac:dyDescent="0.35">
      <c r="A13" s="1">
        <v>43465</v>
      </c>
      <c r="B13">
        <v>6728.13</v>
      </c>
      <c r="C13" s="3">
        <f t="shared" si="0"/>
        <v>-3.6786055417912191</v>
      </c>
      <c r="E13" s="1">
        <v>43465</v>
      </c>
      <c r="F13">
        <v>0.7</v>
      </c>
      <c r="H13">
        <v>646.9</v>
      </c>
      <c r="I13" s="3">
        <f t="shared" si="1"/>
        <v>-2.6542131621255725</v>
      </c>
      <c r="K13" s="1">
        <v>43465</v>
      </c>
      <c r="L13">
        <v>-3.6786055417912191</v>
      </c>
      <c r="M13">
        <v>-2.6542131621255725</v>
      </c>
      <c r="N13">
        <v>0.7</v>
      </c>
      <c r="O13" s="1">
        <v>43465</v>
      </c>
      <c r="P13">
        <f t="shared" si="2"/>
        <v>-3.7369388751245523</v>
      </c>
      <c r="Q13">
        <f t="shared" si="3"/>
        <v>-2.7125464954589056</v>
      </c>
      <c r="AB13" t="s">
        <v>12</v>
      </c>
      <c r="AC13">
        <v>26.52884809395567</v>
      </c>
      <c r="AD13" t="s">
        <v>12</v>
      </c>
      <c r="AE13">
        <v>32.799661434526506</v>
      </c>
    </row>
    <row r="14" spans="1:31" x14ac:dyDescent="0.35">
      <c r="A14" s="1">
        <v>43496</v>
      </c>
      <c r="B14">
        <v>6968.85</v>
      </c>
      <c r="C14" s="3">
        <f t="shared" si="0"/>
        <v>3.5152973613810992</v>
      </c>
      <c r="E14" s="1">
        <v>43496</v>
      </c>
      <c r="F14">
        <v>0.748</v>
      </c>
      <c r="H14">
        <v>638.9</v>
      </c>
      <c r="I14" s="3">
        <f t="shared" si="1"/>
        <v>-1.2443775441642184</v>
      </c>
      <c r="K14" s="1">
        <v>43496</v>
      </c>
      <c r="L14">
        <v>3.5152973613810992</v>
      </c>
      <c r="M14">
        <v>-1.2443775441642184</v>
      </c>
      <c r="N14">
        <v>0.748</v>
      </c>
      <c r="O14" s="1">
        <v>43496</v>
      </c>
      <c r="P14">
        <f t="shared" si="2"/>
        <v>3.452964028047766</v>
      </c>
      <c r="Q14">
        <f t="shared" si="3"/>
        <v>-1.3067108774975518</v>
      </c>
      <c r="AB14" t="s">
        <v>13</v>
      </c>
      <c r="AC14">
        <v>-14.872854252209208</v>
      </c>
      <c r="AD14" t="s">
        <v>13</v>
      </c>
      <c r="AE14">
        <v>-14.869592646261282</v>
      </c>
    </row>
    <row r="15" spans="1:31" x14ac:dyDescent="0.35">
      <c r="A15" s="1">
        <v>43524</v>
      </c>
      <c r="B15">
        <v>7074.73</v>
      </c>
      <c r="C15" s="3">
        <f t="shared" si="0"/>
        <v>1.5079061923703367</v>
      </c>
      <c r="E15" s="1">
        <v>43524</v>
      </c>
      <c r="F15">
        <v>0.55000000000000004</v>
      </c>
      <c r="H15">
        <v>612.9</v>
      </c>
      <c r="I15" s="3">
        <f t="shared" si="1"/>
        <v>-4.1546157116611528</v>
      </c>
      <c r="K15" s="1">
        <v>43524</v>
      </c>
      <c r="L15">
        <v>1.5079061923703367</v>
      </c>
      <c r="M15">
        <v>-4.1546157116611528</v>
      </c>
      <c r="N15">
        <v>0.55000000000000004</v>
      </c>
      <c r="O15" s="1">
        <v>43524</v>
      </c>
      <c r="P15">
        <f t="shared" si="2"/>
        <v>1.4620728590370033</v>
      </c>
      <c r="Q15">
        <f t="shared" si="3"/>
        <v>-4.2004490449944862</v>
      </c>
      <c r="AB15" t="s">
        <v>14</v>
      </c>
      <c r="AC15">
        <v>11.655993841746461</v>
      </c>
      <c r="AD15" t="s">
        <v>14</v>
      </c>
      <c r="AE15">
        <v>17.930068788265224</v>
      </c>
    </row>
    <row r="16" spans="1:31" x14ac:dyDescent="0.35">
      <c r="A16" s="1">
        <v>43553</v>
      </c>
      <c r="B16">
        <v>7279.19</v>
      </c>
      <c r="C16" s="3">
        <f t="shared" si="0"/>
        <v>2.8490312025138893</v>
      </c>
      <c r="E16" s="1">
        <v>43553</v>
      </c>
      <c r="F16">
        <v>0.77100000000000002</v>
      </c>
      <c r="H16">
        <v>623.29999999999995</v>
      </c>
      <c r="I16" s="3">
        <f t="shared" si="1"/>
        <v>1.6826153323118778</v>
      </c>
      <c r="K16" s="1">
        <v>43553</v>
      </c>
      <c r="L16">
        <v>2.8490312025138893</v>
      </c>
      <c r="M16">
        <v>1.6826153323118778</v>
      </c>
      <c r="N16">
        <v>0.77100000000000002</v>
      </c>
      <c r="O16" s="1">
        <v>43553</v>
      </c>
      <c r="P16">
        <f t="shared" si="2"/>
        <v>2.7847812025138894</v>
      </c>
      <c r="Q16">
        <f t="shared" si="3"/>
        <v>1.6183653323118778</v>
      </c>
      <c r="AB16" t="s">
        <v>15</v>
      </c>
      <c r="AC16">
        <v>-5.2715123959345895</v>
      </c>
      <c r="AD16" t="s">
        <v>15</v>
      </c>
      <c r="AE16">
        <v>-24.600337472912429</v>
      </c>
    </row>
    <row r="17" spans="1:31" ht="15" thickBot="1" x14ac:dyDescent="0.4">
      <c r="A17" s="1">
        <v>43585</v>
      </c>
      <c r="B17">
        <v>7418.22</v>
      </c>
      <c r="C17" s="3">
        <f t="shared" si="0"/>
        <v>1.8919543935206087</v>
      </c>
      <c r="E17" s="1">
        <v>43585</v>
      </c>
      <c r="F17">
        <v>0.74199999999999999</v>
      </c>
      <c r="H17">
        <v>667.1</v>
      </c>
      <c r="I17" s="3">
        <f t="shared" si="1"/>
        <v>6.7912015900664908</v>
      </c>
      <c r="K17" s="1">
        <v>43585</v>
      </c>
      <c r="L17">
        <v>1.8919543935206087</v>
      </c>
      <c r="M17">
        <v>6.7912015900664908</v>
      </c>
      <c r="N17">
        <v>0.74199999999999999</v>
      </c>
      <c r="O17" s="1">
        <v>43585</v>
      </c>
      <c r="P17">
        <f t="shared" si="2"/>
        <v>1.8301210601872753</v>
      </c>
      <c r="Q17">
        <f t="shared" si="3"/>
        <v>6.7293682567331574</v>
      </c>
      <c r="AB17" s="20" t="s">
        <v>42</v>
      </c>
      <c r="AC17" s="20">
        <v>71</v>
      </c>
      <c r="AD17" s="20" t="s">
        <v>42</v>
      </c>
      <c r="AE17" s="20">
        <v>71</v>
      </c>
    </row>
    <row r="18" spans="1:31" x14ac:dyDescent="0.35">
      <c r="A18" s="1">
        <v>43616</v>
      </c>
      <c r="B18">
        <v>7161.71</v>
      </c>
      <c r="C18" s="3">
        <f t="shared" si="0"/>
        <v>-3.5190356943655563</v>
      </c>
      <c r="E18" s="1">
        <v>43616</v>
      </c>
      <c r="F18">
        <v>0.73099999999999998</v>
      </c>
      <c r="H18">
        <v>645.1</v>
      </c>
      <c r="I18" s="3">
        <f t="shared" si="1"/>
        <v>-3.3534616177273713</v>
      </c>
      <c r="K18" s="1">
        <v>43616</v>
      </c>
      <c r="L18">
        <v>-3.5190356943655563</v>
      </c>
      <c r="M18">
        <v>-3.3534616177273713</v>
      </c>
      <c r="N18">
        <v>0.73099999999999998</v>
      </c>
      <c r="O18" s="1">
        <v>43616</v>
      </c>
      <c r="P18">
        <f t="shared" si="2"/>
        <v>-3.5799523610322228</v>
      </c>
      <c r="Q18">
        <f t="shared" si="3"/>
        <v>-3.4143782843940378</v>
      </c>
    </row>
    <row r="19" spans="1:31" x14ac:dyDescent="0.35">
      <c r="A19" s="1">
        <v>43644</v>
      </c>
      <c r="B19">
        <v>7425.63</v>
      </c>
      <c r="C19" s="3">
        <f t="shared" si="0"/>
        <v>3.6188750300569992</v>
      </c>
      <c r="E19" s="1">
        <v>43644</v>
      </c>
      <c r="F19">
        <v>0.74</v>
      </c>
      <c r="H19">
        <v>656.9</v>
      </c>
      <c r="I19" s="3">
        <f t="shared" si="1"/>
        <v>1.8126456360231198</v>
      </c>
      <c r="K19" s="1">
        <v>43644</v>
      </c>
      <c r="L19">
        <v>3.6188750300569992</v>
      </c>
      <c r="M19">
        <v>1.8126456360231198</v>
      </c>
      <c r="N19">
        <v>0.74</v>
      </c>
      <c r="O19" s="1">
        <v>43644</v>
      </c>
      <c r="P19">
        <f t="shared" si="2"/>
        <v>3.5572083633903326</v>
      </c>
      <c r="Q19">
        <f t="shared" si="3"/>
        <v>1.750978969356453</v>
      </c>
    </row>
    <row r="20" spans="1:31" x14ac:dyDescent="0.35">
      <c r="A20" s="1">
        <v>43677</v>
      </c>
      <c r="B20">
        <v>7586.78</v>
      </c>
      <c r="C20" s="3">
        <f t="shared" si="0"/>
        <v>2.1469729392836099</v>
      </c>
      <c r="E20" s="1">
        <v>43677</v>
      </c>
      <c r="F20">
        <v>0.71299999999999997</v>
      </c>
      <c r="H20">
        <v>656.7</v>
      </c>
      <c r="I20" s="3">
        <f t="shared" si="1"/>
        <v>-3.0450670150020474E-2</v>
      </c>
      <c r="K20" s="1">
        <v>43677</v>
      </c>
      <c r="L20">
        <v>2.1469729392836099</v>
      </c>
      <c r="M20">
        <v>-3.0450670150020474E-2</v>
      </c>
      <c r="N20">
        <v>0.71299999999999997</v>
      </c>
      <c r="O20" s="1">
        <v>43677</v>
      </c>
      <c r="P20">
        <f t="shared" si="2"/>
        <v>2.0875562726169434</v>
      </c>
      <c r="Q20">
        <f t="shared" si="3"/>
        <v>-8.9867336816687141E-2</v>
      </c>
    </row>
    <row r="21" spans="1:31" x14ac:dyDescent="0.35">
      <c r="A21" s="1">
        <v>43707</v>
      </c>
      <c r="B21">
        <v>7207.18</v>
      </c>
      <c r="C21" s="3">
        <f t="shared" si="0"/>
        <v>-5.1329507618550867</v>
      </c>
      <c r="E21" s="1">
        <v>43707</v>
      </c>
      <c r="F21">
        <v>0.73799999999999999</v>
      </c>
      <c r="H21">
        <v>591.4</v>
      </c>
      <c r="I21" s="3">
        <f t="shared" si="1"/>
        <v>-10.473468577855021</v>
      </c>
      <c r="K21" s="1">
        <v>43707</v>
      </c>
      <c r="L21">
        <v>-5.1329507618550867</v>
      </c>
      <c r="M21">
        <v>-10.473468577855021</v>
      </c>
      <c r="N21">
        <v>0.73799999999999999</v>
      </c>
      <c r="O21" s="1">
        <v>43707</v>
      </c>
      <c r="P21">
        <f t="shared" si="2"/>
        <v>-5.1944507618550864</v>
      </c>
      <c r="Q21">
        <f t="shared" si="3"/>
        <v>-10.534968577855022</v>
      </c>
    </row>
    <row r="22" spans="1:31" x14ac:dyDescent="0.35">
      <c r="A22" s="1">
        <v>43738</v>
      </c>
      <c r="B22">
        <v>7408.21</v>
      </c>
      <c r="C22" s="3">
        <f t="shared" si="0"/>
        <v>2.7511093325802372</v>
      </c>
      <c r="E22" s="1">
        <v>43738</v>
      </c>
      <c r="F22">
        <v>0.76200000000000001</v>
      </c>
      <c r="H22">
        <v>624.6</v>
      </c>
      <c r="I22" s="3">
        <f t="shared" si="1"/>
        <v>5.4618837430601408</v>
      </c>
      <c r="K22" s="1">
        <v>43738</v>
      </c>
      <c r="L22">
        <v>2.7511093325802372</v>
      </c>
      <c r="M22">
        <v>5.4618837430601408</v>
      </c>
      <c r="N22">
        <v>0.76200000000000001</v>
      </c>
      <c r="O22" s="1">
        <v>43738</v>
      </c>
      <c r="P22">
        <f t="shared" si="2"/>
        <v>2.6876093325802373</v>
      </c>
      <c r="Q22">
        <f t="shared" si="3"/>
        <v>5.3983837430601405</v>
      </c>
    </row>
    <row r="23" spans="1:31" x14ac:dyDescent="0.35">
      <c r="A23" s="1">
        <v>43769</v>
      </c>
      <c r="B23">
        <v>7248.38</v>
      </c>
      <c r="C23" s="3">
        <f t="shared" si="0"/>
        <v>-2.1810849051834413</v>
      </c>
      <c r="E23" s="1">
        <v>43769</v>
      </c>
      <c r="F23">
        <v>0.754</v>
      </c>
      <c r="H23">
        <v>583</v>
      </c>
      <c r="I23" s="3">
        <f t="shared" si="1"/>
        <v>-6.8924258498485855</v>
      </c>
      <c r="K23" s="1">
        <v>43769</v>
      </c>
      <c r="L23">
        <v>-2.1810849051834413</v>
      </c>
      <c r="M23">
        <v>-6.8924258498485855</v>
      </c>
      <c r="N23">
        <v>0.754</v>
      </c>
      <c r="O23" s="1">
        <v>43769</v>
      </c>
      <c r="P23">
        <f t="shared" si="2"/>
        <v>-2.2439182385167746</v>
      </c>
      <c r="Q23">
        <f t="shared" si="3"/>
        <v>-6.9552591831819193</v>
      </c>
    </row>
    <row r="24" spans="1:31" x14ac:dyDescent="0.35">
      <c r="A24" s="1">
        <v>43798</v>
      </c>
      <c r="B24">
        <v>7346.53</v>
      </c>
      <c r="C24" s="3">
        <f t="shared" si="0"/>
        <v>1.3450097280303779</v>
      </c>
      <c r="E24" s="1">
        <v>43798</v>
      </c>
      <c r="F24">
        <v>0.70499999999999996</v>
      </c>
      <c r="H24">
        <v>576.29999999999995</v>
      </c>
      <c r="I24" s="3">
        <f t="shared" si="1"/>
        <v>-1.15588279078718</v>
      </c>
      <c r="K24" s="1">
        <v>43798</v>
      </c>
      <c r="L24">
        <v>1.3450097280303779</v>
      </c>
      <c r="M24">
        <v>-1.15588279078718</v>
      </c>
      <c r="N24">
        <v>0.70499999999999996</v>
      </c>
      <c r="O24" s="1">
        <v>43798</v>
      </c>
      <c r="P24">
        <f t="shared" si="2"/>
        <v>1.2862597280303778</v>
      </c>
      <c r="Q24">
        <f t="shared" si="3"/>
        <v>-1.2146327907871801</v>
      </c>
    </row>
    <row r="25" spans="1:31" x14ac:dyDescent="0.35">
      <c r="A25" s="1">
        <v>43830</v>
      </c>
      <c r="B25">
        <v>7542.44</v>
      </c>
      <c r="C25" s="3">
        <f t="shared" si="0"/>
        <v>2.6317644194590781</v>
      </c>
      <c r="E25" s="1">
        <v>43830</v>
      </c>
      <c r="F25">
        <v>0.68799999999999994</v>
      </c>
      <c r="H25">
        <v>591.9</v>
      </c>
      <c r="I25" s="3">
        <f t="shared" si="1"/>
        <v>2.6709343254058751</v>
      </c>
      <c r="K25" s="1">
        <v>43830</v>
      </c>
      <c r="L25">
        <v>2.6317644194590781</v>
      </c>
      <c r="M25">
        <v>2.6709343254058751</v>
      </c>
      <c r="N25">
        <v>0.68799999999999994</v>
      </c>
      <c r="O25" s="1">
        <v>43830</v>
      </c>
      <c r="P25">
        <f t="shared" si="2"/>
        <v>2.5744310861257449</v>
      </c>
      <c r="Q25">
        <f t="shared" si="3"/>
        <v>2.6136009920725418</v>
      </c>
    </row>
    <row r="26" spans="1:31" x14ac:dyDescent="0.35">
      <c r="A26" s="1">
        <v>43861</v>
      </c>
      <c r="B26">
        <v>7286.01</v>
      </c>
      <c r="C26" s="3">
        <f t="shared" si="0"/>
        <v>-3.4589666016703915</v>
      </c>
      <c r="E26" s="1">
        <v>43861</v>
      </c>
      <c r="F26">
        <v>0.69599999999999995</v>
      </c>
      <c r="H26">
        <v>551.79999999999995</v>
      </c>
      <c r="I26" s="3">
        <f t="shared" si="1"/>
        <v>-7.015203991349364</v>
      </c>
      <c r="K26" s="1">
        <v>43861</v>
      </c>
      <c r="L26">
        <v>-3.4589666016703915</v>
      </c>
      <c r="M26">
        <v>-7.015203991349364</v>
      </c>
      <c r="N26">
        <v>0.69599999999999995</v>
      </c>
      <c r="O26" s="1">
        <v>43861</v>
      </c>
      <c r="P26">
        <f t="shared" si="2"/>
        <v>-3.5169666016703913</v>
      </c>
      <c r="Q26">
        <f t="shared" si="3"/>
        <v>-7.0732039913493638</v>
      </c>
    </row>
    <row r="27" spans="1:31" x14ac:dyDescent="0.35">
      <c r="A27" s="1">
        <v>43889</v>
      </c>
      <c r="B27">
        <v>6580.61</v>
      </c>
      <c r="C27" s="3">
        <f t="shared" si="0"/>
        <v>-10.182862487308595</v>
      </c>
      <c r="E27" s="1">
        <v>43889</v>
      </c>
      <c r="F27">
        <v>0.63700000000000001</v>
      </c>
      <c r="H27">
        <v>523.9</v>
      </c>
      <c r="I27" s="3">
        <f t="shared" si="1"/>
        <v>-5.1884835369011686</v>
      </c>
      <c r="K27" s="1">
        <v>43889</v>
      </c>
      <c r="L27">
        <v>-10.182862487308595</v>
      </c>
      <c r="M27">
        <v>-5.1884835369011686</v>
      </c>
      <c r="N27">
        <v>0.63700000000000001</v>
      </c>
      <c r="O27" s="1">
        <v>43889</v>
      </c>
      <c r="P27">
        <f t="shared" si="2"/>
        <v>-10.235945820641929</v>
      </c>
      <c r="Q27">
        <f t="shared" si="3"/>
        <v>-5.241566870234502</v>
      </c>
    </row>
    <row r="28" spans="1:31" x14ac:dyDescent="0.35">
      <c r="A28" s="1">
        <v>43921</v>
      </c>
      <c r="B28">
        <v>5671.96</v>
      </c>
      <c r="C28" s="3">
        <f t="shared" si="0"/>
        <v>-14.859270918875875</v>
      </c>
      <c r="E28" s="1">
        <v>43921</v>
      </c>
      <c r="F28">
        <v>0.16300000000000001</v>
      </c>
      <c r="H28">
        <v>454.25</v>
      </c>
      <c r="I28" s="3">
        <f t="shared" si="1"/>
        <v>-14.265311913789347</v>
      </c>
      <c r="K28" s="1">
        <v>43921</v>
      </c>
      <c r="L28">
        <v>-14.859270918875875</v>
      </c>
      <c r="M28">
        <v>-14.265311913789347</v>
      </c>
      <c r="N28">
        <v>0.16300000000000001</v>
      </c>
      <c r="O28" s="1">
        <v>43921</v>
      </c>
      <c r="P28">
        <f t="shared" si="2"/>
        <v>-14.872854252209208</v>
      </c>
      <c r="Q28">
        <f t="shared" si="3"/>
        <v>-14.27889524712268</v>
      </c>
    </row>
    <row r="29" spans="1:31" x14ac:dyDescent="0.35">
      <c r="A29" s="1">
        <v>43951</v>
      </c>
      <c r="B29">
        <v>5901.21</v>
      </c>
      <c r="C29" s="3">
        <f t="shared" si="0"/>
        <v>3.9622677611652923</v>
      </c>
      <c r="E29" s="1">
        <v>43951</v>
      </c>
      <c r="F29">
        <v>0.11700000000000001</v>
      </c>
      <c r="H29">
        <v>410</v>
      </c>
      <c r="I29" s="3">
        <f t="shared" si="1"/>
        <v>-10.249054757792704</v>
      </c>
      <c r="K29" s="1">
        <v>43951</v>
      </c>
      <c r="L29">
        <v>3.9622677611652923</v>
      </c>
      <c r="M29">
        <v>-10.249054757792704</v>
      </c>
      <c r="N29">
        <v>0.11700000000000001</v>
      </c>
      <c r="O29" s="1">
        <v>43951</v>
      </c>
      <c r="P29">
        <f t="shared" si="2"/>
        <v>3.9525177611652924</v>
      </c>
      <c r="Q29">
        <f t="shared" si="3"/>
        <v>-10.258804757792705</v>
      </c>
    </row>
    <row r="30" spans="1:31" ht="18.5" x14ac:dyDescent="0.45">
      <c r="A30" s="1">
        <v>43980</v>
      </c>
      <c r="B30">
        <v>6076.6</v>
      </c>
      <c r="C30" s="3">
        <f t="shared" si="0"/>
        <v>2.9287914404802802</v>
      </c>
      <c r="E30" s="1">
        <v>43980</v>
      </c>
      <c r="F30">
        <v>6.3E-2</v>
      </c>
      <c r="H30">
        <v>370.1</v>
      </c>
      <c r="I30" s="3">
        <f t="shared" si="1"/>
        <v>-10.238392030624317</v>
      </c>
      <c r="K30" s="1">
        <v>43980</v>
      </c>
      <c r="L30">
        <v>2.9287914404802802</v>
      </c>
      <c r="M30">
        <v>-10.238392030624317</v>
      </c>
      <c r="N30">
        <v>6.3E-2</v>
      </c>
      <c r="O30" s="1">
        <v>43980</v>
      </c>
      <c r="P30">
        <f t="shared" si="2"/>
        <v>2.92354144048028</v>
      </c>
      <c r="Q30">
        <f t="shared" si="3"/>
        <v>-10.243642030624317</v>
      </c>
      <c r="S30" s="46" t="s">
        <v>45</v>
      </c>
    </row>
    <row r="31" spans="1:31" ht="15" thickBot="1" x14ac:dyDescent="0.4">
      <c r="A31" s="1">
        <v>44012</v>
      </c>
      <c r="B31">
        <v>6169.74</v>
      </c>
      <c r="C31" s="3">
        <f t="shared" si="0"/>
        <v>1.521136861005318</v>
      </c>
      <c r="E31" s="1">
        <v>44012</v>
      </c>
      <c r="F31">
        <v>1.2E-2</v>
      </c>
      <c r="H31">
        <v>378.6</v>
      </c>
      <c r="I31" s="3">
        <f t="shared" si="1"/>
        <v>2.2706999383112092</v>
      </c>
      <c r="K31" s="1">
        <v>44012</v>
      </c>
      <c r="L31">
        <v>1.521136861005318</v>
      </c>
      <c r="M31">
        <v>2.2706999383112092</v>
      </c>
      <c r="N31">
        <v>1.2E-2</v>
      </c>
      <c r="O31" s="1">
        <v>44012</v>
      </c>
      <c r="P31">
        <f t="shared" si="2"/>
        <v>1.5201368610053181</v>
      </c>
      <c r="Q31">
        <f t="shared" si="3"/>
        <v>2.2696999383112093</v>
      </c>
    </row>
    <row r="32" spans="1:31" x14ac:dyDescent="0.35">
      <c r="A32" s="1">
        <v>44043</v>
      </c>
      <c r="B32">
        <v>5897.76</v>
      </c>
      <c r="C32" s="3">
        <f t="shared" si="0"/>
        <v>-4.5084079840057143</v>
      </c>
      <c r="E32" s="1">
        <v>44043</v>
      </c>
      <c r="F32">
        <v>2.9000000000000001E-2</v>
      </c>
      <c r="H32">
        <v>342.2</v>
      </c>
      <c r="I32" s="3">
        <f t="shared" si="1"/>
        <v>-10.108487731712946</v>
      </c>
      <c r="K32" s="1">
        <v>44043</v>
      </c>
      <c r="L32">
        <v>-4.5084079840057143</v>
      </c>
      <c r="M32">
        <v>-10.108487731712946</v>
      </c>
      <c r="N32">
        <v>2.9000000000000001E-2</v>
      </c>
      <c r="O32" s="1">
        <v>44043</v>
      </c>
      <c r="P32">
        <f t="shared" si="2"/>
        <v>-4.5108246506723813</v>
      </c>
      <c r="Q32">
        <f t="shared" si="3"/>
        <v>-10.110904398379613</v>
      </c>
      <c r="S32" s="8" t="s">
        <v>46</v>
      </c>
      <c r="T32" s="8"/>
    </row>
    <row r="33" spans="1:32" x14ac:dyDescent="0.35">
      <c r="A33" s="1">
        <v>44074</v>
      </c>
      <c r="B33">
        <v>5963.57</v>
      </c>
      <c r="C33" s="3">
        <f t="shared" si="0"/>
        <v>1.1096677235741355</v>
      </c>
      <c r="E33" s="1">
        <v>44074</v>
      </c>
      <c r="F33">
        <v>-6.2E-2</v>
      </c>
      <c r="H33">
        <v>330.15</v>
      </c>
      <c r="I33" s="3">
        <f t="shared" si="1"/>
        <v>-3.5848264817512727</v>
      </c>
      <c r="K33" s="1">
        <v>44074</v>
      </c>
      <c r="L33">
        <v>1.1096677235741355</v>
      </c>
      <c r="M33">
        <v>-3.5848264817512727</v>
      </c>
      <c r="N33">
        <v>-6.2E-2</v>
      </c>
      <c r="O33" s="1">
        <v>44074</v>
      </c>
      <c r="P33">
        <f t="shared" si="2"/>
        <v>1.1148343902408022</v>
      </c>
      <c r="Q33">
        <f t="shared" si="3"/>
        <v>-3.579659815084606</v>
      </c>
      <c r="S33" t="s">
        <v>47</v>
      </c>
      <c r="T33">
        <v>0.58642132649603917</v>
      </c>
    </row>
    <row r="34" spans="1:32" x14ac:dyDescent="0.35">
      <c r="A34" s="1">
        <v>44104</v>
      </c>
      <c r="B34">
        <v>5866.1</v>
      </c>
      <c r="C34" s="3">
        <f t="shared" si="0"/>
        <v>-1.6479277239271828</v>
      </c>
      <c r="E34" s="1">
        <v>44104</v>
      </c>
      <c r="F34">
        <v>0.01</v>
      </c>
      <c r="H34">
        <v>301.5</v>
      </c>
      <c r="I34" s="3">
        <f t="shared" si="1"/>
        <v>-9.077708047334017</v>
      </c>
      <c r="K34" s="1">
        <v>44104</v>
      </c>
      <c r="L34">
        <v>-1.6479277239271828</v>
      </c>
      <c r="M34">
        <v>-9.077708047334017</v>
      </c>
      <c r="N34">
        <v>0.01</v>
      </c>
      <c r="O34" s="1">
        <v>44104</v>
      </c>
      <c r="P34">
        <f t="shared" si="2"/>
        <v>-1.648761057260516</v>
      </c>
      <c r="Q34">
        <f t="shared" si="3"/>
        <v>-9.0785413806673496</v>
      </c>
      <c r="S34" s="3" t="s">
        <v>48</v>
      </c>
      <c r="T34" s="25">
        <v>0.34388997216937423</v>
      </c>
      <c r="U34" s="25">
        <f>T34*100</f>
        <v>34.388997216937426</v>
      </c>
      <c r="V34" s="47" t="s">
        <v>75</v>
      </c>
      <c r="W34" s="3" t="s">
        <v>95</v>
      </c>
    </row>
    <row r="35" spans="1:32" x14ac:dyDescent="0.35">
      <c r="A35" s="1">
        <v>44134</v>
      </c>
      <c r="B35">
        <v>5577.27</v>
      </c>
      <c r="C35" s="3">
        <f t="shared" ref="C35:C66" si="4">LN(B35/B34)*100</f>
        <v>-5.0490608440827884</v>
      </c>
      <c r="E35" s="1">
        <v>44134</v>
      </c>
      <c r="F35">
        <v>-4.1000000000000002E-2</v>
      </c>
      <c r="H35">
        <v>324.55</v>
      </c>
      <c r="I35" s="3">
        <f t="shared" ref="I35:I66" si="5">LN(H35/H34)*100</f>
        <v>7.3669591312237577</v>
      </c>
      <c r="K35" s="1">
        <v>44134</v>
      </c>
      <c r="L35">
        <v>-5.0490608440827884</v>
      </c>
      <c r="M35">
        <v>7.3669591312237577</v>
      </c>
      <c r="N35">
        <v>-4.1000000000000002E-2</v>
      </c>
      <c r="O35" s="1">
        <v>44134</v>
      </c>
      <c r="P35">
        <f t="shared" ref="P35:P66" si="6">L35-N35/12</f>
        <v>-5.045644177416122</v>
      </c>
      <c r="Q35">
        <f t="shared" ref="Q35:Q66" si="7">M35-N35/12</f>
        <v>7.3703757978904241</v>
      </c>
      <c r="S35" t="s">
        <v>49</v>
      </c>
      <c r="T35">
        <v>0.33438113118632201</v>
      </c>
    </row>
    <row r="36" spans="1:32" x14ac:dyDescent="0.35">
      <c r="A36" s="1">
        <v>44165</v>
      </c>
      <c r="B36">
        <v>6266.19</v>
      </c>
      <c r="C36" s="3">
        <f t="shared" si="4"/>
        <v>11.646910508413129</v>
      </c>
      <c r="E36" s="1">
        <v>44165</v>
      </c>
      <c r="F36">
        <v>-0.109</v>
      </c>
      <c r="H36">
        <v>388.25</v>
      </c>
      <c r="I36" s="3">
        <f t="shared" si="5"/>
        <v>17.920985454931891</v>
      </c>
      <c r="K36" s="1">
        <v>44165</v>
      </c>
      <c r="L36">
        <v>11.646910508413129</v>
      </c>
      <c r="M36">
        <v>17.920985454931891</v>
      </c>
      <c r="N36">
        <v>-0.109</v>
      </c>
      <c r="O36" s="1">
        <v>44165</v>
      </c>
      <c r="P36">
        <f t="shared" si="6"/>
        <v>11.655993841746461</v>
      </c>
      <c r="Q36">
        <f t="shared" si="7"/>
        <v>17.930068788265224</v>
      </c>
      <c r="S36" t="s">
        <v>5</v>
      </c>
      <c r="T36">
        <v>5.8886835096082981</v>
      </c>
    </row>
    <row r="37" spans="1:32" ht="15" thickBot="1" x14ac:dyDescent="0.4">
      <c r="A37" s="1">
        <v>44196</v>
      </c>
      <c r="B37">
        <v>6460.52</v>
      </c>
      <c r="C37" s="3">
        <f t="shared" si="4"/>
        <v>3.0541295465963745</v>
      </c>
      <c r="E37" s="1">
        <v>44196</v>
      </c>
      <c r="F37">
        <v>-6.0999999999999999E-2</v>
      </c>
      <c r="H37">
        <v>378.85</v>
      </c>
      <c r="I37" s="3">
        <f t="shared" si="5"/>
        <v>-2.4509113651413967</v>
      </c>
      <c r="K37" s="1">
        <v>44196</v>
      </c>
      <c r="L37">
        <v>3.0541295465963745</v>
      </c>
      <c r="M37">
        <v>-2.4509113651413967</v>
      </c>
      <c r="N37">
        <v>-6.0999999999999999E-2</v>
      </c>
      <c r="O37" s="1">
        <v>44196</v>
      </c>
      <c r="P37">
        <f t="shared" si="6"/>
        <v>3.0592128799297078</v>
      </c>
      <c r="Q37">
        <f t="shared" si="7"/>
        <v>-2.4458280318080634</v>
      </c>
      <c r="S37" s="20" t="s">
        <v>50</v>
      </c>
      <c r="T37" s="20">
        <v>71</v>
      </c>
    </row>
    <row r="38" spans="1:32" x14ac:dyDescent="0.35">
      <c r="A38" s="1">
        <v>44225</v>
      </c>
      <c r="B38">
        <v>6407.46</v>
      </c>
      <c r="C38" s="3">
        <f t="shared" si="4"/>
        <v>-0.82468733587211496</v>
      </c>
      <c r="E38" s="1">
        <v>44225</v>
      </c>
      <c r="F38">
        <v>-2.4E-2</v>
      </c>
      <c r="H38">
        <v>382.75</v>
      </c>
      <c r="I38" s="3">
        <f t="shared" si="5"/>
        <v>1.0241686160410699</v>
      </c>
      <c r="K38" s="1">
        <v>44225</v>
      </c>
      <c r="L38">
        <v>-0.82468733587211496</v>
      </c>
      <c r="M38">
        <v>1.0241686160410699</v>
      </c>
      <c r="N38">
        <v>-2.4E-2</v>
      </c>
      <c r="O38" s="1">
        <v>44225</v>
      </c>
      <c r="P38">
        <f t="shared" si="6"/>
        <v>-0.82268733587211496</v>
      </c>
      <c r="Q38">
        <f t="shared" si="7"/>
        <v>1.0261686160410699</v>
      </c>
    </row>
    <row r="39" spans="1:32" ht="15" thickBot="1" x14ac:dyDescent="0.4">
      <c r="A39" s="1">
        <v>44253</v>
      </c>
      <c r="B39">
        <v>6483.43</v>
      </c>
      <c r="C39" s="3">
        <f t="shared" si="4"/>
        <v>1.1786754758650007</v>
      </c>
      <c r="E39" s="1">
        <v>44253</v>
      </c>
      <c r="F39">
        <v>-1.2999999999999999E-2</v>
      </c>
      <c r="H39">
        <v>426.2</v>
      </c>
      <c r="I39" s="3">
        <f t="shared" si="5"/>
        <v>10.752668512672358</v>
      </c>
      <c r="K39" s="1">
        <v>44253</v>
      </c>
      <c r="L39">
        <v>1.1786754758650007</v>
      </c>
      <c r="M39">
        <v>10.752668512672358</v>
      </c>
      <c r="N39">
        <v>-1.2999999999999999E-2</v>
      </c>
      <c r="O39" s="1">
        <v>44253</v>
      </c>
      <c r="P39">
        <f t="shared" si="6"/>
        <v>1.179758809198334</v>
      </c>
      <c r="Q39">
        <f t="shared" si="7"/>
        <v>10.753751846005692</v>
      </c>
      <c r="S39" t="s">
        <v>51</v>
      </c>
    </row>
    <row r="40" spans="1:32" x14ac:dyDescent="0.35">
      <c r="A40" s="1">
        <v>44286</v>
      </c>
      <c r="B40">
        <v>6713.63</v>
      </c>
      <c r="C40" s="3">
        <f t="shared" si="4"/>
        <v>3.4890097000371276</v>
      </c>
      <c r="E40" s="1">
        <v>44286</v>
      </c>
      <c r="F40">
        <v>-0.01</v>
      </c>
      <c r="H40">
        <v>423.2</v>
      </c>
      <c r="I40" s="3">
        <f t="shared" si="5"/>
        <v>-0.70638391204270989</v>
      </c>
      <c r="K40" s="1">
        <v>44286</v>
      </c>
      <c r="L40">
        <v>3.4890097000371276</v>
      </c>
      <c r="M40">
        <v>-0.70638391204270989</v>
      </c>
      <c r="N40">
        <v>-0.01</v>
      </c>
      <c r="O40" s="1">
        <v>44286</v>
      </c>
      <c r="P40">
        <f t="shared" si="6"/>
        <v>3.4898430333704611</v>
      </c>
      <c r="Q40">
        <f t="shared" si="7"/>
        <v>-0.70555057870937654</v>
      </c>
      <c r="S40" s="21"/>
      <c r="T40" s="21" t="s">
        <v>56</v>
      </c>
      <c r="U40" s="21" t="s">
        <v>57</v>
      </c>
      <c r="V40" s="21" t="s">
        <v>58</v>
      </c>
      <c r="W40" s="21" t="s">
        <v>59</v>
      </c>
      <c r="X40" s="21" t="s">
        <v>60</v>
      </c>
    </row>
    <row r="41" spans="1:32" x14ac:dyDescent="0.35">
      <c r="A41" s="1">
        <v>44316</v>
      </c>
      <c r="B41">
        <v>6969.81</v>
      </c>
      <c r="C41" s="3">
        <f t="shared" si="4"/>
        <v>3.7448176405248534</v>
      </c>
      <c r="E41" s="1">
        <v>44316</v>
      </c>
      <c r="F41">
        <v>0.04</v>
      </c>
      <c r="H41">
        <v>452.8</v>
      </c>
      <c r="I41" s="3">
        <f t="shared" si="5"/>
        <v>6.7605646344883557</v>
      </c>
      <c r="K41" s="1">
        <v>44316</v>
      </c>
      <c r="L41">
        <v>3.7448176405248534</v>
      </c>
      <c r="M41">
        <v>6.7605646344883557</v>
      </c>
      <c r="N41">
        <v>0.04</v>
      </c>
      <c r="O41" s="1">
        <v>44316</v>
      </c>
      <c r="P41">
        <f t="shared" si="6"/>
        <v>3.74148430719152</v>
      </c>
      <c r="Q41">
        <f t="shared" si="7"/>
        <v>6.7572313011550227</v>
      </c>
      <c r="S41" t="s">
        <v>52</v>
      </c>
      <c r="T41">
        <v>1</v>
      </c>
      <c r="U41">
        <v>1254.0889880016261</v>
      </c>
      <c r="V41">
        <v>1254.0889880016261</v>
      </c>
      <c r="W41">
        <v>36.165287944375521</v>
      </c>
      <c r="X41">
        <v>7.7167534838188107E-8</v>
      </c>
    </row>
    <row r="42" spans="1:32" x14ac:dyDescent="0.35">
      <c r="A42" s="1">
        <v>44347</v>
      </c>
      <c r="B42">
        <v>7022.61</v>
      </c>
      <c r="C42" s="3">
        <f t="shared" si="4"/>
        <v>0.75469790944087178</v>
      </c>
      <c r="E42" s="1">
        <v>44347</v>
      </c>
      <c r="F42">
        <v>2.9000000000000001E-2</v>
      </c>
      <c r="H42">
        <v>455.3</v>
      </c>
      <c r="I42" s="3">
        <f t="shared" si="5"/>
        <v>0.5506015451763262</v>
      </c>
      <c r="K42" s="1">
        <v>44347</v>
      </c>
      <c r="L42">
        <v>0.75469790944087178</v>
      </c>
      <c r="M42">
        <v>0.5506015451763262</v>
      </c>
      <c r="N42">
        <v>2.9000000000000001E-2</v>
      </c>
      <c r="O42" s="1">
        <v>44347</v>
      </c>
      <c r="P42">
        <f t="shared" si="6"/>
        <v>0.75228124277420516</v>
      </c>
      <c r="Q42">
        <f t="shared" si="7"/>
        <v>0.54818487850965958</v>
      </c>
      <c r="S42" t="s">
        <v>53</v>
      </c>
      <c r="T42">
        <v>69</v>
      </c>
      <c r="U42">
        <v>2392.6849498669567</v>
      </c>
      <c r="V42">
        <v>34.676593476332705</v>
      </c>
    </row>
    <row r="43" spans="1:32" ht="19" thickBot="1" x14ac:dyDescent="0.5">
      <c r="A43" s="1">
        <v>44377</v>
      </c>
      <c r="B43">
        <v>7037.47</v>
      </c>
      <c r="C43" s="3">
        <f t="shared" si="4"/>
        <v>0.21137867683528258</v>
      </c>
      <c r="E43" s="1">
        <v>44377</v>
      </c>
      <c r="F43">
        <v>2.5000000000000001E-2</v>
      </c>
      <c r="H43">
        <v>417.3</v>
      </c>
      <c r="I43" s="3">
        <f t="shared" si="5"/>
        <v>-8.715115474322948</v>
      </c>
      <c r="K43" s="1">
        <v>44377</v>
      </c>
      <c r="L43">
        <v>0.21137867683528258</v>
      </c>
      <c r="M43">
        <v>-8.715115474322948</v>
      </c>
      <c r="N43">
        <v>2.5000000000000001E-2</v>
      </c>
      <c r="O43" s="1">
        <v>44377</v>
      </c>
      <c r="P43">
        <f t="shared" si="6"/>
        <v>0.20929534350194925</v>
      </c>
      <c r="Q43">
        <f t="shared" si="7"/>
        <v>-8.7171988076562812</v>
      </c>
      <c r="S43" s="20" t="s">
        <v>54</v>
      </c>
      <c r="T43" s="20">
        <v>70</v>
      </c>
      <c r="U43" s="20">
        <v>3646.7739378685828</v>
      </c>
      <c r="V43" s="20"/>
      <c r="W43" s="20"/>
      <c r="X43" s="20"/>
      <c r="AC43" s="46" t="s">
        <v>124</v>
      </c>
      <c r="AE43" s="65" t="s">
        <v>125</v>
      </c>
      <c r="AF43" s="65" t="s">
        <v>126</v>
      </c>
    </row>
    <row r="44" spans="1:32" ht="21.5" thickBot="1" x14ac:dyDescent="0.55000000000000004">
      <c r="A44" s="1">
        <v>44407</v>
      </c>
      <c r="B44">
        <v>7032.3</v>
      </c>
      <c r="C44" s="3">
        <f t="shared" si="4"/>
        <v>-7.349089903657742E-2</v>
      </c>
      <c r="E44" s="1">
        <v>44407</v>
      </c>
      <c r="F44">
        <v>2.4E-2</v>
      </c>
      <c r="H44">
        <v>397.45</v>
      </c>
      <c r="I44" s="3">
        <f t="shared" si="5"/>
        <v>-4.8736247578385319</v>
      </c>
      <c r="K44" s="1">
        <v>44407</v>
      </c>
      <c r="L44">
        <v>-7.349089903657742E-2</v>
      </c>
      <c r="M44">
        <v>-4.8736247578385319</v>
      </c>
      <c r="N44">
        <v>2.4E-2</v>
      </c>
      <c r="O44" s="1">
        <v>44407</v>
      </c>
      <c r="P44">
        <f t="shared" si="6"/>
        <v>-7.5490899036577422E-2</v>
      </c>
      <c r="Q44">
        <f t="shared" si="7"/>
        <v>-4.8756247578385317</v>
      </c>
      <c r="AC44" s="29" t="s">
        <v>68</v>
      </c>
      <c r="AD44" s="62">
        <f>T51</f>
        <v>-0.2678387057807205</v>
      </c>
      <c r="AE44">
        <v>0.70276077245467605</v>
      </c>
      <c r="AF44" s="33">
        <v>-0.38318480123894799</v>
      </c>
    </row>
    <row r="45" spans="1:32" ht="21" x14ac:dyDescent="0.5">
      <c r="A45" s="1">
        <v>44439</v>
      </c>
      <c r="B45">
        <v>7119.7</v>
      </c>
      <c r="C45" s="3">
        <f t="shared" si="4"/>
        <v>1.2351768115812047</v>
      </c>
      <c r="E45" s="1">
        <v>44439</v>
      </c>
      <c r="F45">
        <v>6.0000000000000001E-3</v>
      </c>
      <c r="H45">
        <v>386.2</v>
      </c>
      <c r="I45" s="3">
        <f t="shared" si="5"/>
        <v>-2.8713770024707612</v>
      </c>
      <c r="K45" s="1">
        <v>44439</v>
      </c>
      <c r="L45">
        <v>1.2351768115812047</v>
      </c>
      <c r="M45">
        <v>-2.8713770024707612</v>
      </c>
      <c r="N45">
        <v>6.0000000000000001E-3</v>
      </c>
      <c r="O45" s="1">
        <v>44439</v>
      </c>
      <c r="P45">
        <f t="shared" si="6"/>
        <v>1.2346768115812048</v>
      </c>
      <c r="Q45">
        <f t="shared" si="7"/>
        <v>-2.8718770024707614</v>
      </c>
      <c r="S45" s="21"/>
      <c r="T45" s="21" t="s">
        <v>61</v>
      </c>
      <c r="U45" s="21" t="s">
        <v>5</v>
      </c>
      <c r="V45" s="21" t="s">
        <v>62</v>
      </c>
      <c r="W45" s="21" t="s">
        <v>63</v>
      </c>
      <c r="X45" s="21" t="s">
        <v>64</v>
      </c>
      <c r="Y45" s="21" t="s">
        <v>65</v>
      </c>
      <c r="Z45" s="21" t="s">
        <v>66</v>
      </c>
      <c r="AA45" s="21" t="s">
        <v>67</v>
      </c>
      <c r="AC45" s="29" t="s">
        <v>69</v>
      </c>
      <c r="AD45" s="62">
        <f>T52</f>
        <v>1.0592385909568407</v>
      </c>
      <c r="AE45" s="63">
        <v>7.7167534838185288E-8</v>
      </c>
      <c r="AF45" s="64">
        <v>6.0137582213101659</v>
      </c>
    </row>
    <row r="46" spans="1:32" ht="21" x14ac:dyDescent="0.5">
      <c r="A46" s="1">
        <v>44469</v>
      </c>
      <c r="B46">
        <v>7086.42</v>
      </c>
      <c r="C46" s="3">
        <f t="shared" si="4"/>
        <v>-0.46853132143941206</v>
      </c>
      <c r="E46" s="1">
        <v>44469</v>
      </c>
      <c r="F46">
        <v>1.6E-2</v>
      </c>
      <c r="H46">
        <v>390.05</v>
      </c>
      <c r="I46" s="3">
        <f t="shared" si="5"/>
        <v>0.99195660399081353</v>
      </c>
      <c r="K46" s="1">
        <v>44469</v>
      </c>
      <c r="L46">
        <v>-0.46853132143941206</v>
      </c>
      <c r="M46">
        <v>0.99195660399081353</v>
      </c>
      <c r="N46">
        <v>1.6E-2</v>
      </c>
      <c r="O46" s="1">
        <v>44469</v>
      </c>
      <c r="P46">
        <f t="shared" si="6"/>
        <v>-0.46986465477274542</v>
      </c>
      <c r="Q46">
        <f t="shared" si="7"/>
        <v>0.99062327065748024</v>
      </c>
      <c r="S46" t="s">
        <v>55</v>
      </c>
      <c r="T46">
        <v>-0.2678387057807205</v>
      </c>
      <c r="U46">
        <v>0.69898050474528239</v>
      </c>
      <c r="V46" s="33">
        <v>-0.38318480123894788</v>
      </c>
      <c r="W46">
        <v>0.70276077245467561</v>
      </c>
      <c r="X46">
        <v>-1.662266658971663</v>
      </c>
      <c r="Y46">
        <v>1.1265892474102219</v>
      </c>
      <c r="Z46">
        <v>-1.433205948059858</v>
      </c>
      <c r="AA46">
        <v>0.89752853649841691</v>
      </c>
      <c r="AC46" s="29"/>
      <c r="AD46" s="62">
        <f>U34</f>
        <v>34.388997216937426</v>
      </c>
    </row>
    <row r="47" spans="1:32" ht="15" thickBot="1" x14ac:dyDescent="0.4">
      <c r="A47" s="1">
        <v>44498</v>
      </c>
      <c r="B47">
        <v>7237.57</v>
      </c>
      <c r="C47" s="3">
        <f t="shared" si="4"/>
        <v>2.1105238210022792</v>
      </c>
      <c r="E47" s="1">
        <v>44498</v>
      </c>
      <c r="F47">
        <v>4.2999999999999997E-2</v>
      </c>
      <c r="H47">
        <v>441.5</v>
      </c>
      <c r="I47" s="3">
        <f t="shared" si="5"/>
        <v>12.390308400969261</v>
      </c>
      <c r="K47" s="1">
        <v>44498</v>
      </c>
      <c r="L47">
        <v>2.1105238210022792</v>
      </c>
      <c r="M47">
        <v>12.390308400969261</v>
      </c>
      <c r="N47">
        <v>4.2999999999999997E-2</v>
      </c>
      <c r="O47" s="1">
        <v>44498</v>
      </c>
      <c r="P47">
        <f t="shared" si="6"/>
        <v>2.1069404876689459</v>
      </c>
      <c r="Q47">
        <f t="shared" si="7"/>
        <v>12.386725067635927</v>
      </c>
      <c r="S47" s="20" t="s">
        <v>43</v>
      </c>
      <c r="T47" s="26">
        <v>1.0592385909568407</v>
      </c>
      <c r="U47" s="26">
        <v>0.17613587909193887</v>
      </c>
      <c r="V47" s="45">
        <v>6.0137582213101659</v>
      </c>
      <c r="W47" s="44">
        <v>7.7167534838185288E-8</v>
      </c>
      <c r="X47" s="36">
        <v>0.7078571265264948</v>
      </c>
      <c r="Y47" s="36">
        <v>1.4106200553871866</v>
      </c>
      <c r="Z47" s="31">
        <v>0.76557806353113678</v>
      </c>
      <c r="AA47" s="31">
        <v>1.3528991183825445</v>
      </c>
    </row>
    <row r="48" spans="1:32" x14ac:dyDescent="0.35">
      <c r="A48" s="1">
        <v>44530</v>
      </c>
      <c r="B48">
        <v>7059.45</v>
      </c>
      <c r="C48" s="3">
        <f t="shared" si="4"/>
        <v>-2.4918369912573781</v>
      </c>
      <c r="E48" s="1">
        <v>44530</v>
      </c>
      <c r="F48">
        <v>-9.4E-2</v>
      </c>
      <c r="H48">
        <v>419.35</v>
      </c>
      <c r="I48" s="3">
        <f t="shared" si="5"/>
        <v>-5.1472126613594158</v>
      </c>
      <c r="K48" s="1">
        <v>44530</v>
      </c>
      <c r="L48">
        <v>-2.4918369912573781</v>
      </c>
      <c r="M48">
        <v>-5.1472126613594158</v>
      </c>
      <c r="N48">
        <v>-9.4E-2</v>
      </c>
      <c r="O48" s="1">
        <v>44530</v>
      </c>
      <c r="P48">
        <f t="shared" si="6"/>
        <v>-2.484003657924045</v>
      </c>
      <c r="Q48">
        <f t="shared" si="7"/>
        <v>-5.1393793280260827</v>
      </c>
      <c r="V48" s="3" t="s">
        <v>94</v>
      </c>
      <c r="AE48" s="25" t="s">
        <v>128</v>
      </c>
    </row>
    <row r="49" spans="1:33" x14ac:dyDescent="0.35">
      <c r="A49" s="1">
        <v>44561</v>
      </c>
      <c r="B49">
        <v>7384.54</v>
      </c>
      <c r="C49" s="3">
        <f t="shared" si="4"/>
        <v>4.5021480833079064</v>
      </c>
      <c r="E49" s="1">
        <v>44561</v>
      </c>
      <c r="F49">
        <v>-4.8000000000000001E-2</v>
      </c>
      <c r="H49">
        <v>448.65</v>
      </c>
      <c r="I49" s="3">
        <f t="shared" si="5"/>
        <v>6.7537180313646177</v>
      </c>
      <c r="K49" s="1">
        <v>44561</v>
      </c>
      <c r="L49">
        <v>4.5021480833079064</v>
      </c>
      <c r="M49">
        <v>6.7537180313646177</v>
      </c>
      <c r="N49">
        <v>-4.8000000000000001E-2</v>
      </c>
      <c r="O49" s="1">
        <v>44561</v>
      </c>
      <c r="P49">
        <f t="shared" si="6"/>
        <v>4.5061480833079059</v>
      </c>
      <c r="Q49">
        <f t="shared" si="7"/>
        <v>6.7577180313646172</v>
      </c>
      <c r="V49" t="s">
        <v>93</v>
      </c>
    </row>
    <row r="50" spans="1:33" ht="18.5" x14ac:dyDescent="0.45">
      <c r="A50" s="1">
        <v>44592</v>
      </c>
      <c r="B50">
        <v>7464.37</v>
      </c>
      <c r="C50" s="3">
        <f t="shared" si="4"/>
        <v>1.075240797102226</v>
      </c>
      <c r="E50" s="1">
        <v>44592</v>
      </c>
      <c r="F50">
        <v>0.34899999999999998</v>
      </c>
      <c r="H50">
        <v>527.6</v>
      </c>
      <c r="I50" s="3">
        <f t="shared" si="5"/>
        <v>16.209534709909288</v>
      </c>
      <c r="K50" s="1">
        <v>44592</v>
      </c>
      <c r="L50">
        <v>1.075240797102226</v>
      </c>
      <c r="M50">
        <v>16.209534709909288</v>
      </c>
      <c r="N50">
        <v>0.34899999999999998</v>
      </c>
      <c r="O50" s="1">
        <v>44592</v>
      </c>
      <c r="P50">
        <f t="shared" si="6"/>
        <v>1.0461574637688926</v>
      </c>
      <c r="Q50">
        <f t="shared" si="7"/>
        <v>16.180451376575956</v>
      </c>
      <c r="S50" s="27" t="s">
        <v>70</v>
      </c>
      <c r="T50" t="s">
        <v>71</v>
      </c>
    </row>
    <row r="51" spans="1:33" ht="21" x14ac:dyDescent="0.5">
      <c r="A51" s="1">
        <v>44620</v>
      </c>
      <c r="B51">
        <v>7458.25</v>
      </c>
      <c r="C51" s="3">
        <f t="shared" si="4"/>
        <v>-8.202313458517517E-2</v>
      </c>
      <c r="E51" s="1">
        <v>44620</v>
      </c>
      <c r="F51">
        <v>0.58899999999999997</v>
      </c>
      <c r="H51">
        <v>514.6</v>
      </c>
      <c r="I51" s="3">
        <f t="shared" si="5"/>
        <v>-2.4948520995515766</v>
      </c>
      <c r="K51" s="1">
        <v>44620</v>
      </c>
      <c r="L51">
        <v>-8.202313458517517E-2</v>
      </c>
      <c r="M51">
        <v>-2.4948520995515766</v>
      </c>
      <c r="N51">
        <v>0.58899999999999997</v>
      </c>
      <c r="O51" s="1">
        <v>44620</v>
      </c>
      <c r="P51">
        <f t="shared" si="6"/>
        <v>-0.1311064679185085</v>
      </c>
      <c r="Q51">
        <f t="shared" si="7"/>
        <v>-2.54393543288491</v>
      </c>
      <c r="S51" s="29" t="s">
        <v>68</v>
      </c>
      <c r="T51" s="28">
        <f>T46</f>
        <v>-0.2678387057807205</v>
      </c>
      <c r="U51" s="3" t="s">
        <v>75</v>
      </c>
      <c r="AD51" s="41"/>
    </row>
    <row r="52" spans="1:33" ht="21" x14ac:dyDescent="0.5">
      <c r="A52" s="1">
        <v>44651</v>
      </c>
      <c r="B52">
        <v>7515.68</v>
      </c>
      <c r="C52" s="3">
        <f t="shared" si="4"/>
        <v>0.76707025605989765</v>
      </c>
      <c r="E52" s="1">
        <v>44651</v>
      </c>
      <c r="F52">
        <v>0.55700000000000005</v>
      </c>
      <c r="H52">
        <v>525.4</v>
      </c>
      <c r="I52" s="3">
        <f t="shared" si="5"/>
        <v>2.0769977403795612</v>
      </c>
      <c r="K52" s="1">
        <v>44651</v>
      </c>
      <c r="L52">
        <v>0.76707025605989765</v>
      </c>
      <c r="M52">
        <v>2.0769977403795612</v>
      </c>
      <c r="N52">
        <v>0.55700000000000005</v>
      </c>
      <c r="O52" s="1">
        <v>44651</v>
      </c>
      <c r="P52">
        <f t="shared" si="6"/>
        <v>0.72065358939323099</v>
      </c>
      <c r="Q52">
        <f t="shared" si="7"/>
        <v>2.0305810737128946</v>
      </c>
      <c r="S52" s="29" t="s">
        <v>69</v>
      </c>
      <c r="T52" s="28">
        <f>T47</f>
        <v>1.0592385909568407</v>
      </c>
      <c r="U52" s="3" t="s">
        <v>75</v>
      </c>
      <c r="AD52" s="41"/>
    </row>
    <row r="53" spans="1:33" ht="18.5" x14ac:dyDescent="0.45">
      <c r="A53" s="1">
        <v>44680</v>
      </c>
      <c r="B53">
        <v>7544.55</v>
      </c>
      <c r="C53" s="3">
        <f t="shared" si="4"/>
        <v>0.38339434874010536</v>
      </c>
      <c r="E53" s="1">
        <v>44680</v>
      </c>
      <c r="F53">
        <v>0.91500000000000004</v>
      </c>
      <c r="H53">
        <v>501.3</v>
      </c>
      <c r="I53" s="3">
        <f t="shared" si="5"/>
        <v>-4.6955152981981652</v>
      </c>
      <c r="K53" s="1">
        <v>44680</v>
      </c>
      <c r="L53">
        <v>0.38339434874010536</v>
      </c>
      <c r="M53">
        <v>-4.6955152981981652</v>
      </c>
      <c r="N53">
        <v>0.91500000000000004</v>
      </c>
      <c r="O53" s="1">
        <v>44680</v>
      </c>
      <c r="P53">
        <f t="shared" si="6"/>
        <v>0.30714434874010538</v>
      </c>
      <c r="Q53">
        <f t="shared" si="7"/>
        <v>-4.7717652981981651</v>
      </c>
      <c r="S53" s="27" t="s">
        <v>72</v>
      </c>
      <c r="T53" t="s">
        <v>73</v>
      </c>
      <c r="AD53" s="41"/>
      <c r="AG53" t="s">
        <v>127</v>
      </c>
    </row>
    <row r="54" spans="1:33" ht="16" x14ac:dyDescent="0.4">
      <c r="A54" s="1">
        <v>44712</v>
      </c>
      <c r="B54">
        <v>7607.66</v>
      </c>
      <c r="C54" s="3">
        <f t="shared" si="4"/>
        <v>0.83301861502287133</v>
      </c>
      <c r="E54" s="1">
        <v>44712</v>
      </c>
      <c r="F54">
        <v>0.878</v>
      </c>
      <c r="H54">
        <v>533</v>
      </c>
      <c r="I54" s="3">
        <f t="shared" si="5"/>
        <v>6.1316699896386693</v>
      </c>
      <c r="K54" s="1">
        <v>44712</v>
      </c>
      <c r="L54">
        <v>0.83301861502287133</v>
      </c>
      <c r="M54">
        <v>6.1316699896386693</v>
      </c>
      <c r="N54">
        <v>0.878</v>
      </c>
      <c r="O54" s="1">
        <v>44712</v>
      </c>
      <c r="P54">
        <f t="shared" si="6"/>
        <v>0.75985194835620462</v>
      </c>
      <c r="Q54">
        <f t="shared" si="7"/>
        <v>6.0585033229720029</v>
      </c>
      <c r="U54" s="30" t="s">
        <v>74</v>
      </c>
      <c r="AD54" s="41"/>
    </row>
    <row r="55" spans="1:33" x14ac:dyDescent="0.35">
      <c r="A55" s="1">
        <v>44742</v>
      </c>
      <c r="B55">
        <v>7169.28</v>
      </c>
      <c r="C55" s="3">
        <f t="shared" si="4"/>
        <v>-5.9350403285038968</v>
      </c>
      <c r="E55" s="1">
        <v>44742</v>
      </c>
      <c r="F55">
        <v>1.1890000000000001</v>
      </c>
      <c r="H55">
        <v>535.6</v>
      </c>
      <c r="I55" s="3">
        <f t="shared" si="5"/>
        <v>0.48661896511729064</v>
      </c>
      <c r="K55" s="1">
        <v>44742</v>
      </c>
      <c r="L55">
        <v>-5.9350403285038968</v>
      </c>
      <c r="M55">
        <v>0.48661896511729064</v>
      </c>
      <c r="N55">
        <v>1.1890000000000001</v>
      </c>
      <c r="O55" s="1">
        <v>44742</v>
      </c>
      <c r="P55">
        <f t="shared" si="6"/>
        <v>-6.0341236618372305</v>
      </c>
      <c r="Q55">
        <f t="shared" si="7"/>
        <v>0.38753563178395728</v>
      </c>
    </row>
    <row r="56" spans="1:33" x14ac:dyDescent="0.35">
      <c r="A56" s="1">
        <v>44771</v>
      </c>
      <c r="B56">
        <v>7423.43</v>
      </c>
      <c r="C56" s="3">
        <f t="shared" si="4"/>
        <v>3.4835983359854223</v>
      </c>
      <c r="E56" s="1">
        <v>44771</v>
      </c>
      <c r="F56">
        <v>1.7230000000000001</v>
      </c>
      <c r="H56">
        <v>513.70000000000005</v>
      </c>
      <c r="I56" s="3">
        <f t="shared" si="5"/>
        <v>-4.174817634379524</v>
      </c>
      <c r="K56" s="1">
        <v>44771</v>
      </c>
      <c r="L56">
        <v>3.4835983359854223</v>
      </c>
      <c r="M56">
        <v>-4.174817634379524</v>
      </c>
      <c r="N56">
        <v>1.7230000000000001</v>
      </c>
      <c r="O56" s="1">
        <v>44771</v>
      </c>
      <c r="P56">
        <f t="shared" si="6"/>
        <v>3.3400150026520889</v>
      </c>
      <c r="Q56">
        <f t="shared" si="7"/>
        <v>-4.318400967712857</v>
      </c>
      <c r="S56" s="30"/>
    </row>
    <row r="57" spans="1:33" ht="21" x14ac:dyDescent="0.5">
      <c r="A57" s="1">
        <v>44804</v>
      </c>
      <c r="B57">
        <v>7284.15</v>
      </c>
      <c r="C57" s="3">
        <f t="shared" si="4"/>
        <v>-1.89404597850235</v>
      </c>
      <c r="E57" s="1">
        <v>44804</v>
      </c>
      <c r="F57">
        <v>2.258</v>
      </c>
      <c r="H57">
        <v>528.79999999999995</v>
      </c>
      <c r="I57" s="3">
        <f t="shared" si="5"/>
        <v>2.8970851064254202</v>
      </c>
      <c r="K57" s="1">
        <v>44804</v>
      </c>
      <c r="L57">
        <v>-1.89404597850235</v>
      </c>
      <c r="M57">
        <v>2.8970851064254202</v>
      </c>
      <c r="N57">
        <v>2.258</v>
      </c>
      <c r="O57" s="1">
        <v>44804</v>
      </c>
      <c r="P57">
        <f t="shared" si="6"/>
        <v>-2.0822126451690166</v>
      </c>
      <c r="Q57">
        <f t="shared" si="7"/>
        <v>2.7089184397587536</v>
      </c>
      <c r="R57" s="88" t="s">
        <v>129</v>
      </c>
      <c r="S57" s="88"/>
      <c r="T57" s="88"/>
      <c r="U57" s="88"/>
      <c r="V57" s="88"/>
      <c r="W57" s="88"/>
    </row>
    <row r="58" spans="1:33" ht="15" customHeight="1" x14ac:dyDescent="0.35">
      <c r="A58" s="1">
        <v>44834</v>
      </c>
      <c r="B58">
        <v>6893.81</v>
      </c>
      <c r="C58" s="3">
        <f t="shared" si="4"/>
        <v>-5.5076847216440257</v>
      </c>
      <c r="E58" s="1">
        <v>44834</v>
      </c>
      <c r="F58">
        <v>2.4809999999999999</v>
      </c>
      <c r="H58">
        <v>467.3</v>
      </c>
      <c r="I58" s="3">
        <f t="shared" si="5"/>
        <v>-12.363883883109594</v>
      </c>
      <c r="K58" s="1">
        <v>44834</v>
      </c>
      <c r="L58">
        <v>-5.5076847216440257</v>
      </c>
      <c r="M58">
        <v>-12.363883883109594</v>
      </c>
      <c r="N58">
        <v>2.4809999999999999</v>
      </c>
      <c r="O58" s="1">
        <v>44834</v>
      </c>
      <c r="P58">
        <f t="shared" si="6"/>
        <v>-5.7144347216440252</v>
      </c>
      <c r="Q58">
        <f t="shared" si="7"/>
        <v>-12.570633883109593</v>
      </c>
    </row>
    <row r="59" spans="1:33" x14ac:dyDescent="0.35">
      <c r="A59" s="1">
        <v>44865</v>
      </c>
      <c r="B59">
        <v>7094.53</v>
      </c>
      <c r="C59" s="3">
        <f t="shared" si="4"/>
        <v>2.8700157066489118</v>
      </c>
      <c r="E59" s="1">
        <v>44865</v>
      </c>
      <c r="F59">
        <v>2.6779999999999999</v>
      </c>
      <c r="H59">
        <v>447.3</v>
      </c>
      <c r="I59" s="3">
        <f t="shared" si="5"/>
        <v>-4.3741939267578056</v>
      </c>
      <c r="K59" s="1">
        <v>44865</v>
      </c>
      <c r="L59">
        <v>2.8700157066489118</v>
      </c>
      <c r="M59">
        <v>-4.3741939267578056</v>
      </c>
      <c r="N59">
        <v>2.6779999999999999</v>
      </c>
      <c r="O59" s="1">
        <v>44865</v>
      </c>
      <c r="P59">
        <f t="shared" si="6"/>
        <v>2.6468490399822451</v>
      </c>
      <c r="Q59">
        <f t="shared" si="7"/>
        <v>-4.5973605934244723</v>
      </c>
    </row>
    <row r="60" spans="1:33" ht="18.5" x14ac:dyDescent="0.45">
      <c r="A60" s="1">
        <v>44895</v>
      </c>
      <c r="B60">
        <v>7573.05</v>
      </c>
      <c r="C60" s="3">
        <f t="shared" si="4"/>
        <v>6.5271827929064097</v>
      </c>
      <c r="E60" s="1">
        <v>44895</v>
      </c>
      <c r="F60">
        <v>2.9740000000000002</v>
      </c>
      <c r="H60">
        <v>509.7</v>
      </c>
      <c r="I60" s="3">
        <f t="shared" si="5"/>
        <v>13.059280690719358</v>
      </c>
      <c r="K60" s="1">
        <v>44895</v>
      </c>
      <c r="L60">
        <v>6.5271827929064097</v>
      </c>
      <c r="M60">
        <v>13.059280690719358</v>
      </c>
      <c r="N60">
        <v>2.9740000000000002</v>
      </c>
      <c r="O60" s="1">
        <v>44895</v>
      </c>
      <c r="P60">
        <f t="shared" si="6"/>
        <v>6.2793494595730763</v>
      </c>
      <c r="Q60">
        <f t="shared" si="7"/>
        <v>12.811447357386026</v>
      </c>
      <c r="S60" s="35" t="s">
        <v>77</v>
      </c>
      <c r="V60" s="32" t="s">
        <v>76</v>
      </c>
    </row>
    <row r="61" spans="1:33" ht="15" thickBot="1" x14ac:dyDescent="0.4">
      <c r="A61" s="1">
        <v>44925</v>
      </c>
      <c r="B61">
        <v>7451.74</v>
      </c>
      <c r="C61" s="3">
        <f t="shared" si="4"/>
        <v>-1.6148330344917778</v>
      </c>
      <c r="E61" s="1">
        <v>44925</v>
      </c>
      <c r="F61">
        <v>3.4089999999999998</v>
      </c>
      <c r="H61">
        <v>515.70000000000005</v>
      </c>
      <c r="I61" s="3">
        <f t="shared" si="5"/>
        <v>1.1702883710917293</v>
      </c>
      <c r="K61" s="1">
        <v>44925</v>
      </c>
      <c r="L61">
        <v>-1.6148330344917778</v>
      </c>
      <c r="M61">
        <v>1.1702883710917293</v>
      </c>
      <c r="N61">
        <v>3.4089999999999998</v>
      </c>
      <c r="O61" s="1">
        <v>44925</v>
      </c>
      <c r="P61">
        <f t="shared" si="6"/>
        <v>-1.8989163678251111</v>
      </c>
      <c r="Q61">
        <f t="shared" si="7"/>
        <v>0.8862050377583961</v>
      </c>
      <c r="S61" s="33">
        <f>T47/U47</f>
        <v>6.0137582213101659</v>
      </c>
      <c r="T61" s="20" t="s">
        <v>43</v>
      </c>
    </row>
    <row r="62" spans="1:33" x14ac:dyDescent="0.35">
      <c r="A62" s="1">
        <v>44957</v>
      </c>
      <c r="B62">
        <v>7771.7</v>
      </c>
      <c r="C62" s="3">
        <f t="shared" si="4"/>
        <v>4.2041368499010012</v>
      </c>
      <c r="E62" s="1">
        <v>44957</v>
      </c>
      <c r="F62">
        <v>3.819</v>
      </c>
      <c r="H62">
        <v>596.4</v>
      </c>
      <c r="I62" s="3">
        <f t="shared" si="5"/>
        <v>14.538638183366995</v>
      </c>
      <c r="K62" s="1">
        <v>44957</v>
      </c>
      <c r="L62">
        <v>4.2041368499010012</v>
      </c>
      <c r="M62">
        <v>14.538638183366995</v>
      </c>
      <c r="N62">
        <v>3.819</v>
      </c>
      <c r="O62" s="1">
        <v>44957</v>
      </c>
      <c r="P62">
        <f t="shared" si="6"/>
        <v>3.8858868499010013</v>
      </c>
      <c r="Q62">
        <f t="shared" si="7"/>
        <v>14.220388183366994</v>
      </c>
      <c r="S62" s="33">
        <f>T46/U46</f>
        <v>-0.38318480123894788</v>
      </c>
      <c r="T62" t="s">
        <v>86</v>
      </c>
    </row>
    <row r="63" spans="1:33" x14ac:dyDescent="0.35">
      <c r="A63" s="1">
        <v>44985</v>
      </c>
      <c r="B63">
        <v>7876.28</v>
      </c>
      <c r="C63" s="3">
        <f t="shared" si="4"/>
        <v>1.3366780518836436</v>
      </c>
      <c r="E63" s="1">
        <v>44985</v>
      </c>
      <c r="F63">
        <v>3.9769999999999999</v>
      </c>
      <c r="H63">
        <v>635.6</v>
      </c>
      <c r="I63" s="3">
        <f t="shared" si="5"/>
        <v>6.365785177197762</v>
      </c>
      <c r="K63" s="1">
        <v>44985</v>
      </c>
      <c r="L63">
        <v>1.3366780518836436</v>
      </c>
      <c r="M63">
        <v>6.365785177197762</v>
      </c>
      <c r="N63">
        <v>3.9769999999999999</v>
      </c>
      <c r="O63" s="1">
        <v>44985</v>
      </c>
      <c r="P63">
        <f t="shared" si="6"/>
        <v>1.0052613852169769</v>
      </c>
      <c r="Q63">
        <f t="shared" si="7"/>
        <v>6.0343685105310954</v>
      </c>
    </row>
    <row r="64" spans="1:33" x14ac:dyDescent="0.35">
      <c r="A64" s="1">
        <v>45016</v>
      </c>
      <c r="B64">
        <v>7631.74</v>
      </c>
      <c r="C64" s="3">
        <f t="shared" si="4"/>
        <v>-3.1539844706358275</v>
      </c>
      <c r="E64" s="1">
        <v>45016</v>
      </c>
      <c r="F64">
        <v>4.1989999999999998</v>
      </c>
      <c r="H64">
        <v>549.70000000000005</v>
      </c>
      <c r="I64" s="3">
        <f t="shared" si="5"/>
        <v>-14.519675979594615</v>
      </c>
      <c r="K64" s="1">
        <v>45016</v>
      </c>
      <c r="L64">
        <v>-3.1539844706358275</v>
      </c>
      <c r="M64">
        <v>-14.519675979594615</v>
      </c>
      <c r="N64">
        <v>4.1989999999999998</v>
      </c>
      <c r="O64" s="1">
        <v>45016</v>
      </c>
      <c r="P64">
        <f t="shared" si="6"/>
        <v>-3.5039011373024942</v>
      </c>
      <c r="Q64">
        <f t="shared" si="7"/>
        <v>-14.869592646261282</v>
      </c>
    </row>
    <row r="65" spans="1:23" x14ac:dyDescent="0.35">
      <c r="A65" s="1">
        <v>45044</v>
      </c>
      <c r="B65">
        <v>7870.57</v>
      </c>
      <c r="C65" s="3">
        <f t="shared" si="4"/>
        <v>3.0814620264610801</v>
      </c>
      <c r="E65" s="1">
        <v>45044</v>
      </c>
      <c r="F65">
        <v>4.3120000000000003</v>
      </c>
      <c r="H65">
        <v>573.79999999999995</v>
      </c>
      <c r="I65" s="3">
        <f t="shared" si="5"/>
        <v>4.2908228680649589</v>
      </c>
      <c r="K65" s="1">
        <v>45044</v>
      </c>
      <c r="L65">
        <v>3.0814620264610801</v>
      </c>
      <c r="M65">
        <v>4.2908228680649589</v>
      </c>
      <c r="N65">
        <v>4.3120000000000003</v>
      </c>
      <c r="O65" s="1">
        <v>45044</v>
      </c>
      <c r="P65">
        <f t="shared" si="6"/>
        <v>2.7221286931277469</v>
      </c>
      <c r="Q65">
        <f t="shared" si="7"/>
        <v>3.9314895347316257</v>
      </c>
    </row>
    <row r="66" spans="1:23" ht="20.5" x14ac:dyDescent="0.4">
      <c r="A66" s="1">
        <v>45077</v>
      </c>
      <c r="B66">
        <v>7446.14</v>
      </c>
      <c r="C66" s="3">
        <f t="shared" si="4"/>
        <v>-5.5434709429212514</v>
      </c>
      <c r="E66" s="1">
        <v>45077</v>
      </c>
      <c r="F66">
        <v>4.7270000000000003</v>
      </c>
      <c r="H66">
        <v>590.5</v>
      </c>
      <c r="I66" s="3">
        <f t="shared" si="5"/>
        <v>2.8688732090152631</v>
      </c>
      <c r="K66" s="1">
        <v>45077</v>
      </c>
      <c r="L66">
        <v>-5.5434709429212514</v>
      </c>
      <c r="M66">
        <v>2.8688732090152631</v>
      </c>
      <c r="N66">
        <v>4.7270000000000003</v>
      </c>
      <c r="O66" s="1">
        <v>45077</v>
      </c>
      <c r="P66">
        <f t="shared" si="6"/>
        <v>-5.9373876095879181</v>
      </c>
      <c r="Q66">
        <f t="shared" si="7"/>
        <v>2.4749565423485964</v>
      </c>
      <c r="S66" s="34" t="s">
        <v>78</v>
      </c>
      <c r="T66" s="37" t="s">
        <v>79</v>
      </c>
      <c r="V66" s="32" t="s">
        <v>80</v>
      </c>
      <c r="W66" s="49" t="s">
        <v>96</v>
      </c>
    </row>
    <row r="67" spans="1:23" ht="22.5" x14ac:dyDescent="0.35">
      <c r="A67" s="1">
        <v>45107</v>
      </c>
      <c r="B67">
        <v>7531.53</v>
      </c>
      <c r="C67" s="3">
        <f t="shared" ref="C67:C73" si="8">LN(B67/B66)*100</f>
        <v>1.1402431107931053</v>
      </c>
      <c r="E67" s="1">
        <v>45107</v>
      </c>
      <c r="F67">
        <v>5.2</v>
      </c>
      <c r="H67">
        <v>621.70000000000005</v>
      </c>
      <c r="I67" s="3">
        <f t="shared" ref="I67:I73" si="9">LN(H67/H66)*100</f>
        <v>5.1488025637874895</v>
      </c>
      <c r="K67" s="1">
        <v>45107</v>
      </c>
      <c r="L67">
        <v>1.1402431107931053</v>
      </c>
      <c r="M67">
        <v>5.1488025637874895</v>
      </c>
      <c r="N67">
        <v>5.2</v>
      </c>
      <c r="O67" s="1">
        <v>45107</v>
      </c>
      <c r="P67">
        <f t="shared" ref="P67:P73" si="10">L67-N67/12</f>
        <v>0.7069097774597719</v>
      </c>
      <c r="Q67">
        <f t="shared" ref="Q67:Q73" si="11">M67-N67/12</f>
        <v>4.7154692304541559</v>
      </c>
      <c r="S67" s="38">
        <f>_xlfn.T.INV(0.05,T37-2)</f>
        <v>-1.6672385486685533</v>
      </c>
      <c r="W67" s="48" t="s">
        <v>97</v>
      </c>
    </row>
    <row r="68" spans="1:23" x14ac:dyDescent="0.35">
      <c r="A68" s="1">
        <v>45138</v>
      </c>
      <c r="B68">
        <v>7699.41</v>
      </c>
      <c r="C68" s="3">
        <f t="shared" si="8"/>
        <v>2.2045494124229474</v>
      </c>
      <c r="E68" s="1">
        <v>45138</v>
      </c>
      <c r="F68">
        <v>5.3730000000000002</v>
      </c>
      <c r="H68">
        <v>646.29999999999995</v>
      </c>
      <c r="I68" s="3">
        <f t="shared" si="9"/>
        <v>3.8806130993557737</v>
      </c>
      <c r="K68" s="1">
        <v>45138</v>
      </c>
      <c r="L68">
        <v>2.2045494124229474</v>
      </c>
      <c r="M68">
        <v>3.8806130993557737</v>
      </c>
      <c r="N68">
        <v>5.3730000000000002</v>
      </c>
      <c r="O68" s="1">
        <v>45138</v>
      </c>
      <c r="P68">
        <f t="shared" si="10"/>
        <v>1.7567994124229473</v>
      </c>
      <c r="Q68">
        <f t="shared" si="11"/>
        <v>3.4328630993557736</v>
      </c>
      <c r="S68">
        <f>ABS(S67)</f>
        <v>1.6672385486685533</v>
      </c>
      <c r="T68" s="30" t="s">
        <v>89</v>
      </c>
    </row>
    <row r="69" spans="1:23" x14ac:dyDescent="0.35">
      <c r="A69" s="1">
        <v>45169</v>
      </c>
      <c r="B69">
        <v>7439.13</v>
      </c>
      <c r="C69" s="3">
        <f t="shared" si="8"/>
        <v>-3.438979602365102</v>
      </c>
      <c r="E69" s="1">
        <v>45169</v>
      </c>
      <c r="F69">
        <v>5.4569999999999999</v>
      </c>
      <c r="H69">
        <v>583.1</v>
      </c>
      <c r="I69" s="3">
        <f t="shared" si="9"/>
        <v>-10.290509404073935</v>
      </c>
      <c r="K69" s="1">
        <v>45169</v>
      </c>
      <c r="L69">
        <v>-3.438979602365102</v>
      </c>
      <c r="M69">
        <v>-10.290509404073935</v>
      </c>
      <c r="N69">
        <v>5.4569999999999999</v>
      </c>
      <c r="O69" s="1">
        <v>45169</v>
      </c>
      <c r="P69">
        <f t="shared" si="10"/>
        <v>-3.8937296023651022</v>
      </c>
      <c r="Q69">
        <f t="shared" si="11"/>
        <v>-10.745259404073936</v>
      </c>
    </row>
    <row r="70" spans="1:23" x14ac:dyDescent="0.35">
      <c r="A70" s="1">
        <v>45198</v>
      </c>
      <c r="B70">
        <v>7608.08</v>
      </c>
      <c r="C70" s="3">
        <f t="shared" si="8"/>
        <v>2.2456933911269847</v>
      </c>
      <c r="E70" s="1">
        <v>45198</v>
      </c>
      <c r="F70">
        <v>5.3440000000000003</v>
      </c>
      <c r="H70">
        <v>644.9</v>
      </c>
      <c r="I70" s="3">
        <f t="shared" si="9"/>
        <v>10.073656778822125</v>
      </c>
      <c r="K70" s="1">
        <v>45198</v>
      </c>
      <c r="L70">
        <v>2.2456933911269847</v>
      </c>
      <c r="M70">
        <v>10.073656778822125</v>
      </c>
      <c r="N70">
        <v>5.3440000000000003</v>
      </c>
      <c r="O70" s="1">
        <v>45198</v>
      </c>
      <c r="P70">
        <f t="shared" si="10"/>
        <v>1.8003600577936514</v>
      </c>
      <c r="Q70">
        <f t="shared" si="11"/>
        <v>9.6283234454887907</v>
      </c>
    </row>
    <row r="71" spans="1:23" ht="16" x14ac:dyDescent="0.4">
      <c r="A71" s="1">
        <v>45230</v>
      </c>
      <c r="B71">
        <v>7321.72</v>
      </c>
      <c r="C71" s="3">
        <f t="shared" si="8"/>
        <v>-3.8365567385852777</v>
      </c>
      <c r="E71" s="1">
        <v>45230</v>
      </c>
      <c r="F71">
        <v>5.2779999999999996</v>
      </c>
      <c r="H71">
        <v>592.29999999999995</v>
      </c>
      <c r="I71" s="3">
        <f t="shared" si="9"/>
        <v>-8.5082002733412256</v>
      </c>
      <c r="K71" s="1">
        <v>45230</v>
      </c>
      <c r="L71">
        <v>-3.8365567385852777</v>
      </c>
      <c r="M71">
        <v>-8.5082002733412256</v>
      </c>
      <c r="N71">
        <v>5.2779999999999996</v>
      </c>
      <c r="O71" s="1">
        <v>45230</v>
      </c>
      <c r="P71">
        <f t="shared" si="10"/>
        <v>-4.2763900719186108</v>
      </c>
      <c r="Q71">
        <f t="shared" si="11"/>
        <v>-8.9480336066745583</v>
      </c>
      <c r="S71" s="39" t="s">
        <v>81</v>
      </c>
      <c r="T71">
        <f>T47-U47*S68</f>
        <v>0.76557806353113678</v>
      </c>
      <c r="V71" s="32" t="s">
        <v>83</v>
      </c>
    </row>
    <row r="72" spans="1:23" ht="16" x14ac:dyDescent="0.4">
      <c r="A72" s="1">
        <v>45260</v>
      </c>
      <c r="B72">
        <v>7453.75</v>
      </c>
      <c r="C72" s="3">
        <f t="shared" si="8"/>
        <v>1.787198840611868</v>
      </c>
      <c r="E72" s="1">
        <v>45260</v>
      </c>
      <c r="F72">
        <v>5.27</v>
      </c>
      <c r="H72">
        <v>602.1</v>
      </c>
      <c r="I72" s="3">
        <f t="shared" si="9"/>
        <v>1.6410281187482691</v>
      </c>
      <c r="K72" s="1">
        <v>45260</v>
      </c>
      <c r="L72">
        <v>1.787198840611868</v>
      </c>
      <c r="M72">
        <v>1.6410281187482691</v>
      </c>
      <c r="N72">
        <v>5.27</v>
      </c>
      <c r="O72" s="1">
        <v>45260</v>
      </c>
      <c r="P72">
        <f t="shared" si="10"/>
        <v>1.3480321739452013</v>
      </c>
      <c r="Q72">
        <f t="shared" si="11"/>
        <v>1.2018614520816024</v>
      </c>
      <c r="S72" s="39" t="s">
        <v>82</v>
      </c>
      <c r="T72">
        <f>T47+U47*S68</f>
        <v>1.3528991183825445</v>
      </c>
    </row>
    <row r="73" spans="1:23" ht="16" x14ac:dyDescent="0.4">
      <c r="A73" s="7">
        <v>45289</v>
      </c>
      <c r="B73">
        <v>7733.24</v>
      </c>
      <c r="C73" s="3">
        <f t="shared" si="8"/>
        <v>3.6810659510628172</v>
      </c>
      <c r="E73" s="7">
        <v>45289</v>
      </c>
      <c r="F73">
        <v>5.2439999999999998</v>
      </c>
      <c r="H73">
        <v>635.5</v>
      </c>
      <c r="I73" s="3">
        <f t="shared" si="9"/>
        <v>5.3988546159106612</v>
      </c>
      <c r="K73" s="7">
        <v>45289</v>
      </c>
      <c r="L73">
        <v>3.6810659510628172</v>
      </c>
      <c r="M73">
        <v>5.3988546159106612</v>
      </c>
      <c r="N73">
        <v>5.2439999999999998</v>
      </c>
      <c r="O73" s="7">
        <v>45289</v>
      </c>
      <c r="P73">
        <f t="shared" si="10"/>
        <v>3.2440659510628174</v>
      </c>
      <c r="Q73">
        <f t="shared" si="11"/>
        <v>4.9618546159106609</v>
      </c>
      <c r="S73" s="50"/>
    </row>
    <row r="74" spans="1:23" ht="16" x14ac:dyDescent="0.4">
      <c r="S74" s="50"/>
    </row>
    <row r="75" spans="1:23" ht="21" x14ac:dyDescent="0.5">
      <c r="U75" s="43" t="s">
        <v>87</v>
      </c>
      <c r="V75" s="42" t="s">
        <v>88</v>
      </c>
    </row>
    <row r="76" spans="1:23" ht="15" customHeight="1" x14ac:dyDescent="0.4">
      <c r="R76" s="84" t="s">
        <v>130</v>
      </c>
      <c r="S76" s="85"/>
      <c r="U76" s="25">
        <f>(T47-1)/U47</f>
        <v>0.33632324806418074</v>
      </c>
      <c r="V76" s="25">
        <f>ABS(_xlfn.T.INV(0.05,T37-2))</f>
        <v>1.6672385486685533</v>
      </c>
    </row>
    <row r="77" spans="1:23" x14ac:dyDescent="0.35">
      <c r="R77" s="86" t="s">
        <v>84</v>
      </c>
      <c r="S77" s="87"/>
    </row>
    <row r="78" spans="1:23" x14ac:dyDescent="0.35">
      <c r="R78" s="86" t="s">
        <v>85</v>
      </c>
      <c r="S78" s="87"/>
    </row>
    <row r="79" spans="1:23" ht="18.5" x14ac:dyDescent="0.45">
      <c r="R79" s="54"/>
      <c r="S79" s="67"/>
      <c r="U79" s="40" t="s">
        <v>90</v>
      </c>
    </row>
    <row r="80" spans="1:23" ht="15.75" customHeight="1" x14ac:dyDescent="0.4">
      <c r="R80" s="86" t="s">
        <v>131</v>
      </c>
      <c r="S80" s="87"/>
    </row>
    <row r="81" spans="18:19" x14ac:dyDescent="0.35">
      <c r="R81" s="54"/>
      <c r="S81" s="67"/>
    </row>
    <row r="82" spans="18:19" ht="16" x14ac:dyDescent="0.4">
      <c r="R82" s="54"/>
      <c r="S82" s="69" t="s">
        <v>132</v>
      </c>
    </row>
    <row r="83" spans="18:19" ht="16" x14ac:dyDescent="0.4">
      <c r="R83" s="54"/>
      <c r="S83" s="66">
        <f>T47</f>
        <v>1.0592385909568407</v>
      </c>
    </row>
    <row r="84" spans="18:19" x14ac:dyDescent="0.35">
      <c r="R84" s="70" t="s">
        <v>133</v>
      </c>
      <c r="S84" s="67">
        <f>U47</f>
        <v>0.17613587909193887</v>
      </c>
    </row>
    <row r="85" spans="18:19" x14ac:dyDescent="0.35">
      <c r="R85" s="54"/>
      <c r="S85" s="67">
        <f>1</f>
        <v>1</v>
      </c>
    </row>
    <row r="86" spans="18:19" x14ac:dyDescent="0.35">
      <c r="R86" s="70" t="s">
        <v>135</v>
      </c>
      <c r="S86" s="68" t="s">
        <v>138</v>
      </c>
    </row>
    <row r="87" spans="18:19" x14ac:dyDescent="0.35">
      <c r="R87" s="70"/>
      <c r="S87" s="68"/>
    </row>
    <row r="88" spans="18:19" x14ac:dyDescent="0.35">
      <c r="R88" s="70" t="s">
        <v>136</v>
      </c>
      <c r="S88" s="67">
        <f>S68</f>
        <v>1.6672385486685533</v>
      </c>
    </row>
    <row r="89" spans="18:19" ht="17.5" x14ac:dyDescent="0.35">
      <c r="R89" s="70" t="s">
        <v>35</v>
      </c>
      <c r="S89" s="76" t="s">
        <v>137</v>
      </c>
    </row>
    <row r="90" spans="18:19" x14ac:dyDescent="0.35">
      <c r="R90" s="70"/>
      <c r="S90" s="68"/>
    </row>
    <row r="91" spans="18:19" x14ac:dyDescent="0.35">
      <c r="R91" s="70" t="s">
        <v>134</v>
      </c>
      <c r="S91" s="67">
        <f>U76</f>
        <v>0.33632324806418074</v>
      </c>
    </row>
    <row r="92" spans="18:19" x14ac:dyDescent="0.35">
      <c r="R92" s="54"/>
      <c r="S92" s="67"/>
    </row>
    <row r="93" spans="18:19" x14ac:dyDescent="0.35">
      <c r="R93" s="70" t="s">
        <v>35</v>
      </c>
      <c r="S93" s="67"/>
    </row>
    <row r="94" spans="18:19" x14ac:dyDescent="0.35">
      <c r="R94" s="54"/>
      <c r="S94" s="67"/>
    </row>
    <row r="95" spans="18:19" x14ac:dyDescent="0.35">
      <c r="R95" s="54"/>
      <c r="S95" s="67"/>
    </row>
    <row r="96" spans="18:19" x14ac:dyDescent="0.35">
      <c r="R96" s="77" t="s">
        <v>83</v>
      </c>
      <c r="S96" s="67"/>
    </row>
    <row r="97" spans="18:19" x14ac:dyDescent="0.35">
      <c r="R97" s="75" t="str">
        <f>S71</f>
        <v xml:space="preserve">Lower Limit </v>
      </c>
      <c r="S97" s="67">
        <f>T71</f>
        <v>0.76557806353113678</v>
      </c>
    </row>
    <row r="98" spans="18:19" x14ac:dyDescent="0.35">
      <c r="R98" s="75" t="str">
        <f>S72</f>
        <v>Upper Limit</v>
      </c>
      <c r="S98" s="67">
        <f>T72</f>
        <v>1.3528991183825445</v>
      </c>
    </row>
    <row r="99" spans="18:19" x14ac:dyDescent="0.35">
      <c r="R99" s="54"/>
      <c r="S99" s="67"/>
    </row>
    <row r="100" spans="18:19" x14ac:dyDescent="0.35">
      <c r="R100" s="70" t="s">
        <v>35</v>
      </c>
      <c r="S100" s="67"/>
    </row>
    <row r="101" spans="18:19" x14ac:dyDescent="0.35">
      <c r="R101" s="54"/>
      <c r="S101" s="67"/>
    </row>
    <row r="102" spans="18:19" x14ac:dyDescent="0.35">
      <c r="R102" s="54"/>
      <c r="S102" s="67"/>
    </row>
    <row r="103" spans="18:19" x14ac:dyDescent="0.35">
      <c r="R103" s="54"/>
      <c r="S103" s="67"/>
    </row>
    <row r="104" spans="18:19" x14ac:dyDescent="0.35">
      <c r="R104" s="54"/>
      <c r="S104" s="67"/>
    </row>
    <row r="105" spans="18:19" x14ac:dyDescent="0.35">
      <c r="R105" s="73"/>
      <c r="S105" s="74"/>
    </row>
  </sheetData>
  <mergeCells count="5">
    <mergeCell ref="R76:S76"/>
    <mergeCell ref="R77:S77"/>
    <mergeCell ref="R78:S78"/>
    <mergeCell ref="R80:S80"/>
    <mergeCell ref="R57:W5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94A3-B55C-4942-8711-9CF517A3F40C}">
  <dimension ref="A1:C73"/>
  <sheetViews>
    <sheetView topLeftCell="A4" workbookViewId="0">
      <selection activeCell="J17" sqref="J17"/>
    </sheetView>
  </sheetViews>
  <sheetFormatPr defaultRowHeight="14.5" x14ac:dyDescent="0.35"/>
  <cols>
    <col min="1" max="1" width="10.1796875" bestFit="1" customWidth="1"/>
    <col min="2" max="2" width="9.54296875" style="3" bestFit="1" customWidth="1"/>
  </cols>
  <sheetData>
    <row r="1" spans="1:3" ht="16" x14ac:dyDescent="0.4">
      <c r="A1" s="2" t="s">
        <v>0</v>
      </c>
      <c r="B1" s="2" t="s">
        <v>1</v>
      </c>
    </row>
    <row r="2" spans="1:3" x14ac:dyDescent="0.35">
      <c r="A2" s="7">
        <v>43131</v>
      </c>
      <c r="B2" s="3">
        <v>751.1</v>
      </c>
    </row>
    <row r="3" spans="1:3" x14ac:dyDescent="0.35">
      <c r="A3" s="1">
        <v>43159</v>
      </c>
      <c r="B3" s="3">
        <v>717.1</v>
      </c>
      <c r="C3">
        <f>LN(B3/B2)</f>
        <v>-4.6323497803436919E-2</v>
      </c>
    </row>
    <row r="4" spans="1:3" x14ac:dyDescent="0.35">
      <c r="A4" s="1">
        <v>43189</v>
      </c>
      <c r="B4" s="3">
        <v>665.4</v>
      </c>
      <c r="C4">
        <f t="shared" ref="C4:C67" si="0">LN(B4/B3)</f>
        <v>-7.4826937304152838E-2</v>
      </c>
    </row>
    <row r="5" spans="1:3" x14ac:dyDescent="0.35">
      <c r="A5" s="1">
        <v>43220</v>
      </c>
      <c r="B5" s="3">
        <v>725.4</v>
      </c>
      <c r="C5">
        <f t="shared" si="0"/>
        <v>8.6334863264425576E-2</v>
      </c>
    </row>
    <row r="6" spans="1:3" x14ac:dyDescent="0.35">
      <c r="A6" s="1">
        <v>43251</v>
      </c>
      <c r="B6" s="3">
        <v>720.6</v>
      </c>
      <c r="C6">
        <f t="shared" si="0"/>
        <v>-6.6390285348090832E-3</v>
      </c>
    </row>
    <row r="7" spans="1:3" x14ac:dyDescent="0.35">
      <c r="A7" s="1">
        <v>43280</v>
      </c>
      <c r="B7" s="3">
        <v>710.7</v>
      </c>
      <c r="C7">
        <f t="shared" si="0"/>
        <v>-1.3833798481143304E-2</v>
      </c>
    </row>
    <row r="8" spans="1:3" x14ac:dyDescent="0.35">
      <c r="A8" s="1">
        <v>43312</v>
      </c>
      <c r="B8" s="3">
        <v>730.5</v>
      </c>
      <c r="C8">
        <f t="shared" si="0"/>
        <v>2.7478831357904635E-2</v>
      </c>
    </row>
    <row r="9" spans="1:3" x14ac:dyDescent="0.35">
      <c r="A9" s="1">
        <v>43343</v>
      </c>
      <c r="B9" s="3">
        <v>668.9</v>
      </c>
      <c r="C9">
        <f t="shared" si="0"/>
        <v>-8.8094659066391856E-2</v>
      </c>
    </row>
    <row r="10" spans="1:3" x14ac:dyDescent="0.35">
      <c r="A10" s="1">
        <v>43371</v>
      </c>
      <c r="B10" s="3">
        <v>669.8</v>
      </c>
      <c r="C10">
        <f t="shared" si="0"/>
        <v>1.3445882357418185E-3</v>
      </c>
    </row>
    <row r="11" spans="1:3" x14ac:dyDescent="0.35">
      <c r="A11" s="1">
        <v>43404</v>
      </c>
      <c r="B11" s="3">
        <v>644.9</v>
      </c>
      <c r="C11">
        <f t="shared" si="0"/>
        <v>-3.7883894343772449E-2</v>
      </c>
    </row>
    <row r="12" spans="1:3" x14ac:dyDescent="0.35">
      <c r="A12" s="1">
        <v>43434</v>
      </c>
      <c r="B12" s="3">
        <v>664.3</v>
      </c>
      <c r="C12">
        <f t="shared" si="0"/>
        <v>2.9638588654863855E-2</v>
      </c>
    </row>
    <row r="13" spans="1:3" x14ac:dyDescent="0.35">
      <c r="A13" s="1">
        <v>43465</v>
      </c>
      <c r="B13" s="3">
        <v>646.9</v>
      </c>
      <c r="C13">
        <f t="shared" si="0"/>
        <v>-2.6542131621255724E-2</v>
      </c>
    </row>
    <row r="14" spans="1:3" x14ac:dyDescent="0.35">
      <c r="A14" s="1">
        <v>43496</v>
      </c>
      <c r="B14" s="3">
        <v>638.9</v>
      </c>
      <c r="C14">
        <f t="shared" si="0"/>
        <v>-1.2443775441642184E-2</v>
      </c>
    </row>
    <row r="15" spans="1:3" x14ac:dyDescent="0.35">
      <c r="A15" s="1">
        <v>43524</v>
      </c>
      <c r="B15" s="3">
        <v>612.9</v>
      </c>
      <c r="C15">
        <f t="shared" si="0"/>
        <v>-4.1546157116611526E-2</v>
      </c>
    </row>
    <row r="16" spans="1:3" x14ac:dyDescent="0.35">
      <c r="A16" s="1">
        <v>43553</v>
      </c>
      <c r="B16" s="3">
        <v>623.29999999999995</v>
      </c>
      <c r="C16">
        <f t="shared" si="0"/>
        <v>1.6826153323118778E-2</v>
      </c>
    </row>
    <row r="17" spans="1:3" x14ac:dyDescent="0.35">
      <c r="A17" s="1">
        <v>43585</v>
      </c>
      <c r="B17" s="3">
        <v>667.1</v>
      </c>
      <c r="C17">
        <f t="shared" si="0"/>
        <v>6.791201590066491E-2</v>
      </c>
    </row>
    <row r="18" spans="1:3" x14ac:dyDescent="0.35">
      <c r="A18" s="1">
        <v>43616</v>
      </c>
      <c r="B18" s="3">
        <v>645.1</v>
      </c>
      <c r="C18">
        <f t="shared" si="0"/>
        <v>-3.3534616177273713E-2</v>
      </c>
    </row>
    <row r="19" spans="1:3" x14ac:dyDescent="0.35">
      <c r="A19" s="1">
        <v>43644</v>
      </c>
      <c r="B19" s="3">
        <v>656.9</v>
      </c>
      <c r="C19">
        <f t="shared" si="0"/>
        <v>1.8126456360231198E-2</v>
      </c>
    </row>
    <row r="20" spans="1:3" x14ac:dyDescent="0.35">
      <c r="A20" s="1">
        <v>43677</v>
      </c>
      <c r="B20" s="3">
        <v>656.7</v>
      </c>
      <c r="C20">
        <f t="shared" si="0"/>
        <v>-3.0450670150020473E-4</v>
      </c>
    </row>
    <row r="21" spans="1:3" x14ac:dyDescent="0.35">
      <c r="A21" s="1">
        <v>43707</v>
      </c>
      <c r="B21" s="3">
        <v>591.4</v>
      </c>
      <c r="C21">
        <f t="shared" si="0"/>
        <v>-0.1047346857785502</v>
      </c>
    </row>
    <row r="22" spans="1:3" x14ac:dyDescent="0.35">
      <c r="A22" s="1">
        <v>43738</v>
      </c>
      <c r="B22" s="3">
        <v>624.6</v>
      </c>
      <c r="C22">
        <f t="shared" si="0"/>
        <v>5.4618837430601412E-2</v>
      </c>
    </row>
    <row r="23" spans="1:3" x14ac:dyDescent="0.35">
      <c r="A23" s="1">
        <v>43769</v>
      </c>
      <c r="B23" s="3">
        <v>583</v>
      </c>
      <c r="C23">
        <f t="shared" si="0"/>
        <v>-6.8924258498485852E-2</v>
      </c>
    </row>
    <row r="24" spans="1:3" x14ac:dyDescent="0.35">
      <c r="A24" s="1">
        <v>43798</v>
      </c>
      <c r="B24" s="3">
        <v>576.29999999999995</v>
      </c>
      <c r="C24">
        <f t="shared" si="0"/>
        <v>-1.1558827907871801E-2</v>
      </c>
    </row>
    <row r="25" spans="1:3" x14ac:dyDescent="0.35">
      <c r="A25" s="1">
        <v>43830</v>
      </c>
      <c r="B25" s="3">
        <v>591.9</v>
      </c>
      <c r="C25">
        <f t="shared" si="0"/>
        <v>2.670934325405875E-2</v>
      </c>
    </row>
    <row r="26" spans="1:3" x14ac:dyDescent="0.35">
      <c r="A26" s="1">
        <v>43861</v>
      </c>
      <c r="B26" s="3">
        <v>551.79999999999995</v>
      </c>
      <c r="C26">
        <f t="shared" si="0"/>
        <v>-7.0152039913493641E-2</v>
      </c>
    </row>
    <row r="27" spans="1:3" x14ac:dyDescent="0.35">
      <c r="A27" s="1">
        <v>43889</v>
      </c>
      <c r="B27" s="3">
        <v>523.9</v>
      </c>
      <c r="C27">
        <f t="shared" si="0"/>
        <v>-5.1884835369011686E-2</v>
      </c>
    </row>
    <row r="28" spans="1:3" x14ac:dyDescent="0.35">
      <c r="A28" s="1">
        <v>43921</v>
      </c>
      <c r="B28" s="3">
        <v>454.25</v>
      </c>
      <c r="C28">
        <f t="shared" si="0"/>
        <v>-0.14265311913789347</v>
      </c>
    </row>
    <row r="29" spans="1:3" x14ac:dyDescent="0.35">
      <c r="A29" s="1">
        <v>43951</v>
      </c>
      <c r="B29" s="3">
        <v>410</v>
      </c>
      <c r="C29">
        <f t="shared" si="0"/>
        <v>-0.10249054757792704</v>
      </c>
    </row>
    <row r="30" spans="1:3" x14ac:dyDescent="0.35">
      <c r="A30" s="1">
        <v>43980</v>
      </c>
      <c r="B30" s="3">
        <v>370.1</v>
      </c>
      <c r="C30">
        <f t="shared" si="0"/>
        <v>-0.10238392030624317</v>
      </c>
    </row>
    <row r="31" spans="1:3" x14ac:dyDescent="0.35">
      <c r="A31" s="1">
        <v>44012</v>
      </c>
      <c r="B31" s="3">
        <v>378.6</v>
      </c>
      <c r="C31">
        <f t="shared" si="0"/>
        <v>2.2706999383112093E-2</v>
      </c>
    </row>
    <row r="32" spans="1:3" x14ac:dyDescent="0.35">
      <c r="A32" s="1">
        <v>44043</v>
      </c>
      <c r="B32" s="3">
        <v>342.2</v>
      </c>
      <c r="C32">
        <f t="shared" si="0"/>
        <v>-0.10108487731712947</v>
      </c>
    </row>
    <row r="33" spans="1:3" x14ac:dyDescent="0.35">
      <c r="A33" s="1">
        <v>44074</v>
      </c>
      <c r="B33" s="3">
        <v>330.15</v>
      </c>
      <c r="C33">
        <f t="shared" si="0"/>
        <v>-3.5848264817512729E-2</v>
      </c>
    </row>
    <row r="34" spans="1:3" x14ac:dyDescent="0.35">
      <c r="A34" s="1">
        <v>44104</v>
      </c>
      <c r="B34" s="3">
        <v>301.5</v>
      </c>
      <c r="C34">
        <f t="shared" si="0"/>
        <v>-9.0777080473340169E-2</v>
      </c>
    </row>
    <row r="35" spans="1:3" x14ac:dyDescent="0.35">
      <c r="A35" s="1">
        <v>44134</v>
      </c>
      <c r="B35" s="3">
        <v>324.55</v>
      </c>
      <c r="C35">
        <f t="shared" si="0"/>
        <v>7.3669591312237576E-2</v>
      </c>
    </row>
    <row r="36" spans="1:3" x14ac:dyDescent="0.35">
      <c r="A36" s="1">
        <v>44165</v>
      </c>
      <c r="B36" s="3">
        <v>388.25</v>
      </c>
      <c r="C36">
        <f t="shared" si="0"/>
        <v>0.1792098545493189</v>
      </c>
    </row>
    <row r="37" spans="1:3" x14ac:dyDescent="0.35">
      <c r="A37" s="1">
        <v>44196</v>
      </c>
      <c r="B37" s="3">
        <v>378.85</v>
      </c>
      <c r="C37">
        <f t="shared" si="0"/>
        <v>-2.4509113651413967E-2</v>
      </c>
    </row>
    <row r="38" spans="1:3" x14ac:dyDescent="0.35">
      <c r="A38" s="1">
        <v>44225</v>
      </c>
      <c r="B38" s="3">
        <v>382.75</v>
      </c>
      <c r="C38">
        <f t="shared" si="0"/>
        <v>1.0241686160410698E-2</v>
      </c>
    </row>
    <row r="39" spans="1:3" x14ac:dyDescent="0.35">
      <c r="A39" s="1">
        <v>44253</v>
      </c>
      <c r="B39" s="3">
        <v>426.2</v>
      </c>
      <c r="C39">
        <f t="shared" si="0"/>
        <v>0.10752668512672357</v>
      </c>
    </row>
    <row r="40" spans="1:3" x14ac:dyDescent="0.35">
      <c r="A40" s="1">
        <v>44286</v>
      </c>
      <c r="B40" s="3">
        <v>423.2</v>
      </c>
      <c r="C40">
        <f t="shared" si="0"/>
        <v>-7.0638391204270994E-3</v>
      </c>
    </row>
    <row r="41" spans="1:3" x14ac:dyDescent="0.35">
      <c r="A41" s="1">
        <v>44316</v>
      </c>
      <c r="B41" s="3">
        <v>452.8</v>
      </c>
      <c r="C41">
        <f t="shared" si="0"/>
        <v>6.7605646344883558E-2</v>
      </c>
    </row>
    <row r="42" spans="1:3" x14ac:dyDescent="0.35">
      <c r="A42" s="1">
        <v>44347</v>
      </c>
      <c r="B42" s="3">
        <v>455.3</v>
      </c>
      <c r="C42">
        <f t="shared" si="0"/>
        <v>5.5060154517632617E-3</v>
      </c>
    </row>
    <row r="43" spans="1:3" x14ac:dyDescent="0.35">
      <c r="A43" s="1">
        <v>44377</v>
      </c>
      <c r="B43" s="3">
        <v>417.3</v>
      </c>
      <c r="C43">
        <f t="shared" si="0"/>
        <v>-8.7151154743229486E-2</v>
      </c>
    </row>
    <row r="44" spans="1:3" x14ac:dyDescent="0.35">
      <c r="A44" s="1">
        <v>44407</v>
      </c>
      <c r="B44" s="3">
        <v>397.45</v>
      </c>
      <c r="C44">
        <f t="shared" si="0"/>
        <v>-4.8736247578385315E-2</v>
      </c>
    </row>
    <row r="45" spans="1:3" x14ac:dyDescent="0.35">
      <c r="A45" s="1">
        <v>44439</v>
      </c>
      <c r="B45" s="3">
        <v>386.2</v>
      </c>
      <c r="C45">
        <f t="shared" si="0"/>
        <v>-2.8713770024707614E-2</v>
      </c>
    </row>
    <row r="46" spans="1:3" x14ac:dyDescent="0.35">
      <c r="A46" s="1">
        <v>44469</v>
      </c>
      <c r="B46" s="3">
        <v>390.05</v>
      </c>
      <c r="C46">
        <f t="shared" si="0"/>
        <v>9.9195660399081353E-3</v>
      </c>
    </row>
    <row r="47" spans="1:3" x14ac:dyDescent="0.35">
      <c r="A47" s="1">
        <v>44498</v>
      </c>
      <c r="B47" s="3">
        <v>441.5</v>
      </c>
      <c r="C47">
        <f t="shared" si="0"/>
        <v>0.1239030840096926</v>
      </c>
    </row>
    <row r="48" spans="1:3" x14ac:dyDescent="0.35">
      <c r="A48" s="1">
        <v>44530</v>
      </c>
      <c r="B48" s="3">
        <v>419.35</v>
      </c>
      <c r="C48">
        <f t="shared" si="0"/>
        <v>-5.1472126613594155E-2</v>
      </c>
    </row>
    <row r="49" spans="1:3" x14ac:dyDescent="0.35">
      <c r="A49" s="1">
        <v>44561</v>
      </c>
      <c r="B49" s="3">
        <v>448.65</v>
      </c>
      <c r="C49">
        <f t="shared" si="0"/>
        <v>6.7537180313646181E-2</v>
      </c>
    </row>
    <row r="50" spans="1:3" x14ac:dyDescent="0.35">
      <c r="A50" s="1">
        <v>44592</v>
      </c>
      <c r="B50" s="3">
        <v>527.6</v>
      </c>
      <c r="C50">
        <f t="shared" si="0"/>
        <v>0.16209534709909287</v>
      </c>
    </row>
    <row r="51" spans="1:3" x14ac:dyDescent="0.35">
      <c r="A51" s="1">
        <v>44620</v>
      </c>
      <c r="B51" s="3">
        <v>514.6</v>
      </c>
      <c r="C51">
        <f t="shared" si="0"/>
        <v>-2.4948520995515765E-2</v>
      </c>
    </row>
    <row r="52" spans="1:3" x14ac:dyDescent="0.35">
      <c r="A52" s="1">
        <v>44651</v>
      </c>
      <c r="B52" s="3">
        <v>525.4</v>
      </c>
      <c r="C52">
        <f t="shared" si="0"/>
        <v>2.0769977403795613E-2</v>
      </c>
    </row>
    <row r="53" spans="1:3" x14ac:dyDescent="0.35">
      <c r="A53" s="1">
        <v>44680</v>
      </c>
      <c r="B53" s="3">
        <v>501.3</v>
      </c>
      <c r="C53">
        <f t="shared" si="0"/>
        <v>-4.6955152981981649E-2</v>
      </c>
    </row>
    <row r="54" spans="1:3" x14ac:dyDescent="0.35">
      <c r="A54" s="1">
        <v>44712</v>
      </c>
      <c r="B54" s="3">
        <v>533</v>
      </c>
      <c r="C54">
        <f t="shared" si="0"/>
        <v>6.1316699896386696E-2</v>
      </c>
    </row>
    <row r="55" spans="1:3" x14ac:dyDescent="0.35">
      <c r="A55" s="1">
        <v>44742</v>
      </c>
      <c r="B55" s="3">
        <v>535.6</v>
      </c>
      <c r="C55">
        <f t="shared" si="0"/>
        <v>4.8661896511729063E-3</v>
      </c>
    </row>
    <row r="56" spans="1:3" x14ac:dyDescent="0.35">
      <c r="A56" s="1">
        <v>44771</v>
      </c>
      <c r="B56" s="3">
        <v>513.70000000000005</v>
      </c>
      <c r="C56">
        <f t="shared" si="0"/>
        <v>-4.174817634379524E-2</v>
      </c>
    </row>
    <row r="57" spans="1:3" x14ac:dyDescent="0.35">
      <c r="A57" s="1">
        <v>44804</v>
      </c>
      <c r="B57" s="3">
        <v>528.79999999999995</v>
      </c>
      <c r="C57">
        <f t="shared" si="0"/>
        <v>2.8970851064254202E-2</v>
      </c>
    </row>
    <row r="58" spans="1:3" x14ac:dyDescent="0.35">
      <c r="A58" s="1">
        <v>44834</v>
      </c>
      <c r="B58" s="3">
        <v>467.3</v>
      </c>
      <c r="C58">
        <f t="shared" si="0"/>
        <v>-0.12363883883109594</v>
      </c>
    </row>
    <row r="59" spans="1:3" x14ac:dyDescent="0.35">
      <c r="A59" s="1">
        <v>44865</v>
      </c>
      <c r="B59" s="3">
        <v>447.3</v>
      </c>
      <c r="C59">
        <f t="shared" si="0"/>
        <v>-4.3741939267578057E-2</v>
      </c>
    </row>
    <row r="60" spans="1:3" x14ac:dyDescent="0.35">
      <c r="A60" s="1">
        <v>44895</v>
      </c>
      <c r="B60" s="3">
        <v>509.7</v>
      </c>
      <c r="C60">
        <f t="shared" si="0"/>
        <v>0.13059280690719358</v>
      </c>
    </row>
    <row r="61" spans="1:3" x14ac:dyDescent="0.35">
      <c r="A61" s="1">
        <v>44925</v>
      </c>
      <c r="B61" s="3">
        <v>515.70000000000005</v>
      </c>
      <c r="C61">
        <f t="shared" si="0"/>
        <v>1.1702883710917293E-2</v>
      </c>
    </row>
    <row r="62" spans="1:3" x14ac:dyDescent="0.35">
      <c r="A62" s="1">
        <v>44957</v>
      </c>
      <c r="B62" s="3">
        <v>596.4</v>
      </c>
      <c r="C62">
        <f t="shared" si="0"/>
        <v>0.14538638183366995</v>
      </c>
    </row>
    <row r="63" spans="1:3" x14ac:dyDescent="0.35">
      <c r="A63" s="1">
        <v>44985</v>
      </c>
      <c r="B63" s="3">
        <v>635.6</v>
      </c>
      <c r="C63">
        <f t="shared" si="0"/>
        <v>6.3657851771977622E-2</v>
      </c>
    </row>
    <row r="64" spans="1:3" x14ac:dyDescent="0.35">
      <c r="A64" s="1">
        <v>45016</v>
      </c>
      <c r="B64" s="3">
        <v>549.70000000000005</v>
      </c>
      <c r="C64">
        <f t="shared" si="0"/>
        <v>-0.14519675979594615</v>
      </c>
    </row>
    <row r="65" spans="1:3" x14ac:dyDescent="0.35">
      <c r="A65" s="1">
        <v>45044</v>
      </c>
      <c r="B65" s="3">
        <v>573.79999999999995</v>
      </c>
      <c r="C65">
        <f t="shared" si="0"/>
        <v>4.2908228680649592E-2</v>
      </c>
    </row>
    <row r="66" spans="1:3" x14ac:dyDescent="0.35">
      <c r="A66" s="1">
        <v>45077</v>
      </c>
      <c r="B66" s="3">
        <v>590.5</v>
      </c>
      <c r="C66">
        <f t="shared" si="0"/>
        <v>2.868873209015263E-2</v>
      </c>
    </row>
    <row r="67" spans="1:3" x14ac:dyDescent="0.35">
      <c r="A67" s="1">
        <v>45107</v>
      </c>
      <c r="B67" s="3">
        <v>621.70000000000005</v>
      </c>
      <c r="C67">
        <f t="shared" si="0"/>
        <v>5.1488025637874892E-2</v>
      </c>
    </row>
    <row r="68" spans="1:3" x14ac:dyDescent="0.35">
      <c r="A68" s="1">
        <v>45138</v>
      </c>
      <c r="B68" s="3">
        <v>646.29999999999995</v>
      </c>
      <c r="C68">
        <f t="shared" ref="C68:C73" si="1">LN(B68/B67)</f>
        <v>3.8806130993557737E-2</v>
      </c>
    </row>
    <row r="69" spans="1:3" x14ac:dyDescent="0.35">
      <c r="A69" s="1">
        <v>45169</v>
      </c>
      <c r="B69" s="3">
        <v>583.1</v>
      </c>
      <c r="C69">
        <f t="shared" si="1"/>
        <v>-0.10290509404073936</v>
      </c>
    </row>
    <row r="70" spans="1:3" x14ac:dyDescent="0.35">
      <c r="A70" s="1">
        <v>45198</v>
      </c>
      <c r="B70" s="3">
        <v>644.9</v>
      </c>
      <c r="C70">
        <f t="shared" si="1"/>
        <v>0.10073656778822125</v>
      </c>
    </row>
    <row r="71" spans="1:3" x14ac:dyDescent="0.35">
      <c r="A71" s="1">
        <v>45230</v>
      </c>
      <c r="B71" s="3">
        <v>592.29999999999995</v>
      </c>
      <c r="C71">
        <f t="shared" si="1"/>
        <v>-8.5082002733412251E-2</v>
      </c>
    </row>
    <row r="72" spans="1:3" x14ac:dyDescent="0.35">
      <c r="A72" s="1">
        <v>45260</v>
      </c>
      <c r="B72" s="3">
        <v>602.1</v>
      </c>
      <c r="C72">
        <f t="shared" si="1"/>
        <v>1.6410281187482691E-2</v>
      </c>
    </row>
    <row r="73" spans="1:3" x14ac:dyDescent="0.35">
      <c r="A73" s="7">
        <v>45289</v>
      </c>
      <c r="B73" s="3">
        <v>635.5</v>
      </c>
      <c r="C73">
        <f t="shared" si="1"/>
        <v>5.3988546159106608E-2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C5DD-4E8F-4BA1-860E-D8D0E5D2690A}">
  <dimension ref="A1:B73"/>
  <sheetViews>
    <sheetView workbookViewId="0">
      <selection activeCell="F13" sqref="F13"/>
    </sheetView>
  </sheetViews>
  <sheetFormatPr defaultRowHeight="14.5" x14ac:dyDescent="0.35"/>
  <cols>
    <col min="1" max="1" width="10.1796875" bestFit="1" customWidth="1"/>
    <col min="2" max="2" width="9.54296875" style="3" bestFit="1" customWidth="1"/>
  </cols>
  <sheetData>
    <row r="1" spans="1:2" ht="16" x14ac:dyDescent="0.4">
      <c r="A1" s="2" t="s">
        <v>0</v>
      </c>
      <c r="B1" s="2" t="s">
        <v>1</v>
      </c>
    </row>
    <row r="2" spans="1:2" x14ac:dyDescent="0.35">
      <c r="A2" s="7">
        <v>43131</v>
      </c>
      <c r="B2" s="3">
        <v>0.27800000000000002</v>
      </c>
    </row>
    <row r="3" spans="1:2" x14ac:dyDescent="0.35">
      <c r="A3" s="1">
        <v>43159</v>
      </c>
      <c r="B3" s="3">
        <v>0.28499999999999998</v>
      </c>
    </row>
    <row r="4" spans="1:2" x14ac:dyDescent="0.35">
      <c r="A4" s="1">
        <v>43189</v>
      </c>
      <c r="B4" s="3">
        <v>0.40200000000000002</v>
      </c>
    </row>
    <row r="5" spans="1:2" x14ac:dyDescent="0.35">
      <c r="A5" s="1">
        <v>43220</v>
      </c>
      <c r="B5" s="3">
        <v>0.45200000000000001</v>
      </c>
    </row>
    <row r="6" spans="1:2" x14ac:dyDescent="0.35">
      <c r="A6" s="1">
        <v>43251</v>
      </c>
      <c r="B6" s="3">
        <v>0.45900000000000002</v>
      </c>
    </row>
    <row r="7" spans="1:2" x14ac:dyDescent="0.35">
      <c r="A7" s="1">
        <v>43280</v>
      </c>
      <c r="B7" s="3">
        <v>0.54200000000000004</v>
      </c>
    </row>
    <row r="8" spans="1:2" x14ac:dyDescent="0.35">
      <c r="A8" s="1">
        <v>43312</v>
      </c>
      <c r="B8" s="3">
        <v>0.63100000000000001</v>
      </c>
    </row>
    <row r="9" spans="1:2" x14ac:dyDescent="0.35">
      <c r="A9" s="1">
        <v>43343</v>
      </c>
      <c r="B9" s="3">
        <v>0.73299999999999998</v>
      </c>
    </row>
    <row r="10" spans="1:2" x14ac:dyDescent="0.35">
      <c r="A10" s="1">
        <v>43371</v>
      </c>
      <c r="B10" s="3">
        <v>0.72</v>
      </c>
    </row>
    <row r="11" spans="1:2" x14ac:dyDescent="0.35">
      <c r="A11" s="1">
        <v>43404</v>
      </c>
      <c r="B11" s="3">
        <v>0.71299999999999997</v>
      </c>
    </row>
    <row r="12" spans="1:2" x14ac:dyDescent="0.35">
      <c r="A12" s="1">
        <v>43434</v>
      </c>
      <c r="B12" s="3">
        <v>0.72499999999999998</v>
      </c>
    </row>
    <row r="13" spans="1:2" x14ac:dyDescent="0.35">
      <c r="A13" s="1">
        <v>43465</v>
      </c>
      <c r="B13" s="3">
        <v>0.7</v>
      </c>
    </row>
    <row r="14" spans="1:2" x14ac:dyDescent="0.35">
      <c r="A14" s="1">
        <v>43496</v>
      </c>
      <c r="B14" s="3">
        <v>0.748</v>
      </c>
    </row>
    <row r="15" spans="1:2" x14ac:dyDescent="0.35">
      <c r="A15" s="1">
        <v>43524</v>
      </c>
      <c r="B15" s="3">
        <v>0.55000000000000004</v>
      </c>
    </row>
    <row r="16" spans="1:2" x14ac:dyDescent="0.35">
      <c r="A16" s="1">
        <v>43553</v>
      </c>
      <c r="B16" s="3">
        <v>0.77100000000000002</v>
      </c>
    </row>
    <row r="17" spans="1:2" x14ac:dyDescent="0.35">
      <c r="A17" s="1">
        <v>43585</v>
      </c>
      <c r="B17" s="3">
        <v>0.74199999999999999</v>
      </c>
    </row>
    <row r="18" spans="1:2" x14ac:dyDescent="0.35">
      <c r="A18" s="1">
        <v>43616</v>
      </c>
      <c r="B18" s="3">
        <v>0.73099999999999998</v>
      </c>
    </row>
    <row r="19" spans="1:2" x14ac:dyDescent="0.35">
      <c r="A19" s="1">
        <v>43644</v>
      </c>
      <c r="B19" s="3">
        <v>0.74</v>
      </c>
    </row>
    <row r="20" spans="1:2" x14ac:dyDescent="0.35">
      <c r="A20" s="1">
        <v>43677</v>
      </c>
      <c r="B20" s="3">
        <v>0.71299999999999997</v>
      </c>
    </row>
    <row r="21" spans="1:2" x14ac:dyDescent="0.35">
      <c r="A21" s="1">
        <v>43707</v>
      </c>
      <c r="B21" s="3">
        <v>0.73799999999999999</v>
      </c>
    </row>
    <row r="22" spans="1:2" x14ac:dyDescent="0.35">
      <c r="A22" s="1">
        <v>43738</v>
      </c>
      <c r="B22" s="3">
        <v>0.76200000000000001</v>
      </c>
    </row>
    <row r="23" spans="1:2" x14ac:dyDescent="0.35">
      <c r="A23" s="1">
        <v>43769</v>
      </c>
      <c r="B23" s="3">
        <v>0.754</v>
      </c>
    </row>
    <row r="24" spans="1:2" x14ac:dyDescent="0.35">
      <c r="A24" s="1">
        <v>43798</v>
      </c>
      <c r="B24" s="3">
        <v>0.70499999999999996</v>
      </c>
    </row>
    <row r="25" spans="1:2" x14ac:dyDescent="0.35">
      <c r="A25" s="1">
        <v>43830</v>
      </c>
      <c r="B25" s="3">
        <v>0.68799999999999994</v>
      </c>
    </row>
    <row r="26" spans="1:2" x14ac:dyDescent="0.35">
      <c r="A26" s="1">
        <v>43861</v>
      </c>
      <c r="B26" s="3">
        <v>0.69599999999999995</v>
      </c>
    </row>
    <row r="27" spans="1:2" x14ac:dyDescent="0.35">
      <c r="A27" s="1">
        <v>43889</v>
      </c>
      <c r="B27" s="3">
        <v>0.63700000000000001</v>
      </c>
    </row>
    <row r="28" spans="1:2" x14ac:dyDescent="0.35">
      <c r="A28" s="1">
        <v>43921</v>
      </c>
      <c r="B28" s="3">
        <v>0.16300000000000001</v>
      </c>
    </row>
    <row r="29" spans="1:2" x14ac:dyDescent="0.35">
      <c r="A29" s="1">
        <v>43951</v>
      </c>
      <c r="B29" s="3">
        <v>0.11700000000000001</v>
      </c>
    </row>
    <row r="30" spans="1:2" x14ac:dyDescent="0.35">
      <c r="A30" s="1">
        <v>43980</v>
      </c>
      <c r="B30" s="3">
        <v>6.3E-2</v>
      </c>
    </row>
    <row r="31" spans="1:2" x14ac:dyDescent="0.35">
      <c r="A31" s="1">
        <v>44012</v>
      </c>
      <c r="B31" s="3">
        <v>1.2E-2</v>
      </c>
    </row>
    <row r="32" spans="1:2" x14ac:dyDescent="0.35">
      <c r="A32" s="1">
        <v>44043</v>
      </c>
      <c r="B32" s="3">
        <v>2.9000000000000001E-2</v>
      </c>
    </row>
    <row r="33" spans="1:2" x14ac:dyDescent="0.35">
      <c r="A33" s="1">
        <v>44074</v>
      </c>
      <c r="B33" s="3">
        <v>-6.2E-2</v>
      </c>
    </row>
    <row r="34" spans="1:2" x14ac:dyDescent="0.35">
      <c r="A34" s="1">
        <v>44104</v>
      </c>
      <c r="B34" s="3">
        <v>0.01</v>
      </c>
    </row>
    <row r="35" spans="1:2" x14ac:dyDescent="0.35">
      <c r="A35" s="1">
        <v>44134</v>
      </c>
      <c r="B35" s="3">
        <v>-4.1000000000000002E-2</v>
      </c>
    </row>
    <row r="36" spans="1:2" x14ac:dyDescent="0.35">
      <c r="A36" s="1">
        <v>44165</v>
      </c>
      <c r="B36" s="3">
        <v>-0.109</v>
      </c>
    </row>
    <row r="37" spans="1:2" x14ac:dyDescent="0.35">
      <c r="A37" s="1">
        <v>44196</v>
      </c>
      <c r="B37" s="3">
        <v>-6.0999999999999999E-2</v>
      </c>
    </row>
    <row r="38" spans="1:2" x14ac:dyDescent="0.35">
      <c r="A38" s="1">
        <v>44225</v>
      </c>
      <c r="B38" s="3">
        <v>-2.4E-2</v>
      </c>
    </row>
    <row r="39" spans="1:2" x14ac:dyDescent="0.35">
      <c r="A39" s="1">
        <v>44253</v>
      </c>
      <c r="B39" s="3">
        <v>-1.2999999999999999E-2</v>
      </c>
    </row>
    <row r="40" spans="1:2" x14ac:dyDescent="0.35">
      <c r="A40" s="1">
        <v>44286</v>
      </c>
      <c r="B40" s="3">
        <v>-0.01</v>
      </c>
    </row>
    <row r="41" spans="1:2" x14ac:dyDescent="0.35">
      <c r="A41" s="1">
        <v>44316</v>
      </c>
      <c r="B41" s="3">
        <v>0.04</v>
      </c>
    </row>
    <row r="42" spans="1:2" x14ac:dyDescent="0.35">
      <c r="A42" s="1">
        <v>44347</v>
      </c>
      <c r="B42" s="3">
        <v>2.9000000000000001E-2</v>
      </c>
    </row>
    <row r="43" spans="1:2" x14ac:dyDescent="0.35">
      <c r="A43" s="1">
        <v>44377</v>
      </c>
      <c r="B43" s="3">
        <v>2.5000000000000001E-2</v>
      </c>
    </row>
    <row r="44" spans="1:2" x14ac:dyDescent="0.35">
      <c r="A44" s="1">
        <v>44407</v>
      </c>
      <c r="B44" s="3">
        <v>2.4E-2</v>
      </c>
    </row>
    <row r="45" spans="1:2" x14ac:dyDescent="0.35">
      <c r="A45" s="1">
        <v>44439</v>
      </c>
      <c r="B45" s="3">
        <v>6.0000000000000001E-3</v>
      </c>
    </row>
    <row r="46" spans="1:2" x14ac:dyDescent="0.35">
      <c r="A46" s="1">
        <v>44469</v>
      </c>
      <c r="B46" s="3">
        <v>1.6E-2</v>
      </c>
    </row>
    <row r="47" spans="1:2" x14ac:dyDescent="0.35">
      <c r="A47" s="1">
        <v>44498</v>
      </c>
      <c r="B47" s="3">
        <v>4.2999999999999997E-2</v>
      </c>
    </row>
    <row r="48" spans="1:2" x14ac:dyDescent="0.35">
      <c r="A48" s="1">
        <v>44530</v>
      </c>
      <c r="B48" s="3">
        <v>-9.4E-2</v>
      </c>
    </row>
    <row r="49" spans="1:2" x14ac:dyDescent="0.35">
      <c r="A49" s="1">
        <v>44561</v>
      </c>
      <c r="B49" s="3">
        <v>-4.8000000000000001E-2</v>
      </c>
    </row>
    <row r="50" spans="1:2" x14ac:dyDescent="0.35">
      <c r="A50" s="1">
        <v>44592</v>
      </c>
      <c r="B50" s="3">
        <v>0.34899999999999998</v>
      </c>
    </row>
    <row r="51" spans="1:2" x14ac:dyDescent="0.35">
      <c r="A51" s="1">
        <v>44620</v>
      </c>
      <c r="B51" s="3">
        <v>0.58899999999999997</v>
      </c>
    </row>
    <row r="52" spans="1:2" x14ac:dyDescent="0.35">
      <c r="A52" s="1">
        <v>44651</v>
      </c>
      <c r="B52" s="3">
        <v>0.55700000000000005</v>
      </c>
    </row>
    <row r="53" spans="1:2" x14ac:dyDescent="0.35">
      <c r="A53" s="1">
        <v>44680</v>
      </c>
      <c r="B53" s="3">
        <v>0.91500000000000004</v>
      </c>
    </row>
    <row r="54" spans="1:2" x14ac:dyDescent="0.35">
      <c r="A54" s="1">
        <v>44712</v>
      </c>
      <c r="B54" s="3">
        <v>0.878</v>
      </c>
    </row>
    <row r="55" spans="1:2" x14ac:dyDescent="0.35">
      <c r="A55" s="1">
        <v>44742</v>
      </c>
      <c r="B55" s="3">
        <v>1.1890000000000001</v>
      </c>
    </row>
    <row r="56" spans="1:2" x14ac:dyDescent="0.35">
      <c r="A56" s="1">
        <v>44771</v>
      </c>
      <c r="B56" s="3">
        <v>1.7230000000000001</v>
      </c>
    </row>
    <row r="57" spans="1:2" x14ac:dyDescent="0.35">
      <c r="A57" s="1">
        <v>44804</v>
      </c>
      <c r="B57" s="3">
        <v>2.258</v>
      </c>
    </row>
    <row r="58" spans="1:2" x14ac:dyDescent="0.35">
      <c r="A58" s="1">
        <v>44834</v>
      </c>
      <c r="B58" s="3">
        <v>2.4809999999999999</v>
      </c>
    </row>
    <row r="59" spans="1:2" x14ac:dyDescent="0.35">
      <c r="A59" s="1">
        <v>44865</v>
      </c>
      <c r="B59" s="3">
        <v>2.6779999999999999</v>
      </c>
    </row>
    <row r="60" spans="1:2" x14ac:dyDescent="0.35">
      <c r="A60" s="1">
        <v>44895</v>
      </c>
      <c r="B60" s="3">
        <v>2.9740000000000002</v>
      </c>
    </row>
    <row r="61" spans="1:2" x14ac:dyDescent="0.35">
      <c r="A61" s="1">
        <v>44925</v>
      </c>
      <c r="B61" s="3">
        <v>3.4089999999999998</v>
      </c>
    </row>
    <row r="62" spans="1:2" x14ac:dyDescent="0.35">
      <c r="A62" s="1">
        <v>44957</v>
      </c>
      <c r="B62" s="3">
        <v>3.819</v>
      </c>
    </row>
    <row r="63" spans="1:2" x14ac:dyDescent="0.35">
      <c r="A63" s="1">
        <v>44985</v>
      </c>
      <c r="B63" s="3">
        <v>3.9769999999999999</v>
      </c>
    </row>
    <row r="64" spans="1:2" x14ac:dyDescent="0.35">
      <c r="A64" s="1">
        <v>45016</v>
      </c>
      <c r="B64" s="3">
        <v>4.1989999999999998</v>
      </c>
    </row>
    <row r="65" spans="1:2" x14ac:dyDescent="0.35">
      <c r="A65" s="1">
        <v>45044</v>
      </c>
      <c r="B65" s="3">
        <v>4.3120000000000003</v>
      </c>
    </row>
    <row r="66" spans="1:2" x14ac:dyDescent="0.35">
      <c r="A66" s="1">
        <v>45077</v>
      </c>
      <c r="B66" s="3">
        <v>4.7270000000000003</v>
      </c>
    </row>
    <row r="67" spans="1:2" x14ac:dyDescent="0.35">
      <c r="A67" s="1">
        <v>45107</v>
      </c>
      <c r="B67" s="3">
        <v>5.2</v>
      </c>
    </row>
    <row r="68" spans="1:2" x14ac:dyDescent="0.35">
      <c r="A68" s="1">
        <v>45138</v>
      </c>
      <c r="B68" s="3">
        <v>5.3730000000000002</v>
      </c>
    </row>
    <row r="69" spans="1:2" x14ac:dyDescent="0.35">
      <c r="A69" s="1">
        <v>45169</v>
      </c>
      <c r="B69" s="3">
        <v>5.4569999999999999</v>
      </c>
    </row>
    <row r="70" spans="1:2" x14ac:dyDescent="0.35">
      <c r="A70" s="1">
        <v>45198</v>
      </c>
      <c r="B70" s="3">
        <v>5.3440000000000003</v>
      </c>
    </row>
    <row r="71" spans="1:2" x14ac:dyDescent="0.35">
      <c r="A71" s="1">
        <v>45230</v>
      </c>
      <c r="B71" s="3">
        <v>5.2779999999999996</v>
      </c>
    </row>
    <row r="72" spans="1:2" x14ac:dyDescent="0.35">
      <c r="A72" s="1">
        <v>45260</v>
      </c>
      <c r="B72" s="3">
        <v>5.27</v>
      </c>
    </row>
    <row r="73" spans="1:2" x14ac:dyDescent="0.35">
      <c r="A73" s="7">
        <v>45289</v>
      </c>
      <c r="B73" s="3">
        <v>5.2439999999999998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EC9D-9F6F-4D12-82A6-E7E31E23E309}">
  <dimension ref="A1:C73"/>
  <sheetViews>
    <sheetView workbookViewId="0">
      <selection activeCell="C1" sqref="C1:C1048576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92</v>
      </c>
      <c r="C1" t="s">
        <v>91</v>
      </c>
    </row>
    <row r="2" spans="1:3" x14ac:dyDescent="0.35">
      <c r="A2" s="1">
        <v>43159</v>
      </c>
      <c r="B2">
        <v>1.22</v>
      </c>
      <c r="C2">
        <v>-0.75</v>
      </c>
    </row>
    <row r="3" spans="1:3" x14ac:dyDescent="0.35">
      <c r="A3" s="1">
        <v>43189</v>
      </c>
      <c r="B3">
        <v>-0.56000000000000005</v>
      </c>
      <c r="C3">
        <v>-0.94</v>
      </c>
    </row>
    <row r="4" spans="1:3" x14ac:dyDescent="0.35">
      <c r="A4" s="1">
        <v>43220</v>
      </c>
      <c r="B4">
        <v>-0.74</v>
      </c>
      <c r="C4">
        <v>1.51</v>
      </c>
    </row>
    <row r="5" spans="1:3" x14ac:dyDescent="0.35">
      <c r="A5" s="1">
        <v>43251</v>
      </c>
      <c r="B5">
        <v>1.23</v>
      </c>
      <c r="C5">
        <v>-4.9800000000000004</v>
      </c>
    </row>
    <row r="6" spans="1:3" x14ac:dyDescent="0.35">
      <c r="A6" s="1">
        <v>43280</v>
      </c>
      <c r="B6">
        <v>-0.84</v>
      </c>
      <c r="C6">
        <v>-1.56</v>
      </c>
    </row>
    <row r="7" spans="1:3" x14ac:dyDescent="0.35">
      <c r="A7" s="1">
        <v>43312</v>
      </c>
      <c r="B7">
        <v>-1.91</v>
      </c>
      <c r="C7">
        <v>0.4</v>
      </c>
    </row>
    <row r="8" spans="1:3" x14ac:dyDescent="0.35">
      <c r="A8" s="1">
        <v>43343</v>
      </c>
      <c r="B8">
        <v>0.88</v>
      </c>
      <c r="C8">
        <v>-2.65</v>
      </c>
    </row>
    <row r="9" spans="1:3" x14ac:dyDescent="0.35">
      <c r="A9" s="1">
        <v>43371</v>
      </c>
      <c r="B9">
        <v>-1.46</v>
      </c>
      <c r="C9">
        <v>2.34</v>
      </c>
    </row>
    <row r="10" spans="1:3" x14ac:dyDescent="0.35">
      <c r="A10" s="1">
        <v>43404</v>
      </c>
      <c r="B10">
        <v>-1.7</v>
      </c>
      <c r="C10">
        <v>1.47</v>
      </c>
    </row>
    <row r="11" spans="1:3" x14ac:dyDescent="0.35">
      <c r="A11" s="1">
        <v>43434</v>
      </c>
      <c r="B11">
        <v>-1.18</v>
      </c>
      <c r="C11">
        <v>-0.56999999999999995</v>
      </c>
    </row>
    <row r="12" spans="1:3" x14ac:dyDescent="0.35">
      <c r="A12" s="1">
        <v>43465</v>
      </c>
      <c r="B12">
        <v>-0.68</v>
      </c>
      <c r="C12">
        <v>0.95</v>
      </c>
    </row>
    <row r="13" spans="1:3" x14ac:dyDescent="0.35">
      <c r="A13" s="1">
        <v>43496</v>
      </c>
      <c r="B13">
        <v>0.59</v>
      </c>
      <c r="C13">
        <v>-0.95</v>
      </c>
    </row>
    <row r="14" spans="1:3" x14ac:dyDescent="0.35">
      <c r="A14" s="1">
        <v>43524</v>
      </c>
      <c r="B14">
        <v>-1.47</v>
      </c>
      <c r="C14">
        <v>-1.23</v>
      </c>
    </row>
    <row r="15" spans="1:3" x14ac:dyDescent="0.35">
      <c r="A15" s="1">
        <v>43553</v>
      </c>
      <c r="B15">
        <v>-1.76</v>
      </c>
      <c r="C15">
        <v>-2.33</v>
      </c>
    </row>
    <row r="16" spans="1:3" x14ac:dyDescent="0.35">
      <c r="A16" s="1">
        <v>43585</v>
      </c>
      <c r="B16">
        <v>0.1</v>
      </c>
      <c r="C16">
        <v>-1.04</v>
      </c>
    </row>
    <row r="17" spans="1:3" x14ac:dyDescent="0.35">
      <c r="A17" s="1">
        <v>43616</v>
      </c>
      <c r="B17">
        <v>1.32</v>
      </c>
      <c r="C17">
        <v>-1.54</v>
      </c>
    </row>
    <row r="18" spans="1:3" x14ac:dyDescent="0.35">
      <c r="A18" s="1">
        <v>43644</v>
      </c>
      <c r="B18">
        <v>-2.64</v>
      </c>
      <c r="C18">
        <v>-1.32</v>
      </c>
    </row>
    <row r="19" spans="1:3" x14ac:dyDescent="0.35">
      <c r="A19" s="1">
        <v>43677</v>
      </c>
      <c r="B19">
        <v>-1.28</v>
      </c>
      <c r="C19">
        <v>0.09</v>
      </c>
    </row>
    <row r="20" spans="1:3" x14ac:dyDescent="0.35">
      <c r="A20" s="1">
        <v>43707</v>
      </c>
      <c r="B20">
        <v>-0.59</v>
      </c>
      <c r="C20">
        <v>-1.96</v>
      </c>
    </row>
    <row r="21" spans="1:3" x14ac:dyDescent="0.35">
      <c r="A21" s="1">
        <v>43738</v>
      </c>
      <c r="B21">
        <v>-0.89</v>
      </c>
      <c r="C21">
        <v>3.08</v>
      </c>
    </row>
    <row r="22" spans="1:3" x14ac:dyDescent="0.35">
      <c r="A22" s="1">
        <v>43769</v>
      </c>
      <c r="B22">
        <v>0.93</v>
      </c>
      <c r="C22">
        <v>-0.5</v>
      </c>
    </row>
    <row r="23" spans="1:3" x14ac:dyDescent="0.35">
      <c r="A23" s="1">
        <v>43798</v>
      </c>
      <c r="B23">
        <v>2.0699999999999998</v>
      </c>
      <c r="C23">
        <v>-2.2400000000000002</v>
      </c>
    </row>
    <row r="24" spans="1:3" x14ac:dyDescent="0.35">
      <c r="A24" s="1">
        <v>43830</v>
      </c>
      <c r="B24">
        <v>2.79</v>
      </c>
      <c r="C24">
        <v>0.41</v>
      </c>
    </row>
    <row r="25" spans="1:3" x14ac:dyDescent="0.35">
      <c r="A25" s="1">
        <v>43861</v>
      </c>
      <c r="B25">
        <v>0.36</v>
      </c>
      <c r="C25">
        <v>-2.88</v>
      </c>
    </row>
    <row r="26" spans="1:3" x14ac:dyDescent="0.35">
      <c r="A26" s="1">
        <v>43889</v>
      </c>
      <c r="B26">
        <v>0.28000000000000003</v>
      </c>
      <c r="C26">
        <v>-0.74</v>
      </c>
    </row>
    <row r="27" spans="1:3" x14ac:dyDescent="0.35">
      <c r="A27" s="1">
        <v>43921</v>
      </c>
      <c r="B27">
        <v>-4.22</v>
      </c>
      <c r="C27">
        <v>-11.3</v>
      </c>
    </row>
    <row r="28" spans="1:3" x14ac:dyDescent="0.35">
      <c r="A28" s="1">
        <v>43951</v>
      </c>
      <c r="B28">
        <v>5.03</v>
      </c>
      <c r="C28">
        <v>-3.82</v>
      </c>
    </row>
    <row r="29" spans="1:3" x14ac:dyDescent="0.35">
      <c r="A29" s="1">
        <v>43980</v>
      </c>
      <c r="B29">
        <v>1.21</v>
      </c>
      <c r="C29">
        <v>-4.1399999999999997</v>
      </c>
    </row>
    <row r="30" spans="1:3" x14ac:dyDescent="0.35">
      <c r="A30" s="1">
        <v>44012</v>
      </c>
      <c r="B30">
        <v>-1.2</v>
      </c>
      <c r="C30">
        <v>1.74</v>
      </c>
    </row>
    <row r="31" spans="1:3" x14ac:dyDescent="0.35">
      <c r="A31" s="1">
        <v>44043</v>
      </c>
      <c r="B31">
        <v>2.69</v>
      </c>
      <c r="C31">
        <v>-4.75</v>
      </c>
    </row>
    <row r="32" spans="1:3" x14ac:dyDescent="0.35">
      <c r="A32" s="1">
        <v>44074</v>
      </c>
      <c r="B32">
        <v>2.91</v>
      </c>
      <c r="C32">
        <v>-1.74</v>
      </c>
    </row>
    <row r="33" spans="1:3" x14ac:dyDescent="0.35">
      <c r="A33" s="1">
        <v>44104</v>
      </c>
      <c r="B33">
        <v>0.85</v>
      </c>
      <c r="C33">
        <v>-3.74</v>
      </c>
    </row>
    <row r="34" spans="1:3" x14ac:dyDescent="0.35">
      <c r="A34" s="1">
        <v>44134</v>
      </c>
      <c r="B34">
        <v>1.21</v>
      </c>
      <c r="C34">
        <v>-0.2</v>
      </c>
    </row>
    <row r="35" spans="1:3" x14ac:dyDescent="0.35">
      <c r="A35" s="1">
        <v>44165</v>
      </c>
      <c r="B35">
        <v>0.3</v>
      </c>
      <c r="C35">
        <v>10.76</v>
      </c>
    </row>
    <row r="36" spans="1:3" x14ac:dyDescent="0.35">
      <c r="A36" s="1">
        <v>44196</v>
      </c>
      <c r="B36">
        <v>4.66</v>
      </c>
      <c r="C36">
        <v>-1.77</v>
      </c>
    </row>
    <row r="37" spans="1:3" x14ac:dyDescent="0.35">
      <c r="A37" s="1">
        <v>44225</v>
      </c>
      <c r="B37">
        <v>1.66</v>
      </c>
      <c r="C37">
        <v>-0.28999999999999998</v>
      </c>
    </row>
    <row r="38" spans="1:3" x14ac:dyDescent="0.35">
      <c r="A38" s="1">
        <v>44253</v>
      </c>
      <c r="B38">
        <v>0.87</v>
      </c>
      <c r="C38">
        <v>5.73</v>
      </c>
    </row>
    <row r="39" spans="1:3" x14ac:dyDescent="0.35">
      <c r="A39" s="1">
        <v>44286</v>
      </c>
      <c r="B39">
        <v>-1.97</v>
      </c>
      <c r="C39">
        <v>3.46</v>
      </c>
    </row>
    <row r="40" spans="1:3" x14ac:dyDescent="0.35">
      <c r="A40" s="1">
        <v>44316</v>
      </c>
      <c r="B40">
        <v>2.14</v>
      </c>
      <c r="C40">
        <v>-3.19</v>
      </c>
    </row>
    <row r="41" spans="1:3" x14ac:dyDescent="0.35">
      <c r="A41" s="1">
        <v>44347</v>
      </c>
      <c r="B41">
        <v>-0.99</v>
      </c>
      <c r="C41">
        <v>2.06</v>
      </c>
    </row>
    <row r="42" spans="1:3" x14ac:dyDescent="0.35">
      <c r="A42" s="1">
        <v>44377</v>
      </c>
      <c r="B42">
        <v>-1.49</v>
      </c>
      <c r="C42">
        <v>-2.5</v>
      </c>
    </row>
    <row r="43" spans="1:3" x14ac:dyDescent="0.35">
      <c r="A43" s="1">
        <v>44407</v>
      </c>
      <c r="B43">
        <v>0.6</v>
      </c>
      <c r="C43">
        <v>-2.98</v>
      </c>
    </row>
    <row r="44" spans="1:3" x14ac:dyDescent="0.35">
      <c r="A44" s="1">
        <v>44439</v>
      </c>
      <c r="B44">
        <v>1.83</v>
      </c>
      <c r="C44">
        <v>-1.18</v>
      </c>
    </row>
    <row r="45" spans="1:3" x14ac:dyDescent="0.35">
      <c r="A45" s="1">
        <v>44469</v>
      </c>
      <c r="B45">
        <v>-0.6</v>
      </c>
      <c r="C45">
        <v>4.3</v>
      </c>
    </row>
    <row r="46" spans="1:3" x14ac:dyDescent="0.35">
      <c r="A46" s="1">
        <v>44498</v>
      </c>
      <c r="B46">
        <v>-1.62</v>
      </c>
      <c r="C46">
        <v>-0.64</v>
      </c>
    </row>
    <row r="47" spans="1:3" x14ac:dyDescent="0.35">
      <c r="A47" s="1">
        <v>44530</v>
      </c>
      <c r="B47">
        <v>-0.92</v>
      </c>
      <c r="C47">
        <v>-2.11</v>
      </c>
    </row>
    <row r="48" spans="1:3" x14ac:dyDescent="0.35">
      <c r="A48" s="1">
        <v>44561</v>
      </c>
      <c r="B48">
        <v>-1.34</v>
      </c>
      <c r="C48">
        <v>1.86</v>
      </c>
    </row>
    <row r="49" spans="1:3" x14ac:dyDescent="0.35">
      <c r="A49" s="1">
        <v>44592</v>
      </c>
      <c r="B49">
        <v>-3.22</v>
      </c>
      <c r="C49">
        <v>12.09</v>
      </c>
    </row>
    <row r="50" spans="1:3" x14ac:dyDescent="0.35">
      <c r="A50" s="1">
        <v>44620</v>
      </c>
      <c r="B50">
        <v>0.39</v>
      </c>
      <c r="C50">
        <v>0.56999999999999995</v>
      </c>
    </row>
    <row r="51" spans="1:3" x14ac:dyDescent="0.35">
      <c r="A51" s="1">
        <v>44651</v>
      </c>
      <c r="B51">
        <v>0.59</v>
      </c>
      <c r="C51">
        <v>0.4</v>
      </c>
    </row>
    <row r="52" spans="1:3" x14ac:dyDescent="0.35">
      <c r="A52" s="1">
        <v>44680</v>
      </c>
      <c r="B52">
        <v>-1.34</v>
      </c>
      <c r="C52">
        <v>2.64</v>
      </c>
    </row>
    <row r="53" spans="1:3" x14ac:dyDescent="0.35">
      <c r="A53" s="1">
        <v>44712</v>
      </c>
      <c r="B53">
        <v>-1.57</v>
      </c>
      <c r="C53">
        <v>5.23</v>
      </c>
    </row>
    <row r="54" spans="1:3" x14ac:dyDescent="0.35">
      <c r="A54" s="1">
        <v>44742</v>
      </c>
      <c r="B54">
        <v>-1.05</v>
      </c>
      <c r="C54">
        <v>-2.46</v>
      </c>
    </row>
    <row r="55" spans="1:3" x14ac:dyDescent="0.35">
      <c r="A55" s="1">
        <v>44771</v>
      </c>
      <c r="B55">
        <v>0.62</v>
      </c>
      <c r="C55">
        <v>-6.01</v>
      </c>
    </row>
    <row r="56" spans="1:3" x14ac:dyDescent="0.35">
      <c r="A56" s="1">
        <v>44804</v>
      </c>
      <c r="B56">
        <v>-0.72</v>
      </c>
      <c r="C56">
        <v>5.41</v>
      </c>
    </row>
    <row r="57" spans="1:3" x14ac:dyDescent="0.35">
      <c r="A57" s="1">
        <v>44834</v>
      </c>
      <c r="B57">
        <v>-3.71</v>
      </c>
      <c r="C57">
        <v>1.25</v>
      </c>
    </row>
    <row r="58" spans="1:3" x14ac:dyDescent="0.35">
      <c r="A58" s="1">
        <v>44865</v>
      </c>
      <c r="B58">
        <v>-0.95</v>
      </c>
      <c r="C58">
        <v>2.44</v>
      </c>
    </row>
    <row r="59" spans="1:3" x14ac:dyDescent="0.35">
      <c r="A59" s="1">
        <v>44895</v>
      </c>
      <c r="B59">
        <v>-1.8</v>
      </c>
      <c r="C59">
        <v>-1.1499999999999999</v>
      </c>
    </row>
    <row r="60" spans="1:3" x14ac:dyDescent="0.35">
      <c r="A60" s="1">
        <v>44925</v>
      </c>
      <c r="B60">
        <v>1.45</v>
      </c>
      <c r="C60">
        <v>2.58</v>
      </c>
    </row>
    <row r="61" spans="1:3" x14ac:dyDescent="0.35">
      <c r="A61" s="1">
        <v>44957</v>
      </c>
      <c r="B61">
        <v>-1.57</v>
      </c>
      <c r="C61">
        <v>1.1399999999999999</v>
      </c>
    </row>
    <row r="62" spans="1:3" x14ac:dyDescent="0.35">
      <c r="A62" s="1">
        <v>44985</v>
      </c>
      <c r="B62">
        <v>0.15</v>
      </c>
      <c r="C62">
        <v>3.36</v>
      </c>
    </row>
    <row r="63" spans="1:3" x14ac:dyDescent="0.35">
      <c r="A63" s="1">
        <v>45016</v>
      </c>
      <c r="B63">
        <v>-3.61</v>
      </c>
      <c r="C63">
        <v>-6.14</v>
      </c>
    </row>
    <row r="64" spans="1:3" x14ac:dyDescent="0.35">
      <c r="A64" s="1">
        <v>45044</v>
      </c>
      <c r="B64">
        <v>-1.02</v>
      </c>
      <c r="C64">
        <v>1.1399999999999999</v>
      </c>
    </row>
    <row r="65" spans="1:3" x14ac:dyDescent="0.35">
      <c r="A65" s="1">
        <v>45077</v>
      </c>
      <c r="B65">
        <v>1.18</v>
      </c>
      <c r="C65">
        <v>-1.23</v>
      </c>
    </row>
    <row r="66" spans="1:3" x14ac:dyDescent="0.35">
      <c r="A66" s="1">
        <v>45107</v>
      </c>
      <c r="B66">
        <v>-2.38</v>
      </c>
      <c r="C66">
        <v>2.41</v>
      </c>
    </row>
    <row r="67" spans="1:3" x14ac:dyDescent="0.35">
      <c r="A67" s="1">
        <v>45138</v>
      </c>
      <c r="B67">
        <v>0.28999999999999998</v>
      </c>
      <c r="C67">
        <v>2.74</v>
      </c>
    </row>
    <row r="68" spans="1:3" x14ac:dyDescent="0.35">
      <c r="A68" s="1">
        <v>45169</v>
      </c>
      <c r="B68">
        <v>-0.59</v>
      </c>
      <c r="C68">
        <v>1.66</v>
      </c>
    </row>
    <row r="69" spans="1:3" x14ac:dyDescent="0.35">
      <c r="A69" s="1">
        <v>45198</v>
      </c>
      <c r="B69">
        <v>-1.75</v>
      </c>
      <c r="C69">
        <v>3.54</v>
      </c>
    </row>
    <row r="70" spans="1:3" x14ac:dyDescent="0.35">
      <c r="A70" s="1">
        <v>45230</v>
      </c>
      <c r="B70">
        <v>-2.04</v>
      </c>
      <c r="C70">
        <v>0.78</v>
      </c>
    </row>
    <row r="71" spans="1:3" x14ac:dyDescent="0.35">
      <c r="A71" s="1">
        <v>45260</v>
      </c>
      <c r="B71">
        <v>0.11</v>
      </c>
      <c r="C71">
        <v>-0.91</v>
      </c>
    </row>
    <row r="72" spans="1:3" x14ac:dyDescent="0.35">
      <c r="A72" s="1">
        <v>45289</v>
      </c>
      <c r="B72">
        <v>3.57</v>
      </c>
      <c r="C72">
        <v>-0.61</v>
      </c>
    </row>
    <row r="73" spans="1:3" x14ac:dyDescent="0.35">
      <c r="A7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D4F6-4924-408E-B592-8F7E13C21205}">
  <dimension ref="A1:W256"/>
  <sheetViews>
    <sheetView topLeftCell="M64" zoomScale="64" zoomScaleNormal="95" workbookViewId="0">
      <selection activeCell="P79" sqref="P79"/>
    </sheetView>
  </sheetViews>
  <sheetFormatPr defaultRowHeight="14.5" x14ac:dyDescent="0.35"/>
  <cols>
    <col min="1" max="1" width="11.26953125" bestFit="1" customWidth="1"/>
    <col min="2" max="2" width="19" style="3" hidden="1" customWidth="1"/>
    <col min="3" max="3" width="15.1796875" style="3" hidden="1" customWidth="1"/>
    <col min="4" max="4" width="17.7265625" style="3" hidden="1" customWidth="1"/>
    <col min="5" max="5" width="13.453125" hidden="1" customWidth="1"/>
    <col min="6" max="6" width="16.1796875" hidden="1" customWidth="1"/>
    <col min="7" max="7" width="11.26953125" bestFit="1" customWidth="1"/>
    <col min="8" max="8" width="21.453125" bestFit="1" customWidth="1"/>
    <col min="9" max="9" width="24.1796875" bestFit="1" customWidth="1"/>
    <col min="10" max="10" width="5.81640625" bestFit="1" customWidth="1"/>
    <col min="11" max="11" width="6.26953125" bestFit="1" customWidth="1"/>
    <col min="12" max="12" width="50.54296875" bestFit="1" customWidth="1"/>
    <col min="13" max="13" width="50.54296875" customWidth="1"/>
    <col min="14" max="14" width="69.26953125" customWidth="1"/>
    <col min="15" max="15" width="44.7265625" customWidth="1"/>
    <col min="16" max="16" width="59" bestFit="1" customWidth="1"/>
    <col min="17" max="17" width="20.54296875" bestFit="1" customWidth="1"/>
    <col min="18" max="18" width="12.54296875" bestFit="1" customWidth="1"/>
    <col min="19" max="19" width="15.08984375" bestFit="1" customWidth="1"/>
    <col min="20" max="20" width="23.54296875" bestFit="1" customWidth="1"/>
    <col min="21" max="21" width="20.54296875" bestFit="1" customWidth="1"/>
    <col min="22" max="22" width="12.81640625" bestFit="1" customWidth="1"/>
    <col min="23" max="23" width="11.81640625" bestFit="1" customWidth="1"/>
    <col min="24" max="24" width="12.54296875" bestFit="1" customWidth="1"/>
    <col min="25" max="25" width="12" bestFit="1" customWidth="1"/>
  </cols>
  <sheetData>
    <row r="1" spans="1:16" ht="16" x14ac:dyDescent="0.4">
      <c r="A1" s="2" t="s">
        <v>0</v>
      </c>
      <c r="B1" s="2" t="s">
        <v>39</v>
      </c>
      <c r="C1" s="2" t="s">
        <v>40</v>
      </c>
      <c r="D1" s="2" t="s">
        <v>100</v>
      </c>
    </row>
    <row r="2" spans="1:16" ht="16" x14ac:dyDescent="0.4">
      <c r="A2" s="7">
        <v>43131</v>
      </c>
      <c r="B2" s="3">
        <v>0.27800000000000002</v>
      </c>
      <c r="C2" s="3">
        <v>751.1</v>
      </c>
      <c r="D2" s="3">
        <v>7533.55</v>
      </c>
      <c r="E2" s="24" t="s">
        <v>101</v>
      </c>
      <c r="F2" s="24" t="s">
        <v>102</v>
      </c>
      <c r="G2" s="2" t="s">
        <v>0</v>
      </c>
      <c r="H2" s="24" t="s">
        <v>44</v>
      </c>
      <c r="I2" s="24" t="s">
        <v>103</v>
      </c>
      <c r="J2" s="24" t="s">
        <v>92</v>
      </c>
      <c r="K2" s="24" t="s">
        <v>91</v>
      </c>
      <c r="L2" s="24" t="s">
        <v>104</v>
      </c>
      <c r="M2" s="11"/>
      <c r="N2" s="11"/>
      <c r="O2" s="11"/>
      <c r="P2" s="11"/>
    </row>
    <row r="3" spans="1:16" ht="21" x14ac:dyDescent="0.5">
      <c r="A3" s="1">
        <v>43159</v>
      </c>
      <c r="B3" s="3">
        <v>0.28499999999999998</v>
      </c>
      <c r="C3" s="3">
        <v>717.1</v>
      </c>
      <c r="D3" s="3">
        <v>7231.91</v>
      </c>
      <c r="E3">
        <f>(C3-C2)/C2*100</f>
        <v>-4.5266941818665956</v>
      </c>
      <c r="F3">
        <f>(D3-D2)/D2*100</f>
        <v>-4.0039556384440314</v>
      </c>
      <c r="G3" s="1">
        <v>43159</v>
      </c>
      <c r="H3">
        <f>E3-B3</f>
        <v>-4.8116941818665957</v>
      </c>
      <c r="I3">
        <f>F3-B3</f>
        <v>-4.2889556384440315</v>
      </c>
      <c r="J3">
        <v>1.22</v>
      </c>
      <c r="K3">
        <v>-0.75</v>
      </c>
      <c r="L3">
        <f t="shared" ref="L3:L34" si="0">$P$43+$P$44*I3-$P$45*J3+$P$46*K3</f>
        <v>-4.2552933679195819</v>
      </c>
      <c r="O3" s="82" t="s">
        <v>105</v>
      </c>
      <c r="P3" s="83"/>
    </row>
    <row r="4" spans="1:16" x14ac:dyDescent="0.35">
      <c r="A4" s="1">
        <v>43189</v>
      </c>
      <c r="B4" s="3">
        <v>0.40200000000000002</v>
      </c>
      <c r="C4" s="3">
        <v>665.4</v>
      </c>
      <c r="D4" s="3">
        <v>7056.61</v>
      </c>
      <c r="E4">
        <f t="shared" ref="E4:E67" si="1">(C4-C3)/C3*100</f>
        <v>-7.2095941988565118</v>
      </c>
      <c r="F4">
        <f t="shared" ref="F4:F67" si="2">(D4-D3)/D3*100</f>
        <v>-2.4239792807156086</v>
      </c>
      <c r="G4" s="1">
        <v>43189</v>
      </c>
      <c r="H4">
        <f t="shared" ref="H4:H67" si="3">E4-B4</f>
        <v>-7.6115941988565119</v>
      </c>
      <c r="I4">
        <f t="shared" ref="I4:I67" si="4">F4-B4</f>
        <v>-2.8259792807156088</v>
      </c>
      <c r="J4">
        <v>-0.56000000000000005</v>
      </c>
      <c r="K4">
        <v>-0.94</v>
      </c>
      <c r="L4">
        <f t="shared" si="0"/>
        <v>-3.624137594256216</v>
      </c>
    </row>
    <row r="5" spans="1:16" x14ac:dyDescent="0.35">
      <c r="A5" s="1">
        <v>43220</v>
      </c>
      <c r="B5" s="3">
        <v>0.45200000000000001</v>
      </c>
      <c r="C5" s="3">
        <v>725.4</v>
      </c>
      <c r="D5" s="3">
        <v>7509.3</v>
      </c>
      <c r="E5">
        <f t="shared" si="1"/>
        <v>9.0171325518485119</v>
      </c>
      <c r="F5">
        <f t="shared" si="2"/>
        <v>6.4151200080491977</v>
      </c>
      <c r="G5" s="1">
        <v>43220</v>
      </c>
      <c r="H5">
        <f t="shared" si="3"/>
        <v>8.565132551848512</v>
      </c>
      <c r="I5">
        <f t="shared" si="4"/>
        <v>5.9631200080491977</v>
      </c>
      <c r="J5">
        <v>-0.74</v>
      </c>
      <c r="K5">
        <v>1.51</v>
      </c>
      <c r="L5">
        <f t="shared" si="0"/>
        <v>5.7326881143711308</v>
      </c>
    </row>
    <row r="6" spans="1:16" x14ac:dyDescent="0.35">
      <c r="A6" s="1">
        <v>43251</v>
      </c>
      <c r="B6" s="3">
        <v>0.45900000000000002</v>
      </c>
      <c r="C6" s="3">
        <v>720.6</v>
      </c>
      <c r="D6" s="3">
        <v>7678.2</v>
      </c>
      <c r="E6">
        <f t="shared" si="1"/>
        <v>-0.66170388751033293</v>
      </c>
      <c r="F6">
        <f t="shared" si="2"/>
        <v>2.2492109783867957</v>
      </c>
      <c r="G6" s="1">
        <v>43251</v>
      </c>
      <c r="H6">
        <f t="shared" si="3"/>
        <v>-1.120703887510333</v>
      </c>
      <c r="I6">
        <f t="shared" si="4"/>
        <v>1.7902109783867957</v>
      </c>
      <c r="J6">
        <v>1.23</v>
      </c>
      <c r="K6">
        <v>-4.9800000000000004</v>
      </c>
      <c r="L6">
        <f t="shared" si="0"/>
        <v>-3.2830238795104267</v>
      </c>
    </row>
    <row r="7" spans="1:16" x14ac:dyDescent="0.35">
      <c r="A7" s="1">
        <v>43280</v>
      </c>
      <c r="B7" s="3">
        <v>0.54200000000000004</v>
      </c>
      <c r="C7" s="3">
        <v>710.7</v>
      </c>
      <c r="D7" s="3">
        <v>7636.93</v>
      </c>
      <c r="E7">
        <f t="shared" si="1"/>
        <v>-1.3738551207327194</v>
      </c>
      <c r="F7">
        <f t="shared" si="2"/>
        <v>-0.53749576723710668</v>
      </c>
      <c r="G7" s="1">
        <v>43280</v>
      </c>
      <c r="H7">
        <f t="shared" si="3"/>
        <v>-1.9158551207327195</v>
      </c>
      <c r="I7">
        <f t="shared" si="4"/>
        <v>-1.0794957672371068</v>
      </c>
      <c r="J7">
        <v>-0.84</v>
      </c>
      <c r="K7">
        <v>-1.56</v>
      </c>
      <c r="L7">
        <f t="shared" si="0"/>
        <v>-2.8490027165609564</v>
      </c>
    </row>
    <row r="8" spans="1:16" x14ac:dyDescent="0.35">
      <c r="A8" s="1">
        <v>43312</v>
      </c>
      <c r="B8" s="3">
        <v>0.63100000000000001</v>
      </c>
      <c r="C8" s="3">
        <v>730.5</v>
      </c>
      <c r="D8" s="3">
        <v>7748.76</v>
      </c>
      <c r="E8">
        <f t="shared" si="1"/>
        <v>2.7859856479527161</v>
      </c>
      <c r="F8">
        <f t="shared" si="2"/>
        <v>1.4643318715766664</v>
      </c>
      <c r="G8" s="1">
        <v>43312</v>
      </c>
      <c r="H8">
        <f t="shared" si="3"/>
        <v>2.1549856479527163</v>
      </c>
      <c r="I8">
        <f t="shared" si="4"/>
        <v>0.83333187157666644</v>
      </c>
      <c r="J8">
        <v>-1.91</v>
      </c>
      <c r="K8">
        <v>0.4</v>
      </c>
      <c r="L8">
        <f t="shared" si="0"/>
        <v>0.3015605890853687</v>
      </c>
    </row>
    <row r="9" spans="1:16" x14ac:dyDescent="0.35">
      <c r="A9" s="1">
        <v>43343</v>
      </c>
      <c r="B9" s="3">
        <v>0.73299999999999998</v>
      </c>
      <c r="C9" s="3">
        <v>668.9</v>
      </c>
      <c r="D9" s="3">
        <v>7432.42</v>
      </c>
      <c r="E9">
        <f t="shared" si="1"/>
        <v>-8.4325804243668756</v>
      </c>
      <c r="F9">
        <f t="shared" si="2"/>
        <v>-4.0824596451561304</v>
      </c>
      <c r="G9" s="1">
        <v>43343</v>
      </c>
      <c r="H9">
        <f t="shared" si="3"/>
        <v>-9.1655804243668761</v>
      </c>
      <c r="I9">
        <f t="shared" si="4"/>
        <v>-4.81545964515613</v>
      </c>
      <c r="J9">
        <v>0.88</v>
      </c>
      <c r="K9">
        <v>-2.65</v>
      </c>
      <c r="L9">
        <f t="shared" si="0"/>
        <v>-6.5255206206964562</v>
      </c>
    </row>
    <row r="10" spans="1:16" x14ac:dyDescent="0.35">
      <c r="A10" s="1">
        <v>43371</v>
      </c>
      <c r="B10" s="3">
        <v>0.72</v>
      </c>
      <c r="C10" s="3">
        <v>669.8</v>
      </c>
      <c r="D10" s="3">
        <v>7510.2</v>
      </c>
      <c r="E10">
        <f t="shared" si="1"/>
        <v>0.13454925997906672</v>
      </c>
      <c r="F10">
        <f t="shared" si="2"/>
        <v>1.0464962959574371</v>
      </c>
      <c r="G10" s="1">
        <v>43371</v>
      </c>
      <c r="H10">
        <f t="shared" si="3"/>
        <v>-0.58545074002093322</v>
      </c>
      <c r="I10">
        <f t="shared" si="4"/>
        <v>0.32649629595743712</v>
      </c>
      <c r="J10">
        <v>-1.46</v>
      </c>
      <c r="K10">
        <v>2.34</v>
      </c>
      <c r="L10">
        <f t="shared" si="0"/>
        <v>1.7964912451696931</v>
      </c>
    </row>
    <row r="11" spans="1:16" x14ac:dyDescent="0.35">
      <c r="A11" s="1">
        <v>43404</v>
      </c>
      <c r="B11" s="3">
        <v>0.71299999999999997</v>
      </c>
      <c r="C11" s="3">
        <v>644.9</v>
      </c>
      <c r="D11" s="3">
        <v>7128.1</v>
      </c>
      <c r="E11">
        <f t="shared" si="1"/>
        <v>-3.7175276201851264</v>
      </c>
      <c r="F11">
        <f t="shared" si="2"/>
        <v>-5.0877473302974545</v>
      </c>
      <c r="G11" s="1">
        <v>43404</v>
      </c>
      <c r="H11">
        <f t="shared" si="3"/>
        <v>-4.430527620185126</v>
      </c>
      <c r="I11">
        <f t="shared" si="4"/>
        <v>-5.8007473302974546</v>
      </c>
      <c r="J11">
        <v>-1.7</v>
      </c>
      <c r="K11">
        <v>1.47</v>
      </c>
      <c r="L11">
        <f t="shared" si="0"/>
        <v>-4.0216183885960355</v>
      </c>
    </row>
    <row r="12" spans="1:16" x14ac:dyDescent="0.35">
      <c r="A12" s="1">
        <v>43434</v>
      </c>
      <c r="B12" s="3">
        <v>0.72499999999999998</v>
      </c>
      <c r="C12" s="3">
        <v>664.3</v>
      </c>
      <c r="D12" s="3">
        <v>6980.24</v>
      </c>
      <c r="E12">
        <f t="shared" si="1"/>
        <v>3.0082183284230077</v>
      </c>
      <c r="F12">
        <f t="shared" si="2"/>
        <v>-2.0743255565999439</v>
      </c>
      <c r="G12" s="1">
        <v>43434</v>
      </c>
      <c r="H12">
        <f t="shared" si="3"/>
        <v>2.2832183284230076</v>
      </c>
      <c r="I12">
        <f t="shared" si="4"/>
        <v>-2.799325556599944</v>
      </c>
      <c r="J12">
        <v>-1.18</v>
      </c>
      <c r="K12">
        <v>-0.56999999999999995</v>
      </c>
      <c r="L12">
        <f t="shared" si="0"/>
        <v>-3.3879182803328529</v>
      </c>
    </row>
    <row r="13" spans="1:16" x14ac:dyDescent="0.35">
      <c r="A13" s="1">
        <v>43465</v>
      </c>
      <c r="B13" s="3">
        <v>0.7</v>
      </c>
      <c r="C13" s="3">
        <v>646.9</v>
      </c>
      <c r="D13" s="3">
        <v>6728.13</v>
      </c>
      <c r="E13">
        <f t="shared" si="1"/>
        <v>-2.6192985097094654</v>
      </c>
      <c r="F13">
        <f t="shared" si="2"/>
        <v>-3.611766930649944</v>
      </c>
      <c r="G13" s="1">
        <v>43465</v>
      </c>
      <c r="H13">
        <f t="shared" si="3"/>
        <v>-3.3192985097094656</v>
      </c>
      <c r="I13">
        <f t="shared" si="4"/>
        <v>-4.3117669306499442</v>
      </c>
      <c r="J13">
        <v>-0.68</v>
      </c>
      <c r="K13">
        <v>0.95</v>
      </c>
      <c r="L13">
        <f t="shared" si="0"/>
        <v>-3.0876877247434935</v>
      </c>
    </row>
    <row r="14" spans="1:16" x14ac:dyDescent="0.35">
      <c r="A14" s="1">
        <v>43496</v>
      </c>
      <c r="B14" s="3">
        <v>0.748</v>
      </c>
      <c r="C14" s="3">
        <v>638.9</v>
      </c>
      <c r="D14" s="3">
        <v>6968.85</v>
      </c>
      <c r="E14">
        <f t="shared" si="1"/>
        <v>-1.2366671819446591</v>
      </c>
      <c r="F14">
        <f t="shared" si="2"/>
        <v>3.5778143406860488</v>
      </c>
      <c r="G14" s="1">
        <v>43496</v>
      </c>
      <c r="H14">
        <f t="shared" si="3"/>
        <v>-1.9846671819446591</v>
      </c>
      <c r="I14">
        <f t="shared" si="4"/>
        <v>2.829814340686049</v>
      </c>
      <c r="J14">
        <v>0.59</v>
      </c>
      <c r="K14">
        <v>-0.95</v>
      </c>
      <c r="L14">
        <f t="shared" si="0"/>
        <v>1.1832123672750927</v>
      </c>
    </row>
    <row r="15" spans="1:16" x14ac:dyDescent="0.35">
      <c r="A15" s="1">
        <v>43524</v>
      </c>
      <c r="B15" s="3">
        <v>0.55000000000000004</v>
      </c>
      <c r="C15" s="3">
        <v>612.9</v>
      </c>
      <c r="D15" s="3">
        <v>7074.73</v>
      </c>
      <c r="E15">
        <f t="shared" si="1"/>
        <v>-4.0694944435748948</v>
      </c>
      <c r="F15">
        <f t="shared" si="2"/>
        <v>1.5193324580095595</v>
      </c>
      <c r="G15" s="1">
        <v>43524</v>
      </c>
      <c r="H15">
        <f t="shared" si="3"/>
        <v>-4.6194944435748946</v>
      </c>
      <c r="I15">
        <f t="shared" si="4"/>
        <v>0.96933245800955947</v>
      </c>
      <c r="J15">
        <v>-1.47</v>
      </c>
      <c r="K15">
        <v>-1.23</v>
      </c>
      <c r="L15">
        <f t="shared" si="0"/>
        <v>-1.0166411413178795</v>
      </c>
    </row>
    <row r="16" spans="1:16" x14ac:dyDescent="0.35">
      <c r="A16" s="1">
        <v>43553</v>
      </c>
      <c r="B16" s="3">
        <v>0.77100000000000002</v>
      </c>
      <c r="C16" s="3">
        <v>623.29999999999995</v>
      </c>
      <c r="D16" s="3">
        <v>7279.19</v>
      </c>
      <c r="E16">
        <f t="shared" si="1"/>
        <v>1.6968510360580806</v>
      </c>
      <c r="F16">
        <f t="shared" si="2"/>
        <v>2.8900042828489578</v>
      </c>
      <c r="G16" s="1">
        <v>43553</v>
      </c>
      <c r="H16">
        <f t="shared" si="3"/>
        <v>0.92585103605808061</v>
      </c>
      <c r="I16">
        <f t="shared" si="4"/>
        <v>2.1190042828489579</v>
      </c>
      <c r="J16">
        <v>-1.76</v>
      </c>
      <c r="K16">
        <v>-2.33</v>
      </c>
      <c r="L16">
        <f t="shared" si="0"/>
        <v>-1.1741844515628597</v>
      </c>
    </row>
    <row r="17" spans="1:17" x14ac:dyDescent="0.35">
      <c r="A17" s="1">
        <v>43585</v>
      </c>
      <c r="B17" s="3">
        <v>0.74199999999999999</v>
      </c>
      <c r="C17" s="3">
        <v>667.1</v>
      </c>
      <c r="D17" s="3">
        <v>7418.22</v>
      </c>
      <c r="E17">
        <f t="shared" si="1"/>
        <v>7.0271137493983753</v>
      </c>
      <c r="F17">
        <f t="shared" si="2"/>
        <v>1.9099652571233978</v>
      </c>
      <c r="G17" s="1">
        <v>43585</v>
      </c>
      <c r="H17">
        <f t="shared" si="3"/>
        <v>6.2851137493983753</v>
      </c>
      <c r="I17">
        <f t="shared" si="4"/>
        <v>1.1679652571233978</v>
      </c>
      <c r="J17">
        <v>0.1</v>
      </c>
      <c r="K17">
        <v>-1.04</v>
      </c>
      <c r="L17">
        <f t="shared" si="0"/>
        <v>-0.34808205843567008</v>
      </c>
    </row>
    <row r="18" spans="1:17" x14ac:dyDescent="0.35">
      <c r="A18" s="1">
        <v>43616</v>
      </c>
      <c r="B18" s="3">
        <v>0.73099999999999998</v>
      </c>
      <c r="C18" s="3">
        <v>645.1</v>
      </c>
      <c r="D18" s="3">
        <v>7161.71</v>
      </c>
      <c r="E18">
        <f t="shared" si="1"/>
        <v>-3.2978563933443263</v>
      </c>
      <c r="F18">
        <f t="shared" si="2"/>
        <v>-3.4578375944633644</v>
      </c>
      <c r="G18" s="1">
        <v>43616</v>
      </c>
      <c r="H18">
        <f t="shared" si="3"/>
        <v>-4.0288563933443262</v>
      </c>
      <c r="I18">
        <f t="shared" si="4"/>
        <v>-4.1888375944633642</v>
      </c>
      <c r="J18">
        <v>1.32</v>
      </c>
      <c r="K18">
        <v>-1.54</v>
      </c>
      <c r="L18">
        <f t="shared" si="0"/>
        <v>-4.890361330083838</v>
      </c>
    </row>
    <row r="19" spans="1:17" x14ac:dyDescent="0.35">
      <c r="A19" s="1">
        <v>43644</v>
      </c>
      <c r="B19" s="3">
        <v>0.74</v>
      </c>
      <c r="C19" s="3">
        <v>656.9</v>
      </c>
      <c r="D19" s="3">
        <v>7425.63</v>
      </c>
      <c r="E19">
        <f t="shared" si="1"/>
        <v>1.8291737715082863</v>
      </c>
      <c r="F19">
        <f t="shared" si="2"/>
        <v>3.6851534060999405</v>
      </c>
      <c r="G19" s="1">
        <v>43644</v>
      </c>
      <c r="H19">
        <f t="shared" si="3"/>
        <v>1.0891737715082863</v>
      </c>
      <c r="I19">
        <f t="shared" si="4"/>
        <v>2.9451534060999407</v>
      </c>
      <c r="J19">
        <v>-2.64</v>
      </c>
      <c r="K19">
        <v>-1.32</v>
      </c>
      <c r="L19">
        <f t="shared" si="0"/>
        <v>0.25107526247330458</v>
      </c>
    </row>
    <row r="20" spans="1:17" x14ac:dyDescent="0.35">
      <c r="A20" s="1">
        <v>43677</v>
      </c>
      <c r="B20" s="3">
        <v>0.71299999999999997</v>
      </c>
      <c r="C20" s="3">
        <v>656.7</v>
      </c>
      <c r="D20" s="3">
        <v>7586.78</v>
      </c>
      <c r="E20">
        <f t="shared" si="1"/>
        <v>-3.0446034404008494E-2</v>
      </c>
      <c r="F20">
        <f t="shared" si="2"/>
        <v>2.1701862333566262</v>
      </c>
      <c r="G20" s="1">
        <v>43677</v>
      </c>
      <c r="H20">
        <f t="shared" si="3"/>
        <v>-0.74344603440400847</v>
      </c>
      <c r="I20">
        <f t="shared" si="4"/>
        <v>1.4571862333566261</v>
      </c>
      <c r="J20">
        <v>-1.28</v>
      </c>
      <c r="K20">
        <v>0.09</v>
      </c>
      <c r="L20">
        <f t="shared" si="0"/>
        <v>0.64957197603848416</v>
      </c>
    </row>
    <row r="21" spans="1:17" x14ac:dyDescent="0.35">
      <c r="A21" s="1">
        <v>43707</v>
      </c>
      <c r="B21" s="3">
        <v>0.73799999999999999</v>
      </c>
      <c r="C21" s="3">
        <v>591.4</v>
      </c>
      <c r="D21" s="3">
        <v>7207.18</v>
      </c>
      <c r="E21">
        <f t="shared" si="1"/>
        <v>-9.9436576823511587</v>
      </c>
      <c r="F21">
        <f t="shared" si="2"/>
        <v>-5.0034401946543783</v>
      </c>
      <c r="G21" s="1">
        <v>43707</v>
      </c>
      <c r="H21">
        <f t="shared" si="3"/>
        <v>-10.681657682351158</v>
      </c>
      <c r="I21">
        <f t="shared" si="4"/>
        <v>-5.7414401946543787</v>
      </c>
      <c r="J21">
        <v>-0.59</v>
      </c>
      <c r="K21">
        <v>-1.96</v>
      </c>
      <c r="L21">
        <f t="shared" si="0"/>
        <v>-6.9402345401980678</v>
      </c>
    </row>
    <row r="22" spans="1:17" x14ac:dyDescent="0.35">
      <c r="A22" s="1">
        <v>43738</v>
      </c>
      <c r="B22" s="3">
        <v>0.76200000000000001</v>
      </c>
      <c r="C22" s="3">
        <v>624.6</v>
      </c>
      <c r="D22" s="3">
        <v>7408.21</v>
      </c>
      <c r="E22">
        <f t="shared" si="1"/>
        <v>5.6137977680081237</v>
      </c>
      <c r="F22">
        <f t="shared" si="2"/>
        <v>2.7893017796142145</v>
      </c>
      <c r="G22" s="1">
        <v>43738</v>
      </c>
      <c r="H22">
        <f t="shared" si="3"/>
        <v>4.8517977680081241</v>
      </c>
      <c r="I22">
        <f t="shared" si="4"/>
        <v>2.0273017796142145</v>
      </c>
      <c r="J22">
        <v>-0.89</v>
      </c>
      <c r="K22">
        <v>3.08</v>
      </c>
      <c r="L22">
        <f t="shared" si="0"/>
        <v>3.9826192877689701</v>
      </c>
    </row>
    <row r="23" spans="1:17" x14ac:dyDescent="0.35">
      <c r="A23" s="1">
        <v>43769</v>
      </c>
      <c r="B23" s="3">
        <v>0.754</v>
      </c>
      <c r="C23" s="3">
        <v>583</v>
      </c>
      <c r="D23" s="3">
        <v>7248.38</v>
      </c>
      <c r="E23">
        <f t="shared" si="1"/>
        <v>-6.6602625680435512</v>
      </c>
      <c r="F23">
        <f t="shared" si="2"/>
        <v>-2.1574712379913628</v>
      </c>
      <c r="G23" s="1">
        <v>43769</v>
      </c>
      <c r="H23">
        <f t="shared" si="3"/>
        <v>-7.4142625680435508</v>
      </c>
      <c r="I23">
        <f t="shared" si="4"/>
        <v>-2.9114712379913628</v>
      </c>
      <c r="J23">
        <v>0.93</v>
      </c>
      <c r="K23">
        <v>-0.5</v>
      </c>
      <c r="L23">
        <f t="shared" si="0"/>
        <v>-2.9689698408776146</v>
      </c>
    </row>
    <row r="24" spans="1:17" x14ac:dyDescent="0.35">
      <c r="A24" s="1">
        <v>43798</v>
      </c>
      <c r="B24" s="3">
        <v>0.70499999999999996</v>
      </c>
      <c r="C24" s="3">
        <v>576.29999999999995</v>
      </c>
      <c r="D24" s="3">
        <v>7346.53</v>
      </c>
      <c r="E24">
        <f t="shared" si="1"/>
        <v>-1.1492281303602137</v>
      </c>
      <c r="F24">
        <f t="shared" si="2"/>
        <v>1.3540956737919319</v>
      </c>
      <c r="G24" s="1">
        <v>43798</v>
      </c>
      <c r="H24">
        <f t="shared" si="3"/>
        <v>-1.8542281303602137</v>
      </c>
      <c r="I24">
        <f t="shared" si="4"/>
        <v>0.64909567379193189</v>
      </c>
      <c r="J24">
        <v>2.0699999999999998</v>
      </c>
      <c r="K24">
        <v>-2.2400000000000002</v>
      </c>
      <c r="L24">
        <f t="shared" si="0"/>
        <v>-1.4725459318377201</v>
      </c>
    </row>
    <row r="25" spans="1:17" x14ac:dyDescent="0.35">
      <c r="A25" s="1">
        <v>43830</v>
      </c>
      <c r="B25" s="3">
        <v>0.68799999999999994</v>
      </c>
      <c r="C25" s="3">
        <v>591.9</v>
      </c>
      <c r="D25" s="3">
        <v>7542.44</v>
      </c>
      <c r="E25">
        <f t="shared" si="1"/>
        <v>2.7069234773555482</v>
      </c>
      <c r="F25">
        <f t="shared" si="2"/>
        <v>2.6667011500667646</v>
      </c>
      <c r="G25" s="1">
        <v>43830</v>
      </c>
      <c r="H25">
        <f t="shared" si="3"/>
        <v>2.018923477355548</v>
      </c>
      <c r="I25">
        <f t="shared" si="4"/>
        <v>1.9787011500667646</v>
      </c>
      <c r="J25">
        <v>2.79</v>
      </c>
      <c r="K25">
        <v>0.41</v>
      </c>
      <c r="L25">
        <f t="shared" si="0"/>
        <v>2.2270494624845827</v>
      </c>
    </row>
    <row r="26" spans="1:17" x14ac:dyDescent="0.35">
      <c r="A26" s="1">
        <v>43861</v>
      </c>
      <c r="B26" s="3">
        <v>0.69599999999999995</v>
      </c>
      <c r="C26" s="3">
        <v>551.79999999999995</v>
      </c>
      <c r="D26" s="3">
        <v>7286.01</v>
      </c>
      <c r="E26">
        <f t="shared" si="1"/>
        <v>-6.7747930393647611</v>
      </c>
      <c r="F26">
        <f t="shared" si="2"/>
        <v>-3.3998281723155817</v>
      </c>
      <c r="G26" s="1">
        <v>43861</v>
      </c>
      <c r="H26">
        <f t="shared" si="3"/>
        <v>-7.4707930393647608</v>
      </c>
      <c r="I26">
        <f t="shared" si="4"/>
        <v>-4.0958281723155814</v>
      </c>
      <c r="J26">
        <v>0.36</v>
      </c>
      <c r="K26">
        <v>-2.88</v>
      </c>
      <c r="L26">
        <f t="shared" si="0"/>
        <v>-6.2675758688728234</v>
      </c>
    </row>
    <row r="27" spans="1:17" ht="16" x14ac:dyDescent="0.4">
      <c r="A27" s="1">
        <v>43889</v>
      </c>
      <c r="B27" s="3">
        <v>0.63700000000000001</v>
      </c>
      <c r="C27" s="3">
        <v>523.9</v>
      </c>
      <c r="D27" s="3">
        <v>6580.61</v>
      </c>
      <c r="E27">
        <f t="shared" si="1"/>
        <v>-5.0561797752808957</v>
      </c>
      <c r="F27">
        <f t="shared" si="2"/>
        <v>-9.6815678265607712</v>
      </c>
      <c r="G27" s="1">
        <v>43889</v>
      </c>
      <c r="H27">
        <f t="shared" si="3"/>
        <v>-5.6931797752808961</v>
      </c>
      <c r="I27">
        <f t="shared" si="4"/>
        <v>-10.318567826560772</v>
      </c>
      <c r="J27">
        <v>0.28000000000000003</v>
      </c>
      <c r="K27">
        <v>-0.74</v>
      </c>
      <c r="L27">
        <f t="shared" si="0"/>
        <v>-9.3207707872818251</v>
      </c>
      <c r="O27" s="24" t="s">
        <v>45</v>
      </c>
    </row>
    <row r="28" spans="1:17" ht="15" thickBot="1" x14ac:dyDescent="0.4">
      <c r="A28" s="1">
        <v>43921</v>
      </c>
      <c r="B28" s="3">
        <v>0.16300000000000001</v>
      </c>
      <c r="C28" s="3">
        <v>454.25</v>
      </c>
      <c r="D28" s="3">
        <v>5671.96</v>
      </c>
      <c r="E28">
        <f t="shared" si="1"/>
        <v>-13.294521855315896</v>
      </c>
      <c r="F28">
        <f t="shared" si="2"/>
        <v>-13.807990444654822</v>
      </c>
      <c r="G28" s="1">
        <v>43921</v>
      </c>
      <c r="H28">
        <f t="shared" si="3"/>
        <v>-13.457521855315896</v>
      </c>
      <c r="I28">
        <f t="shared" si="4"/>
        <v>-13.970990444654822</v>
      </c>
      <c r="J28">
        <v>-4.22</v>
      </c>
      <c r="K28">
        <v>-11.3</v>
      </c>
      <c r="L28">
        <f t="shared" si="0"/>
        <v>-23.075494136523069</v>
      </c>
    </row>
    <row r="29" spans="1:17" x14ac:dyDescent="0.35">
      <c r="A29" s="1">
        <v>43951</v>
      </c>
      <c r="B29" s="3">
        <v>0.11700000000000001</v>
      </c>
      <c r="C29" s="3">
        <v>410</v>
      </c>
      <c r="D29" s="3">
        <v>5901.21</v>
      </c>
      <c r="E29">
        <f t="shared" si="1"/>
        <v>-9.7413318657127128</v>
      </c>
      <c r="F29">
        <f t="shared" si="2"/>
        <v>4.0418127067186651</v>
      </c>
      <c r="G29" s="1">
        <v>43951</v>
      </c>
      <c r="H29">
        <f t="shared" si="3"/>
        <v>-9.8583318657127137</v>
      </c>
      <c r="I29">
        <f t="shared" si="4"/>
        <v>3.9248127067186651</v>
      </c>
      <c r="J29">
        <v>5.03</v>
      </c>
      <c r="K29">
        <v>-3.82</v>
      </c>
      <c r="L29">
        <f t="shared" si="0"/>
        <v>0.32604359608439948</v>
      </c>
      <c r="O29" s="8" t="s">
        <v>46</v>
      </c>
      <c r="P29" s="8"/>
    </row>
    <row r="30" spans="1:17" x14ac:dyDescent="0.35">
      <c r="A30" s="1">
        <v>43980</v>
      </c>
      <c r="B30" s="3">
        <v>6.3E-2</v>
      </c>
      <c r="C30" s="3">
        <v>370.1</v>
      </c>
      <c r="D30" s="3">
        <v>6076.6</v>
      </c>
      <c r="E30">
        <f t="shared" si="1"/>
        <v>-9.7317073170731661</v>
      </c>
      <c r="F30">
        <f t="shared" si="2"/>
        <v>2.9721023315557376</v>
      </c>
      <c r="G30" s="1">
        <v>43980</v>
      </c>
      <c r="H30">
        <f t="shared" si="3"/>
        <v>-9.7947073170731667</v>
      </c>
      <c r="I30">
        <f t="shared" si="4"/>
        <v>2.9091023315557374</v>
      </c>
      <c r="J30">
        <v>1.21</v>
      </c>
      <c r="K30">
        <v>-4.1399999999999997</v>
      </c>
      <c r="L30">
        <f t="shared" si="0"/>
        <v>-1.5985007468801178</v>
      </c>
      <c r="O30" t="s">
        <v>47</v>
      </c>
      <c r="P30">
        <v>0.74167636545455007</v>
      </c>
    </row>
    <row r="31" spans="1:17" x14ac:dyDescent="0.35">
      <c r="A31" s="1">
        <v>44012</v>
      </c>
      <c r="B31" s="3">
        <v>1.2E-2</v>
      </c>
      <c r="C31" s="3">
        <v>378.6</v>
      </c>
      <c r="D31" s="3">
        <v>6169.74</v>
      </c>
      <c r="E31">
        <f t="shared" si="1"/>
        <v>2.2966765738989459</v>
      </c>
      <c r="F31">
        <f t="shared" si="2"/>
        <v>1.5327650330776983</v>
      </c>
      <c r="G31" s="1">
        <v>44012</v>
      </c>
      <c r="H31">
        <f t="shared" si="3"/>
        <v>2.2846765738989459</v>
      </c>
      <c r="I31">
        <f t="shared" si="4"/>
        <v>1.5207650330776983</v>
      </c>
      <c r="J31">
        <v>-1.2</v>
      </c>
      <c r="K31">
        <v>1.74</v>
      </c>
      <c r="L31">
        <f t="shared" si="0"/>
        <v>2.2573636314744054</v>
      </c>
      <c r="O31" t="s">
        <v>48</v>
      </c>
      <c r="P31" s="25">
        <v>0.55008383107387138</v>
      </c>
      <c r="Q31" s="28">
        <f>P31*100</f>
        <v>55.008383107387139</v>
      </c>
    </row>
    <row r="32" spans="1:17" x14ac:dyDescent="0.35">
      <c r="A32" s="1">
        <v>44043</v>
      </c>
      <c r="B32" s="3">
        <v>2.9000000000000001E-2</v>
      </c>
      <c r="C32" s="3">
        <v>342.2</v>
      </c>
      <c r="D32" s="3">
        <v>5897.76</v>
      </c>
      <c r="E32">
        <f t="shared" si="1"/>
        <v>-9.6143687268885447</v>
      </c>
      <c r="F32">
        <f t="shared" si="2"/>
        <v>-4.4082894903188725</v>
      </c>
      <c r="G32" s="1">
        <v>44043</v>
      </c>
      <c r="H32">
        <f t="shared" si="3"/>
        <v>-9.6433687268885446</v>
      </c>
      <c r="I32">
        <f t="shared" si="4"/>
        <v>-4.4372894903188724</v>
      </c>
      <c r="J32">
        <v>2.69</v>
      </c>
      <c r="K32">
        <v>-4.75</v>
      </c>
      <c r="L32">
        <f t="shared" si="0"/>
        <v>-7.7978759739389627</v>
      </c>
      <c r="O32" t="s">
        <v>49</v>
      </c>
      <c r="P32">
        <v>0.52993833097270138</v>
      </c>
      <c r="Q32" s="28">
        <f>P32*100</f>
        <v>52.993833097270141</v>
      </c>
    </row>
    <row r="33" spans="1:23" x14ac:dyDescent="0.35">
      <c r="A33" s="1">
        <v>44074</v>
      </c>
      <c r="B33" s="3">
        <v>-6.2E-2</v>
      </c>
      <c r="C33" s="3">
        <v>330.15</v>
      </c>
      <c r="D33" s="3">
        <v>5963.57</v>
      </c>
      <c r="E33">
        <f t="shared" si="1"/>
        <v>-3.5213325540619551</v>
      </c>
      <c r="F33">
        <f t="shared" si="2"/>
        <v>1.1158473725617775</v>
      </c>
      <c r="G33" s="1">
        <v>44074</v>
      </c>
      <c r="H33">
        <f t="shared" si="3"/>
        <v>-3.4593325540619553</v>
      </c>
      <c r="I33">
        <f t="shared" si="4"/>
        <v>1.1778473725617775</v>
      </c>
      <c r="J33">
        <v>2.91</v>
      </c>
      <c r="K33">
        <v>-1.74</v>
      </c>
      <c r="L33">
        <f t="shared" si="0"/>
        <v>-0.40146689703297533</v>
      </c>
      <c r="O33" t="s">
        <v>5</v>
      </c>
      <c r="P33">
        <v>5.0331846184506244</v>
      </c>
    </row>
    <row r="34" spans="1:23" ht="15" thickBot="1" x14ac:dyDescent="0.4">
      <c r="A34" s="1">
        <v>44104</v>
      </c>
      <c r="B34" s="3">
        <v>0.01</v>
      </c>
      <c r="C34" s="3">
        <v>301.5</v>
      </c>
      <c r="D34" s="3">
        <v>5866.1</v>
      </c>
      <c r="E34">
        <f t="shared" si="1"/>
        <v>-8.6778736937755507</v>
      </c>
      <c r="F34">
        <f t="shared" si="2"/>
        <v>-1.6344236757512589</v>
      </c>
      <c r="G34" s="1">
        <v>44104</v>
      </c>
      <c r="H34">
        <f t="shared" si="3"/>
        <v>-8.6878736937755505</v>
      </c>
      <c r="I34">
        <f t="shared" si="4"/>
        <v>-1.6444236757512589</v>
      </c>
      <c r="J34">
        <v>0.85</v>
      </c>
      <c r="K34">
        <v>-3.74</v>
      </c>
      <c r="L34">
        <f t="shared" si="0"/>
        <v>-4.9840661735710476</v>
      </c>
      <c r="O34" s="20" t="s">
        <v>50</v>
      </c>
      <c r="P34" s="20">
        <v>71</v>
      </c>
    </row>
    <row r="35" spans="1:23" x14ac:dyDescent="0.35">
      <c r="A35" s="1">
        <v>44134</v>
      </c>
      <c r="B35" s="3">
        <v>-4.1000000000000002E-2</v>
      </c>
      <c r="C35" s="3">
        <v>324.55</v>
      </c>
      <c r="D35" s="3">
        <v>5577.27</v>
      </c>
      <c r="E35">
        <f t="shared" si="1"/>
        <v>7.6451077943615289</v>
      </c>
      <c r="F35">
        <f t="shared" si="2"/>
        <v>-4.9237142223964803</v>
      </c>
      <c r="G35" s="1">
        <v>44134</v>
      </c>
      <c r="H35">
        <f t="shared" si="3"/>
        <v>7.6861077943615292</v>
      </c>
      <c r="I35">
        <f t="shared" si="4"/>
        <v>-4.8827142223964799</v>
      </c>
      <c r="J35">
        <v>1.21</v>
      </c>
      <c r="K35">
        <v>-0.2</v>
      </c>
      <c r="L35">
        <f t="shared" ref="L35:L66" si="5">$P$43+$P$44*I35-$P$45*J35+$P$46*K35</f>
        <v>-4.2244678473062471</v>
      </c>
    </row>
    <row r="36" spans="1:23" ht="15" thickBot="1" x14ac:dyDescent="0.4">
      <c r="A36" s="1">
        <v>44165</v>
      </c>
      <c r="B36" s="3">
        <v>-0.109</v>
      </c>
      <c r="C36" s="3">
        <v>388.25</v>
      </c>
      <c r="D36" s="3">
        <v>6266.19</v>
      </c>
      <c r="E36">
        <f t="shared" si="1"/>
        <v>19.627176089970725</v>
      </c>
      <c r="F36">
        <f t="shared" si="2"/>
        <v>12.352279878865451</v>
      </c>
      <c r="G36" s="1">
        <v>44165</v>
      </c>
      <c r="H36">
        <f t="shared" si="3"/>
        <v>19.736176089970726</v>
      </c>
      <c r="I36">
        <f t="shared" si="4"/>
        <v>12.461279878865451</v>
      </c>
      <c r="J36">
        <v>0.3</v>
      </c>
      <c r="K36">
        <v>10.76</v>
      </c>
      <c r="L36">
        <f t="shared" si="5"/>
        <v>19.838172154116872</v>
      </c>
      <c r="O36" t="s">
        <v>51</v>
      </c>
    </row>
    <row r="37" spans="1:23" ht="16" x14ac:dyDescent="0.4">
      <c r="A37" s="1">
        <v>44196</v>
      </c>
      <c r="B37" s="3">
        <v>-6.0999999999999999E-2</v>
      </c>
      <c r="C37" s="3">
        <v>378.85</v>
      </c>
      <c r="D37" s="3">
        <v>6460.52</v>
      </c>
      <c r="E37">
        <f t="shared" si="1"/>
        <v>-2.421120412105596</v>
      </c>
      <c r="F37">
        <f t="shared" si="2"/>
        <v>3.1012465309861468</v>
      </c>
      <c r="G37" s="1">
        <v>44196</v>
      </c>
      <c r="H37">
        <f t="shared" si="3"/>
        <v>-2.3601204121055961</v>
      </c>
      <c r="I37">
        <f t="shared" si="4"/>
        <v>3.1622465309861467</v>
      </c>
      <c r="J37">
        <v>4.66</v>
      </c>
      <c r="K37">
        <v>-1.77</v>
      </c>
      <c r="L37">
        <f t="shared" si="5"/>
        <v>1.5440874241682445</v>
      </c>
      <c r="O37" s="21"/>
      <c r="P37" s="21" t="s">
        <v>56</v>
      </c>
      <c r="Q37" s="21" t="s">
        <v>57</v>
      </c>
      <c r="R37" s="21" t="s">
        <v>58</v>
      </c>
      <c r="S37" s="93" t="s">
        <v>59</v>
      </c>
      <c r="T37" s="93" t="s">
        <v>60</v>
      </c>
    </row>
    <row r="38" spans="1:23" ht="18.5" x14ac:dyDescent="0.45">
      <c r="A38" s="1">
        <v>44225</v>
      </c>
      <c r="B38" s="3">
        <v>-2.4E-2</v>
      </c>
      <c r="C38" s="3">
        <v>382.75</v>
      </c>
      <c r="D38" s="3">
        <v>6407.46</v>
      </c>
      <c r="E38">
        <f t="shared" si="1"/>
        <v>1.0294311732875749</v>
      </c>
      <c r="F38">
        <f t="shared" si="2"/>
        <v>-0.82129611857869633</v>
      </c>
      <c r="G38" s="1">
        <v>44225</v>
      </c>
      <c r="H38">
        <f t="shared" si="3"/>
        <v>1.053431173287575</v>
      </c>
      <c r="I38">
        <f t="shared" si="4"/>
        <v>-0.79729611857869631</v>
      </c>
      <c r="J38">
        <v>1.66</v>
      </c>
      <c r="K38">
        <v>-0.28999999999999998</v>
      </c>
      <c r="L38">
        <f t="shared" si="5"/>
        <v>-0.90931996455168496</v>
      </c>
      <c r="O38" t="s">
        <v>52</v>
      </c>
      <c r="P38">
        <v>3</v>
      </c>
      <c r="Q38">
        <v>2075.1896984553259</v>
      </c>
      <c r="R38">
        <v>691.7298994851086</v>
      </c>
      <c r="S38" s="91">
        <v>27.305543585980544</v>
      </c>
      <c r="T38" s="92">
        <v>1.1884343092587699E-11</v>
      </c>
    </row>
    <row r="39" spans="1:23" x14ac:dyDescent="0.35">
      <c r="A39" s="1">
        <v>44253</v>
      </c>
      <c r="B39" s="3">
        <v>-1.2999999999999999E-2</v>
      </c>
      <c r="C39" s="3">
        <v>426.2</v>
      </c>
      <c r="D39" s="3">
        <v>6483.43</v>
      </c>
      <c r="E39">
        <f t="shared" si="1"/>
        <v>11.352057478772041</v>
      </c>
      <c r="F39">
        <f t="shared" si="2"/>
        <v>1.1856492276190604</v>
      </c>
      <c r="G39" s="1">
        <v>44253</v>
      </c>
      <c r="H39">
        <f t="shared" si="3"/>
        <v>11.365057478772041</v>
      </c>
      <c r="I39">
        <f t="shared" si="4"/>
        <v>1.1986492276190603</v>
      </c>
      <c r="J39">
        <v>0.87</v>
      </c>
      <c r="K39">
        <v>5.73</v>
      </c>
      <c r="L39">
        <f t="shared" si="5"/>
        <v>6.1555896799707863</v>
      </c>
      <c r="O39" t="s">
        <v>53</v>
      </c>
      <c r="P39">
        <v>67</v>
      </c>
      <c r="Q39">
        <v>1697.3074760283332</v>
      </c>
      <c r="R39">
        <v>25.332947403407957</v>
      </c>
    </row>
    <row r="40" spans="1:23" ht="15" thickBot="1" x14ac:dyDescent="0.4">
      <c r="A40" s="1">
        <v>44286</v>
      </c>
      <c r="B40" s="3">
        <v>-0.01</v>
      </c>
      <c r="C40" s="3">
        <v>423.2</v>
      </c>
      <c r="D40" s="3">
        <v>6713.63</v>
      </c>
      <c r="E40">
        <f t="shared" si="1"/>
        <v>-0.70389488503050213</v>
      </c>
      <c r="F40">
        <f t="shared" si="2"/>
        <v>3.5505897341376373</v>
      </c>
      <c r="G40" s="1">
        <v>44286</v>
      </c>
      <c r="H40">
        <f t="shared" si="3"/>
        <v>-0.69389488503050212</v>
      </c>
      <c r="I40">
        <f t="shared" si="4"/>
        <v>3.5605897341376371</v>
      </c>
      <c r="J40">
        <v>-1.97</v>
      </c>
      <c r="K40">
        <v>3.46</v>
      </c>
      <c r="L40">
        <f t="shared" si="5"/>
        <v>5.3498904612595339</v>
      </c>
      <c r="O40" s="20" t="s">
        <v>54</v>
      </c>
      <c r="P40" s="20">
        <v>70</v>
      </c>
      <c r="Q40" s="20">
        <v>3772.4971744836594</v>
      </c>
      <c r="R40" s="20"/>
      <c r="S40" s="20"/>
      <c r="T40" s="20"/>
    </row>
    <row r="41" spans="1:23" ht="15" thickBot="1" x14ac:dyDescent="0.4">
      <c r="A41" s="1">
        <v>44316</v>
      </c>
      <c r="B41" s="3">
        <v>0.04</v>
      </c>
      <c r="C41" s="3">
        <v>452.8</v>
      </c>
      <c r="D41" s="3">
        <v>6969.81</v>
      </c>
      <c r="E41">
        <f t="shared" si="1"/>
        <v>6.9943289224952796</v>
      </c>
      <c r="F41">
        <f t="shared" si="2"/>
        <v>3.8158194598153354</v>
      </c>
      <c r="G41" s="1">
        <v>44316</v>
      </c>
      <c r="H41">
        <f t="shared" si="3"/>
        <v>6.9543289224952796</v>
      </c>
      <c r="I41">
        <f t="shared" si="4"/>
        <v>3.7758194598153354</v>
      </c>
      <c r="J41">
        <v>2.14</v>
      </c>
      <c r="K41">
        <v>-3.19</v>
      </c>
      <c r="L41">
        <f t="shared" si="5"/>
        <v>0.18475287947066965</v>
      </c>
    </row>
    <row r="42" spans="1:23" x14ac:dyDescent="0.35">
      <c r="A42" s="1">
        <v>44347</v>
      </c>
      <c r="B42" s="3">
        <v>2.9000000000000001E-2</v>
      </c>
      <c r="C42" s="3">
        <v>455.3</v>
      </c>
      <c r="D42" s="3">
        <v>7022.61</v>
      </c>
      <c r="E42">
        <f t="shared" si="1"/>
        <v>0.55212014134275622</v>
      </c>
      <c r="F42">
        <f t="shared" si="2"/>
        <v>0.75755293185896422</v>
      </c>
      <c r="G42" s="1">
        <v>44347</v>
      </c>
      <c r="H42">
        <f t="shared" si="3"/>
        <v>0.5231201413427562</v>
      </c>
      <c r="I42">
        <f t="shared" si="4"/>
        <v>0.72855293185896419</v>
      </c>
      <c r="J42">
        <v>-0.99</v>
      </c>
      <c r="K42">
        <v>2.06</v>
      </c>
      <c r="L42">
        <f t="shared" si="5"/>
        <v>1.9594059797688126</v>
      </c>
      <c r="O42" s="21"/>
      <c r="P42" s="21" t="s">
        <v>61</v>
      </c>
      <c r="Q42" s="21" t="s">
        <v>5</v>
      </c>
      <c r="R42" s="21" t="s">
        <v>62</v>
      </c>
      <c r="S42" s="22" t="s">
        <v>63</v>
      </c>
      <c r="T42" s="21" t="s">
        <v>64</v>
      </c>
      <c r="U42" s="21" t="s">
        <v>65</v>
      </c>
      <c r="V42" s="21" t="s">
        <v>98</v>
      </c>
      <c r="W42" s="21" t="s">
        <v>99</v>
      </c>
    </row>
    <row r="43" spans="1:23" x14ac:dyDescent="0.35">
      <c r="A43" s="1">
        <v>44377</v>
      </c>
      <c r="B43" s="3">
        <v>2.5000000000000001E-2</v>
      </c>
      <c r="C43" s="3">
        <v>417.3</v>
      </c>
      <c r="D43" s="3">
        <v>7037.47</v>
      </c>
      <c r="E43">
        <f t="shared" si="1"/>
        <v>-8.3461453986382601</v>
      </c>
      <c r="F43">
        <f t="shared" si="2"/>
        <v>0.21160223905357955</v>
      </c>
      <c r="G43" s="1">
        <v>44377</v>
      </c>
      <c r="H43">
        <f t="shared" si="3"/>
        <v>-8.3711453986382605</v>
      </c>
      <c r="I43">
        <f t="shared" si="4"/>
        <v>0.18660223905357956</v>
      </c>
      <c r="J43">
        <v>-1.49</v>
      </c>
      <c r="K43">
        <v>-2.5</v>
      </c>
      <c r="L43">
        <f t="shared" si="5"/>
        <v>-2.8389033277233811</v>
      </c>
      <c r="O43" t="s">
        <v>55</v>
      </c>
      <c r="P43">
        <v>-0.34344671767251683</v>
      </c>
      <c r="Q43">
        <v>0.62297932858479532</v>
      </c>
      <c r="R43">
        <v>-0.55129713284823612</v>
      </c>
      <c r="S43">
        <v>0.58326393053297931</v>
      </c>
      <c r="T43">
        <v>-1.5869186619128386</v>
      </c>
      <c r="U43">
        <v>0.90002522656780481</v>
      </c>
      <c r="V43">
        <v>-1.5869186619128386</v>
      </c>
      <c r="W43">
        <v>0.90002522656780481</v>
      </c>
    </row>
    <row r="44" spans="1:23" x14ac:dyDescent="0.35">
      <c r="A44" s="1">
        <v>44407</v>
      </c>
      <c r="B44" s="3">
        <v>2.4E-2</v>
      </c>
      <c r="C44" s="3">
        <v>397.45</v>
      </c>
      <c r="D44" s="3">
        <v>7032.3</v>
      </c>
      <c r="E44">
        <f t="shared" si="1"/>
        <v>-4.7567697100407429</v>
      </c>
      <c r="F44">
        <f t="shared" si="2"/>
        <v>-7.3463901089455053E-2</v>
      </c>
      <c r="G44" s="1">
        <v>44407</v>
      </c>
      <c r="H44">
        <f t="shared" si="3"/>
        <v>-4.7807697100407429</v>
      </c>
      <c r="I44">
        <f t="shared" si="4"/>
        <v>-9.7463901089455046E-2</v>
      </c>
      <c r="J44">
        <v>0.6</v>
      </c>
      <c r="K44">
        <v>-2.98</v>
      </c>
      <c r="L44">
        <f t="shared" si="5"/>
        <v>-3.0763925605184275</v>
      </c>
      <c r="O44" t="s">
        <v>103</v>
      </c>
      <c r="P44">
        <v>0.80881737038611012</v>
      </c>
      <c r="Q44">
        <v>0.15244585683401882</v>
      </c>
      <c r="R44">
        <v>5.3056041481451386</v>
      </c>
      <c r="S44" s="51">
        <v>1.363801791109011E-6</v>
      </c>
      <c r="T44">
        <v>0.5045341666088643</v>
      </c>
      <c r="U44">
        <v>1.1131005741633559</v>
      </c>
      <c r="V44">
        <v>0.5045341666088643</v>
      </c>
      <c r="W44">
        <v>1.1131005741633559</v>
      </c>
    </row>
    <row r="45" spans="1:23" x14ac:dyDescent="0.35">
      <c r="A45" s="1">
        <v>44439</v>
      </c>
      <c r="B45" s="3">
        <v>6.0000000000000001E-3</v>
      </c>
      <c r="C45" s="3">
        <v>386.2</v>
      </c>
      <c r="D45" s="3">
        <v>7119.7</v>
      </c>
      <c r="E45">
        <f t="shared" si="1"/>
        <v>-2.8305447226066174</v>
      </c>
      <c r="F45">
        <f t="shared" si="2"/>
        <v>1.2428366252861744</v>
      </c>
      <c r="G45" s="1">
        <v>44439</v>
      </c>
      <c r="H45">
        <f t="shared" si="3"/>
        <v>-2.8365447226066172</v>
      </c>
      <c r="I45">
        <f t="shared" si="4"/>
        <v>1.2368366252861744</v>
      </c>
      <c r="J45">
        <v>1.83</v>
      </c>
      <c r="K45">
        <v>-1.18</v>
      </c>
      <c r="L45">
        <f t="shared" si="5"/>
        <v>-5.8686380170017705E-2</v>
      </c>
      <c r="O45" t="s">
        <v>92</v>
      </c>
      <c r="P45">
        <v>-0.21058805857649598</v>
      </c>
      <c r="Q45">
        <v>0.35019153065794117</v>
      </c>
      <c r="R45">
        <v>-0.60135108973321638</v>
      </c>
      <c r="S45">
        <v>0.54963546364176763</v>
      </c>
      <c r="T45">
        <v>-0.90957327927865228</v>
      </c>
      <c r="U45">
        <v>0.48839716212566031</v>
      </c>
      <c r="V45">
        <v>-0.90957327927865228</v>
      </c>
      <c r="W45">
        <v>0.48839716212566031</v>
      </c>
    </row>
    <row r="46" spans="1:23" ht="15" thickBot="1" x14ac:dyDescent="0.4">
      <c r="A46" s="1">
        <v>44469</v>
      </c>
      <c r="B46" s="3">
        <v>1.6E-2</v>
      </c>
      <c r="C46" s="3">
        <v>390.05</v>
      </c>
      <c r="D46" s="3">
        <v>7086.42</v>
      </c>
      <c r="E46">
        <f t="shared" si="1"/>
        <v>0.99689280165717842</v>
      </c>
      <c r="F46">
        <f t="shared" si="2"/>
        <v>-0.46743542564995366</v>
      </c>
      <c r="G46" s="1">
        <v>44469</v>
      </c>
      <c r="H46">
        <f t="shared" si="3"/>
        <v>0.9808928016571784</v>
      </c>
      <c r="I46">
        <f t="shared" si="4"/>
        <v>-0.48343542564995368</v>
      </c>
      <c r="J46">
        <v>-0.6</v>
      </c>
      <c r="K46">
        <v>4.3</v>
      </c>
      <c r="L46">
        <f t="shared" si="5"/>
        <v>3.1512744377786421</v>
      </c>
      <c r="O46" s="20" t="s">
        <v>91</v>
      </c>
      <c r="P46" s="20">
        <v>0.93304301402854473</v>
      </c>
      <c r="Q46" s="20">
        <v>0.1865309495166261</v>
      </c>
      <c r="R46" s="20">
        <v>5.0020815121909799</v>
      </c>
      <c r="S46" s="52">
        <v>4.344031716431546E-6</v>
      </c>
      <c r="T46" s="20">
        <v>0.56072568050908822</v>
      </c>
      <c r="U46" s="20">
        <v>1.3053603475480013</v>
      </c>
      <c r="V46" s="20">
        <v>0.56072568050908822</v>
      </c>
      <c r="W46" s="20">
        <v>1.3053603475480013</v>
      </c>
    </row>
    <row r="47" spans="1:23" x14ac:dyDescent="0.35">
      <c r="A47" s="1">
        <v>44498</v>
      </c>
      <c r="B47" s="3">
        <v>4.2999999999999997E-2</v>
      </c>
      <c r="C47" s="3">
        <v>441.5</v>
      </c>
      <c r="D47" s="3">
        <v>7237.57</v>
      </c>
      <c r="E47">
        <f t="shared" si="1"/>
        <v>13.190616587616969</v>
      </c>
      <c r="F47">
        <f t="shared" si="2"/>
        <v>2.1329528873535528</v>
      </c>
      <c r="G47" s="1">
        <v>44498</v>
      </c>
      <c r="H47">
        <f t="shared" si="3"/>
        <v>13.147616587616969</v>
      </c>
      <c r="I47">
        <f t="shared" si="4"/>
        <v>2.0899528873535527</v>
      </c>
      <c r="J47">
        <v>-1.62</v>
      </c>
      <c r="K47">
        <v>-0.64</v>
      </c>
      <c r="L47">
        <f t="shared" si="5"/>
        <v>0.40864329703544966</v>
      </c>
    </row>
    <row r="48" spans="1:23" ht="21" x14ac:dyDescent="0.5">
      <c r="A48" s="1">
        <v>44530</v>
      </c>
      <c r="B48" s="3">
        <v>-9.4E-2</v>
      </c>
      <c r="C48" s="3">
        <v>419.35</v>
      </c>
      <c r="D48" s="3">
        <v>7059.45</v>
      </c>
      <c r="E48">
        <f t="shared" si="1"/>
        <v>-5.0169875424688506</v>
      </c>
      <c r="F48">
        <f t="shared" si="2"/>
        <v>-2.4610470088717609</v>
      </c>
      <c r="G48" s="1">
        <v>44530</v>
      </c>
      <c r="H48">
        <f t="shared" si="3"/>
        <v>-4.9229875424688503</v>
      </c>
      <c r="I48">
        <f t="shared" si="4"/>
        <v>-2.367047008871761</v>
      </c>
      <c r="J48">
        <v>-0.92</v>
      </c>
      <c r="K48">
        <v>-2.11</v>
      </c>
      <c r="L48">
        <f t="shared" si="5"/>
        <v>-4.4204172284590868</v>
      </c>
      <c r="O48" s="29" t="s">
        <v>68</v>
      </c>
      <c r="P48">
        <f>P43</f>
        <v>-0.34344671767251683</v>
      </c>
    </row>
    <row r="49" spans="1:17" ht="21" x14ac:dyDescent="0.5">
      <c r="A49" s="1">
        <v>44561</v>
      </c>
      <c r="B49" s="3">
        <v>-4.8000000000000001E-2</v>
      </c>
      <c r="C49" s="3">
        <v>448.65</v>
      </c>
      <c r="D49" s="3">
        <v>7384.54</v>
      </c>
      <c r="E49">
        <f t="shared" si="1"/>
        <v>6.9870036961964841</v>
      </c>
      <c r="F49">
        <f t="shared" si="2"/>
        <v>4.6050329699905825</v>
      </c>
      <c r="G49" s="1">
        <v>44561</v>
      </c>
      <c r="H49">
        <f t="shared" si="3"/>
        <v>7.0350036961964841</v>
      </c>
      <c r="I49">
        <f t="shared" si="4"/>
        <v>4.6530329699905826</v>
      </c>
      <c r="J49">
        <v>-1.34</v>
      </c>
      <c r="K49">
        <v>1.86</v>
      </c>
      <c r="L49">
        <f t="shared" si="5"/>
        <v>4.873279181035727</v>
      </c>
      <c r="O49" s="29"/>
      <c r="P49">
        <f>P44</f>
        <v>0.80881737038611012</v>
      </c>
      <c r="Q49" s="30" t="s">
        <v>103</v>
      </c>
    </row>
    <row r="50" spans="1:17" ht="23.5" x14ac:dyDescent="0.55000000000000004">
      <c r="A50" s="1">
        <v>44592</v>
      </c>
      <c r="B50" s="3">
        <v>0.34899999999999998</v>
      </c>
      <c r="C50" s="3">
        <v>527.6</v>
      </c>
      <c r="D50" s="3">
        <v>7464.37</v>
      </c>
      <c r="E50">
        <f t="shared" si="1"/>
        <v>17.597236152903164</v>
      </c>
      <c r="F50">
        <f t="shared" si="2"/>
        <v>1.0810422856399982</v>
      </c>
      <c r="G50" s="1">
        <v>44592</v>
      </c>
      <c r="H50">
        <f t="shared" si="3"/>
        <v>17.248236152903164</v>
      </c>
      <c r="I50">
        <f t="shared" si="4"/>
        <v>0.73204228563999818</v>
      </c>
      <c r="J50">
        <v>-3.22</v>
      </c>
      <c r="K50">
        <v>12.09</v>
      </c>
      <c r="L50">
        <f t="shared" si="5"/>
        <v>10.851038289799053</v>
      </c>
      <c r="O50" s="78"/>
      <c r="P50">
        <f>P45</f>
        <v>-0.21058805857649598</v>
      </c>
      <c r="Q50" s="30" t="s">
        <v>92</v>
      </c>
    </row>
    <row r="51" spans="1:17" ht="18.5" x14ac:dyDescent="0.45">
      <c r="A51" s="1">
        <v>44620</v>
      </c>
      <c r="B51" s="3">
        <v>0.58899999999999997</v>
      </c>
      <c r="C51" s="3">
        <v>514.6</v>
      </c>
      <c r="D51" s="3">
        <v>7458.25</v>
      </c>
      <c r="E51">
        <f t="shared" si="1"/>
        <v>-2.4639878695981805</v>
      </c>
      <c r="F51">
        <f t="shared" si="2"/>
        <v>-8.1989504807504068E-2</v>
      </c>
      <c r="G51" s="1">
        <v>44620</v>
      </c>
      <c r="H51">
        <f t="shared" si="3"/>
        <v>-3.0529878695981805</v>
      </c>
      <c r="I51">
        <f t="shared" si="4"/>
        <v>-0.67098950480750408</v>
      </c>
      <c r="J51">
        <v>0.39</v>
      </c>
      <c r="K51">
        <v>0.56999999999999995</v>
      </c>
      <c r="L51">
        <f t="shared" si="5"/>
        <v>-0.27219082366649661</v>
      </c>
      <c r="O51" s="79"/>
      <c r="P51">
        <f>P46</f>
        <v>0.93304301402854473</v>
      </c>
      <c r="Q51" s="30" t="s">
        <v>91</v>
      </c>
    </row>
    <row r="52" spans="1:17" x14ac:dyDescent="0.35">
      <c r="A52" s="1">
        <v>44651</v>
      </c>
      <c r="B52" s="3">
        <v>0.55700000000000005</v>
      </c>
      <c r="C52" s="3">
        <v>525.4</v>
      </c>
      <c r="D52" s="3">
        <v>7515.68</v>
      </c>
      <c r="E52">
        <f t="shared" si="1"/>
        <v>2.0987174504469399</v>
      </c>
      <c r="F52">
        <f t="shared" si="2"/>
        <v>0.77001977675728606</v>
      </c>
      <c r="G52" s="1">
        <v>44651</v>
      </c>
      <c r="H52">
        <f t="shared" si="3"/>
        <v>1.54171745044694</v>
      </c>
      <c r="I52">
        <f t="shared" si="4"/>
        <v>0.21301977675728601</v>
      </c>
      <c r="J52">
        <v>0.59</v>
      </c>
      <c r="K52">
        <v>0.4</v>
      </c>
      <c r="L52">
        <f t="shared" si="5"/>
        <v>0.32631153817609798</v>
      </c>
    </row>
    <row r="53" spans="1:17" x14ac:dyDescent="0.35">
      <c r="A53" s="1">
        <v>44680</v>
      </c>
      <c r="B53" s="3">
        <v>0.91500000000000004</v>
      </c>
      <c r="C53" s="3">
        <v>501.3</v>
      </c>
      <c r="D53" s="3">
        <v>7544.55</v>
      </c>
      <c r="E53">
        <f t="shared" si="1"/>
        <v>-4.5869813475447216</v>
      </c>
      <c r="F53">
        <f t="shared" si="2"/>
        <v>0.38413024503437998</v>
      </c>
      <c r="G53" s="1">
        <v>44680</v>
      </c>
      <c r="H53">
        <f t="shared" si="3"/>
        <v>-5.5019813475447217</v>
      </c>
      <c r="I53">
        <f t="shared" si="4"/>
        <v>-0.53086975496562006</v>
      </c>
      <c r="J53">
        <v>-1.34</v>
      </c>
      <c r="K53">
        <v>2.64</v>
      </c>
      <c r="L53">
        <f t="shared" si="5"/>
        <v>1.4082221616415251</v>
      </c>
    </row>
    <row r="54" spans="1:17" ht="16" x14ac:dyDescent="0.4">
      <c r="A54" s="1">
        <v>44712</v>
      </c>
      <c r="B54" s="3">
        <v>0.878</v>
      </c>
      <c r="C54" s="3">
        <v>533</v>
      </c>
      <c r="D54" s="3">
        <v>7607.66</v>
      </c>
      <c r="E54">
        <f t="shared" si="1"/>
        <v>6.3235587472571284</v>
      </c>
      <c r="F54">
        <f t="shared" si="2"/>
        <v>0.83649786932288428</v>
      </c>
      <c r="G54" s="1">
        <v>44712</v>
      </c>
      <c r="H54">
        <f t="shared" si="3"/>
        <v>5.4455587472571283</v>
      </c>
      <c r="I54">
        <f t="shared" si="4"/>
        <v>-4.1502130677115723E-2</v>
      </c>
      <c r="J54">
        <v>-1.57</v>
      </c>
      <c r="K54">
        <v>5.23</v>
      </c>
      <c r="L54">
        <f t="shared" si="5"/>
        <v>4.1721773495319878</v>
      </c>
      <c r="N54" s="80" t="s">
        <v>139</v>
      </c>
      <c r="P54" s="65" t="s">
        <v>125</v>
      </c>
      <c r="Q54" s="65" t="s">
        <v>126</v>
      </c>
    </row>
    <row r="55" spans="1:17" ht="21" x14ac:dyDescent="0.5">
      <c r="A55" s="1">
        <v>44742</v>
      </c>
      <c r="B55" s="3">
        <v>1.1890000000000001</v>
      </c>
      <c r="C55" s="3">
        <v>535.6</v>
      </c>
      <c r="D55" s="3">
        <v>7169.28</v>
      </c>
      <c r="E55">
        <f t="shared" si="1"/>
        <v>0.48780487804878475</v>
      </c>
      <c r="F55">
        <f t="shared" si="2"/>
        <v>-5.7623500524471405</v>
      </c>
      <c r="G55" s="1">
        <v>44742</v>
      </c>
      <c r="H55">
        <f t="shared" si="3"/>
        <v>-0.70119512195121536</v>
      </c>
      <c r="I55">
        <f t="shared" si="4"/>
        <v>-6.9513500524471405</v>
      </c>
      <c r="J55">
        <v>-1.05</v>
      </c>
      <c r="K55">
        <v>-2.46</v>
      </c>
      <c r="L55">
        <f t="shared" si="5"/>
        <v>-8.4822226637417018</v>
      </c>
      <c r="N55" s="29" t="s">
        <v>68</v>
      </c>
      <c r="O55">
        <v>-0.34339999999999998</v>
      </c>
      <c r="P55">
        <f>S43</f>
        <v>0.58326393053297931</v>
      </c>
      <c r="Q55">
        <f>R43</f>
        <v>-0.55129713284823612</v>
      </c>
    </row>
    <row r="56" spans="1:17" ht="18.5" x14ac:dyDescent="0.45">
      <c r="A56" s="1">
        <v>44771</v>
      </c>
      <c r="B56" s="3">
        <v>1.7230000000000001</v>
      </c>
      <c r="C56" s="3">
        <v>513.70000000000005</v>
      </c>
      <c r="D56" s="3">
        <v>7423.43</v>
      </c>
      <c r="E56">
        <f t="shared" si="1"/>
        <v>-4.0888722927557835</v>
      </c>
      <c r="F56">
        <f t="shared" si="2"/>
        <v>3.5449863863595867</v>
      </c>
      <c r="G56" s="1">
        <v>44771</v>
      </c>
      <c r="H56">
        <f t="shared" si="3"/>
        <v>-5.8118722927557833</v>
      </c>
      <c r="I56">
        <f t="shared" si="4"/>
        <v>1.8219863863595867</v>
      </c>
      <c r="J56">
        <v>0.62</v>
      </c>
      <c r="K56">
        <v>-6.01</v>
      </c>
      <c r="L56">
        <f t="shared" si="5"/>
        <v>-4.3468163977719909</v>
      </c>
      <c r="N56" s="27"/>
      <c r="O56" s="72">
        <v>0.80889999999999995</v>
      </c>
      <c r="P56" s="81">
        <f>S44</f>
        <v>1.363801791109011E-6</v>
      </c>
      <c r="Q56" s="64">
        <f>R44</f>
        <v>5.3056041481451386</v>
      </c>
    </row>
    <row r="57" spans="1:17" ht="18.5" x14ac:dyDescent="0.45">
      <c r="A57" s="1">
        <v>44804</v>
      </c>
      <c r="B57" s="3">
        <v>2.258</v>
      </c>
      <c r="C57" s="3">
        <v>528.79999999999995</v>
      </c>
      <c r="D57" s="3">
        <v>7284.15</v>
      </c>
      <c r="E57">
        <f t="shared" si="1"/>
        <v>2.9394588281097738</v>
      </c>
      <c r="F57">
        <f t="shared" si="2"/>
        <v>-1.8762216387842363</v>
      </c>
      <c r="G57" s="1">
        <v>44804</v>
      </c>
      <c r="H57">
        <f t="shared" si="3"/>
        <v>0.68145882810977376</v>
      </c>
      <c r="I57">
        <f t="shared" si="4"/>
        <v>-4.1342216387842363</v>
      </c>
      <c r="J57">
        <v>-0.72</v>
      </c>
      <c r="K57">
        <v>5.41</v>
      </c>
      <c r="L57">
        <f t="shared" si="5"/>
        <v>1.2088623115720125</v>
      </c>
      <c r="N57" s="27"/>
      <c r="O57" s="71">
        <v>-0.21060000000000001</v>
      </c>
      <c r="P57">
        <f>S45</f>
        <v>0.54963546364176763</v>
      </c>
      <c r="Q57">
        <f>R45</f>
        <v>-0.60135108973321638</v>
      </c>
    </row>
    <row r="58" spans="1:17" ht="18.5" x14ac:dyDescent="0.45">
      <c r="A58" s="1">
        <v>44834</v>
      </c>
      <c r="B58" s="3">
        <v>2.4809999999999999</v>
      </c>
      <c r="C58" s="3">
        <v>467.3</v>
      </c>
      <c r="D58" s="3">
        <v>6893.81</v>
      </c>
      <c r="E58">
        <f t="shared" si="1"/>
        <v>-11.630105900151277</v>
      </c>
      <c r="F58">
        <f t="shared" si="2"/>
        <v>-5.3587584000878516</v>
      </c>
      <c r="G58" s="1">
        <v>44834</v>
      </c>
      <c r="H58">
        <f t="shared" si="3"/>
        <v>-14.111105900151276</v>
      </c>
      <c r="I58">
        <f t="shared" si="4"/>
        <v>-7.8397584000878515</v>
      </c>
      <c r="J58">
        <v>-3.71</v>
      </c>
      <c r="K58">
        <v>1.25</v>
      </c>
      <c r="L58">
        <f t="shared" si="5"/>
        <v>-6.2993574210771097</v>
      </c>
      <c r="N58" s="27"/>
      <c r="O58" s="72">
        <v>0.93303999999999998</v>
      </c>
      <c r="P58" s="81">
        <f>S46</f>
        <v>4.344031716431546E-6</v>
      </c>
      <c r="Q58" s="64">
        <f>R46</f>
        <v>5.0020815121909799</v>
      </c>
    </row>
    <row r="59" spans="1:17" x14ac:dyDescent="0.35">
      <c r="A59" s="1">
        <v>44865</v>
      </c>
      <c r="B59" s="3">
        <v>2.6779999999999999</v>
      </c>
      <c r="C59" s="3">
        <v>447.3</v>
      </c>
      <c r="D59" s="3">
        <v>7094.53</v>
      </c>
      <c r="E59">
        <f t="shared" si="1"/>
        <v>-4.2799058420714742</v>
      </c>
      <c r="F59">
        <f t="shared" si="2"/>
        <v>2.911597505588337</v>
      </c>
      <c r="G59" s="1">
        <v>44865</v>
      </c>
      <c r="H59">
        <f t="shared" si="3"/>
        <v>-6.9579058420714741</v>
      </c>
      <c r="I59">
        <f t="shared" si="4"/>
        <v>0.23359750558833703</v>
      </c>
      <c r="J59">
        <v>-0.95</v>
      </c>
      <c r="K59">
        <v>2.44</v>
      </c>
      <c r="L59">
        <f t="shared" si="5"/>
        <v>1.9220573011081745</v>
      </c>
    </row>
    <row r="60" spans="1:17" x14ac:dyDescent="0.35">
      <c r="A60" s="1">
        <v>44895</v>
      </c>
      <c r="B60" s="3">
        <v>2.9740000000000002</v>
      </c>
      <c r="C60" s="3">
        <v>509.7</v>
      </c>
      <c r="D60" s="3">
        <v>7573.05</v>
      </c>
      <c r="E60">
        <f t="shared" si="1"/>
        <v>13.950368879946339</v>
      </c>
      <c r="F60">
        <f t="shared" si="2"/>
        <v>6.7449147441761532</v>
      </c>
      <c r="G60" s="1">
        <v>44895</v>
      </c>
      <c r="H60">
        <f t="shared" si="3"/>
        <v>10.976368879946339</v>
      </c>
      <c r="I60">
        <f t="shared" si="4"/>
        <v>3.770914744176153</v>
      </c>
      <c r="J60">
        <v>-1.8</v>
      </c>
      <c r="K60">
        <v>-1.1499999999999999</v>
      </c>
      <c r="L60">
        <f t="shared" si="5"/>
        <v>1.2544766580917317</v>
      </c>
      <c r="P60" s="25" t="s">
        <v>128</v>
      </c>
    </row>
    <row r="61" spans="1:17" x14ac:dyDescent="0.35">
      <c r="A61" s="1">
        <v>44925</v>
      </c>
      <c r="B61" s="3">
        <v>3.4089999999999998</v>
      </c>
      <c r="C61" s="3">
        <v>515.70000000000005</v>
      </c>
      <c r="D61" s="3">
        <v>7451.74</v>
      </c>
      <c r="E61">
        <f t="shared" si="1"/>
        <v>1.177163037080647</v>
      </c>
      <c r="F61">
        <f t="shared" si="2"/>
        <v>-1.6018645063745836</v>
      </c>
      <c r="G61" s="1">
        <v>44925</v>
      </c>
      <c r="H61">
        <f t="shared" si="3"/>
        <v>-2.2318369629193526</v>
      </c>
      <c r="I61">
        <f t="shared" si="4"/>
        <v>-5.0108645063745829</v>
      </c>
      <c r="J61">
        <v>1.45</v>
      </c>
      <c r="K61">
        <v>2.58</v>
      </c>
      <c r="L61">
        <f t="shared" si="5"/>
        <v>-1.6837173099499365</v>
      </c>
    </row>
    <row r="62" spans="1:17" x14ac:dyDescent="0.35">
      <c r="A62" s="1">
        <v>44957</v>
      </c>
      <c r="B62" s="3">
        <v>3.819</v>
      </c>
      <c r="C62" s="3">
        <v>596.4</v>
      </c>
      <c r="D62" s="3">
        <v>7771.7</v>
      </c>
      <c r="E62">
        <f t="shared" si="1"/>
        <v>15.648632926119824</v>
      </c>
      <c r="F62">
        <f t="shared" si="2"/>
        <v>4.29376226223674</v>
      </c>
      <c r="G62" s="1">
        <v>44957</v>
      </c>
      <c r="H62">
        <f t="shared" si="3"/>
        <v>11.829632926119825</v>
      </c>
      <c r="I62">
        <f t="shared" si="4"/>
        <v>0.47476226223674001</v>
      </c>
      <c r="J62">
        <v>-1.57</v>
      </c>
      <c r="K62">
        <v>1.1399999999999999</v>
      </c>
      <c r="L62">
        <f t="shared" si="5"/>
        <v>0.77359503085580616</v>
      </c>
    </row>
    <row r="63" spans="1:17" ht="18.5" x14ac:dyDescent="0.45">
      <c r="A63" s="1">
        <v>44985</v>
      </c>
      <c r="B63" s="3">
        <v>3.9769999999999999</v>
      </c>
      <c r="C63" s="3">
        <v>635.6</v>
      </c>
      <c r="D63" s="3">
        <v>7876.28</v>
      </c>
      <c r="E63">
        <f t="shared" si="1"/>
        <v>6.572769953051651</v>
      </c>
      <c r="F63">
        <f t="shared" si="2"/>
        <v>1.3456515305531598</v>
      </c>
      <c r="G63" s="1">
        <v>44985</v>
      </c>
      <c r="H63">
        <f t="shared" si="3"/>
        <v>2.5957699530516511</v>
      </c>
      <c r="I63">
        <f t="shared" si="4"/>
        <v>-2.6313484694468401</v>
      </c>
      <c r="J63">
        <v>0.15</v>
      </c>
      <c r="K63">
        <v>3.36</v>
      </c>
      <c r="L63">
        <f t="shared" si="5"/>
        <v>0.69488566862235901</v>
      </c>
      <c r="N63" s="89" t="s">
        <v>130</v>
      </c>
      <c r="O63" s="90"/>
    </row>
    <row r="64" spans="1:17" x14ac:dyDescent="0.35">
      <c r="A64" s="1">
        <v>45016</v>
      </c>
      <c r="B64" s="3">
        <v>4.1989999999999998</v>
      </c>
      <c r="C64" s="3">
        <v>549.70000000000005</v>
      </c>
      <c r="D64" s="3">
        <v>7631.74</v>
      </c>
      <c r="E64">
        <f t="shared" si="1"/>
        <v>-13.514789175582123</v>
      </c>
      <c r="F64">
        <f t="shared" si="2"/>
        <v>-3.1047651937208931</v>
      </c>
      <c r="G64" s="1">
        <v>45016</v>
      </c>
      <c r="H64">
        <f t="shared" si="3"/>
        <v>-17.713789175582122</v>
      </c>
      <c r="I64">
        <f t="shared" si="4"/>
        <v>-7.3037651937208929</v>
      </c>
      <c r="J64">
        <v>-3.61</v>
      </c>
      <c r="K64">
        <v>-6.14</v>
      </c>
      <c r="L64">
        <f t="shared" si="5"/>
        <v>-12.739965873171862</v>
      </c>
      <c r="N64" s="54"/>
      <c r="O64" s="67"/>
    </row>
    <row r="65" spans="1:15" ht="21" x14ac:dyDescent="0.5">
      <c r="A65" s="1">
        <v>45044</v>
      </c>
      <c r="B65" s="3">
        <v>4.3120000000000003</v>
      </c>
      <c r="C65" s="3">
        <v>573.79999999999995</v>
      </c>
      <c r="D65" s="3">
        <v>7870.57</v>
      </c>
      <c r="E65">
        <f t="shared" si="1"/>
        <v>4.3842095688557219</v>
      </c>
      <c r="F65">
        <f t="shared" si="2"/>
        <v>3.1294305099492372</v>
      </c>
      <c r="G65" s="1">
        <v>45044</v>
      </c>
      <c r="H65">
        <f t="shared" si="3"/>
        <v>7.2209568855721606E-2</v>
      </c>
      <c r="I65">
        <f t="shared" si="4"/>
        <v>-1.1825694900507631</v>
      </c>
      <c r="J65">
        <v>-1.02</v>
      </c>
      <c r="K65">
        <v>1.1399999999999999</v>
      </c>
      <c r="L65">
        <f t="shared" si="5"/>
        <v>-0.45106024666970312</v>
      </c>
      <c r="N65" s="95" t="s">
        <v>141</v>
      </c>
      <c r="O65" s="96"/>
    </row>
    <row r="66" spans="1:15" ht="21" x14ac:dyDescent="0.5">
      <c r="A66" s="1">
        <v>45077</v>
      </c>
      <c r="B66" s="3">
        <v>4.7270000000000003</v>
      </c>
      <c r="C66" s="3">
        <v>590.5</v>
      </c>
      <c r="D66" s="3">
        <v>7446.14</v>
      </c>
      <c r="E66">
        <f t="shared" si="1"/>
        <v>2.9104217497385929</v>
      </c>
      <c r="F66">
        <f t="shared" si="2"/>
        <v>-5.3926208648166449</v>
      </c>
      <c r="G66" s="1">
        <v>45077</v>
      </c>
      <c r="H66">
        <f t="shared" si="3"/>
        <v>-1.8165782502614074</v>
      </c>
      <c r="I66">
        <f t="shared" si="4"/>
        <v>-10.119620864816646</v>
      </c>
      <c r="J66">
        <v>1.18</v>
      </c>
      <c r="K66">
        <v>-1.23</v>
      </c>
      <c r="L66">
        <f t="shared" si="5"/>
        <v>-9.4275208529927745</v>
      </c>
      <c r="N66" s="82" t="s">
        <v>142</v>
      </c>
      <c r="O66" s="96"/>
    </row>
    <row r="67" spans="1:15" x14ac:dyDescent="0.35">
      <c r="A67" s="1">
        <v>45107</v>
      </c>
      <c r="B67" s="3">
        <v>5.2</v>
      </c>
      <c r="C67" s="3">
        <v>621.70000000000005</v>
      </c>
      <c r="D67" s="3">
        <v>7531.53</v>
      </c>
      <c r="E67">
        <f t="shared" si="1"/>
        <v>5.2836579170194824</v>
      </c>
      <c r="F67">
        <f t="shared" si="2"/>
        <v>1.1467686613466765</v>
      </c>
      <c r="G67" s="1">
        <v>45107</v>
      </c>
      <c r="H67">
        <f t="shared" si="3"/>
        <v>8.365791701948222E-2</v>
      </c>
      <c r="I67">
        <f t="shared" si="4"/>
        <v>-4.0532313386533234</v>
      </c>
      <c r="J67">
        <v>-2.38</v>
      </c>
      <c r="K67">
        <v>2.41</v>
      </c>
      <c r="L67">
        <f t="shared" ref="L67:L98" si="6">$P$43+$P$44*I67-$P$45*J67+$P$46*K67</f>
        <v>-1.8743365461719383</v>
      </c>
      <c r="N67" s="54"/>
      <c r="O67" s="67"/>
    </row>
    <row r="68" spans="1:15" ht="16" customHeight="1" x14ac:dyDescent="0.45">
      <c r="A68" s="1">
        <v>45138</v>
      </c>
      <c r="B68" s="3">
        <v>5.3730000000000002</v>
      </c>
      <c r="C68" s="3">
        <v>646.29999999999995</v>
      </c>
      <c r="D68" s="3">
        <v>7699.41</v>
      </c>
      <c r="E68">
        <f t="shared" ref="E68:E73" si="7">(C68-C67)/C67*100</f>
        <v>3.9568923918288417</v>
      </c>
      <c r="F68">
        <f t="shared" ref="F68:F73" si="8">(D68-D67)/D67*100</f>
        <v>2.2290291614054532</v>
      </c>
      <c r="G68" s="1">
        <v>45138</v>
      </c>
      <c r="H68">
        <f t="shared" ref="H68:H73" si="9">E68-B68</f>
        <v>-1.4161076081711585</v>
      </c>
      <c r="I68">
        <f t="shared" ref="I68:I73" si="10">F68-B68</f>
        <v>-3.1439708385945471</v>
      </c>
      <c r="J68">
        <v>0.28999999999999998</v>
      </c>
      <c r="K68">
        <v>2.74</v>
      </c>
      <c r="L68">
        <f t="shared" si="6"/>
        <v>-0.26873654848977502</v>
      </c>
      <c r="N68" s="103" t="s">
        <v>145</v>
      </c>
      <c r="O68" s="104"/>
    </row>
    <row r="69" spans="1:15" x14ac:dyDescent="0.35">
      <c r="A69" s="1">
        <v>45169</v>
      </c>
      <c r="B69" s="3">
        <v>5.4569999999999999</v>
      </c>
      <c r="C69" s="3">
        <v>583.1</v>
      </c>
      <c r="D69" s="3">
        <v>7439.13</v>
      </c>
      <c r="E69">
        <f t="shared" si="7"/>
        <v>-9.7787405229769355</v>
      </c>
      <c r="F69">
        <f t="shared" si="8"/>
        <v>-3.3805187670224051</v>
      </c>
      <c r="G69" s="1">
        <v>45169</v>
      </c>
      <c r="H69">
        <f t="shared" si="9"/>
        <v>-15.235740522976936</v>
      </c>
      <c r="I69">
        <f t="shared" si="10"/>
        <v>-8.8375187670224058</v>
      </c>
      <c r="J69">
        <v>-0.59</v>
      </c>
      <c r="K69">
        <v>1.66</v>
      </c>
      <c r="L69">
        <f t="shared" si="6"/>
        <v>-6.066780958826226</v>
      </c>
      <c r="N69" s="54"/>
      <c r="O69" s="67"/>
    </row>
    <row r="70" spans="1:15" ht="18.5" x14ac:dyDescent="0.45">
      <c r="A70" s="1">
        <v>45198</v>
      </c>
      <c r="B70" s="3">
        <v>5.3440000000000003</v>
      </c>
      <c r="C70" s="3">
        <v>644.9</v>
      </c>
      <c r="D70" s="3">
        <v>7608.08</v>
      </c>
      <c r="E70">
        <f t="shared" si="7"/>
        <v>10.59852512433544</v>
      </c>
      <c r="F70">
        <f t="shared" si="8"/>
        <v>2.2710989053827504</v>
      </c>
      <c r="G70" s="1">
        <v>45198</v>
      </c>
      <c r="H70">
        <f t="shared" si="9"/>
        <v>5.2545251243354398</v>
      </c>
      <c r="I70">
        <f t="shared" si="10"/>
        <v>-3.0729010946172499</v>
      </c>
      <c r="J70">
        <v>-1.75</v>
      </c>
      <c r="K70">
        <v>3.54</v>
      </c>
      <c r="L70">
        <f t="shared" si="6"/>
        <v>0.10558066667474053</v>
      </c>
      <c r="N70" s="89" t="s">
        <v>140</v>
      </c>
      <c r="O70" s="90"/>
    </row>
    <row r="71" spans="1:15" ht="15" thickBot="1" x14ac:dyDescent="0.4">
      <c r="A71" s="1">
        <v>45230</v>
      </c>
      <c r="B71" s="3">
        <v>5.2779999999999996</v>
      </c>
      <c r="C71" s="3">
        <v>592.29999999999995</v>
      </c>
      <c r="D71" s="3">
        <v>7321.72</v>
      </c>
      <c r="E71">
        <f t="shared" si="7"/>
        <v>-8.156303302837653</v>
      </c>
      <c r="F71">
        <f t="shared" si="8"/>
        <v>-3.7638931241522129</v>
      </c>
      <c r="G71" s="1">
        <v>45230</v>
      </c>
      <c r="H71">
        <f t="shared" si="9"/>
        <v>-13.434303302837652</v>
      </c>
      <c r="I71">
        <f t="shared" si="10"/>
        <v>-9.041893124152212</v>
      </c>
      <c r="J71">
        <v>-2.04</v>
      </c>
      <c r="K71">
        <v>0.78</v>
      </c>
      <c r="L71">
        <f t="shared" si="6"/>
        <v>-7.3585130262153466</v>
      </c>
      <c r="N71" s="54"/>
      <c r="O71" s="67"/>
    </row>
    <row r="72" spans="1:15" ht="18.5" x14ac:dyDescent="0.45">
      <c r="A72" s="1">
        <v>45260</v>
      </c>
      <c r="B72" s="3">
        <v>5.27</v>
      </c>
      <c r="C72" s="3">
        <v>602.1</v>
      </c>
      <c r="D72" s="3">
        <v>7453.75</v>
      </c>
      <c r="E72">
        <f t="shared" si="7"/>
        <v>1.6545669424278355</v>
      </c>
      <c r="F72">
        <f t="shared" si="8"/>
        <v>1.8032648066301324</v>
      </c>
      <c r="G72" s="1">
        <v>45260</v>
      </c>
      <c r="H72">
        <f t="shared" si="9"/>
        <v>-3.6154330575721643</v>
      </c>
      <c r="I72">
        <f t="shared" si="10"/>
        <v>-3.4667351933698671</v>
      </c>
      <c r="J72">
        <v>0.11</v>
      </c>
      <c r="K72">
        <v>-0.91</v>
      </c>
      <c r="L72">
        <f t="shared" si="6"/>
        <v>-3.9733068169214771</v>
      </c>
      <c r="N72" s="97" t="s">
        <v>59</v>
      </c>
      <c r="O72" s="94">
        <f>S38</f>
        <v>27.305543585980544</v>
      </c>
    </row>
    <row r="73" spans="1:15" ht="16.5" thickBot="1" x14ac:dyDescent="0.45">
      <c r="A73" s="7">
        <v>45289</v>
      </c>
      <c r="B73" s="3">
        <v>5.2439999999999998</v>
      </c>
      <c r="C73" s="3">
        <v>635.5</v>
      </c>
      <c r="D73" s="3">
        <v>7733.24</v>
      </c>
      <c r="E73">
        <f t="shared" si="7"/>
        <v>5.5472512871615969</v>
      </c>
      <c r="F73">
        <f t="shared" si="8"/>
        <v>3.7496562133154421</v>
      </c>
      <c r="G73" s="7">
        <v>45289</v>
      </c>
      <c r="H73">
        <f t="shared" si="9"/>
        <v>0.30325128716159711</v>
      </c>
      <c r="I73">
        <f t="shared" si="10"/>
        <v>-1.4943437866845577</v>
      </c>
      <c r="J73">
        <v>3.57</v>
      </c>
      <c r="K73">
        <v>-0.61</v>
      </c>
      <c r="L73">
        <f t="shared" si="6"/>
        <v>-1.3694547991108648</v>
      </c>
      <c r="N73" s="54"/>
      <c r="O73" s="66"/>
    </row>
    <row r="74" spans="1:15" ht="18.5" x14ac:dyDescent="0.45">
      <c r="D74"/>
      <c r="N74" s="97" t="s">
        <v>144</v>
      </c>
      <c r="O74" s="94">
        <f>T38</f>
        <v>1.1884343092587699E-11</v>
      </c>
    </row>
    <row r="75" spans="1:15" x14ac:dyDescent="0.35">
      <c r="D75"/>
      <c r="N75" s="70"/>
      <c r="O75" s="68"/>
    </row>
    <row r="76" spans="1:15" x14ac:dyDescent="0.35">
      <c r="D76"/>
      <c r="N76" s="70"/>
      <c r="O76" s="67"/>
    </row>
    <row r="77" spans="1:15" ht="17.5" customHeight="1" x14ac:dyDescent="0.45">
      <c r="D77"/>
      <c r="N77" s="89" t="s">
        <v>143</v>
      </c>
      <c r="O77" s="90"/>
    </row>
    <row r="78" spans="1:15" x14ac:dyDescent="0.35">
      <c r="D78"/>
      <c r="N78" s="70"/>
      <c r="O78" s="68"/>
    </row>
    <row r="79" spans="1:15" ht="23.5" x14ac:dyDescent="0.55000000000000004">
      <c r="D79"/>
      <c r="N79" s="89" t="s">
        <v>146</v>
      </c>
      <c r="O79" s="90"/>
    </row>
    <row r="80" spans="1:15" x14ac:dyDescent="0.35">
      <c r="D80"/>
      <c r="N80" s="54"/>
      <c r="O80" s="67"/>
    </row>
    <row r="81" spans="4:15" x14ac:dyDescent="0.35">
      <c r="D81"/>
      <c r="N81" s="98"/>
      <c r="O81" s="74"/>
    </row>
    <row r="82" spans="4:15" x14ac:dyDescent="0.35">
      <c r="D82"/>
      <c r="N82" s="99"/>
      <c r="O82" s="99"/>
    </row>
    <row r="83" spans="4:15" x14ac:dyDescent="0.35">
      <c r="D83"/>
      <c r="N83" s="99"/>
      <c r="O83" s="99"/>
    </row>
    <row r="84" spans="4:15" x14ac:dyDescent="0.35">
      <c r="D84"/>
      <c r="N84" s="100"/>
      <c r="O84" s="99"/>
    </row>
    <row r="85" spans="4:15" x14ac:dyDescent="0.35">
      <c r="D85"/>
      <c r="N85" s="101"/>
      <c r="O85" s="99"/>
    </row>
    <row r="86" spans="4:15" x14ac:dyDescent="0.35">
      <c r="D86"/>
      <c r="N86" s="101"/>
      <c r="O86" s="99"/>
    </row>
    <row r="87" spans="4:15" x14ac:dyDescent="0.35">
      <c r="D87"/>
      <c r="N87" s="99"/>
      <c r="O87" s="99"/>
    </row>
    <row r="88" spans="4:15" x14ac:dyDescent="0.35">
      <c r="D88"/>
      <c r="N88" s="102"/>
      <c r="O88" s="99"/>
    </row>
    <row r="89" spans="4:15" x14ac:dyDescent="0.35">
      <c r="D89"/>
      <c r="N89" s="99"/>
      <c r="O89" s="99"/>
    </row>
    <row r="90" spans="4:15" x14ac:dyDescent="0.35">
      <c r="D90"/>
      <c r="N90" s="99"/>
      <c r="O90" s="99"/>
    </row>
    <row r="91" spans="4:15" x14ac:dyDescent="0.35">
      <c r="D91"/>
      <c r="N91" s="99"/>
      <c r="O91" s="99"/>
    </row>
    <row r="92" spans="4:15" x14ac:dyDescent="0.35">
      <c r="D92"/>
      <c r="N92" s="99"/>
      <c r="O92" s="99"/>
    </row>
    <row r="93" spans="4:15" x14ac:dyDescent="0.35">
      <c r="D93"/>
      <c r="N93" s="99"/>
      <c r="O93" s="99"/>
    </row>
    <row r="94" spans="4:15" x14ac:dyDescent="0.35">
      <c r="D94"/>
    </row>
    <row r="95" spans="4:15" x14ac:dyDescent="0.35">
      <c r="D95"/>
    </row>
    <row r="96" spans="4:15" x14ac:dyDescent="0.35">
      <c r="D96"/>
    </row>
    <row r="97" spans="4:4" x14ac:dyDescent="0.35">
      <c r="D97"/>
    </row>
    <row r="98" spans="4:4" x14ac:dyDescent="0.35">
      <c r="D98"/>
    </row>
    <row r="99" spans="4:4" x14ac:dyDescent="0.35">
      <c r="D99"/>
    </row>
    <row r="100" spans="4:4" x14ac:dyDescent="0.35">
      <c r="D100"/>
    </row>
    <row r="101" spans="4:4" x14ac:dyDescent="0.35">
      <c r="D101"/>
    </row>
    <row r="102" spans="4:4" x14ac:dyDescent="0.35">
      <c r="D102"/>
    </row>
    <row r="103" spans="4:4" x14ac:dyDescent="0.35">
      <c r="D103"/>
    </row>
    <row r="104" spans="4:4" x14ac:dyDescent="0.35">
      <c r="D104"/>
    </row>
    <row r="105" spans="4:4" x14ac:dyDescent="0.35">
      <c r="D105"/>
    </row>
    <row r="106" spans="4:4" x14ac:dyDescent="0.35">
      <c r="D106"/>
    </row>
    <row r="107" spans="4:4" x14ac:dyDescent="0.35">
      <c r="D107"/>
    </row>
    <row r="108" spans="4:4" x14ac:dyDescent="0.35">
      <c r="D108"/>
    </row>
    <row r="109" spans="4:4" x14ac:dyDescent="0.35">
      <c r="D109"/>
    </row>
    <row r="110" spans="4:4" x14ac:dyDescent="0.35">
      <c r="D110"/>
    </row>
    <row r="111" spans="4:4" x14ac:dyDescent="0.35">
      <c r="D111"/>
    </row>
    <row r="112" spans="4:4" x14ac:dyDescent="0.35">
      <c r="D112"/>
    </row>
    <row r="113" spans="4:4" x14ac:dyDescent="0.35">
      <c r="D113"/>
    </row>
    <row r="114" spans="4:4" x14ac:dyDescent="0.35">
      <c r="D114"/>
    </row>
    <row r="115" spans="4:4" x14ac:dyDescent="0.35">
      <c r="D115"/>
    </row>
    <row r="116" spans="4:4" x14ac:dyDescent="0.35">
      <c r="D116"/>
    </row>
    <row r="117" spans="4:4" x14ac:dyDescent="0.35">
      <c r="D117"/>
    </row>
    <row r="118" spans="4:4" x14ac:dyDescent="0.35">
      <c r="D118"/>
    </row>
    <row r="119" spans="4:4" x14ac:dyDescent="0.35">
      <c r="D119"/>
    </row>
    <row r="120" spans="4:4" x14ac:dyDescent="0.35">
      <c r="D120"/>
    </row>
    <row r="121" spans="4:4" x14ac:dyDescent="0.35">
      <c r="D121"/>
    </row>
    <row r="122" spans="4:4" x14ac:dyDescent="0.35">
      <c r="D122"/>
    </row>
    <row r="123" spans="4:4" x14ac:dyDescent="0.35">
      <c r="D123"/>
    </row>
    <row r="124" spans="4:4" x14ac:dyDescent="0.35">
      <c r="D124"/>
    </row>
    <row r="125" spans="4:4" x14ac:dyDescent="0.35">
      <c r="D125"/>
    </row>
    <row r="126" spans="4:4" x14ac:dyDescent="0.35">
      <c r="D126"/>
    </row>
    <row r="127" spans="4:4" x14ac:dyDescent="0.35">
      <c r="D127"/>
    </row>
    <row r="128" spans="4:4" x14ac:dyDescent="0.35">
      <c r="D128"/>
    </row>
    <row r="129" spans="4:4" x14ac:dyDescent="0.35">
      <c r="D129"/>
    </row>
    <row r="130" spans="4:4" x14ac:dyDescent="0.35">
      <c r="D130"/>
    </row>
    <row r="131" spans="4:4" x14ac:dyDescent="0.35">
      <c r="D131"/>
    </row>
    <row r="132" spans="4:4" x14ac:dyDescent="0.35">
      <c r="D132"/>
    </row>
    <row r="133" spans="4:4" x14ac:dyDescent="0.35">
      <c r="D133"/>
    </row>
    <row r="134" spans="4:4" x14ac:dyDescent="0.35">
      <c r="D134"/>
    </row>
    <row r="135" spans="4:4" x14ac:dyDescent="0.35">
      <c r="D135"/>
    </row>
    <row r="136" spans="4:4" x14ac:dyDescent="0.35">
      <c r="D136"/>
    </row>
    <row r="137" spans="4:4" x14ac:dyDescent="0.35">
      <c r="D137"/>
    </row>
    <row r="138" spans="4:4" x14ac:dyDescent="0.35">
      <c r="D138"/>
    </row>
    <row r="139" spans="4:4" x14ac:dyDescent="0.35">
      <c r="D139"/>
    </row>
    <row r="140" spans="4:4" x14ac:dyDescent="0.35">
      <c r="D140"/>
    </row>
    <row r="141" spans="4:4" x14ac:dyDescent="0.35">
      <c r="D141"/>
    </row>
    <row r="142" spans="4:4" x14ac:dyDescent="0.35">
      <c r="D142"/>
    </row>
    <row r="143" spans="4:4" x14ac:dyDescent="0.35">
      <c r="D143"/>
    </row>
    <row r="144" spans="4:4" x14ac:dyDescent="0.35">
      <c r="D144"/>
    </row>
    <row r="145" spans="4:4" x14ac:dyDescent="0.35">
      <c r="D145"/>
    </row>
    <row r="146" spans="4:4" x14ac:dyDescent="0.35">
      <c r="D146"/>
    </row>
    <row r="147" spans="4:4" x14ac:dyDescent="0.35">
      <c r="D147"/>
    </row>
    <row r="148" spans="4:4" x14ac:dyDescent="0.35">
      <c r="D148"/>
    </row>
    <row r="149" spans="4:4" x14ac:dyDescent="0.35">
      <c r="D149"/>
    </row>
    <row r="150" spans="4:4" x14ac:dyDescent="0.35">
      <c r="D150"/>
    </row>
    <row r="151" spans="4:4" x14ac:dyDescent="0.35">
      <c r="D151"/>
    </row>
    <row r="152" spans="4:4" x14ac:dyDescent="0.35">
      <c r="D152"/>
    </row>
    <row r="153" spans="4:4" x14ac:dyDescent="0.35">
      <c r="D153"/>
    </row>
    <row r="154" spans="4:4" x14ac:dyDescent="0.35">
      <c r="D154"/>
    </row>
    <row r="155" spans="4:4" x14ac:dyDescent="0.35">
      <c r="D155"/>
    </row>
    <row r="156" spans="4:4" x14ac:dyDescent="0.35">
      <c r="D156"/>
    </row>
    <row r="157" spans="4:4" x14ac:dyDescent="0.35">
      <c r="D157"/>
    </row>
    <row r="158" spans="4:4" x14ac:dyDescent="0.35">
      <c r="D158"/>
    </row>
    <row r="159" spans="4:4" x14ac:dyDescent="0.35">
      <c r="D159"/>
    </row>
    <row r="160" spans="4:4" x14ac:dyDescent="0.35">
      <c r="D160"/>
    </row>
    <row r="161" spans="4:4" x14ac:dyDescent="0.35">
      <c r="D161"/>
    </row>
    <row r="162" spans="4:4" x14ac:dyDescent="0.35">
      <c r="D162"/>
    </row>
    <row r="163" spans="4:4" x14ac:dyDescent="0.35">
      <c r="D163"/>
    </row>
    <row r="164" spans="4:4" x14ac:dyDescent="0.35">
      <c r="D164"/>
    </row>
    <row r="165" spans="4:4" x14ac:dyDescent="0.35">
      <c r="D165"/>
    </row>
    <row r="166" spans="4:4" x14ac:dyDescent="0.35">
      <c r="D166"/>
    </row>
    <row r="167" spans="4:4" x14ac:dyDescent="0.35">
      <c r="D167"/>
    </row>
    <row r="168" spans="4:4" x14ac:dyDescent="0.35">
      <c r="D168"/>
    </row>
    <row r="169" spans="4:4" x14ac:dyDescent="0.35">
      <c r="D169"/>
    </row>
    <row r="170" spans="4:4" x14ac:dyDescent="0.35">
      <c r="D170"/>
    </row>
    <row r="171" spans="4:4" x14ac:dyDescent="0.35">
      <c r="D171"/>
    </row>
    <row r="172" spans="4:4" x14ac:dyDescent="0.35">
      <c r="D172"/>
    </row>
    <row r="173" spans="4:4" x14ac:dyDescent="0.35">
      <c r="D173"/>
    </row>
    <row r="174" spans="4:4" x14ac:dyDescent="0.35">
      <c r="D174"/>
    </row>
    <row r="175" spans="4:4" x14ac:dyDescent="0.35">
      <c r="D175"/>
    </row>
    <row r="176" spans="4:4" x14ac:dyDescent="0.35">
      <c r="D176"/>
    </row>
    <row r="177" spans="4:4" x14ac:dyDescent="0.35">
      <c r="D177"/>
    </row>
    <row r="178" spans="4:4" x14ac:dyDescent="0.35">
      <c r="D178"/>
    </row>
    <row r="179" spans="4:4" x14ac:dyDescent="0.35">
      <c r="D179"/>
    </row>
    <row r="180" spans="4:4" x14ac:dyDescent="0.35">
      <c r="D180"/>
    </row>
    <row r="181" spans="4:4" x14ac:dyDescent="0.35">
      <c r="D181"/>
    </row>
    <row r="182" spans="4:4" x14ac:dyDescent="0.35">
      <c r="D182"/>
    </row>
    <row r="183" spans="4:4" x14ac:dyDescent="0.35">
      <c r="D183"/>
    </row>
    <row r="184" spans="4:4" x14ac:dyDescent="0.35">
      <c r="D184"/>
    </row>
    <row r="185" spans="4:4" x14ac:dyDescent="0.35">
      <c r="D185"/>
    </row>
    <row r="186" spans="4:4" x14ac:dyDescent="0.35">
      <c r="D186"/>
    </row>
    <row r="187" spans="4:4" x14ac:dyDescent="0.35">
      <c r="D187"/>
    </row>
    <row r="188" spans="4:4" x14ac:dyDescent="0.35">
      <c r="D188"/>
    </row>
    <row r="189" spans="4:4" x14ac:dyDescent="0.35">
      <c r="D189"/>
    </row>
    <row r="190" spans="4:4" x14ac:dyDescent="0.35">
      <c r="D190"/>
    </row>
    <row r="191" spans="4:4" x14ac:dyDescent="0.35">
      <c r="D191"/>
    </row>
    <row r="192" spans="4:4" x14ac:dyDescent="0.35">
      <c r="D192"/>
    </row>
    <row r="193" spans="4:4" x14ac:dyDescent="0.35">
      <c r="D193"/>
    </row>
    <row r="194" spans="4:4" x14ac:dyDescent="0.35">
      <c r="D194"/>
    </row>
    <row r="195" spans="4:4" x14ac:dyDescent="0.35">
      <c r="D195"/>
    </row>
    <row r="196" spans="4:4" x14ac:dyDescent="0.35">
      <c r="D196"/>
    </row>
    <row r="197" spans="4:4" x14ac:dyDescent="0.35">
      <c r="D197"/>
    </row>
    <row r="198" spans="4:4" x14ac:dyDescent="0.35">
      <c r="D198"/>
    </row>
    <row r="199" spans="4:4" x14ac:dyDescent="0.35">
      <c r="D199"/>
    </row>
    <row r="200" spans="4:4" x14ac:dyDescent="0.35">
      <c r="D200"/>
    </row>
    <row r="201" spans="4:4" x14ac:dyDescent="0.35">
      <c r="D201"/>
    </row>
    <row r="202" spans="4:4" x14ac:dyDescent="0.35">
      <c r="D202"/>
    </row>
    <row r="203" spans="4:4" x14ac:dyDescent="0.35">
      <c r="D203"/>
    </row>
    <row r="204" spans="4:4" x14ac:dyDescent="0.35">
      <c r="D204"/>
    </row>
    <row r="205" spans="4:4" x14ac:dyDescent="0.35">
      <c r="D205"/>
    </row>
    <row r="206" spans="4:4" x14ac:dyDescent="0.35">
      <c r="D206"/>
    </row>
    <row r="207" spans="4:4" x14ac:dyDescent="0.35">
      <c r="D207"/>
    </row>
    <row r="208" spans="4:4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  <row r="212" spans="4:4" x14ac:dyDescent="0.35">
      <c r="D212"/>
    </row>
    <row r="213" spans="4:4" x14ac:dyDescent="0.35">
      <c r="D213"/>
    </row>
    <row r="214" spans="4:4" x14ac:dyDescent="0.35">
      <c r="D214"/>
    </row>
    <row r="215" spans="4:4" x14ac:dyDescent="0.35">
      <c r="D215"/>
    </row>
    <row r="216" spans="4:4" x14ac:dyDescent="0.35">
      <c r="D216"/>
    </row>
    <row r="217" spans="4:4" x14ac:dyDescent="0.35">
      <c r="D217"/>
    </row>
    <row r="218" spans="4:4" x14ac:dyDescent="0.35">
      <c r="D218"/>
    </row>
    <row r="219" spans="4:4" x14ac:dyDescent="0.35">
      <c r="D219"/>
    </row>
    <row r="220" spans="4:4" x14ac:dyDescent="0.35">
      <c r="D220"/>
    </row>
    <row r="221" spans="4:4" x14ac:dyDescent="0.35">
      <c r="D221"/>
    </row>
    <row r="222" spans="4:4" x14ac:dyDescent="0.35">
      <c r="D222"/>
    </row>
    <row r="223" spans="4:4" x14ac:dyDescent="0.35">
      <c r="D223"/>
    </row>
    <row r="224" spans="4:4" x14ac:dyDescent="0.35">
      <c r="D224"/>
    </row>
    <row r="225" spans="4:4" x14ac:dyDescent="0.35">
      <c r="D225"/>
    </row>
    <row r="226" spans="4:4" x14ac:dyDescent="0.35">
      <c r="D226"/>
    </row>
    <row r="227" spans="4:4" x14ac:dyDescent="0.35">
      <c r="D227"/>
    </row>
    <row r="228" spans="4:4" x14ac:dyDescent="0.35">
      <c r="D228"/>
    </row>
    <row r="229" spans="4:4" x14ac:dyDescent="0.35">
      <c r="D229"/>
    </row>
    <row r="230" spans="4:4" x14ac:dyDescent="0.35">
      <c r="D230"/>
    </row>
    <row r="231" spans="4:4" x14ac:dyDescent="0.35">
      <c r="D231"/>
    </row>
    <row r="232" spans="4:4" x14ac:dyDescent="0.35">
      <c r="D232"/>
    </row>
    <row r="233" spans="4:4" x14ac:dyDescent="0.35">
      <c r="D233"/>
    </row>
    <row r="234" spans="4:4" x14ac:dyDescent="0.35">
      <c r="D234"/>
    </row>
    <row r="235" spans="4:4" x14ac:dyDescent="0.35">
      <c r="D235"/>
    </row>
    <row r="236" spans="4:4" x14ac:dyDescent="0.35">
      <c r="D236"/>
    </row>
    <row r="237" spans="4:4" x14ac:dyDescent="0.35">
      <c r="D237"/>
    </row>
    <row r="238" spans="4:4" x14ac:dyDescent="0.35">
      <c r="D238"/>
    </row>
    <row r="239" spans="4:4" x14ac:dyDescent="0.35">
      <c r="D239"/>
    </row>
    <row r="240" spans="4:4" x14ac:dyDescent="0.35">
      <c r="D240"/>
    </row>
    <row r="241" spans="4:4" x14ac:dyDescent="0.35">
      <c r="D241"/>
    </row>
    <row r="242" spans="4:4" x14ac:dyDescent="0.35">
      <c r="D242"/>
    </row>
    <row r="243" spans="4:4" x14ac:dyDescent="0.35">
      <c r="D243"/>
    </row>
    <row r="244" spans="4:4" x14ac:dyDescent="0.35">
      <c r="D244"/>
    </row>
    <row r="245" spans="4:4" x14ac:dyDescent="0.35">
      <c r="D245"/>
    </row>
    <row r="246" spans="4:4" x14ac:dyDescent="0.35">
      <c r="D246"/>
    </row>
    <row r="247" spans="4:4" x14ac:dyDescent="0.35">
      <c r="D247"/>
    </row>
    <row r="248" spans="4:4" x14ac:dyDescent="0.35">
      <c r="D248"/>
    </row>
    <row r="249" spans="4:4" x14ac:dyDescent="0.35">
      <c r="D249"/>
    </row>
    <row r="250" spans="4:4" x14ac:dyDescent="0.35">
      <c r="D250"/>
    </row>
    <row r="251" spans="4:4" x14ac:dyDescent="0.35">
      <c r="D251"/>
    </row>
    <row r="252" spans="4:4" x14ac:dyDescent="0.35">
      <c r="D252"/>
    </row>
    <row r="253" spans="4:4" x14ac:dyDescent="0.35">
      <c r="D253"/>
    </row>
    <row r="254" spans="4:4" x14ac:dyDescent="0.35">
      <c r="D254"/>
    </row>
    <row r="255" spans="4:4" x14ac:dyDescent="0.35">
      <c r="D255"/>
    </row>
    <row r="256" spans="4:4" x14ac:dyDescent="0.35">
      <c r="D256"/>
    </row>
  </sheetData>
  <mergeCells count="8">
    <mergeCell ref="N77:O77"/>
    <mergeCell ref="N79:O79"/>
    <mergeCell ref="O3:P3"/>
    <mergeCell ref="N63:O63"/>
    <mergeCell ref="N65:O65"/>
    <mergeCell ref="N66:O66"/>
    <mergeCell ref="N68:O68"/>
    <mergeCell ref="N70:O7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9C6E-481C-4792-B4F4-D09B85EE0D64}">
  <dimension ref="A1:F255"/>
  <sheetViews>
    <sheetView workbookViewId="0">
      <selection activeCell="F3" sqref="F3"/>
    </sheetView>
  </sheetViews>
  <sheetFormatPr defaultRowHeight="14.5" x14ac:dyDescent="0.35"/>
  <cols>
    <col min="1" max="1" width="9.81640625" bestFit="1" customWidth="1"/>
    <col min="3" max="3" width="10.54296875" bestFit="1" customWidth="1"/>
  </cols>
  <sheetData>
    <row r="1" spans="1:6" ht="16" x14ac:dyDescent="0.4">
      <c r="A1" s="2" t="s">
        <v>0</v>
      </c>
      <c r="B1" s="2" t="s">
        <v>1</v>
      </c>
      <c r="C1" s="2" t="s">
        <v>17</v>
      </c>
      <c r="D1" s="5" t="s">
        <v>2</v>
      </c>
    </row>
    <row r="2" spans="1:6" x14ac:dyDescent="0.35">
      <c r="A2" s="1">
        <v>45379</v>
      </c>
      <c r="B2">
        <v>3975.5</v>
      </c>
      <c r="F2">
        <f>AVERAGE(C3:C255)</f>
        <v>5.6551655832266616E-4</v>
      </c>
    </row>
    <row r="3" spans="1:6" x14ac:dyDescent="0.35">
      <c r="A3" s="1">
        <v>45384</v>
      </c>
      <c r="B3">
        <v>3935</v>
      </c>
      <c r="C3">
        <f>LN(B3/B2)</f>
        <v>-1.0239644490034588E-2</v>
      </c>
      <c r="D3" s="12">
        <v>-1.0239644490034588E-2</v>
      </c>
    </row>
    <row r="4" spans="1:6" x14ac:dyDescent="0.35">
      <c r="A4" s="1">
        <v>45385</v>
      </c>
      <c r="B4">
        <v>3879</v>
      </c>
      <c r="C4">
        <f t="shared" ref="C4:C67" si="0">LN(B4/B3)</f>
        <v>-1.4333493411536466E-2</v>
      </c>
      <c r="D4" s="12">
        <v>-1.4333493411536466E-2</v>
      </c>
    </row>
    <row r="5" spans="1:6" x14ac:dyDescent="0.35">
      <c r="A5" s="1">
        <v>45386</v>
      </c>
      <c r="B5">
        <v>3872</v>
      </c>
      <c r="C5">
        <f t="shared" si="0"/>
        <v>-1.8062190434994904E-3</v>
      </c>
      <c r="D5" s="12">
        <v>-1.8062190434994904E-3</v>
      </c>
    </row>
    <row r="6" spans="1:6" x14ac:dyDescent="0.35">
      <c r="A6" s="1">
        <v>45387</v>
      </c>
      <c r="B6">
        <v>3837</v>
      </c>
      <c r="C6">
        <f t="shared" si="0"/>
        <v>-9.080358149515258E-3</v>
      </c>
      <c r="D6" s="12">
        <v>-9.080358149515258E-3</v>
      </c>
    </row>
    <row r="7" spans="1:6" x14ac:dyDescent="0.35">
      <c r="A7" s="1">
        <v>45390</v>
      </c>
      <c r="B7">
        <v>3817</v>
      </c>
      <c r="C7">
        <f t="shared" si="0"/>
        <v>-5.2260375017226879E-3</v>
      </c>
      <c r="D7" s="12">
        <v>-5.2260375017226879E-3</v>
      </c>
    </row>
    <row r="8" spans="1:6" x14ac:dyDescent="0.35">
      <c r="A8" s="1">
        <v>45391</v>
      </c>
      <c r="B8">
        <v>3821</v>
      </c>
      <c r="C8">
        <f t="shared" si="0"/>
        <v>1.0473947016701516E-3</v>
      </c>
      <c r="D8" s="12">
        <v>1.0473947016701516E-3</v>
      </c>
    </row>
    <row r="9" spans="1:6" x14ac:dyDescent="0.35">
      <c r="A9" s="1">
        <v>45392</v>
      </c>
      <c r="B9">
        <v>3817</v>
      </c>
      <c r="C9">
        <f t="shared" si="0"/>
        <v>-1.0473947016701852E-3</v>
      </c>
      <c r="D9" s="12">
        <v>-1.0473947016701852E-3</v>
      </c>
    </row>
    <row r="10" spans="1:6" x14ac:dyDescent="0.35">
      <c r="A10" s="1">
        <v>45393</v>
      </c>
      <c r="B10">
        <v>3813</v>
      </c>
      <c r="C10">
        <f t="shared" si="0"/>
        <v>-1.048492887666044E-3</v>
      </c>
      <c r="D10" s="12">
        <v>-1.048492887666044E-3</v>
      </c>
    </row>
    <row r="11" spans="1:6" x14ac:dyDescent="0.35">
      <c r="A11" s="1">
        <v>45394</v>
      </c>
      <c r="B11">
        <v>3795</v>
      </c>
      <c r="C11">
        <f t="shared" si="0"/>
        <v>-4.7318700278334768E-3</v>
      </c>
      <c r="D11" s="12">
        <v>-4.7318700278334768E-3</v>
      </c>
    </row>
    <row r="12" spans="1:6" x14ac:dyDescent="0.35">
      <c r="A12" s="1">
        <v>45397</v>
      </c>
      <c r="B12">
        <v>3770</v>
      </c>
      <c r="C12">
        <f t="shared" si="0"/>
        <v>-6.6094093876738523E-3</v>
      </c>
      <c r="D12" s="12">
        <v>-6.6094093876738523E-3</v>
      </c>
    </row>
    <row r="13" spans="1:6" x14ac:dyDescent="0.35">
      <c r="A13" s="1">
        <v>45398</v>
      </c>
      <c r="B13">
        <v>3744</v>
      </c>
      <c r="C13">
        <f t="shared" si="0"/>
        <v>-6.9204428445737952E-3</v>
      </c>
      <c r="D13" s="12">
        <v>-6.9204428445737952E-3</v>
      </c>
    </row>
    <row r="14" spans="1:6" x14ac:dyDescent="0.35">
      <c r="A14" s="1">
        <v>45399</v>
      </c>
      <c r="B14">
        <v>3738</v>
      </c>
      <c r="C14">
        <f t="shared" si="0"/>
        <v>-1.603849581974516E-3</v>
      </c>
      <c r="D14" s="12">
        <v>-1.603849581974516E-3</v>
      </c>
    </row>
    <row r="15" spans="1:6" x14ac:dyDescent="0.35">
      <c r="A15" s="1">
        <v>45400</v>
      </c>
      <c r="B15">
        <v>3770</v>
      </c>
      <c r="C15">
        <f t="shared" si="0"/>
        <v>8.5242924265483862E-3</v>
      </c>
      <c r="D15" s="12">
        <v>8.5242924265483862E-3</v>
      </c>
    </row>
    <row r="16" spans="1:6" x14ac:dyDescent="0.35">
      <c r="A16" s="1">
        <v>45401</v>
      </c>
      <c r="B16">
        <v>3811</v>
      </c>
      <c r="C16">
        <f t="shared" si="0"/>
        <v>1.0816620431803798E-2</v>
      </c>
      <c r="D16" s="12">
        <v>1.0816620431803798E-2</v>
      </c>
    </row>
    <row r="17" spans="1:4" x14ac:dyDescent="0.35">
      <c r="A17" s="1">
        <v>45404</v>
      </c>
      <c r="B17">
        <v>3885</v>
      </c>
      <c r="C17">
        <f t="shared" si="0"/>
        <v>1.9231361927887592E-2</v>
      </c>
      <c r="D17" s="12">
        <v>1.9231361927887592E-2</v>
      </c>
    </row>
    <row r="18" spans="1:4" x14ac:dyDescent="0.35">
      <c r="A18" s="1">
        <v>45405</v>
      </c>
      <c r="B18">
        <v>3861</v>
      </c>
      <c r="C18">
        <f t="shared" si="0"/>
        <v>-6.196766537511493E-3</v>
      </c>
      <c r="D18" s="12">
        <v>-6.196766537511493E-3</v>
      </c>
    </row>
    <row r="19" spans="1:4" x14ac:dyDescent="0.35">
      <c r="A19" s="1">
        <v>45406</v>
      </c>
      <c r="B19">
        <v>3863</v>
      </c>
      <c r="C19">
        <f t="shared" si="0"/>
        <v>5.1786640204498299E-4</v>
      </c>
      <c r="D19" s="12">
        <v>5.1786640204498299E-4</v>
      </c>
    </row>
    <row r="20" spans="1:4" x14ac:dyDescent="0.35">
      <c r="A20" s="1">
        <v>45407</v>
      </c>
      <c r="B20">
        <v>4082</v>
      </c>
      <c r="C20">
        <f t="shared" si="0"/>
        <v>5.5142980703508815E-2</v>
      </c>
      <c r="D20" s="12">
        <v>5.5142980703508815E-2</v>
      </c>
    </row>
    <row r="21" spans="1:4" x14ac:dyDescent="0.35">
      <c r="A21" s="1">
        <v>45408</v>
      </c>
      <c r="B21">
        <v>4133</v>
      </c>
      <c r="C21">
        <f t="shared" si="0"/>
        <v>1.2416471141942161E-2</v>
      </c>
      <c r="D21" s="12">
        <v>1.2416471141942161E-2</v>
      </c>
    </row>
    <row r="22" spans="1:4" x14ac:dyDescent="0.35">
      <c r="A22" s="1">
        <v>45411</v>
      </c>
      <c r="B22">
        <v>4105</v>
      </c>
      <c r="C22">
        <f t="shared" si="0"/>
        <v>-6.7977926252038188E-3</v>
      </c>
      <c r="D22" s="12">
        <v>-6.7977926252038188E-3</v>
      </c>
    </row>
    <row r="23" spans="1:4" x14ac:dyDescent="0.35">
      <c r="A23" s="1">
        <v>45412</v>
      </c>
      <c r="B23">
        <v>4140</v>
      </c>
      <c r="C23">
        <f t="shared" si="0"/>
        <v>8.4900449328314601E-3</v>
      </c>
      <c r="D23" s="12">
        <v>8.4900449328314601E-3</v>
      </c>
    </row>
    <row r="24" spans="1:4" x14ac:dyDescent="0.35">
      <c r="A24" s="1">
        <v>45413</v>
      </c>
      <c r="B24">
        <v>4140</v>
      </c>
      <c r="C24">
        <f t="shared" si="0"/>
        <v>0</v>
      </c>
      <c r="D24" s="12">
        <v>0</v>
      </c>
    </row>
    <row r="25" spans="1:4" x14ac:dyDescent="0.35">
      <c r="A25" s="1">
        <v>45414</v>
      </c>
      <c r="B25">
        <v>4180</v>
      </c>
      <c r="C25">
        <f t="shared" si="0"/>
        <v>9.6154586994419734E-3</v>
      </c>
      <c r="D25" s="12">
        <v>9.6154586994419734E-3</v>
      </c>
    </row>
    <row r="26" spans="1:4" x14ac:dyDescent="0.35">
      <c r="A26" s="1">
        <v>45415</v>
      </c>
      <c r="B26">
        <v>4188</v>
      </c>
      <c r="C26">
        <f t="shared" si="0"/>
        <v>1.9120464716254415E-3</v>
      </c>
      <c r="D26" s="12">
        <v>1.9120464716254415E-3</v>
      </c>
    </row>
    <row r="27" spans="1:4" x14ac:dyDescent="0.35">
      <c r="A27" s="1">
        <v>45419</v>
      </c>
      <c r="B27">
        <v>4212</v>
      </c>
      <c r="C27">
        <f t="shared" si="0"/>
        <v>5.7143012634386352E-3</v>
      </c>
      <c r="D27" s="12">
        <v>5.7143012634386352E-3</v>
      </c>
    </row>
    <row r="28" spans="1:4" x14ac:dyDescent="0.35">
      <c r="A28" s="1">
        <v>45420</v>
      </c>
      <c r="B28">
        <v>4229</v>
      </c>
      <c r="C28">
        <f t="shared" si="0"/>
        <v>4.0279642186224944E-3</v>
      </c>
      <c r="D28" s="12">
        <v>4.0279642186224944E-3</v>
      </c>
    </row>
    <row r="29" spans="1:4" x14ac:dyDescent="0.35">
      <c r="A29" s="1">
        <v>45421</v>
      </c>
      <c r="B29">
        <v>4266</v>
      </c>
      <c r="C29">
        <f t="shared" si="0"/>
        <v>8.7110615588073901E-3</v>
      </c>
      <c r="D29" s="12">
        <v>8.7110615588073901E-3</v>
      </c>
    </row>
    <row r="30" spans="1:4" x14ac:dyDescent="0.35">
      <c r="A30" s="1">
        <v>45422</v>
      </c>
      <c r="B30">
        <v>4288</v>
      </c>
      <c r="C30">
        <f t="shared" si="0"/>
        <v>5.1438037193420249E-3</v>
      </c>
      <c r="D30" s="12">
        <v>5.1438037193420249E-3</v>
      </c>
    </row>
    <row r="31" spans="1:4" x14ac:dyDescent="0.35">
      <c r="A31" s="1">
        <v>45425</v>
      </c>
      <c r="B31">
        <v>4314</v>
      </c>
      <c r="C31">
        <f t="shared" si="0"/>
        <v>6.0451241984637695E-3</v>
      </c>
      <c r="D31" s="12">
        <v>6.0451241984637695E-3</v>
      </c>
    </row>
    <row r="32" spans="1:4" x14ac:dyDescent="0.35">
      <c r="A32" s="1">
        <v>45426</v>
      </c>
      <c r="B32">
        <v>4289</v>
      </c>
      <c r="C32">
        <f t="shared" si="0"/>
        <v>-5.8119424322212671E-3</v>
      </c>
      <c r="D32" s="12">
        <v>-5.8119424322212671E-3</v>
      </c>
    </row>
    <row r="33" spans="1:4" x14ac:dyDescent="0.35">
      <c r="A33" s="1">
        <v>45427</v>
      </c>
      <c r="B33">
        <v>4300</v>
      </c>
      <c r="C33">
        <f t="shared" si="0"/>
        <v>2.5614171647732401E-3</v>
      </c>
      <c r="D33" s="12">
        <v>2.5614171647732401E-3</v>
      </c>
    </row>
    <row r="34" spans="1:4" x14ac:dyDescent="0.35">
      <c r="A34" s="1">
        <v>45428</v>
      </c>
      <c r="B34">
        <v>4280</v>
      </c>
      <c r="C34">
        <f t="shared" si="0"/>
        <v>-4.6620131058113011E-3</v>
      </c>
      <c r="D34" s="12">
        <v>-4.6620131058113011E-3</v>
      </c>
    </row>
    <row r="35" spans="1:4" x14ac:dyDescent="0.35">
      <c r="A35" s="1">
        <v>45429</v>
      </c>
      <c r="B35">
        <v>4316</v>
      </c>
      <c r="C35">
        <f t="shared" si="0"/>
        <v>8.3760378021829028E-3</v>
      </c>
      <c r="D35" s="12">
        <v>8.3760378021829028E-3</v>
      </c>
    </row>
    <row r="36" spans="1:4" x14ac:dyDescent="0.35">
      <c r="A36" s="1">
        <v>45432</v>
      </c>
      <c r="B36">
        <v>4285</v>
      </c>
      <c r="C36">
        <f t="shared" si="0"/>
        <v>-7.2084953461451183E-3</v>
      </c>
      <c r="D36" s="12">
        <v>-7.2084953461451183E-3</v>
      </c>
    </row>
    <row r="37" spans="1:4" x14ac:dyDescent="0.35">
      <c r="A37" s="1">
        <v>45433</v>
      </c>
      <c r="B37">
        <v>4278</v>
      </c>
      <c r="C37">
        <f t="shared" si="0"/>
        <v>-1.6349413895292452E-3</v>
      </c>
      <c r="D37" s="12">
        <v>-1.6349413895292452E-3</v>
      </c>
    </row>
    <row r="38" spans="1:4" x14ac:dyDescent="0.35">
      <c r="A38" s="1">
        <v>45434</v>
      </c>
      <c r="B38">
        <v>4275</v>
      </c>
      <c r="C38">
        <f t="shared" si="0"/>
        <v>-7.0150827149035937E-4</v>
      </c>
      <c r="D38" s="12">
        <v>-7.0150827149035937E-4</v>
      </c>
    </row>
    <row r="39" spans="1:4" x14ac:dyDescent="0.35">
      <c r="A39" s="1">
        <v>45435</v>
      </c>
      <c r="B39">
        <v>4312</v>
      </c>
      <c r="C39">
        <f t="shared" si="0"/>
        <v>8.6177312179724873E-3</v>
      </c>
      <c r="D39" s="12">
        <v>8.6177312179724873E-3</v>
      </c>
    </row>
    <row r="40" spans="1:4" x14ac:dyDescent="0.35">
      <c r="A40" s="1">
        <v>45436</v>
      </c>
      <c r="B40">
        <v>4296</v>
      </c>
      <c r="C40">
        <f t="shared" si="0"/>
        <v>-3.7174764001324202E-3</v>
      </c>
      <c r="D40" s="12">
        <v>-3.7174764001324202E-3</v>
      </c>
    </row>
    <row r="41" spans="1:4" x14ac:dyDescent="0.35">
      <c r="A41" s="1">
        <v>45440</v>
      </c>
      <c r="B41">
        <v>4256</v>
      </c>
      <c r="C41">
        <f t="shared" si="0"/>
        <v>-9.3546051672203489E-3</v>
      </c>
      <c r="D41" s="12">
        <v>-9.3546051672203489E-3</v>
      </c>
    </row>
    <row r="42" spans="1:4" x14ac:dyDescent="0.35">
      <c r="A42" s="1">
        <v>45441</v>
      </c>
      <c r="B42">
        <v>4224</v>
      </c>
      <c r="C42">
        <f t="shared" si="0"/>
        <v>-7.5472056353829663E-3</v>
      </c>
      <c r="D42" s="12">
        <v>-7.5472056353829663E-3</v>
      </c>
    </row>
    <row r="43" spans="1:4" x14ac:dyDescent="0.35">
      <c r="A43" s="1">
        <v>45442</v>
      </c>
      <c r="B43">
        <v>4259</v>
      </c>
      <c r="C43">
        <f t="shared" si="0"/>
        <v>8.2518445371160994E-3</v>
      </c>
      <c r="D43" s="12">
        <v>8.2518445371160994E-3</v>
      </c>
    </row>
    <row r="44" spans="1:4" x14ac:dyDescent="0.35">
      <c r="A44" s="1">
        <v>45443</v>
      </c>
      <c r="B44">
        <v>4279</v>
      </c>
      <c r="C44">
        <f t="shared" si="0"/>
        <v>4.6849464936033576E-3</v>
      </c>
      <c r="D44" s="12">
        <v>4.6849464936033576E-3</v>
      </c>
    </row>
    <row r="45" spans="1:4" x14ac:dyDescent="0.35">
      <c r="A45" s="1">
        <v>45446</v>
      </c>
      <c r="B45">
        <v>4307</v>
      </c>
      <c r="C45">
        <f t="shared" si="0"/>
        <v>6.5222686372937268E-3</v>
      </c>
      <c r="D45" s="12">
        <v>6.5222686372937268E-3</v>
      </c>
    </row>
    <row r="46" spans="1:4" x14ac:dyDescent="0.35">
      <c r="A46" s="1">
        <v>45447</v>
      </c>
      <c r="B46">
        <v>4367</v>
      </c>
      <c r="C46">
        <f t="shared" si="0"/>
        <v>1.3834668431450361E-2</v>
      </c>
      <c r="D46" s="12">
        <v>1.3834668431450361E-2</v>
      </c>
    </row>
    <row r="47" spans="1:4" x14ac:dyDescent="0.35">
      <c r="A47" s="1">
        <v>45448</v>
      </c>
      <c r="B47">
        <v>4380</v>
      </c>
      <c r="C47">
        <f t="shared" si="0"/>
        <v>2.9724498849308693E-3</v>
      </c>
      <c r="D47" s="12">
        <v>2.9724498849308693E-3</v>
      </c>
    </row>
    <row r="48" spans="1:4" x14ac:dyDescent="0.35">
      <c r="A48" s="1">
        <v>45449</v>
      </c>
      <c r="B48">
        <v>4389</v>
      </c>
      <c r="C48">
        <f t="shared" si="0"/>
        <v>2.0526863177422615E-3</v>
      </c>
      <c r="D48" s="12">
        <v>2.0526863177422615E-3</v>
      </c>
    </row>
    <row r="49" spans="1:4" x14ac:dyDescent="0.35">
      <c r="A49" s="1">
        <v>45450</v>
      </c>
      <c r="B49">
        <v>4396</v>
      </c>
      <c r="C49">
        <f t="shared" si="0"/>
        <v>1.593625835278026E-3</v>
      </c>
      <c r="D49" s="12">
        <v>1.593625835278026E-3</v>
      </c>
    </row>
    <row r="50" spans="1:4" x14ac:dyDescent="0.35">
      <c r="A50" s="1">
        <v>45453</v>
      </c>
      <c r="B50">
        <v>4369</v>
      </c>
      <c r="C50">
        <f t="shared" si="0"/>
        <v>-6.1608865720761416E-3</v>
      </c>
      <c r="D50" s="12">
        <v>-6.1608865720761416E-3</v>
      </c>
    </row>
    <row r="51" spans="1:4" x14ac:dyDescent="0.35">
      <c r="A51" s="1">
        <v>45454</v>
      </c>
      <c r="B51">
        <v>4357</v>
      </c>
      <c r="C51">
        <f t="shared" si="0"/>
        <v>-2.750402833993755E-3</v>
      </c>
      <c r="D51" s="12">
        <v>-2.750402833993755E-3</v>
      </c>
    </row>
    <row r="52" spans="1:4" x14ac:dyDescent="0.35">
      <c r="A52" s="1">
        <v>45455</v>
      </c>
      <c r="B52">
        <v>4393</v>
      </c>
      <c r="C52">
        <f t="shared" si="0"/>
        <v>8.2286178583374451E-3</v>
      </c>
      <c r="D52" s="12">
        <v>8.2286178583374451E-3</v>
      </c>
    </row>
    <row r="53" spans="1:4" x14ac:dyDescent="0.35">
      <c r="A53" s="1">
        <v>45456</v>
      </c>
      <c r="B53">
        <v>4415</v>
      </c>
      <c r="C53">
        <f t="shared" si="0"/>
        <v>4.9954690622809111E-3</v>
      </c>
      <c r="D53" s="12">
        <v>4.9954690622809111E-3</v>
      </c>
    </row>
    <row r="54" spans="1:4" x14ac:dyDescent="0.35">
      <c r="A54" s="1">
        <v>45457</v>
      </c>
      <c r="B54">
        <v>4450</v>
      </c>
      <c r="C54">
        <f t="shared" si="0"/>
        <v>7.8962621222255398E-3</v>
      </c>
      <c r="D54" s="12">
        <v>7.8962621222255398E-3</v>
      </c>
    </row>
    <row r="55" spans="1:4" x14ac:dyDescent="0.35">
      <c r="A55" s="1">
        <v>45460</v>
      </c>
      <c r="B55">
        <v>4434</v>
      </c>
      <c r="C55">
        <f t="shared" si="0"/>
        <v>-3.6019849840290951E-3</v>
      </c>
      <c r="D55" s="12">
        <v>-3.6019849840290951E-3</v>
      </c>
    </row>
    <row r="56" spans="1:4" x14ac:dyDescent="0.35">
      <c r="A56" s="1">
        <v>45461</v>
      </c>
      <c r="B56">
        <v>4438</v>
      </c>
      <c r="C56">
        <f t="shared" si="0"/>
        <v>9.0171331628251413E-4</v>
      </c>
      <c r="D56" s="12">
        <v>9.0171331628251413E-4</v>
      </c>
    </row>
    <row r="57" spans="1:4" x14ac:dyDescent="0.35">
      <c r="A57" s="1">
        <v>45462</v>
      </c>
      <c r="B57">
        <v>4433</v>
      </c>
      <c r="C57">
        <f t="shared" si="0"/>
        <v>-1.1272687474857275E-3</v>
      </c>
      <c r="D57" s="12">
        <v>-1.1272687474857275E-3</v>
      </c>
    </row>
    <row r="58" spans="1:4" x14ac:dyDescent="0.35">
      <c r="A58" s="1">
        <v>45463</v>
      </c>
      <c r="B58">
        <v>4433</v>
      </c>
      <c r="C58">
        <f t="shared" si="0"/>
        <v>0</v>
      </c>
      <c r="D58" s="12">
        <v>0</v>
      </c>
    </row>
    <row r="59" spans="1:4" x14ac:dyDescent="0.35">
      <c r="A59" s="1">
        <v>45464</v>
      </c>
      <c r="B59">
        <v>4434</v>
      </c>
      <c r="C59">
        <f t="shared" si="0"/>
        <v>2.2555543120318048E-4</v>
      </c>
      <c r="D59" s="12">
        <v>2.2555543120318048E-4</v>
      </c>
    </row>
    <row r="60" spans="1:4" x14ac:dyDescent="0.35">
      <c r="A60" s="1">
        <v>45467</v>
      </c>
      <c r="B60">
        <v>4437</v>
      </c>
      <c r="C60">
        <f t="shared" si="0"/>
        <v>6.7636120265276056E-4</v>
      </c>
      <c r="D60" s="12">
        <v>6.7636120265276056E-4</v>
      </c>
    </row>
    <row r="61" spans="1:4" x14ac:dyDescent="0.35">
      <c r="A61" s="1">
        <v>45468</v>
      </c>
      <c r="B61">
        <v>4428</v>
      </c>
      <c r="C61">
        <f t="shared" si="0"/>
        <v>-2.0304575503819517E-3</v>
      </c>
      <c r="D61" s="12">
        <v>-2.0304575503819517E-3</v>
      </c>
    </row>
    <row r="62" spans="1:4" x14ac:dyDescent="0.35">
      <c r="A62" s="1">
        <v>45469</v>
      </c>
      <c r="B62">
        <v>4420</v>
      </c>
      <c r="C62">
        <f t="shared" si="0"/>
        <v>-1.80831875678366E-3</v>
      </c>
      <c r="D62" s="12">
        <v>-1.80831875678366E-3</v>
      </c>
    </row>
    <row r="63" spans="1:4" x14ac:dyDescent="0.35">
      <c r="A63" s="1">
        <v>45470</v>
      </c>
      <c r="B63">
        <v>4377</v>
      </c>
      <c r="C63">
        <f t="shared" si="0"/>
        <v>-9.7761378808484383E-3</v>
      </c>
      <c r="D63" s="12">
        <v>-9.7761378808484383E-3</v>
      </c>
    </row>
    <row r="64" spans="1:4" x14ac:dyDescent="0.35">
      <c r="A64" s="1">
        <v>45471</v>
      </c>
      <c r="B64">
        <v>4345</v>
      </c>
      <c r="C64">
        <f t="shared" si="0"/>
        <v>-7.3377994914029555E-3</v>
      </c>
      <c r="D64" s="12">
        <v>-7.3377994914029555E-3</v>
      </c>
    </row>
    <row r="65" spans="1:4" x14ac:dyDescent="0.35">
      <c r="A65" s="1">
        <v>45474</v>
      </c>
      <c r="B65">
        <v>4345</v>
      </c>
      <c r="C65">
        <f t="shared" si="0"/>
        <v>0</v>
      </c>
      <c r="D65" s="12">
        <v>0</v>
      </c>
    </row>
    <row r="66" spans="1:4" x14ac:dyDescent="0.35">
      <c r="A66" s="1">
        <v>45475</v>
      </c>
      <c r="B66">
        <v>4308</v>
      </c>
      <c r="C66">
        <f t="shared" si="0"/>
        <v>-8.5519994232132034E-3</v>
      </c>
      <c r="D66" s="12">
        <v>-8.5519994232132034E-3</v>
      </c>
    </row>
    <row r="67" spans="1:4" x14ac:dyDescent="0.35">
      <c r="A67" s="1">
        <v>45476</v>
      </c>
      <c r="B67">
        <v>4302</v>
      </c>
      <c r="C67">
        <f t="shared" si="0"/>
        <v>-1.3937284486038031E-3</v>
      </c>
      <c r="D67" s="12">
        <v>-1.3937284486038031E-3</v>
      </c>
    </row>
    <row r="68" spans="1:4" x14ac:dyDescent="0.35">
      <c r="A68" s="1">
        <v>45477</v>
      </c>
      <c r="B68">
        <v>4336</v>
      </c>
      <c r="C68">
        <f t="shared" ref="C68:C131" si="1">LN(B68/B67)</f>
        <v>7.8722332918066702E-3</v>
      </c>
      <c r="D68" s="12">
        <v>7.8722332918066702E-3</v>
      </c>
    </row>
    <row r="69" spans="1:4" x14ac:dyDescent="0.35">
      <c r="A69" s="1">
        <v>45478</v>
      </c>
      <c r="B69">
        <v>4329</v>
      </c>
      <c r="C69">
        <f t="shared" si="1"/>
        <v>-1.6156956775016222E-3</v>
      </c>
      <c r="D69" s="12">
        <v>-1.6156956775016222E-3</v>
      </c>
    </row>
    <row r="70" spans="1:4" x14ac:dyDescent="0.35">
      <c r="A70" s="1">
        <v>45481</v>
      </c>
      <c r="B70">
        <v>4348</v>
      </c>
      <c r="C70">
        <f t="shared" si="1"/>
        <v>4.379400799119579E-3</v>
      </c>
      <c r="D70" s="12">
        <v>4.379400799119579E-3</v>
      </c>
    </row>
    <row r="71" spans="1:4" x14ac:dyDescent="0.35">
      <c r="A71" s="1">
        <v>45482</v>
      </c>
      <c r="B71">
        <v>4370</v>
      </c>
      <c r="C71">
        <f t="shared" si="1"/>
        <v>5.0470398485358142E-3</v>
      </c>
      <c r="D71" s="12">
        <v>5.0470398485358142E-3</v>
      </c>
    </row>
    <row r="72" spans="1:4" x14ac:dyDescent="0.35">
      <c r="A72" s="1">
        <v>45483</v>
      </c>
      <c r="B72">
        <v>4408</v>
      </c>
      <c r="C72">
        <f t="shared" si="1"/>
        <v>8.6580627431145311E-3</v>
      </c>
      <c r="D72" s="12">
        <v>8.6580627431145311E-3</v>
      </c>
    </row>
    <row r="73" spans="1:4" x14ac:dyDescent="0.35">
      <c r="A73" s="1">
        <v>45484</v>
      </c>
      <c r="B73">
        <v>4406</v>
      </c>
      <c r="C73">
        <f t="shared" si="1"/>
        <v>-4.5382347046195711E-4</v>
      </c>
      <c r="D73" s="12">
        <v>-4.5382347046195711E-4</v>
      </c>
    </row>
    <row r="74" spans="1:4" x14ac:dyDescent="0.35">
      <c r="A74" s="1">
        <v>45485</v>
      </c>
      <c r="B74">
        <v>4434</v>
      </c>
      <c r="C74">
        <f t="shared" si="1"/>
        <v>6.3348628139683399E-3</v>
      </c>
      <c r="D74" s="12">
        <v>6.3348628139683399E-3</v>
      </c>
    </row>
    <row r="75" spans="1:4" x14ac:dyDescent="0.35">
      <c r="A75" s="1">
        <v>45488</v>
      </c>
      <c r="B75">
        <v>4406</v>
      </c>
      <c r="C75">
        <f t="shared" si="1"/>
        <v>-6.3348628139683217E-3</v>
      </c>
      <c r="D75" s="12">
        <v>-6.3348628139683217E-3</v>
      </c>
    </row>
    <row r="76" spans="1:4" x14ac:dyDescent="0.35">
      <c r="A76" s="1">
        <v>45489</v>
      </c>
      <c r="B76">
        <v>4409</v>
      </c>
      <c r="C76">
        <f t="shared" si="1"/>
        <v>6.8065799564913907E-4</v>
      </c>
      <c r="D76" s="12">
        <v>6.8065799564913907E-4</v>
      </c>
    </row>
    <row r="77" spans="1:4" x14ac:dyDescent="0.35">
      <c r="A77" s="1">
        <v>45490</v>
      </c>
      <c r="B77">
        <v>4461</v>
      </c>
      <c r="C77">
        <f t="shared" si="1"/>
        <v>1.1725049770327194E-2</v>
      </c>
      <c r="D77" s="12">
        <v>1.1725049770327194E-2</v>
      </c>
    </row>
    <row r="78" spans="1:4" x14ac:dyDescent="0.35">
      <c r="A78" s="1">
        <v>45491</v>
      </c>
      <c r="B78">
        <v>4515</v>
      </c>
      <c r="C78">
        <f t="shared" si="1"/>
        <v>1.2032230722820988E-2</v>
      </c>
      <c r="D78" s="12">
        <v>1.2032230722820988E-2</v>
      </c>
    </row>
    <row r="79" spans="1:4" x14ac:dyDescent="0.35">
      <c r="A79" s="1">
        <v>45492</v>
      </c>
      <c r="B79">
        <v>4495</v>
      </c>
      <c r="C79">
        <f t="shared" si="1"/>
        <v>-4.4395189453651385E-3</v>
      </c>
      <c r="D79" s="12">
        <v>-4.4395189453651385E-3</v>
      </c>
    </row>
    <row r="80" spans="1:4" x14ac:dyDescent="0.35">
      <c r="A80" s="1">
        <v>45495</v>
      </c>
      <c r="B80">
        <v>4486</v>
      </c>
      <c r="C80">
        <f t="shared" si="1"/>
        <v>-2.0042318255670643E-3</v>
      </c>
      <c r="D80" s="12">
        <v>-2.0042318255670643E-3</v>
      </c>
    </row>
    <row r="81" spans="1:4" x14ac:dyDescent="0.35">
      <c r="A81" s="1">
        <v>45496</v>
      </c>
      <c r="B81">
        <v>4445</v>
      </c>
      <c r="C81">
        <f t="shared" si="1"/>
        <v>-9.1815671321486443E-3</v>
      </c>
      <c r="D81" s="12">
        <v>-9.1815671321486443E-3</v>
      </c>
    </row>
    <row r="82" spans="1:4" x14ac:dyDescent="0.35">
      <c r="A82" s="1">
        <v>45497</v>
      </c>
      <c r="B82">
        <v>4397</v>
      </c>
      <c r="C82">
        <f t="shared" si="1"/>
        <v>-1.0857378767194866E-2</v>
      </c>
      <c r="D82" s="12">
        <v>-1.0857378767194866E-2</v>
      </c>
    </row>
    <row r="83" spans="1:4" x14ac:dyDescent="0.35">
      <c r="A83" s="1">
        <v>45498</v>
      </c>
      <c r="B83">
        <v>4671</v>
      </c>
      <c r="C83">
        <f t="shared" si="1"/>
        <v>6.045069132129794E-2</v>
      </c>
      <c r="D83" s="12">
        <v>6.045069132129794E-2</v>
      </c>
    </row>
    <row r="84" spans="1:4" x14ac:dyDescent="0.35">
      <c r="A84" s="1">
        <v>45499</v>
      </c>
      <c r="B84">
        <v>4741</v>
      </c>
      <c r="C84">
        <f t="shared" si="1"/>
        <v>1.4874902400010397E-2</v>
      </c>
      <c r="D84" s="12">
        <v>1.4874902400010397E-2</v>
      </c>
    </row>
    <row r="85" spans="1:4" x14ac:dyDescent="0.35">
      <c r="A85" s="1">
        <v>45502</v>
      </c>
      <c r="B85">
        <v>4735</v>
      </c>
      <c r="C85">
        <f t="shared" si="1"/>
        <v>-1.2663572819396904E-3</v>
      </c>
      <c r="D85" s="12">
        <v>-1.2663572819396904E-3</v>
      </c>
    </row>
    <row r="86" spans="1:4" x14ac:dyDescent="0.35">
      <c r="A86" s="1">
        <v>45503</v>
      </c>
      <c r="B86">
        <v>4734</v>
      </c>
      <c r="C86">
        <f t="shared" si="1"/>
        <v>-2.1121554624940102E-4</v>
      </c>
      <c r="D86" s="12">
        <v>-2.1121554624940102E-4</v>
      </c>
    </row>
    <row r="87" spans="1:4" x14ac:dyDescent="0.35">
      <c r="A87" s="1">
        <v>45504</v>
      </c>
      <c r="B87">
        <v>4776</v>
      </c>
      <c r="C87">
        <f t="shared" si="1"/>
        <v>8.8328649985086639E-3</v>
      </c>
      <c r="D87" s="12">
        <v>8.8328649985086639E-3</v>
      </c>
    </row>
    <row r="88" spans="1:4" x14ac:dyDescent="0.35">
      <c r="A88" s="1">
        <v>45505</v>
      </c>
      <c r="B88">
        <v>4782</v>
      </c>
      <c r="C88">
        <f t="shared" si="1"/>
        <v>1.2554929458320028E-3</v>
      </c>
      <c r="D88" s="12">
        <v>1.2554929458320028E-3</v>
      </c>
    </row>
    <row r="89" spans="1:4" x14ac:dyDescent="0.35">
      <c r="A89" s="1">
        <v>45506</v>
      </c>
      <c r="B89">
        <v>4846</v>
      </c>
      <c r="C89">
        <f t="shared" si="1"/>
        <v>1.3294753358200961E-2</v>
      </c>
      <c r="D89" s="12">
        <v>1.3294753358200961E-2</v>
      </c>
    </row>
    <row r="90" spans="1:4" x14ac:dyDescent="0.35">
      <c r="A90" s="1">
        <v>45509</v>
      </c>
      <c r="B90">
        <v>4753</v>
      </c>
      <c r="C90">
        <f t="shared" si="1"/>
        <v>-1.9377624762461639E-2</v>
      </c>
      <c r="D90" s="12">
        <v>-1.9377624762461639E-2</v>
      </c>
    </row>
    <row r="91" spans="1:4" x14ac:dyDescent="0.35">
      <c r="A91" s="1">
        <v>45510</v>
      </c>
      <c r="B91">
        <v>4792</v>
      </c>
      <c r="C91">
        <f t="shared" si="1"/>
        <v>8.1718631812758794E-3</v>
      </c>
      <c r="D91" s="12">
        <v>8.1718631812758794E-3</v>
      </c>
    </row>
    <row r="92" spans="1:4" x14ac:dyDescent="0.35">
      <c r="A92" s="1">
        <v>45511</v>
      </c>
      <c r="B92">
        <v>4845</v>
      </c>
      <c r="C92">
        <f t="shared" si="1"/>
        <v>1.0999384529581231E-2</v>
      </c>
      <c r="D92" s="12">
        <v>1.0999384529581231E-2</v>
      </c>
    </row>
    <row r="93" spans="1:4" x14ac:dyDescent="0.35">
      <c r="A93" s="1">
        <v>45512</v>
      </c>
      <c r="B93">
        <v>4781</v>
      </c>
      <c r="C93">
        <f t="shared" si="1"/>
        <v>-1.329751569876322E-2</v>
      </c>
      <c r="D93" s="12">
        <v>-1.329751569876322E-2</v>
      </c>
    </row>
    <row r="94" spans="1:4" x14ac:dyDescent="0.35">
      <c r="A94" s="1">
        <v>45513</v>
      </c>
      <c r="B94">
        <v>4730</v>
      </c>
      <c r="C94">
        <f t="shared" si="1"/>
        <v>-1.0724527140124698E-2</v>
      </c>
      <c r="D94" s="12">
        <v>-1.0724527140124698E-2</v>
      </c>
    </row>
    <row r="95" spans="1:4" x14ac:dyDescent="0.35">
      <c r="A95" s="1">
        <v>45516</v>
      </c>
      <c r="B95">
        <v>4714</v>
      </c>
      <c r="C95">
        <f t="shared" si="1"/>
        <v>-3.3883979899021776E-3</v>
      </c>
      <c r="D95" s="12">
        <v>-3.3883979899021776E-3</v>
      </c>
    </row>
    <row r="96" spans="1:4" x14ac:dyDescent="0.35">
      <c r="A96" s="1">
        <v>45517</v>
      </c>
      <c r="B96">
        <v>4726</v>
      </c>
      <c r="C96">
        <f t="shared" si="1"/>
        <v>2.5423742507767431E-3</v>
      </c>
      <c r="D96" s="12">
        <v>2.5423742507767431E-3</v>
      </c>
    </row>
    <row r="97" spans="1:4" x14ac:dyDescent="0.35">
      <c r="A97" s="1">
        <v>45518</v>
      </c>
      <c r="B97">
        <v>4747</v>
      </c>
      <c r="C97">
        <f t="shared" si="1"/>
        <v>4.4336608044649676E-3</v>
      </c>
      <c r="D97" s="12">
        <v>4.4336608044649676E-3</v>
      </c>
    </row>
    <row r="98" spans="1:4" x14ac:dyDescent="0.35">
      <c r="A98" s="1">
        <v>45519</v>
      </c>
      <c r="B98">
        <v>4770</v>
      </c>
      <c r="C98">
        <f t="shared" si="1"/>
        <v>4.8334653310687639E-3</v>
      </c>
      <c r="D98" s="12">
        <v>4.8334653310687639E-3</v>
      </c>
    </row>
    <row r="99" spans="1:4" x14ac:dyDescent="0.35">
      <c r="A99" s="1">
        <v>45520</v>
      </c>
      <c r="B99">
        <v>4728</v>
      </c>
      <c r="C99">
        <f t="shared" si="1"/>
        <v>-8.8440247964527725E-3</v>
      </c>
      <c r="D99" s="12">
        <v>-8.8440247964527725E-3</v>
      </c>
    </row>
    <row r="100" spans="1:4" x14ac:dyDescent="0.35">
      <c r="A100" s="1">
        <v>45523</v>
      </c>
      <c r="B100">
        <v>4735</v>
      </c>
      <c r="C100">
        <f t="shared" si="1"/>
        <v>1.4794465342446029E-3</v>
      </c>
      <c r="D100" s="12">
        <v>1.4794465342446029E-3</v>
      </c>
    </row>
    <row r="101" spans="1:4" x14ac:dyDescent="0.35">
      <c r="A101" s="1">
        <v>45524</v>
      </c>
      <c r="B101">
        <v>4722</v>
      </c>
      <c r="C101">
        <f t="shared" si="1"/>
        <v>-2.7492879747203921E-3</v>
      </c>
      <c r="D101" s="12">
        <v>-2.7492879747203921E-3</v>
      </c>
    </row>
    <row r="102" spans="1:4" x14ac:dyDescent="0.35">
      <c r="A102" s="1">
        <v>45525</v>
      </c>
      <c r="B102">
        <v>4733</v>
      </c>
      <c r="C102">
        <f t="shared" si="1"/>
        <v>2.3268122607897164E-3</v>
      </c>
      <c r="D102" s="12">
        <v>2.3268122607897164E-3</v>
      </c>
    </row>
    <row r="103" spans="1:4" x14ac:dyDescent="0.35">
      <c r="A103" s="1">
        <v>45526</v>
      </c>
      <c r="B103">
        <v>4791</v>
      </c>
      <c r="C103">
        <f t="shared" si="1"/>
        <v>1.2179906976874202E-2</v>
      </c>
      <c r="D103" s="12">
        <v>1.2179906976874202E-2</v>
      </c>
    </row>
    <row r="104" spans="1:4" x14ac:dyDescent="0.35">
      <c r="A104" s="1">
        <v>45527</v>
      </c>
      <c r="B104">
        <v>4811</v>
      </c>
      <c r="C104">
        <f t="shared" si="1"/>
        <v>4.1658048163315826E-3</v>
      </c>
      <c r="D104" s="12">
        <v>4.1658048163315826E-3</v>
      </c>
    </row>
    <row r="105" spans="1:4" x14ac:dyDescent="0.35">
      <c r="A105" s="1">
        <v>45531</v>
      </c>
      <c r="B105">
        <v>4841</v>
      </c>
      <c r="C105">
        <f t="shared" si="1"/>
        <v>6.2163482402407223E-3</v>
      </c>
      <c r="D105" s="12">
        <v>6.2163482402407223E-3</v>
      </c>
    </row>
    <row r="106" spans="1:4" x14ac:dyDescent="0.35">
      <c r="A106" s="1">
        <v>45532</v>
      </c>
      <c r="B106">
        <v>4867</v>
      </c>
      <c r="C106">
        <f t="shared" si="1"/>
        <v>5.3564198937598867E-3</v>
      </c>
      <c r="D106" s="12">
        <v>5.3564198937598867E-3</v>
      </c>
    </row>
    <row r="107" spans="1:4" x14ac:dyDescent="0.35">
      <c r="A107" s="1">
        <v>45533</v>
      </c>
      <c r="B107">
        <v>4912</v>
      </c>
      <c r="C107">
        <f t="shared" si="1"/>
        <v>9.2034599935241577E-3</v>
      </c>
      <c r="D107" s="12">
        <v>9.2034599935241577E-3</v>
      </c>
    </row>
    <row r="108" spans="1:4" x14ac:dyDescent="0.35">
      <c r="A108" s="1">
        <v>45534</v>
      </c>
      <c r="B108">
        <v>4906</v>
      </c>
      <c r="C108">
        <f t="shared" si="1"/>
        <v>-1.2222450085437242E-3</v>
      </c>
      <c r="D108" s="12">
        <v>-1.2222450085437242E-3</v>
      </c>
    </row>
    <row r="109" spans="1:4" x14ac:dyDescent="0.35">
      <c r="A109" s="1">
        <v>45537</v>
      </c>
      <c r="B109">
        <v>4916</v>
      </c>
      <c r="C109">
        <f t="shared" si="1"/>
        <v>2.0362458674908538E-3</v>
      </c>
      <c r="D109" s="12">
        <v>2.0362458674908538E-3</v>
      </c>
    </row>
    <row r="110" spans="1:4" x14ac:dyDescent="0.35">
      <c r="A110" s="1">
        <v>45538</v>
      </c>
      <c r="B110">
        <v>4958</v>
      </c>
      <c r="C110">
        <f t="shared" si="1"/>
        <v>8.5072419092104487E-3</v>
      </c>
      <c r="D110" s="12">
        <v>8.5072419092104487E-3</v>
      </c>
    </row>
    <row r="111" spans="1:4" x14ac:dyDescent="0.35">
      <c r="A111" s="1">
        <v>45539</v>
      </c>
      <c r="B111">
        <v>4962</v>
      </c>
      <c r="C111">
        <f t="shared" si="1"/>
        <v>8.0645165661051013E-4</v>
      </c>
      <c r="D111" s="12">
        <v>8.0645165661051013E-4</v>
      </c>
    </row>
    <row r="112" spans="1:4" x14ac:dyDescent="0.35">
      <c r="A112" s="1">
        <v>45540</v>
      </c>
      <c r="B112">
        <v>4984</v>
      </c>
      <c r="C112">
        <f t="shared" si="1"/>
        <v>4.4238962155427912E-3</v>
      </c>
      <c r="D112" s="12">
        <v>4.4238962155427912E-3</v>
      </c>
    </row>
    <row r="113" spans="1:4" x14ac:dyDescent="0.35">
      <c r="A113" s="1">
        <v>45541</v>
      </c>
      <c r="B113">
        <v>4985</v>
      </c>
      <c r="C113">
        <f t="shared" si="1"/>
        <v>2.0062192864959006E-4</v>
      </c>
      <c r="D113" s="12">
        <v>2.0062192864959006E-4</v>
      </c>
    </row>
    <row r="114" spans="1:4" x14ac:dyDescent="0.35">
      <c r="A114" s="1">
        <v>45544</v>
      </c>
      <c r="B114">
        <v>5034</v>
      </c>
      <c r="C114">
        <f t="shared" si="1"/>
        <v>9.781493299322503E-3</v>
      </c>
      <c r="D114" s="12">
        <v>9.781493299322503E-3</v>
      </c>
    </row>
    <row r="115" spans="1:4" x14ac:dyDescent="0.35">
      <c r="A115" s="1">
        <v>45545</v>
      </c>
      <c r="B115">
        <v>5000</v>
      </c>
      <c r="C115">
        <f t="shared" si="1"/>
        <v>-6.7769842790237084E-3</v>
      </c>
      <c r="D115" s="12">
        <v>-6.7769842790237084E-3</v>
      </c>
    </row>
    <row r="116" spans="1:4" x14ac:dyDescent="0.35">
      <c r="A116" s="1">
        <v>45546</v>
      </c>
      <c r="B116">
        <v>4968</v>
      </c>
      <c r="C116">
        <f t="shared" si="1"/>
        <v>-6.4205678029226948E-3</v>
      </c>
      <c r="D116" s="12">
        <v>-6.4205678029226948E-3</v>
      </c>
    </row>
    <row r="117" spans="1:4" x14ac:dyDescent="0.35">
      <c r="A117" s="1">
        <v>45547</v>
      </c>
      <c r="B117">
        <v>4926</v>
      </c>
      <c r="C117">
        <f t="shared" si="1"/>
        <v>-8.4900449328315086E-3</v>
      </c>
      <c r="D117" s="12">
        <v>-8.4900449328315086E-3</v>
      </c>
    </row>
    <row r="118" spans="1:4" x14ac:dyDescent="0.35">
      <c r="A118" s="1">
        <v>45548</v>
      </c>
      <c r="B118">
        <v>4939</v>
      </c>
      <c r="C118">
        <f t="shared" si="1"/>
        <v>2.6355818601415328E-3</v>
      </c>
      <c r="D118" s="12">
        <v>2.6355818601415328E-3</v>
      </c>
    </row>
    <row r="119" spans="1:4" x14ac:dyDescent="0.35">
      <c r="A119" s="1">
        <v>45551</v>
      </c>
      <c r="B119">
        <v>4950</v>
      </c>
      <c r="C119">
        <f t="shared" si="1"/>
        <v>2.2246950221111086E-3</v>
      </c>
      <c r="D119" s="12">
        <v>2.2246950221111086E-3</v>
      </c>
    </row>
    <row r="120" spans="1:4" x14ac:dyDescent="0.35">
      <c r="A120" s="1">
        <v>45552</v>
      </c>
      <c r="B120">
        <v>4937</v>
      </c>
      <c r="C120">
        <f t="shared" si="1"/>
        <v>-2.6297173038731148E-3</v>
      </c>
      <c r="D120" s="12">
        <v>-2.6297173038731148E-3</v>
      </c>
    </row>
    <row r="121" spans="1:4" x14ac:dyDescent="0.35">
      <c r="A121" s="1">
        <v>45553</v>
      </c>
      <c r="B121">
        <v>4878</v>
      </c>
      <c r="C121">
        <f t="shared" si="1"/>
        <v>-1.2022559482997342E-2</v>
      </c>
      <c r="D121" s="12">
        <v>-1.2022559482997342E-2</v>
      </c>
    </row>
    <row r="122" spans="1:4" x14ac:dyDescent="0.35">
      <c r="A122" s="1">
        <v>45554</v>
      </c>
      <c r="B122">
        <v>4853</v>
      </c>
      <c r="C122">
        <f t="shared" si="1"/>
        <v>-5.138229370649448E-3</v>
      </c>
      <c r="D122" s="12">
        <v>-5.138229370649448E-3</v>
      </c>
    </row>
    <row r="123" spans="1:4" x14ac:dyDescent="0.35">
      <c r="A123" s="1">
        <v>45555</v>
      </c>
      <c r="B123">
        <v>4853</v>
      </c>
      <c r="C123">
        <f t="shared" si="1"/>
        <v>0</v>
      </c>
      <c r="D123" s="12">
        <v>0</v>
      </c>
    </row>
    <row r="124" spans="1:4" x14ac:dyDescent="0.35">
      <c r="A124" s="1">
        <v>45558</v>
      </c>
      <c r="B124">
        <v>4872</v>
      </c>
      <c r="C124">
        <f t="shared" si="1"/>
        <v>3.907459984516839E-3</v>
      </c>
      <c r="D124" s="12">
        <v>3.907459984516839E-3</v>
      </c>
    </row>
    <row r="125" spans="1:4" x14ac:dyDescent="0.35">
      <c r="A125" s="1">
        <v>45559</v>
      </c>
      <c r="B125">
        <v>4857</v>
      </c>
      <c r="C125">
        <f t="shared" si="1"/>
        <v>-3.0835670439880846E-3</v>
      </c>
      <c r="D125" s="12">
        <v>-3.0835670439880846E-3</v>
      </c>
    </row>
    <row r="126" spans="1:4" x14ac:dyDescent="0.35">
      <c r="A126" s="1">
        <v>45560</v>
      </c>
      <c r="B126">
        <v>4901</v>
      </c>
      <c r="C126">
        <f t="shared" si="1"/>
        <v>9.0183025638027395E-3</v>
      </c>
      <c r="D126" s="12">
        <v>9.0183025638027395E-3</v>
      </c>
    </row>
    <row r="127" spans="1:4" x14ac:dyDescent="0.35">
      <c r="A127" s="1">
        <v>45561</v>
      </c>
      <c r="B127">
        <v>4867</v>
      </c>
      <c r="C127">
        <f t="shared" si="1"/>
        <v>-6.9615350760932277E-3</v>
      </c>
      <c r="D127" s="12">
        <v>-6.9615350760932277E-3</v>
      </c>
    </row>
    <row r="128" spans="1:4" x14ac:dyDescent="0.35">
      <c r="A128" s="1">
        <v>45562</v>
      </c>
      <c r="B128">
        <v>4894</v>
      </c>
      <c r="C128">
        <f t="shared" si="1"/>
        <v>5.5322341691627103E-3</v>
      </c>
      <c r="D128" s="12">
        <v>5.5322341691627103E-3</v>
      </c>
    </row>
    <row r="129" spans="1:4" x14ac:dyDescent="0.35">
      <c r="A129" s="1">
        <v>45565</v>
      </c>
      <c r="B129">
        <v>4839</v>
      </c>
      <c r="C129">
        <f t="shared" si="1"/>
        <v>-1.1301877209298426E-2</v>
      </c>
      <c r="D129" s="12">
        <v>-1.1301877209298426E-2</v>
      </c>
    </row>
    <row r="130" spans="1:4" x14ac:dyDescent="0.35">
      <c r="A130" s="1">
        <v>45566</v>
      </c>
      <c r="B130">
        <v>4864</v>
      </c>
      <c r="C130">
        <f t="shared" si="1"/>
        <v>5.153056852684381E-3</v>
      </c>
      <c r="D130" s="12">
        <v>5.153056852684381E-3</v>
      </c>
    </row>
    <row r="131" spans="1:4" x14ac:dyDescent="0.35">
      <c r="A131" s="1">
        <v>45567</v>
      </c>
      <c r="B131">
        <v>4843</v>
      </c>
      <c r="C131">
        <f t="shared" si="1"/>
        <v>-4.3267812427738124E-3</v>
      </c>
      <c r="D131" s="12">
        <v>-4.3267812427738124E-3</v>
      </c>
    </row>
    <row r="132" spans="1:4" x14ac:dyDescent="0.35">
      <c r="A132" s="1">
        <v>45568</v>
      </c>
      <c r="B132">
        <v>4801</v>
      </c>
      <c r="C132">
        <f t="shared" ref="C132:C195" si="2">LN(B132/B131)</f>
        <v>-8.7101338722887344E-3</v>
      </c>
      <c r="D132" s="12">
        <v>-8.7101338722887344E-3</v>
      </c>
    </row>
    <row r="133" spans="1:4" x14ac:dyDescent="0.35">
      <c r="A133" s="1">
        <v>45569</v>
      </c>
      <c r="B133">
        <v>4784</v>
      </c>
      <c r="C133">
        <f t="shared" si="2"/>
        <v>-3.5472129004727208E-3</v>
      </c>
      <c r="D133" s="12">
        <v>-3.5472129004727208E-3</v>
      </c>
    </row>
    <row r="134" spans="1:4" x14ac:dyDescent="0.35">
      <c r="A134" s="1">
        <v>45572</v>
      </c>
      <c r="B134">
        <v>4770</v>
      </c>
      <c r="C134">
        <f t="shared" si="2"/>
        <v>-2.930711748080734E-3</v>
      </c>
      <c r="D134" s="12">
        <v>-2.930711748080734E-3</v>
      </c>
    </row>
    <row r="135" spans="1:4" x14ac:dyDescent="0.35">
      <c r="A135" s="1">
        <v>45573</v>
      </c>
      <c r="B135">
        <v>4781</v>
      </c>
      <c r="C135">
        <f t="shared" si="2"/>
        <v>2.3034247437164301E-3</v>
      </c>
      <c r="D135" s="12">
        <v>2.3034247437164301E-3</v>
      </c>
    </row>
    <row r="136" spans="1:4" x14ac:dyDescent="0.35">
      <c r="A136" s="1">
        <v>45574</v>
      </c>
      <c r="B136">
        <v>4807</v>
      </c>
      <c r="C136">
        <f t="shared" si="2"/>
        <v>5.4234592678574292E-3</v>
      </c>
      <c r="D136" s="12">
        <v>5.4234592678574292E-3</v>
      </c>
    </row>
    <row r="137" spans="1:4" x14ac:dyDescent="0.35">
      <c r="A137" s="1">
        <v>45575</v>
      </c>
      <c r="B137">
        <v>4785</v>
      </c>
      <c r="C137">
        <f t="shared" si="2"/>
        <v>-4.5871640069060429E-3</v>
      </c>
      <c r="D137" s="12">
        <v>-4.5871640069060429E-3</v>
      </c>
    </row>
    <row r="138" spans="1:4" x14ac:dyDescent="0.35">
      <c r="A138" s="1">
        <v>45576</v>
      </c>
      <c r="B138">
        <v>4806</v>
      </c>
      <c r="C138">
        <f t="shared" si="2"/>
        <v>4.3791124093596739E-3</v>
      </c>
      <c r="D138" s="12">
        <v>4.3791124093596739E-3</v>
      </c>
    </row>
    <row r="139" spans="1:4" x14ac:dyDescent="0.35">
      <c r="A139" s="1">
        <v>45579</v>
      </c>
      <c r="B139">
        <v>4822</v>
      </c>
      <c r="C139">
        <f t="shared" si="2"/>
        <v>3.323642444702219E-3</v>
      </c>
      <c r="D139" s="12">
        <v>3.323642444702219E-3</v>
      </c>
    </row>
    <row r="140" spans="1:4" x14ac:dyDescent="0.35">
      <c r="A140" s="1">
        <v>45580</v>
      </c>
      <c r="B140">
        <v>4867</v>
      </c>
      <c r="C140">
        <f t="shared" si="2"/>
        <v>9.288951092338028E-3</v>
      </c>
      <c r="D140" s="12">
        <v>9.288951092338028E-3</v>
      </c>
    </row>
    <row r="141" spans="1:4" x14ac:dyDescent="0.35">
      <c r="A141" s="1">
        <v>45581</v>
      </c>
      <c r="B141">
        <v>4851</v>
      </c>
      <c r="C141">
        <f t="shared" si="2"/>
        <v>-3.2928615882378159E-3</v>
      </c>
      <c r="D141" s="12">
        <v>-3.2928615882378159E-3</v>
      </c>
    </row>
    <row r="142" spans="1:4" x14ac:dyDescent="0.35">
      <c r="A142" s="1">
        <v>45582</v>
      </c>
      <c r="B142">
        <v>4857</v>
      </c>
      <c r="C142">
        <f t="shared" si="2"/>
        <v>1.236094100528306E-3</v>
      </c>
      <c r="D142" s="12">
        <v>1.236094100528306E-3</v>
      </c>
    </row>
    <row r="143" spans="1:4" x14ac:dyDescent="0.35">
      <c r="A143" s="1">
        <v>45583</v>
      </c>
      <c r="B143">
        <v>4831</v>
      </c>
      <c r="C143">
        <f t="shared" si="2"/>
        <v>-5.3674777913381598E-3</v>
      </c>
      <c r="D143" s="12">
        <v>-5.3674777913381598E-3</v>
      </c>
    </row>
    <row r="144" spans="1:4" x14ac:dyDescent="0.35">
      <c r="A144" s="1">
        <v>45586</v>
      </c>
      <c r="B144">
        <v>4790</v>
      </c>
      <c r="C144">
        <f t="shared" si="2"/>
        <v>-8.5230741494456939E-3</v>
      </c>
      <c r="D144" s="12">
        <v>-8.5230741494456939E-3</v>
      </c>
    </row>
    <row r="145" spans="1:4" x14ac:dyDescent="0.35">
      <c r="A145" s="1">
        <v>45587</v>
      </c>
      <c r="B145">
        <v>4759</v>
      </c>
      <c r="C145">
        <f t="shared" si="2"/>
        <v>-6.4928492838504086E-3</v>
      </c>
      <c r="D145" s="12">
        <v>-6.4928492838504086E-3</v>
      </c>
    </row>
    <row r="146" spans="1:4" x14ac:dyDescent="0.35">
      <c r="A146" s="1">
        <v>45588</v>
      </c>
      <c r="B146">
        <v>4653</v>
      </c>
      <c r="C146">
        <f t="shared" si="2"/>
        <v>-2.2525389276461891E-2</v>
      </c>
      <c r="D146" s="12">
        <v>-2.2525389276461891E-2</v>
      </c>
    </row>
    <row r="147" spans="1:4" x14ac:dyDescent="0.35">
      <c r="A147" s="1">
        <v>45589</v>
      </c>
      <c r="B147">
        <v>4790</v>
      </c>
      <c r="C147">
        <f t="shared" si="2"/>
        <v>2.9018238560312458E-2</v>
      </c>
      <c r="D147" s="12">
        <v>2.9018238560312458E-2</v>
      </c>
    </row>
    <row r="148" spans="1:4" x14ac:dyDescent="0.35">
      <c r="A148" s="1">
        <v>45590</v>
      </c>
      <c r="B148">
        <v>4762</v>
      </c>
      <c r="C148">
        <f t="shared" si="2"/>
        <v>-5.8626633581527823E-3</v>
      </c>
      <c r="D148" s="12">
        <v>-5.8626633581527823E-3</v>
      </c>
    </row>
    <row r="149" spans="1:4" x14ac:dyDescent="0.35">
      <c r="A149" s="1">
        <v>45593</v>
      </c>
      <c r="B149">
        <v>4809</v>
      </c>
      <c r="C149">
        <f t="shared" si="2"/>
        <v>9.8214142308545097E-3</v>
      </c>
      <c r="D149" s="12">
        <v>9.8214142308545097E-3</v>
      </c>
    </row>
    <row r="150" spans="1:4" x14ac:dyDescent="0.35">
      <c r="A150" s="1">
        <v>45594</v>
      </c>
      <c r="B150">
        <v>4780</v>
      </c>
      <c r="C150">
        <f t="shared" si="2"/>
        <v>-6.0486157921610089E-3</v>
      </c>
      <c r="D150" s="12">
        <v>-6.0486157921610089E-3</v>
      </c>
    </row>
    <row r="151" spans="1:4" x14ac:dyDescent="0.35">
      <c r="A151" s="1">
        <v>45595</v>
      </c>
      <c r="B151">
        <v>4745</v>
      </c>
      <c r="C151">
        <f t="shared" si="2"/>
        <v>-7.3491144414734536E-3</v>
      </c>
      <c r="D151" s="12">
        <v>-7.3491144414734536E-3</v>
      </c>
    </row>
    <row r="152" spans="1:4" x14ac:dyDescent="0.35">
      <c r="A152" s="1">
        <v>45596</v>
      </c>
      <c r="B152">
        <v>4730</v>
      </c>
      <c r="C152">
        <f t="shared" si="2"/>
        <v>-3.1662295580495493E-3</v>
      </c>
      <c r="D152" s="12">
        <v>-3.1662295580495493E-3</v>
      </c>
    </row>
    <row r="153" spans="1:4" x14ac:dyDescent="0.35">
      <c r="A153" s="1">
        <v>45597</v>
      </c>
      <c r="B153">
        <v>4753</v>
      </c>
      <c r="C153">
        <f t="shared" si="2"/>
        <v>4.8507951280306813E-3</v>
      </c>
      <c r="D153" s="12">
        <v>4.8507951280306813E-3</v>
      </c>
    </row>
    <row r="154" spans="1:4" x14ac:dyDescent="0.35">
      <c r="A154" s="1">
        <v>45600</v>
      </c>
      <c r="B154">
        <v>4733</v>
      </c>
      <c r="C154">
        <f t="shared" si="2"/>
        <v>-4.2167467077614167E-3</v>
      </c>
      <c r="D154" s="12">
        <v>-4.2167467077614167E-3</v>
      </c>
    </row>
    <row r="155" spans="1:4" x14ac:dyDescent="0.35">
      <c r="A155" s="1">
        <v>45601</v>
      </c>
      <c r="B155">
        <v>4726</v>
      </c>
      <c r="C155">
        <f t="shared" si="2"/>
        <v>-1.4800721593948376E-3</v>
      </c>
      <c r="D155" s="12">
        <v>-1.4800721593948376E-3</v>
      </c>
    </row>
    <row r="156" spans="1:4" x14ac:dyDescent="0.35">
      <c r="A156" s="1">
        <v>45602</v>
      </c>
      <c r="B156">
        <v>4603</v>
      </c>
      <c r="C156">
        <f t="shared" si="2"/>
        <v>-2.6370913929611765E-2</v>
      </c>
      <c r="D156" s="12">
        <v>-2.6370913929611765E-2</v>
      </c>
    </row>
    <row r="157" spans="1:4" x14ac:dyDescent="0.35">
      <c r="A157" s="1">
        <v>45603</v>
      </c>
      <c r="B157">
        <v>4549</v>
      </c>
      <c r="C157">
        <f t="shared" si="2"/>
        <v>-1.1800836247237354E-2</v>
      </c>
      <c r="D157" s="12">
        <v>-1.1800836247237354E-2</v>
      </c>
    </row>
    <row r="158" spans="1:4" x14ac:dyDescent="0.35">
      <c r="A158" s="1">
        <v>45604</v>
      </c>
      <c r="B158">
        <v>4537</v>
      </c>
      <c r="C158">
        <f t="shared" si="2"/>
        <v>-2.6414279060402381E-3</v>
      </c>
      <c r="D158" s="12">
        <v>-2.6414279060402381E-3</v>
      </c>
    </row>
    <row r="159" spans="1:4" x14ac:dyDescent="0.35">
      <c r="A159" s="1">
        <v>45607</v>
      </c>
      <c r="B159">
        <v>4529</v>
      </c>
      <c r="C159">
        <f t="shared" si="2"/>
        <v>-1.7648361077500603E-3</v>
      </c>
      <c r="D159" s="12">
        <v>-1.7648361077500603E-3</v>
      </c>
    </row>
    <row r="160" spans="1:4" x14ac:dyDescent="0.35">
      <c r="A160" s="1">
        <v>45608</v>
      </c>
      <c r="B160">
        <v>4513</v>
      </c>
      <c r="C160">
        <f t="shared" si="2"/>
        <v>-3.5390437292127344E-3</v>
      </c>
      <c r="D160" s="12">
        <v>-3.5390437292127344E-3</v>
      </c>
    </row>
    <row r="161" spans="1:4" x14ac:dyDescent="0.35">
      <c r="A161" s="1">
        <v>45609</v>
      </c>
      <c r="B161">
        <v>4515</v>
      </c>
      <c r="C161">
        <f t="shared" si="2"/>
        <v>4.4306602408460404E-4</v>
      </c>
      <c r="D161" s="12">
        <v>4.4306602408460404E-4</v>
      </c>
    </row>
    <row r="162" spans="1:4" x14ac:dyDescent="0.35">
      <c r="A162" s="1">
        <v>45610</v>
      </c>
      <c r="B162">
        <v>4527</v>
      </c>
      <c r="C162">
        <f t="shared" si="2"/>
        <v>2.6542815848727233E-3</v>
      </c>
      <c r="D162" s="12">
        <v>2.6542815848727233E-3</v>
      </c>
    </row>
    <row r="163" spans="1:4" x14ac:dyDescent="0.35">
      <c r="A163" s="1">
        <v>45611</v>
      </c>
      <c r="B163">
        <v>4542</v>
      </c>
      <c r="C163">
        <f t="shared" si="2"/>
        <v>3.3079752295451193E-3</v>
      </c>
      <c r="D163" s="12">
        <v>3.3079752295451193E-3</v>
      </c>
    </row>
    <row r="164" spans="1:4" x14ac:dyDescent="0.35">
      <c r="A164" s="1">
        <v>45614</v>
      </c>
      <c r="B164">
        <v>4555</v>
      </c>
      <c r="C164">
        <f t="shared" si="2"/>
        <v>2.8580870285548152E-3</v>
      </c>
      <c r="D164" s="12">
        <v>2.8580870285548152E-3</v>
      </c>
    </row>
    <row r="165" spans="1:4" x14ac:dyDescent="0.35">
      <c r="A165" s="1">
        <v>45615</v>
      </c>
      <c r="B165">
        <v>4557</v>
      </c>
      <c r="C165">
        <f t="shared" si="2"/>
        <v>4.3898156982383993E-4</v>
      </c>
      <c r="D165" s="12">
        <v>4.3898156982383993E-4</v>
      </c>
    </row>
    <row r="166" spans="1:4" x14ac:dyDescent="0.35">
      <c r="A166" s="1">
        <v>45616</v>
      </c>
      <c r="B166">
        <v>4539</v>
      </c>
      <c r="C166">
        <f t="shared" si="2"/>
        <v>-3.9577888074169201E-3</v>
      </c>
      <c r="D166" s="12">
        <v>-3.9577888074169201E-3</v>
      </c>
    </row>
    <row r="167" spans="1:4" x14ac:dyDescent="0.35">
      <c r="A167" s="1">
        <v>45617</v>
      </c>
      <c r="B167">
        <v>4542</v>
      </c>
      <c r="C167">
        <f t="shared" si="2"/>
        <v>6.6072020903824706E-4</v>
      </c>
      <c r="D167" s="12">
        <v>6.6072020903824706E-4</v>
      </c>
    </row>
    <row r="168" spans="1:4" x14ac:dyDescent="0.35">
      <c r="A168" s="1">
        <v>45618</v>
      </c>
      <c r="B168">
        <v>4692</v>
      </c>
      <c r="C168">
        <f t="shared" si="2"/>
        <v>3.2491487107862239E-2</v>
      </c>
      <c r="D168" s="12">
        <v>3.2491487107862239E-2</v>
      </c>
    </row>
    <row r="169" spans="1:4" x14ac:dyDescent="0.35">
      <c r="A169" s="1">
        <v>45621</v>
      </c>
      <c r="B169">
        <v>4684</v>
      </c>
      <c r="C169">
        <f t="shared" si="2"/>
        <v>-1.7064850557580759E-3</v>
      </c>
      <c r="D169" s="12">
        <v>-1.7064850557580759E-3</v>
      </c>
    </row>
    <row r="170" spans="1:4" x14ac:dyDescent="0.35">
      <c r="A170" s="1">
        <v>45622</v>
      </c>
      <c r="B170">
        <v>4692</v>
      </c>
      <c r="C170">
        <f t="shared" si="2"/>
        <v>1.7064850557581056E-3</v>
      </c>
      <c r="D170" s="12">
        <v>1.7064850557581056E-3</v>
      </c>
    </row>
    <row r="171" spans="1:4" x14ac:dyDescent="0.35">
      <c r="A171" s="1">
        <v>45623</v>
      </c>
      <c r="B171">
        <v>4733</v>
      </c>
      <c r="C171">
        <f t="shared" si="2"/>
        <v>8.7003201328820067E-3</v>
      </c>
      <c r="D171" s="12">
        <v>8.7003201328820067E-3</v>
      </c>
    </row>
    <row r="172" spans="1:4" x14ac:dyDescent="0.35">
      <c r="A172" s="1">
        <v>45624</v>
      </c>
      <c r="B172">
        <v>4730</v>
      </c>
      <c r="C172">
        <f t="shared" si="2"/>
        <v>-6.3404842026931708E-4</v>
      </c>
      <c r="D172" s="12">
        <v>-6.3404842026931708E-4</v>
      </c>
    </row>
    <row r="173" spans="1:4" x14ac:dyDescent="0.35">
      <c r="A173" s="1">
        <v>45625</v>
      </c>
      <c r="B173">
        <v>4701</v>
      </c>
      <c r="C173">
        <f t="shared" si="2"/>
        <v>-6.1499504618481799E-3</v>
      </c>
      <c r="D173" s="12">
        <v>-6.1499504618481799E-3</v>
      </c>
    </row>
    <row r="174" spans="1:4" x14ac:dyDescent="0.35">
      <c r="A174" s="1">
        <v>45628</v>
      </c>
      <c r="B174">
        <v>4742</v>
      </c>
      <c r="C174">
        <f t="shared" si="2"/>
        <v>8.6837356012202365E-3</v>
      </c>
      <c r="D174" s="12">
        <v>8.6837356012202365E-3</v>
      </c>
    </row>
    <row r="175" spans="1:4" x14ac:dyDescent="0.35">
      <c r="A175" s="1">
        <v>45629</v>
      </c>
      <c r="B175">
        <v>4694</v>
      </c>
      <c r="C175">
        <f t="shared" si="2"/>
        <v>-1.0173890214382015E-2</v>
      </c>
      <c r="D175" s="12">
        <v>-1.0173890214382015E-2</v>
      </c>
    </row>
    <row r="176" spans="1:4" x14ac:dyDescent="0.35">
      <c r="A176" s="1">
        <v>45630</v>
      </c>
      <c r="B176">
        <v>4668</v>
      </c>
      <c r="C176">
        <f t="shared" si="2"/>
        <v>-5.5543830045221877E-3</v>
      </c>
      <c r="D176" s="12">
        <v>-5.5543830045221877E-3</v>
      </c>
    </row>
    <row r="177" spans="1:4" x14ac:dyDescent="0.35">
      <c r="A177" s="1">
        <v>45631</v>
      </c>
      <c r="B177">
        <v>4667</v>
      </c>
      <c r="C177">
        <f t="shared" si="2"/>
        <v>-2.1424745663094983E-4</v>
      </c>
      <c r="D177" s="12">
        <v>-2.1424745663094983E-4</v>
      </c>
    </row>
    <row r="178" spans="1:4" x14ac:dyDescent="0.35">
      <c r="A178" s="1">
        <v>45632</v>
      </c>
      <c r="B178">
        <v>4626</v>
      </c>
      <c r="C178">
        <f t="shared" si="2"/>
        <v>-8.8239031584310974E-3</v>
      </c>
      <c r="D178" s="12">
        <v>-8.8239031584310974E-3</v>
      </c>
    </row>
    <row r="179" spans="1:4" x14ac:dyDescent="0.35">
      <c r="A179" s="1">
        <v>45635</v>
      </c>
      <c r="B179">
        <v>4606</v>
      </c>
      <c r="C179">
        <f t="shared" si="2"/>
        <v>-4.3327624107539686E-3</v>
      </c>
      <c r="D179" s="12">
        <v>-4.3327624107539686E-3</v>
      </c>
    </row>
    <row r="180" spans="1:4" x14ac:dyDescent="0.35">
      <c r="A180" s="1">
        <v>45636</v>
      </c>
      <c r="B180">
        <v>4601</v>
      </c>
      <c r="C180">
        <f t="shared" si="2"/>
        <v>-1.086130225161892E-3</v>
      </c>
      <c r="D180" s="12">
        <v>-1.086130225161892E-3</v>
      </c>
    </row>
    <row r="181" spans="1:4" x14ac:dyDescent="0.35">
      <c r="A181" s="1">
        <v>45637</v>
      </c>
      <c r="B181">
        <v>4621</v>
      </c>
      <c r="C181">
        <f t="shared" si="2"/>
        <v>4.3374607147977908E-3</v>
      </c>
      <c r="D181" s="12">
        <v>4.3374607147977908E-3</v>
      </c>
    </row>
    <row r="182" spans="1:4" x14ac:dyDescent="0.35">
      <c r="A182" s="1">
        <v>45638</v>
      </c>
      <c r="B182">
        <v>4642</v>
      </c>
      <c r="C182">
        <f t="shared" si="2"/>
        <v>4.5341759641159022E-3</v>
      </c>
      <c r="D182" s="12">
        <v>4.5341759641159022E-3</v>
      </c>
    </row>
    <row r="183" spans="1:4" x14ac:dyDescent="0.35">
      <c r="A183" s="1">
        <v>45639</v>
      </c>
      <c r="B183">
        <v>4663</v>
      </c>
      <c r="C183">
        <f t="shared" si="2"/>
        <v>4.513709973938562E-3</v>
      </c>
      <c r="D183" s="12">
        <v>4.513709973938562E-3</v>
      </c>
    </row>
    <row r="184" spans="1:4" x14ac:dyDescent="0.35">
      <c r="A184" s="1">
        <v>45642</v>
      </c>
      <c r="B184">
        <v>4678</v>
      </c>
      <c r="C184">
        <f t="shared" si="2"/>
        <v>3.2116503358034791E-3</v>
      </c>
      <c r="D184" s="12">
        <v>3.2116503358034791E-3</v>
      </c>
    </row>
    <row r="185" spans="1:4" x14ac:dyDescent="0.35">
      <c r="A185" s="1">
        <v>45643</v>
      </c>
      <c r="B185">
        <v>4652</v>
      </c>
      <c r="C185">
        <f t="shared" si="2"/>
        <v>-5.5734335055692584E-3</v>
      </c>
      <c r="D185" s="12">
        <v>-5.5734335055692584E-3</v>
      </c>
    </row>
    <row r="186" spans="1:4" x14ac:dyDescent="0.35">
      <c r="A186" s="1">
        <v>45644</v>
      </c>
      <c r="B186">
        <v>4608</v>
      </c>
      <c r="C186">
        <f t="shared" si="2"/>
        <v>-9.5033112628279248E-3</v>
      </c>
      <c r="D186" s="12">
        <v>-9.5033112628279248E-3</v>
      </c>
    </row>
    <row r="187" spans="1:4" x14ac:dyDescent="0.35">
      <c r="A187" s="1">
        <v>45645</v>
      </c>
      <c r="B187">
        <v>4581</v>
      </c>
      <c r="C187">
        <f t="shared" si="2"/>
        <v>-5.8766084889850419E-3</v>
      </c>
      <c r="D187" s="12">
        <v>-5.8766084889850419E-3</v>
      </c>
    </row>
    <row r="188" spans="1:4" x14ac:dyDescent="0.35">
      <c r="A188" s="1">
        <v>45646</v>
      </c>
      <c r="B188">
        <v>4559</v>
      </c>
      <c r="C188">
        <f t="shared" si="2"/>
        <v>-4.8140136733006945E-3</v>
      </c>
      <c r="D188" s="12">
        <v>-4.8140136733006945E-3</v>
      </c>
    </row>
    <row r="189" spans="1:4" x14ac:dyDescent="0.35">
      <c r="A189" s="1">
        <v>45649</v>
      </c>
      <c r="B189">
        <v>4555</v>
      </c>
      <c r="C189">
        <f t="shared" si="2"/>
        <v>-8.7777051938274096E-4</v>
      </c>
      <c r="D189" s="12">
        <v>-8.7777051938274096E-4</v>
      </c>
    </row>
    <row r="190" spans="1:4" x14ac:dyDescent="0.35">
      <c r="A190" s="1">
        <v>45650</v>
      </c>
      <c r="B190">
        <v>4563</v>
      </c>
      <c r="C190">
        <f t="shared" si="2"/>
        <v>1.7547712333438026E-3</v>
      </c>
      <c r="D190" s="12">
        <v>1.7547712333438026E-3</v>
      </c>
    </row>
    <row r="191" spans="1:4" x14ac:dyDescent="0.35">
      <c r="A191" s="1">
        <v>45653</v>
      </c>
      <c r="B191">
        <v>4577</v>
      </c>
      <c r="C191">
        <f t="shared" si="2"/>
        <v>3.0634597262395062E-3</v>
      </c>
      <c r="D191" s="12">
        <v>3.0634597262395062E-3</v>
      </c>
    </row>
    <row r="192" spans="1:4" x14ac:dyDescent="0.35">
      <c r="A192" s="1">
        <v>45656</v>
      </c>
      <c r="B192">
        <v>4535</v>
      </c>
      <c r="C192">
        <f t="shared" si="2"/>
        <v>-9.2186781044050949E-3</v>
      </c>
      <c r="D192" s="12">
        <v>-9.2186781044050949E-3</v>
      </c>
    </row>
    <row r="193" spans="1:4" x14ac:dyDescent="0.35">
      <c r="A193" s="1">
        <v>45657</v>
      </c>
      <c r="B193">
        <v>4548</v>
      </c>
      <c r="C193">
        <f t="shared" si="2"/>
        <v>2.8624923211895727E-3</v>
      </c>
      <c r="D193" s="12">
        <v>2.8624923211895727E-3</v>
      </c>
    </row>
    <row r="194" spans="1:4" x14ac:dyDescent="0.35">
      <c r="A194" s="1">
        <v>45659</v>
      </c>
      <c r="B194">
        <v>4590</v>
      </c>
      <c r="C194">
        <f t="shared" si="2"/>
        <v>9.1924481841641446E-3</v>
      </c>
      <c r="D194" s="12">
        <v>9.1924481841641446E-3</v>
      </c>
    </row>
    <row r="195" spans="1:4" x14ac:dyDescent="0.35">
      <c r="A195" s="1">
        <v>45660</v>
      </c>
      <c r="B195">
        <v>4561</v>
      </c>
      <c r="C195">
        <f t="shared" si="2"/>
        <v>-6.3381263428904577E-3</v>
      </c>
      <c r="D195" s="12">
        <v>-6.3381263428904577E-3</v>
      </c>
    </row>
    <row r="196" spans="1:4" x14ac:dyDescent="0.35">
      <c r="A196" s="1">
        <v>45663</v>
      </c>
      <c r="B196">
        <v>4448</v>
      </c>
      <c r="C196">
        <f t="shared" ref="C196:C255" si="3">LN(B196/B195)</f>
        <v>-2.5087340781282094E-2</v>
      </c>
      <c r="D196" s="12">
        <v>-2.5087340781282094E-2</v>
      </c>
    </row>
    <row r="197" spans="1:4" x14ac:dyDescent="0.35">
      <c r="A197" s="1">
        <v>45664</v>
      </c>
      <c r="B197">
        <v>4497</v>
      </c>
      <c r="C197">
        <f t="shared" si="3"/>
        <v>1.095595084028916E-2</v>
      </c>
      <c r="D197" s="12">
        <v>1.095595084028916E-2</v>
      </c>
    </row>
    <row r="198" spans="1:4" x14ac:dyDescent="0.35">
      <c r="A198" s="1">
        <v>45665</v>
      </c>
      <c r="B198">
        <v>4527</v>
      </c>
      <c r="C198">
        <f t="shared" si="3"/>
        <v>6.6489606652511924E-3</v>
      </c>
      <c r="D198" s="12">
        <v>6.6489606652511924E-3</v>
      </c>
    </row>
    <row r="199" spans="1:4" x14ac:dyDescent="0.35">
      <c r="A199" s="1">
        <v>45666</v>
      </c>
      <c r="B199">
        <v>4582</v>
      </c>
      <c r="C199">
        <f t="shared" si="3"/>
        <v>1.2076115577482211E-2</v>
      </c>
      <c r="D199" s="12">
        <v>1.2076115577482211E-2</v>
      </c>
    </row>
    <row r="200" spans="1:4" x14ac:dyDescent="0.35">
      <c r="A200" s="1">
        <v>45667</v>
      </c>
      <c r="B200">
        <v>4534</v>
      </c>
      <c r="C200">
        <f t="shared" si="3"/>
        <v>-1.0531031945966484E-2</v>
      </c>
      <c r="D200" s="12">
        <v>-1.0531031945966484E-2</v>
      </c>
    </row>
    <row r="201" spans="1:4" x14ac:dyDescent="0.35">
      <c r="A201" s="1">
        <v>45670</v>
      </c>
      <c r="B201">
        <v>4531</v>
      </c>
      <c r="C201">
        <f t="shared" si="3"/>
        <v>-6.6188640033613207E-4</v>
      </c>
      <c r="D201" s="12">
        <v>-6.6188640033613207E-4</v>
      </c>
    </row>
    <row r="202" spans="1:4" x14ac:dyDescent="0.35">
      <c r="A202" s="1">
        <v>45671</v>
      </c>
      <c r="B202">
        <v>4480</v>
      </c>
      <c r="C202">
        <f t="shared" si="3"/>
        <v>-1.1319619258107299E-2</v>
      </c>
      <c r="D202" s="12">
        <v>-1.1319619258107299E-2</v>
      </c>
    </row>
    <row r="203" spans="1:4" x14ac:dyDescent="0.35">
      <c r="A203" s="1">
        <v>45672</v>
      </c>
      <c r="B203">
        <v>4464</v>
      </c>
      <c r="C203">
        <f t="shared" si="3"/>
        <v>-3.5778213478839666E-3</v>
      </c>
      <c r="D203" s="12">
        <v>-3.5778213478839666E-3</v>
      </c>
    </row>
    <row r="204" spans="1:4" x14ac:dyDescent="0.35">
      <c r="A204" s="1">
        <v>45673</v>
      </c>
      <c r="B204">
        <v>4515</v>
      </c>
      <c r="C204">
        <f t="shared" si="3"/>
        <v>1.1359961789938974E-2</v>
      </c>
      <c r="D204" s="12">
        <v>1.1359961789938974E-2</v>
      </c>
    </row>
    <row r="205" spans="1:4" x14ac:dyDescent="0.35">
      <c r="A205" s="1">
        <v>45674</v>
      </c>
      <c r="B205">
        <v>4587</v>
      </c>
      <c r="C205">
        <f t="shared" si="3"/>
        <v>1.5821028746086215E-2</v>
      </c>
      <c r="D205" s="12">
        <v>1.5821028746086215E-2</v>
      </c>
    </row>
    <row r="206" spans="1:4" x14ac:dyDescent="0.35">
      <c r="A206" s="1">
        <v>45677</v>
      </c>
      <c r="B206">
        <v>4601</v>
      </c>
      <c r="C206">
        <f t="shared" si="3"/>
        <v>3.0474555582966859E-3</v>
      </c>
      <c r="D206" s="12">
        <v>3.0474555582966859E-3</v>
      </c>
    </row>
    <row r="207" spans="1:4" x14ac:dyDescent="0.35">
      <c r="A207" s="1">
        <v>45678</v>
      </c>
      <c r="B207">
        <v>4615</v>
      </c>
      <c r="C207">
        <f t="shared" si="3"/>
        <v>3.0381967814839613E-3</v>
      </c>
      <c r="D207" s="12">
        <v>3.0381967814839613E-3</v>
      </c>
    </row>
    <row r="208" spans="1:4" x14ac:dyDescent="0.35">
      <c r="A208" s="1">
        <v>45679</v>
      </c>
      <c r="B208">
        <v>4570</v>
      </c>
      <c r="C208">
        <f t="shared" si="3"/>
        <v>-9.7986630487021005E-3</v>
      </c>
      <c r="D208" s="12">
        <v>-9.7986630487021005E-3</v>
      </c>
    </row>
    <row r="209" spans="1:4" x14ac:dyDescent="0.35">
      <c r="A209" s="1">
        <v>45680</v>
      </c>
      <c r="B209">
        <v>4595</v>
      </c>
      <c r="C209">
        <f t="shared" si="3"/>
        <v>5.4555509015369588E-3</v>
      </c>
      <c r="D209" s="12">
        <v>5.4555509015369588E-3</v>
      </c>
    </row>
    <row r="210" spans="1:4" x14ac:dyDescent="0.35">
      <c r="A210" s="1">
        <v>45681</v>
      </c>
      <c r="B210">
        <v>4544</v>
      </c>
      <c r="C210">
        <f t="shared" si="3"/>
        <v>-1.1161074388800202E-2</v>
      </c>
      <c r="D210" s="12">
        <v>-1.1161074388800202E-2</v>
      </c>
    </row>
    <row r="211" spans="1:4" x14ac:dyDescent="0.35">
      <c r="A211" s="1">
        <v>45684</v>
      </c>
      <c r="B211">
        <v>4643</v>
      </c>
      <c r="C211">
        <f t="shared" si="3"/>
        <v>2.1553027618934503E-2</v>
      </c>
      <c r="D211" s="12">
        <v>2.1553027618934503E-2</v>
      </c>
    </row>
    <row r="212" spans="1:4" x14ac:dyDescent="0.35">
      <c r="A212" s="1">
        <v>45685</v>
      </c>
      <c r="B212">
        <v>4645</v>
      </c>
      <c r="C212">
        <f t="shared" si="3"/>
        <v>4.3066322801714566E-4</v>
      </c>
      <c r="D212" s="12">
        <v>4.3066322801714566E-4</v>
      </c>
    </row>
    <row r="213" spans="1:4" x14ac:dyDescent="0.35">
      <c r="A213" s="1">
        <v>45686</v>
      </c>
      <c r="B213">
        <v>4622</v>
      </c>
      <c r="C213">
        <f t="shared" si="3"/>
        <v>-4.9638604136129057E-3</v>
      </c>
      <c r="D213" s="12">
        <v>-4.9638604136129057E-3</v>
      </c>
    </row>
    <row r="214" spans="1:4" x14ac:dyDescent="0.35">
      <c r="A214" s="1">
        <v>45687</v>
      </c>
      <c r="B214">
        <v>4662</v>
      </c>
      <c r="C214">
        <f t="shared" si="3"/>
        <v>8.6170287613764607E-3</v>
      </c>
      <c r="D214" s="12">
        <v>8.6170287613764607E-3</v>
      </c>
    </row>
    <row r="215" spans="1:4" x14ac:dyDescent="0.35">
      <c r="A215" s="1">
        <v>45688</v>
      </c>
      <c r="B215">
        <v>4632</v>
      </c>
      <c r="C215">
        <f t="shared" si="3"/>
        <v>-6.4558003428712204E-3</v>
      </c>
      <c r="D215" s="12">
        <v>-6.4558003428712204E-3</v>
      </c>
    </row>
    <row r="216" spans="1:4" x14ac:dyDescent="0.35">
      <c r="A216" s="1">
        <v>45691</v>
      </c>
      <c r="B216">
        <v>4637</v>
      </c>
      <c r="C216">
        <f t="shared" si="3"/>
        <v>1.0788651386297362E-3</v>
      </c>
      <c r="D216" s="12">
        <v>1.0788651386297362E-3</v>
      </c>
    </row>
    <row r="217" spans="1:4" x14ac:dyDescent="0.35">
      <c r="A217" s="1">
        <v>45692</v>
      </c>
      <c r="B217">
        <v>4603</v>
      </c>
      <c r="C217">
        <f t="shared" si="3"/>
        <v>-7.3593405742194019E-3</v>
      </c>
      <c r="D217" s="12">
        <v>-7.3593405742194019E-3</v>
      </c>
    </row>
    <row r="218" spans="1:4" x14ac:dyDescent="0.35">
      <c r="A218" s="1">
        <v>45693</v>
      </c>
      <c r="B218">
        <v>4633</v>
      </c>
      <c r="C218">
        <f t="shared" si="3"/>
        <v>6.4963415994070241E-3</v>
      </c>
      <c r="D218" s="12">
        <v>6.4963415994070241E-3</v>
      </c>
    </row>
    <row r="219" spans="1:4" x14ac:dyDescent="0.35">
      <c r="A219" s="1">
        <v>45694</v>
      </c>
      <c r="B219">
        <v>4666</v>
      </c>
      <c r="C219">
        <f t="shared" si="3"/>
        <v>7.0975671647269924E-3</v>
      </c>
      <c r="D219" s="12">
        <v>7.0975671647269924E-3</v>
      </c>
    </row>
    <row r="220" spans="1:4" x14ac:dyDescent="0.35">
      <c r="A220" s="1">
        <v>45695</v>
      </c>
      <c r="B220">
        <v>4698</v>
      </c>
      <c r="C220">
        <f t="shared" si="3"/>
        <v>6.8347126374827981E-3</v>
      </c>
      <c r="D220" s="12">
        <v>6.8347126374827981E-3</v>
      </c>
    </row>
    <row r="221" spans="1:4" x14ac:dyDescent="0.35">
      <c r="A221" s="1">
        <v>45698</v>
      </c>
      <c r="B221">
        <v>4708</v>
      </c>
      <c r="C221">
        <f t="shared" si="3"/>
        <v>2.1263031613091288E-3</v>
      </c>
      <c r="D221" s="12">
        <v>2.1263031613091288E-3</v>
      </c>
    </row>
    <row r="222" spans="1:4" x14ac:dyDescent="0.35">
      <c r="A222" s="1">
        <v>45699</v>
      </c>
      <c r="B222">
        <v>4723</v>
      </c>
      <c r="C222">
        <f t="shared" si="3"/>
        <v>3.1810015159497245E-3</v>
      </c>
      <c r="D222" s="12">
        <v>3.1810015159497245E-3</v>
      </c>
    </row>
    <row r="223" spans="1:4" x14ac:dyDescent="0.35">
      <c r="A223" s="1">
        <v>45700</v>
      </c>
      <c r="B223">
        <v>4751</v>
      </c>
      <c r="C223">
        <f t="shared" si="3"/>
        <v>5.910931290804197E-3</v>
      </c>
      <c r="D223" s="12">
        <v>5.910931290804197E-3</v>
      </c>
    </row>
    <row r="224" spans="1:4" x14ac:dyDescent="0.35">
      <c r="A224" s="1">
        <v>45701</v>
      </c>
      <c r="B224">
        <v>4483</v>
      </c>
      <c r="C224">
        <f t="shared" si="3"/>
        <v>-5.8062657031481828E-2</v>
      </c>
      <c r="D224" s="12">
        <v>-5.8062657031481828E-2</v>
      </c>
    </row>
    <row r="225" spans="1:4" x14ac:dyDescent="0.35">
      <c r="A225" s="1">
        <v>45702</v>
      </c>
      <c r="B225">
        <v>4399</v>
      </c>
      <c r="C225">
        <f t="shared" si="3"/>
        <v>-1.8915222806719697E-2</v>
      </c>
      <c r="D225" s="12">
        <v>-1.8915222806719697E-2</v>
      </c>
    </row>
    <row r="226" spans="1:4" x14ac:dyDescent="0.35">
      <c r="A226" s="1">
        <v>45705</v>
      </c>
      <c r="B226">
        <v>4380</v>
      </c>
      <c r="C226">
        <f t="shared" si="3"/>
        <v>-4.3285179782278907E-3</v>
      </c>
      <c r="D226" s="12">
        <v>-4.3285179782278907E-3</v>
      </c>
    </row>
    <row r="227" spans="1:4" x14ac:dyDescent="0.35">
      <c r="A227" s="1">
        <v>45706</v>
      </c>
      <c r="B227">
        <v>4340</v>
      </c>
      <c r="C227">
        <f t="shared" si="3"/>
        <v>-9.1743762760412694E-3</v>
      </c>
      <c r="D227" s="12">
        <v>-9.1743762760412694E-3</v>
      </c>
    </row>
    <row r="228" spans="1:4" x14ac:dyDescent="0.35">
      <c r="A228" s="1">
        <v>45707</v>
      </c>
      <c r="B228">
        <v>4401</v>
      </c>
      <c r="C228">
        <f t="shared" si="3"/>
        <v>1.3957439716640863E-2</v>
      </c>
      <c r="D228" s="12">
        <v>1.3957439716640863E-2</v>
      </c>
    </row>
    <row r="229" spans="1:4" x14ac:dyDescent="0.35">
      <c r="A229" s="1">
        <v>45708</v>
      </c>
      <c r="B229">
        <v>4380</v>
      </c>
      <c r="C229">
        <f t="shared" si="3"/>
        <v>-4.7830634405996286E-3</v>
      </c>
      <c r="D229" s="12">
        <v>-4.7830634405996286E-3</v>
      </c>
    </row>
    <row r="230" spans="1:4" x14ac:dyDescent="0.35">
      <c r="A230" s="1">
        <v>45709</v>
      </c>
      <c r="B230">
        <v>4397</v>
      </c>
      <c r="C230">
        <f t="shared" si="3"/>
        <v>3.8737658103182252E-3</v>
      </c>
      <c r="D230" s="12">
        <v>3.8737658103182252E-3</v>
      </c>
    </row>
    <row r="231" spans="1:4" x14ac:dyDescent="0.35">
      <c r="A231" s="1">
        <v>45712</v>
      </c>
      <c r="B231">
        <v>4483</v>
      </c>
      <c r="C231">
        <f t="shared" si="3"/>
        <v>1.9369974974629386E-2</v>
      </c>
      <c r="D231" s="12">
        <v>1.9369974974629386E-2</v>
      </c>
    </row>
    <row r="232" spans="1:4" x14ac:dyDescent="0.35">
      <c r="A232" s="1">
        <v>45713</v>
      </c>
      <c r="B232">
        <v>4426</v>
      </c>
      <c r="C232">
        <f t="shared" si="3"/>
        <v>-1.2796223544444495E-2</v>
      </c>
      <c r="D232" s="12">
        <v>-1.2796223544444495E-2</v>
      </c>
    </row>
    <row r="233" spans="1:4" x14ac:dyDescent="0.35">
      <c r="A233" s="1">
        <v>45714</v>
      </c>
      <c r="B233">
        <v>4426</v>
      </c>
      <c r="C233">
        <f t="shared" si="3"/>
        <v>0</v>
      </c>
      <c r="D233" s="12">
        <v>0</v>
      </c>
    </row>
    <row r="234" spans="1:4" x14ac:dyDescent="0.35">
      <c r="A234" s="1">
        <v>45715</v>
      </c>
      <c r="B234">
        <v>4445</v>
      </c>
      <c r="C234">
        <f t="shared" si="3"/>
        <v>4.2836273370099971E-3</v>
      </c>
      <c r="D234" s="12">
        <v>4.2836273370099971E-3</v>
      </c>
    </row>
    <row r="235" spans="1:4" x14ac:dyDescent="0.35">
      <c r="A235" s="1">
        <v>45716</v>
      </c>
      <c r="B235">
        <v>4487</v>
      </c>
      <c r="C235">
        <f t="shared" si="3"/>
        <v>9.4044580279784191E-3</v>
      </c>
      <c r="D235" s="12">
        <v>9.4044580279784191E-3</v>
      </c>
    </row>
    <row r="236" spans="1:4" x14ac:dyDescent="0.35">
      <c r="A236" s="1">
        <v>45719</v>
      </c>
      <c r="B236">
        <v>4539</v>
      </c>
      <c r="C236">
        <f t="shared" si="3"/>
        <v>1.1522396480482229E-2</v>
      </c>
      <c r="D236" s="12">
        <v>1.1522396480482229E-2</v>
      </c>
    </row>
    <row r="237" spans="1:4" x14ac:dyDescent="0.35">
      <c r="A237" s="1">
        <v>45720</v>
      </c>
      <c r="B237">
        <v>4617</v>
      </c>
      <c r="C237">
        <f t="shared" si="3"/>
        <v>1.7038420050523386E-2</v>
      </c>
      <c r="D237" s="12">
        <v>1.7038420050523386E-2</v>
      </c>
    </row>
    <row r="238" spans="1:4" x14ac:dyDescent="0.35">
      <c r="A238" s="1">
        <v>45721</v>
      </c>
      <c r="B238">
        <v>4538</v>
      </c>
      <c r="C238">
        <f t="shared" si="3"/>
        <v>-1.725875716720186E-2</v>
      </c>
      <c r="D238" s="12">
        <v>-1.725875716720186E-2</v>
      </c>
    </row>
    <row r="239" spans="1:4" x14ac:dyDescent="0.35">
      <c r="A239" s="1">
        <v>45722</v>
      </c>
      <c r="B239">
        <v>4538</v>
      </c>
      <c r="C239">
        <f t="shared" si="3"/>
        <v>0</v>
      </c>
      <c r="D239" s="12">
        <v>0</v>
      </c>
    </row>
    <row r="240" spans="1:4" x14ac:dyDescent="0.35">
      <c r="A240" s="1">
        <v>45723</v>
      </c>
      <c r="B240">
        <v>4607</v>
      </c>
      <c r="C240">
        <f t="shared" si="3"/>
        <v>1.5090499596129844E-2</v>
      </c>
      <c r="D240" s="12">
        <v>1.5090499596129844E-2</v>
      </c>
    </row>
    <row r="241" spans="1:4" x14ac:dyDescent="0.35">
      <c r="A241" s="1">
        <v>45726</v>
      </c>
      <c r="B241">
        <v>4709</v>
      </c>
      <c r="C241">
        <f t="shared" si="3"/>
        <v>2.1898685307637524E-2</v>
      </c>
      <c r="D241" s="12">
        <v>2.1898685307637524E-2</v>
      </c>
    </row>
    <row r="242" spans="1:4" x14ac:dyDescent="0.35">
      <c r="A242" s="1">
        <v>45727</v>
      </c>
      <c r="B242">
        <v>4586</v>
      </c>
      <c r="C242">
        <f t="shared" si="3"/>
        <v>-2.6467386825704809E-2</v>
      </c>
      <c r="D242" s="12">
        <v>-2.6467386825704809E-2</v>
      </c>
    </row>
    <row r="243" spans="1:4" x14ac:dyDescent="0.35">
      <c r="A243" s="1">
        <v>45728</v>
      </c>
      <c r="B243">
        <v>4583</v>
      </c>
      <c r="C243">
        <f t="shared" si="3"/>
        <v>-6.5437890872566855E-4</v>
      </c>
      <c r="D243" s="12">
        <v>-6.5437890872566855E-4</v>
      </c>
    </row>
    <row r="244" spans="1:4" x14ac:dyDescent="0.35">
      <c r="A244" s="1">
        <v>45729</v>
      </c>
      <c r="B244">
        <v>4525</v>
      </c>
      <c r="C244">
        <f t="shared" si="3"/>
        <v>-1.2736228375097603E-2</v>
      </c>
      <c r="D244" s="12">
        <v>-1.2736228375097603E-2</v>
      </c>
    </row>
    <row r="245" spans="1:4" x14ac:dyDescent="0.35">
      <c r="A245" s="1">
        <v>45730</v>
      </c>
      <c r="B245">
        <v>4540</v>
      </c>
      <c r="C245">
        <f t="shared" si="3"/>
        <v>3.3094349013672304E-3</v>
      </c>
      <c r="D245" s="12">
        <v>3.3094349013672304E-3</v>
      </c>
    </row>
    <row r="246" spans="1:4" x14ac:dyDescent="0.35">
      <c r="A246" s="1">
        <v>45733</v>
      </c>
      <c r="B246">
        <v>4596</v>
      </c>
      <c r="C246">
        <f t="shared" si="3"/>
        <v>1.2259347933252639E-2</v>
      </c>
      <c r="D246" s="12">
        <v>1.2259347933252639E-2</v>
      </c>
    </row>
    <row r="247" spans="1:4" x14ac:dyDescent="0.35">
      <c r="A247" s="1">
        <v>45734</v>
      </c>
      <c r="B247">
        <v>4529</v>
      </c>
      <c r="C247">
        <f t="shared" si="3"/>
        <v>-1.4685195412432381E-2</v>
      </c>
      <c r="D247" s="12">
        <v>-1.4685195412432381E-2</v>
      </c>
    </row>
    <row r="248" spans="1:4" x14ac:dyDescent="0.35">
      <c r="A248" s="1">
        <v>45735</v>
      </c>
      <c r="B248">
        <v>4526</v>
      </c>
      <c r="C248">
        <f t="shared" si="3"/>
        <v>-6.6261736273113951E-4</v>
      </c>
      <c r="D248" s="12">
        <v>-6.6261736273113951E-4</v>
      </c>
    </row>
    <row r="249" spans="1:4" x14ac:dyDescent="0.35">
      <c r="A249" s="1">
        <v>45736</v>
      </c>
      <c r="B249">
        <v>4564</v>
      </c>
      <c r="C249">
        <f t="shared" si="3"/>
        <v>8.3608847884835569E-3</v>
      </c>
      <c r="D249" s="12">
        <v>8.3608847884835569E-3</v>
      </c>
    </row>
    <row r="250" spans="1:4" x14ac:dyDescent="0.35">
      <c r="A250" s="1">
        <v>45737</v>
      </c>
      <c r="B250">
        <v>4556</v>
      </c>
      <c r="C250">
        <f t="shared" si="3"/>
        <v>-1.7543864148934732E-3</v>
      </c>
      <c r="D250" s="12">
        <v>-1.7543864148934732E-3</v>
      </c>
    </row>
    <row r="251" spans="1:4" x14ac:dyDescent="0.35">
      <c r="A251" s="1">
        <v>45740</v>
      </c>
      <c r="B251">
        <v>4499</v>
      </c>
      <c r="C251">
        <f t="shared" si="3"/>
        <v>-1.2589895725900463E-2</v>
      </c>
      <c r="D251" s="12">
        <v>-1.2589895725900463E-2</v>
      </c>
    </row>
    <row r="252" spans="1:4" x14ac:dyDescent="0.35">
      <c r="A252" s="1">
        <v>45741</v>
      </c>
      <c r="B252">
        <v>4490</v>
      </c>
      <c r="C252">
        <f t="shared" si="3"/>
        <v>-2.0024481048722662E-3</v>
      </c>
      <c r="D252" s="12">
        <v>-2.0024481048722662E-3</v>
      </c>
    </row>
    <row r="253" spans="1:4" x14ac:dyDescent="0.35">
      <c r="A253" s="1">
        <v>45742</v>
      </c>
      <c r="B253">
        <v>4490</v>
      </c>
      <c r="C253">
        <f t="shared" si="3"/>
        <v>0</v>
      </c>
      <c r="D253" s="12">
        <v>0</v>
      </c>
    </row>
    <row r="254" spans="1:4" x14ac:dyDescent="0.35">
      <c r="A254" s="1">
        <v>45743</v>
      </c>
      <c r="B254">
        <v>4518</v>
      </c>
      <c r="C254">
        <f t="shared" si="3"/>
        <v>6.2167162916486676E-3</v>
      </c>
      <c r="D254" s="12">
        <v>6.2167162916486676E-3</v>
      </c>
    </row>
    <row r="255" spans="1:4" x14ac:dyDescent="0.35">
      <c r="A255" s="1">
        <v>45744</v>
      </c>
      <c r="B255">
        <v>4587</v>
      </c>
      <c r="C255">
        <f t="shared" si="3"/>
        <v>1.5156797569223401E-2</v>
      </c>
      <c r="D255" s="12">
        <v>1.5156797569223401E-2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99CD-8DA4-4A76-9CA7-28CDE0B9055B}">
  <dimension ref="A1:O255"/>
  <sheetViews>
    <sheetView workbookViewId="0">
      <selection activeCell="P24" sqref="P24"/>
    </sheetView>
  </sheetViews>
  <sheetFormatPr defaultRowHeight="14.5" x14ac:dyDescent="0.35"/>
  <cols>
    <col min="1" max="1" width="10.453125" bestFit="1" customWidth="1"/>
    <col min="3" max="3" width="10.453125" bestFit="1" customWidth="1"/>
    <col min="4" max="4" width="9.81640625" bestFit="1" customWidth="1"/>
    <col min="14" max="14" width="16.453125" bestFit="1" customWidth="1"/>
  </cols>
  <sheetData>
    <row r="1" spans="1:15" ht="16.5" thickBot="1" x14ac:dyDescent="0.45">
      <c r="A1" s="2" t="s">
        <v>0</v>
      </c>
      <c r="B1" s="2" t="s">
        <v>1</v>
      </c>
      <c r="C1" s="2" t="s">
        <v>0</v>
      </c>
      <c r="D1" s="4" t="s">
        <v>3</v>
      </c>
      <c r="E1" s="5" t="s">
        <v>2</v>
      </c>
    </row>
    <row r="2" spans="1:15" ht="16" x14ac:dyDescent="0.4">
      <c r="A2" s="7">
        <v>45379</v>
      </c>
      <c r="B2" s="3">
        <v>2625</v>
      </c>
      <c r="C2" s="7">
        <v>45379</v>
      </c>
      <c r="N2" s="9" t="s">
        <v>16</v>
      </c>
      <c r="O2" s="8"/>
    </row>
    <row r="3" spans="1:15" x14ac:dyDescent="0.35">
      <c r="A3" s="1">
        <v>45384</v>
      </c>
      <c r="B3" s="3">
        <v>2717</v>
      </c>
      <c r="C3" s="1">
        <v>45384</v>
      </c>
      <c r="D3">
        <f t="shared" ref="D3:D66" si="0">LN(B3/B2)</f>
        <v>3.4447434400623568E-2</v>
      </c>
      <c r="E3" s="6">
        <v>3.4447434400623568E-2</v>
      </c>
    </row>
    <row r="4" spans="1:15" x14ac:dyDescent="0.35">
      <c r="A4" s="1">
        <v>45385</v>
      </c>
      <c r="B4" s="3">
        <v>2747.5</v>
      </c>
      <c r="C4" s="1">
        <v>45385</v>
      </c>
      <c r="D4">
        <f t="shared" si="0"/>
        <v>1.1163076851428597E-2</v>
      </c>
      <c r="E4" s="6">
        <v>1.1163076851428597E-2</v>
      </c>
      <c r="N4" s="14" t="s">
        <v>4</v>
      </c>
      <c r="O4" s="3">
        <v>2.501491669403897E-4</v>
      </c>
    </row>
    <row r="5" spans="1:15" x14ac:dyDescent="0.35">
      <c r="A5" s="1">
        <v>45386</v>
      </c>
      <c r="B5" s="3">
        <v>2764</v>
      </c>
      <c r="C5" s="1">
        <v>45386</v>
      </c>
      <c r="D5">
        <f t="shared" si="0"/>
        <v>5.9874986097841493E-3</v>
      </c>
      <c r="E5" s="6">
        <v>5.9874986097841493E-3</v>
      </c>
      <c r="N5" t="s">
        <v>5</v>
      </c>
      <c r="O5">
        <v>7.4256436423815095E-4</v>
      </c>
    </row>
    <row r="6" spans="1:15" x14ac:dyDescent="0.35">
      <c r="A6" s="1">
        <v>45387</v>
      </c>
      <c r="B6" s="3">
        <v>2780</v>
      </c>
      <c r="C6" s="1">
        <v>45387</v>
      </c>
      <c r="D6">
        <f t="shared" si="0"/>
        <v>5.7720217971221907E-3</v>
      </c>
      <c r="E6" s="6">
        <v>5.7720217971221907E-3</v>
      </c>
      <c r="N6" s="14" t="s">
        <v>6</v>
      </c>
      <c r="O6" s="3">
        <v>5.977882015219798E-4</v>
      </c>
    </row>
    <row r="7" spans="1:15" x14ac:dyDescent="0.35">
      <c r="A7" s="1">
        <v>45390</v>
      </c>
      <c r="B7" s="3">
        <v>2814</v>
      </c>
      <c r="C7" s="1">
        <v>45390</v>
      </c>
      <c r="D7">
        <f t="shared" si="0"/>
        <v>1.2156030989651671E-2</v>
      </c>
      <c r="E7" s="6">
        <v>1.2156030989651671E-2</v>
      </c>
      <c r="N7" t="s">
        <v>7</v>
      </c>
      <c r="O7" t="e">
        <v>#N/A</v>
      </c>
    </row>
    <row r="8" spans="1:15" x14ac:dyDescent="0.35">
      <c r="A8" s="1">
        <v>45391</v>
      </c>
      <c r="B8" s="3">
        <v>2828.5</v>
      </c>
      <c r="C8" s="1">
        <v>45391</v>
      </c>
      <c r="D8">
        <f t="shared" si="0"/>
        <v>5.1395771088760525E-3</v>
      </c>
      <c r="E8" s="6">
        <v>5.1395771088760525E-3</v>
      </c>
      <c r="N8" s="14" t="s">
        <v>8</v>
      </c>
      <c r="O8" s="3">
        <v>1.1811209263416323E-2</v>
      </c>
    </row>
    <row r="9" spans="1:15" x14ac:dyDescent="0.35">
      <c r="A9" s="1">
        <v>45392</v>
      </c>
      <c r="B9" s="3">
        <v>2869</v>
      </c>
      <c r="C9" s="1">
        <v>45392</v>
      </c>
      <c r="D9">
        <f t="shared" si="0"/>
        <v>1.4217001198154411E-2</v>
      </c>
      <c r="E9" s="6">
        <v>1.4217001198154411E-2</v>
      </c>
      <c r="N9" t="s">
        <v>9</v>
      </c>
      <c r="O9">
        <v>1.3950466426421155E-4</v>
      </c>
    </row>
    <row r="10" spans="1:15" x14ac:dyDescent="0.35">
      <c r="A10" s="1">
        <v>45393</v>
      </c>
      <c r="B10" s="3">
        <v>2857</v>
      </c>
      <c r="C10" s="1">
        <v>45393</v>
      </c>
      <c r="D10">
        <f t="shared" si="0"/>
        <v>-4.1914137505916675E-3</v>
      </c>
      <c r="E10" s="6">
        <v>-4.1914137505916675E-3</v>
      </c>
      <c r="N10" s="14" t="s">
        <v>10</v>
      </c>
      <c r="O10" s="3">
        <v>1.2802995100669117</v>
      </c>
    </row>
    <row r="11" spans="1:15" x14ac:dyDescent="0.35">
      <c r="A11" s="1">
        <v>45394</v>
      </c>
      <c r="B11" s="3">
        <v>2937</v>
      </c>
      <c r="C11" s="1">
        <v>45394</v>
      </c>
      <c r="D11">
        <f t="shared" si="0"/>
        <v>2.7616528967847012E-2</v>
      </c>
      <c r="E11" s="6">
        <v>2.7616528967847012E-2</v>
      </c>
      <c r="N11" s="14" t="s">
        <v>11</v>
      </c>
      <c r="O11" s="3">
        <v>-0.30406179161067698</v>
      </c>
    </row>
    <row r="12" spans="1:15" x14ac:dyDescent="0.35">
      <c r="A12" s="1">
        <v>45397</v>
      </c>
      <c r="B12" s="3">
        <v>2889.5</v>
      </c>
      <c r="C12" s="1">
        <v>45397</v>
      </c>
      <c r="D12">
        <f t="shared" si="0"/>
        <v>-1.6305175440787429E-2</v>
      </c>
      <c r="E12" s="6">
        <v>-1.6305175440787429E-2</v>
      </c>
      <c r="N12" t="s">
        <v>12</v>
      </c>
      <c r="O12">
        <v>8.2034558155069215E-2</v>
      </c>
    </row>
    <row r="13" spans="1:15" x14ac:dyDescent="0.35">
      <c r="A13" s="1">
        <v>45398</v>
      </c>
      <c r="B13" s="3">
        <v>2834.5</v>
      </c>
      <c r="C13" s="1">
        <v>45398</v>
      </c>
      <c r="D13">
        <f t="shared" si="0"/>
        <v>-1.9217921993474277E-2</v>
      </c>
      <c r="E13" s="6">
        <v>-1.9217921993474277E-2</v>
      </c>
      <c r="N13" t="s">
        <v>13</v>
      </c>
      <c r="O13">
        <v>-4.7310217177393747E-2</v>
      </c>
    </row>
    <row r="14" spans="1:15" x14ac:dyDescent="0.35">
      <c r="A14" s="1">
        <v>45399</v>
      </c>
      <c r="B14" s="3">
        <v>2846</v>
      </c>
      <c r="C14" s="1">
        <v>45399</v>
      </c>
      <c r="D14">
        <f t="shared" si="0"/>
        <v>4.048944885439271E-3</v>
      </c>
      <c r="E14" s="6">
        <v>4.048944885439271E-3</v>
      </c>
      <c r="N14" t="s">
        <v>14</v>
      </c>
      <c r="O14">
        <v>3.4724340977675461E-2</v>
      </c>
    </row>
    <row r="15" spans="1:15" x14ac:dyDescent="0.35">
      <c r="A15" s="1">
        <v>45400</v>
      </c>
      <c r="B15" s="3">
        <v>2841.5</v>
      </c>
      <c r="C15" s="1">
        <v>45400</v>
      </c>
      <c r="D15">
        <f t="shared" si="0"/>
        <v>-1.582417912621489E-3</v>
      </c>
      <c r="E15" s="6">
        <v>-1.582417912621489E-3</v>
      </c>
      <c r="N15" s="10" t="s">
        <v>15</v>
      </c>
      <c r="O15" s="10">
        <v>6.32877392359186E-2</v>
      </c>
    </row>
    <row r="16" spans="1:15" x14ac:dyDescent="0.35">
      <c r="A16" s="1">
        <v>45401</v>
      </c>
      <c r="B16" s="3">
        <v>2851</v>
      </c>
      <c r="C16" s="1">
        <v>45401</v>
      </c>
      <c r="D16">
        <f t="shared" si="0"/>
        <v>3.3377281754958382E-3</v>
      </c>
      <c r="E16" s="6">
        <v>3.3377281754958382E-3</v>
      </c>
    </row>
    <row r="17" spans="1:5" x14ac:dyDescent="0.35">
      <c r="A17" s="1">
        <v>45404</v>
      </c>
      <c r="B17" s="3">
        <v>2907</v>
      </c>
      <c r="C17" s="1">
        <v>45404</v>
      </c>
      <c r="D17">
        <f t="shared" si="0"/>
        <v>1.9451811646203934E-2</v>
      </c>
      <c r="E17" s="6">
        <v>1.9451811646203934E-2</v>
      </c>
    </row>
    <row r="18" spans="1:5" x14ac:dyDescent="0.35">
      <c r="A18" s="1">
        <v>45405</v>
      </c>
      <c r="B18" s="3">
        <v>2895</v>
      </c>
      <c r="C18" s="1">
        <v>45405</v>
      </c>
      <c r="D18">
        <f t="shared" si="0"/>
        <v>-4.1365105517802789E-3</v>
      </c>
      <c r="E18" s="6">
        <v>-4.1365105517802789E-3</v>
      </c>
    </row>
    <row r="19" spans="1:5" x14ac:dyDescent="0.35">
      <c r="A19" s="1">
        <v>45406</v>
      </c>
      <c r="B19" s="3">
        <v>2907</v>
      </c>
      <c r="C19" s="1">
        <v>45406</v>
      </c>
      <c r="D19">
        <f t="shared" si="0"/>
        <v>4.1365105517802755E-3</v>
      </c>
      <c r="E19" s="6">
        <v>4.1365105517802755E-3</v>
      </c>
    </row>
    <row r="20" spans="1:5" x14ac:dyDescent="0.35">
      <c r="A20" s="1">
        <v>45407</v>
      </c>
      <c r="B20" s="3">
        <v>2901</v>
      </c>
      <c r="C20" s="1">
        <v>45407</v>
      </c>
      <c r="D20">
        <f t="shared" si="0"/>
        <v>-2.0661164374718927E-3</v>
      </c>
      <c r="E20" s="6">
        <v>-2.0661164374718927E-3</v>
      </c>
    </row>
    <row r="21" spans="1:5" x14ac:dyDescent="0.35">
      <c r="A21" s="1">
        <v>45408</v>
      </c>
      <c r="B21" s="3">
        <v>2903.5</v>
      </c>
      <c r="C21" s="1">
        <v>45408</v>
      </c>
      <c r="D21">
        <f t="shared" si="0"/>
        <v>8.6140069070047133E-4</v>
      </c>
      <c r="E21" s="6">
        <v>8.6140069070047133E-4</v>
      </c>
    </row>
    <row r="22" spans="1:5" x14ac:dyDescent="0.35">
      <c r="A22" s="1">
        <v>45411</v>
      </c>
      <c r="B22" s="3">
        <v>2887.5</v>
      </c>
      <c r="C22" s="1">
        <v>45411</v>
      </c>
      <c r="D22">
        <f t="shared" si="0"/>
        <v>-5.5258299820556325E-3</v>
      </c>
      <c r="E22" s="6">
        <v>-5.5258299820556325E-3</v>
      </c>
    </row>
    <row r="23" spans="1:5" x14ac:dyDescent="0.35">
      <c r="A23" s="1">
        <v>45412</v>
      </c>
      <c r="B23" s="3">
        <v>2863</v>
      </c>
      <c r="C23" s="1">
        <v>45412</v>
      </c>
      <c r="D23">
        <f t="shared" si="0"/>
        <v>-8.5210497319339849E-3</v>
      </c>
      <c r="E23" s="6">
        <v>-8.5210497319339849E-3</v>
      </c>
    </row>
    <row r="24" spans="1:5" x14ac:dyDescent="0.35">
      <c r="A24" s="1">
        <v>45413</v>
      </c>
      <c r="B24" s="3">
        <v>2819</v>
      </c>
      <c r="C24" s="1">
        <v>45413</v>
      </c>
      <c r="D24">
        <f t="shared" si="0"/>
        <v>-1.5487813984002461E-2</v>
      </c>
      <c r="E24" s="6">
        <v>-1.5487813984002461E-2</v>
      </c>
    </row>
    <row r="25" spans="1:5" x14ac:dyDescent="0.35">
      <c r="A25" s="1">
        <v>45414</v>
      </c>
      <c r="B25" s="3">
        <v>2873</v>
      </c>
      <c r="C25" s="1">
        <v>45414</v>
      </c>
      <c r="D25">
        <f t="shared" si="0"/>
        <v>1.8974567865176952E-2</v>
      </c>
      <c r="E25" s="6">
        <v>1.8974567865176952E-2</v>
      </c>
    </row>
    <row r="26" spans="1:5" x14ac:dyDescent="0.35">
      <c r="A26" s="1">
        <v>45415</v>
      </c>
      <c r="B26" s="3">
        <v>2858.5</v>
      </c>
      <c r="C26" s="1">
        <v>45415</v>
      </c>
      <c r="D26">
        <f t="shared" si="0"/>
        <v>-5.059768275263549E-3</v>
      </c>
      <c r="E26" s="6">
        <v>-5.059768275263549E-3</v>
      </c>
    </row>
    <row r="27" spans="1:5" x14ac:dyDescent="0.35">
      <c r="A27" s="1">
        <v>45419</v>
      </c>
      <c r="B27" s="3">
        <v>2895</v>
      </c>
      <c r="C27" s="1">
        <v>45419</v>
      </c>
      <c r="D27">
        <f t="shared" si="0"/>
        <v>1.2688099303069682E-2</v>
      </c>
      <c r="E27" s="6">
        <v>1.2688099303069682E-2</v>
      </c>
    </row>
    <row r="28" spans="1:5" x14ac:dyDescent="0.35">
      <c r="A28" s="1">
        <v>45420</v>
      </c>
      <c r="B28" s="3">
        <v>2891.5</v>
      </c>
      <c r="C28" s="1">
        <v>45420</v>
      </c>
      <c r="D28">
        <f t="shared" si="0"/>
        <v>-1.2097124088226146E-3</v>
      </c>
      <c r="E28" s="6">
        <v>-1.2097124088226146E-3</v>
      </c>
    </row>
    <row r="29" spans="1:5" x14ac:dyDescent="0.35">
      <c r="A29" s="1">
        <v>45421</v>
      </c>
      <c r="B29" s="3">
        <v>2908.5</v>
      </c>
      <c r="C29" s="1">
        <v>45421</v>
      </c>
      <c r="D29">
        <f t="shared" si="0"/>
        <v>5.862085752543207E-3</v>
      </c>
      <c r="E29" s="6">
        <v>5.862085752543207E-3</v>
      </c>
    </row>
    <row r="30" spans="1:5" x14ac:dyDescent="0.35">
      <c r="A30" s="1">
        <v>45422</v>
      </c>
      <c r="B30" s="3">
        <v>2946</v>
      </c>
      <c r="C30" s="1">
        <v>45422</v>
      </c>
      <c r="D30">
        <f t="shared" si="0"/>
        <v>1.281083367175948E-2</v>
      </c>
      <c r="E30" s="6">
        <v>1.281083367175948E-2</v>
      </c>
    </row>
    <row r="31" spans="1:5" x14ac:dyDescent="0.35">
      <c r="A31" s="1">
        <v>45425</v>
      </c>
      <c r="B31" s="3">
        <v>2937</v>
      </c>
      <c r="C31" s="1">
        <v>45425</v>
      </c>
      <c r="D31">
        <f t="shared" si="0"/>
        <v>-3.0596658239554989E-3</v>
      </c>
      <c r="E31" s="6">
        <v>-3.0596658239554989E-3</v>
      </c>
    </row>
    <row r="32" spans="1:5" x14ac:dyDescent="0.35">
      <c r="A32" s="1">
        <v>45426</v>
      </c>
      <c r="B32" s="3">
        <v>2901</v>
      </c>
      <c r="C32" s="1">
        <v>45426</v>
      </c>
      <c r="D32">
        <f t="shared" si="0"/>
        <v>-1.2333147077216005E-2</v>
      </c>
      <c r="E32" s="6">
        <v>-1.2333147077216005E-2</v>
      </c>
    </row>
    <row r="33" spans="1:5" x14ac:dyDescent="0.35">
      <c r="A33" s="1">
        <v>45427</v>
      </c>
      <c r="B33" s="3">
        <v>2869</v>
      </c>
      <c r="C33" s="1">
        <v>45427</v>
      </c>
      <c r="D33">
        <f t="shared" si="0"/>
        <v>-1.1091968140039207E-2</v>
      </c>
      <c r="E33" s="6">
        <v>-1.1091968140039207E-2</v>
      </c>
    </row>
    <row r="34" spans="1:5" x14ac:dyDescent="0.35">
      <c r="A34" s="1">
        <v>45428</v>
      </c>
      <c r="B34" s="3">
        <v>2829</v>
      </c>
      <c r="C34" s="1">
        <v>45428</v>
      </c>
      <c r="D34">
        <f t="shared" si="0"/>
        <v>-1.404024467979755E-2</v>
      </c>
      <c r="E34" s="6">
        <v>-1.404024467979755E-2</v>
      </c>
    </row>
    <row r="35" spans="1:5" x14ac:dyDescent="0.35">
      <c r="A35" s="1">
        <v>45429</v>
      </c>
      <c r="B35" s="3">
        <v>2804.5</v>
      </c>
      <c r="C35" s="1">
        <v>45429</v>
      </c>
      <c r="D35">
        <f t="shared" si="0"/>
        <v>-8.6980223531755423E-3</v>
      </c>
      <c r="E35" s="6">
        <v>-8.6980223531755423E-3</v>
      </c>
    </row>
    <row r="36" spans="1:5" x14ac:dyDescent="0.35">
      <c r="A36" s="1">
        <v>45432</v>
      </c>
      <c r="B36" s="3">
        <v>2804</v>
      </c>
      <c r="C36" s="1">
        <v>45432</v>
      </c>
      <c r="D36">
        <f t="shared" si="0"/>
        <v>-1.7830079391094149E-4</v>
      </c>
      <c r="E36" s="6">
        <v>-1.7830079391094149E-4</v>
      </c>
    </row>
    <row r="37" spans="1:5" x14ac:dyDescent="0.35">
      <c r="A37" s="1">
        <v>45433</v>
      </c>
      <c r="B37" s="3">
        <v>2803.5</v>
      </c>
      <c r="C37" s="1">
        <v>45433</v>
      </c>
      <c r="D37">
        <f t="shared" si="0"/>
        <v>-1.7833259075348225E-4</v>
      </c>
      <c r="E37" s="6">
        <v>-1.7833259075348225E-4</v>
      </c>
    </row>
    <row r="38" spans="1:5" x14ac:dyDescent="0.35">
      <c r="A38" s="1">
        <v>45434</v>
      </c>
      <c r="B38" s="3">
        <v>2760.5</v>
      </c>
      <c r="C38" s="1">
        <v>45434</v>
      </c>
      <c r="D38">
        <f t="shared" si="0"/>
        <v>-1.545681383962794E-2</v>
      </c>
      <c r="E38" s="6">
        <v>-1.545681383962794E-2</v>
      </c>
    </row>
    <row r="39" spans="1:5" x14ac:dyDescent="0.35">
      <c r="A39" s="1">
        <v>45435</v>
      </c>
      <c r="B39" s="3">
        <v>2772.5</v>
      </c>
      <c r="C39" s="1">
        <v>45435</v>
      </c>
      <c r="D39">
        <f t="shared" si="0"/>
        <v>4.337617500422726E-3</v>
      </c>
      <c r="E39" s="6">
        <v>4.337617500422726E-3</v>
      </c>
    </row>
    <row r="40" spans="1:5" x14ac:dyDescent="0.35">
      <c r="A40" s="1">
        <v>45436</v>
      </c>
      <c r="B40" s="3">
        <v>2772</v>
      </c>
      <c r="C40" s="1">
        <v>45436</v>
      </c>
      <c r="D40">
        <f t="shared" si="0"/>
        <v>-1.8035891472822563E-4</v>
      </c>
      <c r="E40" s="6">
        <v>-1.8035891472822563E-4</v>
      </c>
    </row>
    <row r="41" spans="1:5" x14ac:dyDescent="0.35">
      <c r="A41" s="1">
        <v>45440</v>
      </c>
      <c r="B41" s="3">
        <v>2780.5</v>
      </c>
      <c r="C41" s="1">
        <v>45440</v>
      </c>
      <c r="D41">
        <f t="shared" si="0"/>
        <v>3.0616863178247519E-3</v>
      </c>
      <c r="E41" s="6">
        <v>3.0616863178247519E-3</v>
      </c>
    </row>
    <row r="42" spans="1:5" x14ac:dyDescent="0.35">
      <c r="A42" s="1">
        <v>45441</v>
      </c>
      <c r="B42" s="3">
        <v>2801.5</v>
      </c>
      <c r="C42" s="1">
        <v>45441</v>
      </c>
      <c r="D42">
        <f t="shared" si="0"/>
        <v>7.5242203777206211E-3</v>
      </c>
      <c r="E42" s="6">
        <v>7.5242203777206211E-3</v>
      </c>
    </row>
    <row r="43" spans="1:5" x14ac:dyDescent="0.35">
      <c r="A43" s="1">
        <v>45442</v>
      </c>
      <c r="B43" s="3">
        <v>2797</v>
      </c>
      <c r="C43" s="1">
        <v>45442</v>
      </c>
      <c r="D43">
        <f t="shared" si="0"/>
        <v>-1.6075738033794597E-3</v>
      </c>
      <c r="E43" s="6">
        <v>-1.6075738033794597E-3</v>
      </c>
    </row>
    <row r="44" spans="1:5" x14ac:dyDescent="0.35">
      <c r="A44" s="1">
        <v>45443</v>
      </c>
      <c r="B44" s="3">
        <v>2811.5</v>
      </c>
      <c r="C44" s="1">
        <v>45443</v>
      </c>
      <c r="D44">
        <f t="shared" si="0"/>
        <v>5.1707345302966952E-3</v>
      </c>
      <c r="E44" s="6">
        <v>5.1707345302966952E-3</v>
      </c>
    </row>
    <row r="45" spans="1:5" x14ac:dyDescent="0.35">
      <c r="A45" s="1">
        <v>45446</v>
      </c>
      <c r="B45" s="3">
        <v>2782.5</v>
      </c>
      <c r="C45" s="1">
        <v>45446</v>
      </c>
      <c r="D45">
        <f t="shared" si="0"/>
        <v>-1.0368344582556505E-2</v>
      </c>
      <c r="E45" s="6">
        <v>-1.0368344582556505E-2</v>
      </c>
    </row>
    <row r="46" spans="1:5" x14ac:dyDescent="0.35">
      <c r="A46" s="1">
        <v>45447</v>
      </c>
      <c r="B46" s="3">
        <v>2723</v>
      </c>
      <c r="C46" s="1">
        <v>45447</v>
      </c>
      <c r="D46">
        <f t="shared" si="0"/>
        <v>-2.1615590475940295E-2</v>
      </c>
      <c r="E46" s="6">
        <v>-2.1615590475940295E-2</v>
      </c>
    </row>
    <row r="47" spans="1:5" x14ac:dyDescent="0.35">
      <c r="A47" s="1">
        <v>45448</v>
      </c>
      <c r="B47" s="3">
        <v>2717.5</v>
      </c>
      <c r="C47" s="1">
        <v>45448</v>
      </c>
      <c r="D47">
        <f t="shared" si="0"/>
        <v>-2.021873678395038E-3</v>
      </c>
      <c r="E47" s="6">
        <v>-2.021873678395038E-3</v>
      </c>
    </row>
    <row r="48" spans="1:5" x14ac:dyDescent="0.35">
      <c r="A48" s="1">
        <v>45449</v>
      </c>
      <c r="B48" s="3">
        <v>2736.5</v>
      </c>
      <c r="C48" s="1">
        <v>45449</v>
      </c>
      <c r="D48">
        <f t="shared" si="0"/>
        <v>6.9673915886082523E-3</v>
      </c>
      <c r="E48" s="6">
        <v>6.9673915886082523E-3</v>
      </c>
    </row>
    <row r="49" spans="1:5" x14ac:dyDescent="0.35">
      <c r="A49" s="1">
        <v>45450</v>
      </c>
      <c r="B49" s="3">
        <v>2732.5</v>
      </c>
      <c r="C49" s="1">
        <v>45450</v>
      </c>
      <c r="D49">
        <f t="shared" si="0"/>
        <v>-1.4627905332791975E-3</v>
      </c>
      <c r="E49" s="6">
        <v>-1.4627905332791975E-3</v>
      </c>
    </row>
    <row r="50" spans="1:5" x14ac:dyDescent="0.35">
      <c r="A50" s="1">
        <v>45453</v>
      </c>
      <c r="B50" s="3">
        <v>2757.5</v>
      </c>
      <c r="C50" s="1">
        <v>45453</v>
      </c>
      <c r="D50">
        <f t="shared" si="0"/>
        <v>9.1075310769638557E-3</v>
      </c>
      <c r="E50" s="6">
        <v>9.1075310769638557E-3</v>
      </c>
    </row>
    <row r="51" spans="1:5" x14ac:dyDescent="0.35">
      <c r="A51" s="1">
        <v>45454</v>
      </c>
      <c r="B51" s="3">
        <v>2750.5</v>
      </c>
      <c r="C51" s="1">
        <v>45454</v>
      </c>
      <c r="D51">
        <f t="shared" si="0"/>
        <v>-2.5417588121447537E-3</v>
      </c>
      <c r="E51" s="6">
        <v>-2.5417588121447537E-3</v>
      </c>
    </row>
    <row r="52" spans="1:5" x14ac:dyDescent="0.35">
      <c r="A52" s="1">
        <v>45455</v>
      </c>
      <c r="B52" s="3">
        <v>2744.5</v>
      </c>
      <c r="C52" s="1">
        <v>45455</v>
      </c>
      <c r="D52">
        <f t="shared" si="0"/>
        <v>-2.183804325568914E-3</v>
      </c>
      <c r="E52" s="6">
        <v>-2.183804325568914E-3</v>
      </c>
    </row>
    <row r="53" spans="1:5" x14ac:dyDescent="0.35">
      <c r="A53" s="1">
        <v>45456</v>
      </c>
      <c r="B53" s="3">
        <v>2724</v>
      </c>
      <c r="C53" s="1">
        <v>45456</v>
      </c>
      <c r="D53">
        <f t="shared" si="0"/>
        <v>-7.4975207205409122E-3</v>
      </c>
      <c r="E53" s="6">
        <v>-7.4975207205409122E-3</v>
      </c>
    </row>
    <row r="54" spans="1:5" x14ac:dyDescent="0.35">
      <c r="A54" s="1">
        <v>45457</v>
      </c>
      <c r="B54" s="3">
        <v>2711</v>
      </c>
      <c r="C54" s="1">
        <v>45457</v>
      </c>
      <c r="D54">
        <f t="shared" si="0"/>
        <v>-4.783817770737441E-3</v>
      </c>
      <c r="E54" s="6">
        <v>-4.783817770737441E-3</v>
      </c>
    </row>
    <row r="55" spans="1:5" x14ac:dyDescent="0.35">
      <c r="A55" s="1">
        <v>45460</v>
      </c>
      <c r="B55" s="3">
        <v>2726</v>
      </c>
      <c r="C55" s="1">
        <v>45460</v>
      </c>
      <c r="D55">
        <f t="shared" si="0"/>
        <v>5.5177627578125027E-3</v>
      </c>
      <c r="E55" s="6">
        <v>5.5177627578125027E-3</v>
      </c>
    </row>
    <row r="56" spans="1:5" x14ac:dyDescent="0.35">
      <c r="A56" s="1">
        <v>45461</v>
      </c>
      <c r="B56" s="3">
        <v>2733.5</v>
      </c>
      <c r="C56" s="1">
        <v>45461</v>
      </c>
      <c r="D56">
        <f t="shared" si="0"/>
        <v>2.7475060785761055E-3</v>
      </c>
      <c r="E56" s="6">
        <v>2.7475060785761055E-3</v>
      </c>
    </row>
    <row r="57" spans="1:5" x14ac:dyDescent="0.35">
      <c r="A57" s="1">
        <v>45462</v>
      </c>
      <c r="B57" s="3">
        <v>2748</v>
      </c>
      <c r="C57" s="1">
        <v>45462</v>
      </c>
      <c r="D57">
        <f t="shared" si="0"/>
        <v>5.2905350071859418E-3</v>
      </c>
      <c r="E57" s="6">
        <v>5.2905350071859418E-3</v>
      </c>
    </row>
    <row r="58" spans="1:5" x14ac:dyDescent="0.35">
      <c r="A58" s="1">
        <v>45463</v>
      </c>
      <c r="B58" s="3">
        <v>2767.5</v>
      </c>
      <c r="C58" s="1">
        <v>45463</v>
      </c>
      <c r="D58">
        <f t="shared" si="0"/>
        <v>7.0710112405520421E-3</v>
      </c>
      <c r="E58" s="6">
        <v>7.0710112405520421E-3</v>
      </c>
    </row>
    <row r="59" spans="1:5" x14ac:dyDescent="0.35">
      <c r="A59" s="1">
        <v>45464</v>
      </c>
      <c r="B59" s="3">
        <v>2777</v>
      </c>
      <c r="C59" s="1">
        <v>45464</v>
      </c>
      <c r="D59">
        <f t="shared" si="0"/>
        <v>3.4268227240075422E-3</v>
      </c>
      <c r="E59" s="6">
        <v>3.4268227240075422E-3</v>
      </c>
    </row>
    <row r="60" spans="1:5" x14ac:dyDescent="0.35">
      <c r="A60" s="1">
        <v>45467</v>
      </c>
      <c r="B60" s="3">
        <v>2794.5</v>
      </c>
      <c r="C60" s="1">
        <v>45467</v>
      </c>
      <c r="D60">
        <f t="shared" si="0"/>
        <v>6.2819914029533467E-3</v>
      </c>
      <c r="E60" s="6">
        <v>6.2819914029533467E-3</v>
      </c>
    </row>
    <row r="61" spans="1:5" x14ac:dyDescent="0.35">
      <c r="A61" s="1">
        <v>45468</v>
      </c>
      <c r="B61" s="3">
        <v>2807.5</v>
      </c>
      <c r="C61" s="1">
        <v>45468</v>
      </c>
      <c r="D61">
        <f t="shared" si="0"/>
        <v>4.641207902845502E-3</v>
      </c>
      <c r="E61" s="6">
        <v>4.641207902845502E-3</v>
      </c>
    </row>
    <row r="62" spans="1:5" x14ac:dyDescent="0.35">
      <c r="A62" s="1">
        <v>45469</v>
      </c>
      <c r="B62" s="3">
        <v>2791</v>
      </c>
      <c r="C62" s="1">
        <v>45469</v>
      </c>
      <c r="D62">
        <f t="shared" si="0"/>
        <v>-5.8944530762761139E-3</v>
      </c>
      <c r="E62" s="6">
        <v>-5.8944530762761139E-3</v>
      </c>
    </row>
    <row r="63" spans="1:5" x14ac:dyDescent="0.35">
      <c r="A63" s="1">
        <v>45470</v>
      </c>
      <c r="B63" s="3">
        <v>2813.5</v>
      </c>
      <c r="C63" s="1">
        <v>45470</v>
      </c>
      <c r="D63">
        <f t="shared" si="0"/>
        <v>8.0293053370114314E-3</v>
      </c>
      <c r="E63" s="6">
        <v>8.0293053370114314E-3</v>
      </c>
    </row>
    <row r="64" spans="1:5" x14ac:dyDescent="0.35">
      <c r="A64" s="1">
        <v>45471</v>
      </c>
      <c r="B64" s="3">
        <v>2834</v>
      </c>
      <c r="C64" s="1">
        <v>45471</v>
      </c>
      <c r="D64">
        <f t="shared" si="0"/>
        <v>7.2598813772919686E-3</v>
      </c>
      <c r="E64" s="6">
        <v>7.2598813772919686E-3</v>
      </c>
    </row>
    <row r="65" spans="1:5" x14ac:dyDescent="0.35">
      <c r="A65" s="1">
        <v>45474</v>
      </c>
      <c r="B65" s="3">
        <v>2857.5</v>
      </c>
      <c r="C65" s="1">
        <v>45474</v>
      </c>
      <c r="D65">
        <f t="shared" si="0"/>
        <v>8.2579754183398791E-3</v>
      </c>
      <c r="E65" s="6">
        <v>8.2579754183398791E-3</v>
      </c>
    </row>
    <row r="66" spans="1:5" x14ac:dyDescent="0.35">
      <c r="A66" s="1">
        <v>45475</v>
      </c>
      <c r="B66" s="3">
        <v>2869.5</v>
      </c>
      <c r="C66" s="1">
        <v>45475</v>
      </c>
      <c r="D66">
        <f t="shared" si="0"/>
        <v>4.1906818794516468E-3</v>
      </c>
      <c r="E66" s="6">
        <v>4.1906818794516468E-3</v>
      </c>
    </row>
    <row r="67" spans="1:5" x14ac:dyDescent="0.35">
      <c r="A67" s="1">
        <v>45476</v>
      </c>
      <c r="B67" s="3">
        <v>2851</v>
      </c>
      <c r="C67" s="1">
        <v>45476</v>
      </c>
      <c r="D67">
        <f t="shared" ref="D67:D130" si="1">LN(B67/B66)</f>
        <v>-6.4679886357452785E-3</v>
      </c>
      <c r="E67" s="6">
        <v>-6.4679886357452785E-3</v>
      </c>
    </row>
    <row r="68" spans="1:5" x14ac:dyDescent="0.35">
      <c r="A68" s="1">
        <v>45477</v>
      </c>
      <c r="B68" s="3">
        <v>2900</v>
      </c>
      <c r="C68" s="1">
        <v>45477</v>
      </c>
      <c r="D68">
        <f t="shared" si="1"/>
        <v>1.7040927061893432E-2</v>
      </c>
      <c r="E68" s="6">
        <v>1.7040927061893432E-2</v>
      </c>
    </row>
    <row r="69" spans="1:5" x14ac:dyDescent="0.35">
      <c r="A69" s="1">
        <v>45478</v>
      </c>
      <c r="B69" s="3">
        <v>2862</v>
      </c>
      <c r="C69" s="1">
        <v>45478</v>
      </c>
      <c r="D69">
        <f t="shared" si="1"/>
        <v>-1.3190055858169181E-2</v>
      </c>
      <c r="E69" s="6">
        <v>-1.3190055858169181E-2</v>
      </c>
    </row>
    <row r="70" spans="1:5" x14ac:dyDescent="0.35">
      <c r="A70" s="1">
        <v>45481</v>
      </c>
      <c r="B70" s="3">
        <v>2835</v>
      </c>
      <c r="C70" s="1">
        <v>45481</v>
      </c>
      <c r="D70">
        <f t="shared" si="1"/>
        <v>-9.47874395454377E-3</v>
      </c>
      <c r="E70" s="6">
        <v>-9.47874395454377E-3</v>
      </c>
    </row>
    <row r="71" spans="1:5" x14ac:dyDescent="0.35">
      <c r="A71" s="1">
        <v>45482</v>
      </c>
      <c r="B71" s="3">
        <v>2834</v>
      </c>
      <c r="C71" s="1">
        <v>45482</v>
      </c>
      <c r="D71">
        <f t="shared" si="1"/>
        <v>-3.527959112267105E-4</v>
      </c>
      <c r="E71" s="6">
        <v>-3.527959112267105E-4</v>
      </c>
    </row>
    <row r="72" spans="1:5" x14ac:dyDescent="0.35">
      <c r="A72" s="1">
        <v>45483</v>
      </c>
      <c r="B72" s="3">
        <v>2833</v>
      </c>
      <c r="C72" s="1">
        <v>45483</v>
      </c>
      <c r="D72">
        <f t="shared" si="1"/>
        <v>-3.5292042010916648E-4</v>
      </c>
      <c r="E72" s="6">
        <v>-3.5292042010916648E-4</v>
      </c>
    </row>
    <row r="73" spans="1:5" x14ac:dyDescent="0.35">
      <c r="A73" s="1">
        <v>45484</v>
      </c>
      <c r="B73" s="3">
        <v>2815</v>
      </c>
      <c r="C73" s="1">
        <v>45484</v>
      </c>
      <c r="D73">
        <f t="shared" si="1"/>
        <v>-6.3739592567258196E-3</v>
      </c>
      <c r="E73" s="6">
        <v>-6.3739592567258196E-3</v>
      </c>
    </row>
    <row r="74" spans="1:5" x14ac:dyDescent="0.35">
      <c r="A74" s="1">
        <v>45485</v>
      </c>
      <c r="B74" s="3">
        <v>2812.5</v>
      </c>
      <c r="C74" s="1">
        <v>45485</v>
      </c>
      <c r="D74">
        <f t="shared" si="1"/>
        <v>-8.8849406111516705E-4</v>
      </c>
      <c r="E74" s="6">
        <v>-8.8849406111516705E-4</v>
      </c>
    </row>
    <row r="75" spans="1:5" x14ac:dyDescent="0.35">
      <c r="A75" s="1">
        <v>45488</v>
      </c>
      <c r="B75" s="3">
        <v>2807.5</v>
      </c>
      <c r="C75" s="1">
        <v>45488</v>
      </c>
      <c r="D75">
        <f t="shared" si="1"/>
        <v>-1.7793599000773153E-3</v>
      </c>
      <c r="E75" s="6">
        <v>-1.7793599000773153E-3</v>
      </c>
    </row>
    <row r="76" spans="1:5" x14ac:dyDescent="0.35">
      <c r="A76" s="1">
        <v>45489</v>
      </c>
      <c r="B76" s="3">
        <v>2782.5</v>
      </c>
      <c r="C76" s="1">
        <v>45489</v>
      </c>
      <c r="D76">
        <f t="shared" si="1"/>
        <v>-8.9446034628983991E-3</v>
      </c>
      <c r="E76" s="6">
        <v>-8.9446034628983991E-3</v>
      </c>
    </row>
    <row r="77" spans="1:5" x14ac:dyDescent="0.35">
      <c r="A77" s="1">
        <v>45490</v>
      </c>
      <c r="B77" s="3">
        <v>2798.5</v>
      </c>
      <c r="C77" s="1">
        <v>45490</v>
      </c>
      <c r="D77">
        <f t="shared" si="1"/>
        <v>5.7337551817143407E-3</v>
      </c>
      <c r="E77" s="6">
        <v>5.7337551817143407E-3</v>
      </c>
    </row>
    <row r="78" spans="1:5" x14ac:dyDescent="0.35">
      <c r="A78" s="1">
        <v>45491</v>
      </c>
      <c r="B78" s="3">
        <v>2834.5</v>
      </c>
      <c r="C78" s="1">
        <v>45491</v>
      </c>
      <c r="D78">
        <f t="shared" si="1"/>
        <v>1.2781995432944194E-2</v>
      </c>
      <c r="E78" s="6">
        <v>1.2781995432944194E-2</v>
      </c>
    </row>
    <row r="79" spans="1:5" x14ac:dyDescent="0.35">
      <c r="A79" s="1">
        <v>45492</v>
      </c>
      <c r="B79" s="3">
        <v>2793.5</v>
      </c>
      <c r="C79" s="1">
        <v>45492</v>
      </c>
      <c r="D79">
        <f t="shared" si="1"/>
        <v>-1.4570264865154956E-2</v>
      </c>
      <c r="E79" s="6">
        <v>-1.4570264865154956E-2</v>
      </c>
    </row>
    <row r="80" spans="1:5" x14ac:dyDescent="0.35">
      <c r="A80" s="1">
        <v>45495</v>
      </c>
      <c r="B80" s="3">
        <v>2793</v>
      </c>
      <c r="C80" s="1">
        <v>45495</v>
      </c>
      <c r="D80">
        <f t="shared" si="1"/>
        <v>-1.7900295402667604E-4</v>
      </c>
      <c r="E80" s="6">
        <v>-1.7900295402667604E-4</v>
      </c>
    </row>
    <row r="81" spans="1:5" x14ac:dyDescent="0.35">
      <c r="A81" s="1">
        <v>45496</v>
      </c>
      <c r="B81" s="3">
        <v>2747</v>
      </c>
      <c r="C81" s="1">
        <v>45496</v>
      </c>
      <c r="D81">
        <f t="shared" si="1"/>
        <v>-1.6606879849902882E-2</v>
      </c>
      <c r="E81" s="6">
        <v>-1.6606879849902882E-2</v>
      </c>
    </row>
    <row r="82" spans="1:5" x14ac:dyDescent="0.35">
      <c r="A82" s="1">
        <v>45497</v>
      </c>
      <c r="B82" s="3">
        <v>2764</v>
      </c>
      <c r="C82" s="1">
        <v>45497</v>
      </c>
      <c r="D82">
        <f t="shared" si="1"/>
        <v>6.1694987922866805E-3</v>
      </c>
      <c r="E82" s="6">
        <v>6.1694987922866805E-3</v>
      </c>
    </row>
    <row r="83" spans="1:5" x14ac:dyDescent="0.35">
      <c r="A83" s="1">
        <v>45498</v>
      </c>
      <c r="B83" s="3">
        <v>2762</v>
      </c>
      <c r="C83" s="1">
        <v>45498</v>
      </c>
      <c r="D83">
        <f t="shared" si="1"/>
        <v>-7.2385091832310989E-4</v>
      </c>
      <c r="E83" s="6">
        <v>-7.2385091832310989E-4</v>
      </c>
    </row>
    <row r="84" spans="1:5" x14ac:dyDescent="0.35">
      <c r="A84" s="1">
        <v>45499</v>
      </c>
      <c r="B84" s="3">
        <v>2779.5</v>
      </c>
      <c r="C84" s="1">
        <v>45499</v>
      </c>
      <c r="D84">
        <f t="shared" si="1"/>
        <v>6.3160004242868153E-3</v>
      </c>
      <c r="E84" s="6">
        <v>6.3160004242868153E-3</v>
      </c>
    </row>
    <row r="85" spans="1:5" x14ac:dyDescent="0.35">
      <c r="A85" s="1">
        <v>45502</v>
      </c>
      <c r="B85" s="3">
        <v>2771.5</v>
      </c>
      <c r="C85" s="1">
        <v>45502</v>
      </c>
      <c r="D85">
        <f t="shared" si="1"/>
        <v>-2.8823655336647509E-3</v>
      </c>
      <c r="E85" s="6">
        <v>-2.8823655336647509E-3</v>
      </c>
    </row>
    <row r="86" spans="1:5" x14ac:dyDescent="0.35">
      <c r="A86" s="1">
        <v>45503</v>
      </c>
      <c r="B86" s="3">
        <v>2766.5</v>
      </c>
      <c r="C86" s="1">
        <v>45503</v>
      </c>
      <c r="D86">
        <f t="shared" si="1"/>
        <v>-1.8057065216949728E-3</v>
      </c>
      <c r="E86" s="6">
        <v>-1.8057065216949728E-3</v>
      </c>
    </row>
    <row r="87" spans="1:5" x14ac:dyDescent="0.35">
      <c r="A87" s="1">
        <v>45504</v>
      </c>
      <c r="B87" s="3">
        <v>2840</v>
      </c>
      <c r="C87" s="1">
        <v>45504</v>
      </c>
      <c r="D87">
        <f t="shared" si="1"/>
        <v>2.6221068817087387E-2</v>
      </c>
      <c r="E87" s="6">
        <v>2.6221068817087387E-2</v>
      </c>
    </row>
    <row r="88" spans="1:5" x14ac:dyDescent="0.35">
      <c r="A88" s="1">
        <v>45505</v>
      </c>
      <c r="B88" s="3">
        <v>2825</v>
      </c>
      <c r="C88" s="1">
        <v>45505</v>
      </c>
      <c r="D88">
        <f t="shared" si="1"/>
        <v>-5.2956875747104549E-3</v>
      </c>
      <c r="E88" s="6">
        <v>-5.2956875747104549E-3</v>
      </c>
    </row>
    <row r="89" spans="1:5" x14ac:dyDescent="0.35">
      <c r="A89" s="1">
        <v>45506</v>
      </c>
      <c r="B89" s="3">
        <v>2777</v>
      </c>
      <c r="C89" s="1">
        <v>45506</v>
      </c>
      <c r="D89">
        <f t="shared" si="1"/>
        <v>-1.713715627374179E-2</v>
      </c>
      <c r="E89" s="6">
        <v>-1.713715627374179E-2</v>
      </c>
    </row>
    <row r="90" spans="1:5" x14ac:dyDescent="0.35">
      <c r="A90" s="1">
        <v>45509</v>
      </c>
      <c r="B90" s="3">
        <v>2693.5</v>
      </c>
      <c r="C90" s="1">
        <v>45509</v>
      </c>
      <c r="D90">
        <f t="shared" si="1"/>
        <v>-3.0529745186211064E-2</v>
      </c>
      <c r="E90" s="6">
        <v>-3.0529745186211064E-2</v>
      </c>
    </row>
    <row r="91" spans="1:5" x14ac:dyDescent="0.35">
      <c r="A91" s="1">
        <v>45510</v>
      </c>
      <c r="B91" s="3">
        <v>2708.5</v>
      </c>
      <c r="C91" s="1">
        <v>45510</v>
      </c>
      <c r="D91">
        <f t="shared" si="1"/>
        <v>5.553512977365142E-3</v>
      </c>
      <c r="E91" s="6">
        <v>5.553512977365142E-3</v>
      </c>
    </row>
    <row r="92" spans="1:5" x14ac:dyDescent="0.35">
      <c r="A92" s="1">
        <v>45511</v>
      </c>
      <c r="B92" s="3">
        <v>2770.5</v>
      </c>
      <c r="C92" s="1">
        <v>45511</v>
      </c>
      <c r="D92">
        <f t="shared" si="1"/>
        <v>2.2632833209450691E-2</v>
      </c>
      <c r="E92" s="6">
        <v>2.2632833209450691E-2</v>
      </c>
    </row>
    <row r="93" spans="1:5" x14ac:dyDescent="0.35">
      <c r="A93" s="1">
        <v>45512</v>
      </c>
      <c r="B93" s="3">
        <v>2775</v>
      </c>
      <c r="C93" s="1">
        <v>45512</v>
      </c>
      <c r="D93">
        <f t="shared" si="1"/>
        <v>1.6229378731305688E-3</v>
      </c>
      <c r="E93" s="6">
        <v>1.6229378731305688E-3</v>
      </c>
    </row>
    <row r="94" spans="1:5" x14ac:dyDescent="0.35">
      <c r="A94" s="1">
        <v>45513</v>
      </c>
      <c r="B94" s="3">
        <v>2776</v>
      </c>
      <c r="C94" s="1">
        <v>45513</v>
      </c>
      <c r="D94">
        <f t="shared" si="1"/>
        <v>3.6029544616023197E-4</v>
      </c>
      <c r="E94" s="6">
        <v>3.6029544616023197E-4</v>
      </c>
    </row>
    <row r="95" spans="1:5" x14ac:dyDescent="0.35">
      <c r="A95" s="1">
        <v>45516</v>
      </c>
      <c r="B95" s="3">
        <v>2799</v>
      </c>
      <c r="C95" s="1">
        <v>45516</v>
      </c>
      <c r="D95">
        <f t="shared" si="1"/>
        <v>8.2511678887584577E-3</v>
      </c>
      <c r="E95" s="6">
        <v>8.2511678887584577E-3</v>
      </c>
    </row>
    <row r="96" spans="1:5" x14ac:dyDescent="0.35">
      <c r="A96" s="1">
        <v>45517</v>
      </c>
      <c r="B96" s="3">
        <v>2781</v>
      </c>
      <c r="C96" s="1">
        <v>45517</v>
      </c>
      <c r="D96">
        <f t="shared" si="1"/>
        <v>-6.4516352814887193E-3</v>
      </c>
      <c r="E96" s="6">
        <v>-6.4516352814887193E-3</v>
      </c>
    </row>
    <row r="97" spans="1:5" x14ac:dyDescent="0.35">
      <c r="A97" s="1">
        <v>45518</v>
      </c>
      <c r="B97" s="3">
        <v>2807</v>
      </c>
      <c r="C97" s="1">
        <v>45518</v>
      </c>
      <c r="D97">
        <f t="shared" si="1"/>
        <v>9.3057221279176337E-3</v>
      </c>
      <c r="E97" s="6">
        <v>9.3057221279176337E-3</v>
      </c>
    </row>
    <row r="98" spans="1:5" x14ac:dyDescent="0.35">
      <c r="A98" s="1">
        <v>45519</v>
      </c>
      <c r="B98" s="3">
        <v>2805.5</v>
      </c>
      <c r="C98" s="1">
        <v>45519</v>
      </c>
      <c r="D98">
        <f t="shared" si="1"/>
        <v>-5.3452117085576632E-4</v>
      </c>
      <c r="E98" s="6">
        <v>-5.3452117085576632E-4</v>
      </c>
    </row>
    <row r="99" spans="1:5" x14ac:dyDescent="0.35">
      <c r="A99" s="1">
        <v>45520</v>
      </c>
      <c r="B99" s="3">
        <v>2790</v>
      </c>
      <c r="C99" s="1">
        <v>45520</v>
      </c>
      <c r="D99">
        <f t="shared" si="1"/>
        <v>-5.5401803756153561E-3</v>
      </c>
      <c r="E99" s="6">
        <v>-5.5401803756153561E-3</v>
      </c>
    </row>
    <row r="100" spans="1:5" x14ac:dyDescent="0.35">
      <c r="A100" s="1">
        <v>45523</v>
      </c>
      <c r="B100" s="3">
        <v>2813</v>
      </c>
      <c r="C100" s="1">
        <v>45523</v>
      </c>
      <c r="D100">
        <f t="shared" si="1"/>
        <v>8.2099336744455142E-3</v>
      </c>
      <c r="E100" s="6">
        <v>8.2099336744455142E-3</v>
      </c>
    </row>
    <row r="101" spans="1:5" x14ac:dyDescent="0.35">
      <c r="A101" s="1">
        <v>45524</v>
      </c>
      <c r="B101" s="3">
        <v>2733</v>
      </c>
      <c r="C101" s="1">
        <v>45524</v>
      </c>
      <c r="D101">
        <f t="shared" si="1"/>
        <v>-2.8851622561788824E-2</v>
      </c>
      <c r="E101" s="6">
        <v>-2.8851622561788824E-2</v>
      </c>
    </row>
    <row r="102" spans="1:5" x14ac:dyDescent="0.35">
      <c r="A102" s="1">
        <v>45525</v>
      </c>
      <c r="B102" s="3">
        <v>2718.5</v>
      </c>
      <c r="C102" s="1">
        <v>45525</v>
      </c>
      <c r="D102">
        <f t="shared" si="1"/>
        <v>-5.3196493420926052E-3</v>
      </c>
      <c r="E102" s="6">
        <v>-5.3196493420926052E-3</v>
      </c>
    </row>
    <row r="103" spans="1:5" x14ac:dyDescent="0.35">
      <c r="A103" s="1">
        <v>45526</v>
      </c>
      <c r="B103" s="3">
        <v>2708</v>
      </c>
      <c r="C103" s="1">
        <v>45526</v>
      </c>
      <c r="D103">
        <f t="shared" si="1"/>
        <v>-3.8699025538097833E-3</v>
      </c>
      <c r="E103" s="6">
        <v>-3.8699025538097833E-3</v>
      </c>
    </row>
    <row r="104" spans="1:5" x14ac:dyDescent="0.35">
      <c r="A104" s="1">
        <v>45527</v>
      </c>
      <c r="B104" s="3">
        <v>2720</v>
      </c>
      <c r="C104" s="1">
        <v>45527</v>
      </c>
      <c r="D104">
        <f t="shared" si="1"/>
        <v>4.4215252578774771E-3</v>
      </c>
      <c r="E104" s="6">
        <v>4.4215252578774771E-3</v>
      </c>
    </row>
    <row r="105" spans="1:5" x14ac:dyDescent="0.35">
      <c r="A105" s="1">
        <v>45531</v>
      </c>
      <c r="B105" s="3">
        <v>2725</v>
      </c>
      <c r="C105" s="1">
        <v>45531</v>
      </c>
      <c r="D105">
        <f t="shared" si="1"/>
        <v>1.836547807301552E-3</v>
      </c>
      <c r="E105" s="6">
        <v>1.836547807301552E-3</v>
      </c>
    </row>
    <row r="106" spans="1:5" x14ac:dyDescent="0.35">
      <c r="A106" s="1">
        <v>45532</v>
      </c>
      <c r="B106" s="3">
        <v>2696</v>
      </c>
      <c r="C106" s="1">
        <v>45532</v>
      </c>
      <c r="D106">
        <f t="shared" si="1"/>
        <v>-1.069923506514683E-2</v>
      </c>
      <c r="E106" s="6">
        <v>-1.069923506514683E-2</v>
      </c>
    </row>
    <row r="107" spans="1:5" x14ac:dyDescent="0.35">
      <c r="A107" s="1">
        <v>45533</v>
      </c>
      <c r="B107" s="3">
        <v>2711</v>
      </c>
      <c r="C107" s="1">
        <v>45533</v>
      </c>
      <c r="D107">
        <f t="shared" si="1"/>
        <v>5.54837746646794E-3</v>
      </c>
      <c r="E107" s="6">
        <v>5.54837746646794E-3</v>
      </c>
    </row>
    <row r="108" spans="1:5" x14ac:dyDescent="0.35">
      <c r="A108" s="1">
        <v>45534</v>
      </c>
      <c r="B108" s="3">
        <v>2681</v>
      </c>
      <c r="C108" s="1">
        <v>45534</v>
      </c>
      <c r="D108">
        <f t="shared" si="1"/>
        <v>-1.112771126270622E-2</v>
      </c>
      <c r="E108" s="6">
        <v>-1.112771126270622E-2</v>
      </c>
    </row>
    <row r="109" spans="1:5" x14ac:dyDescent="0.35">
      <c r="A109" s="1">
        <v>45537</v>
      </c>
      <c r="B109" s="3">
        <v>2684.5</v>
      </c>
      <c r="C109" s="1">
        <v>45537</v>
      </c>
      <c r="D109">
        <f t="shared" si="1"/>
        <v>1.3046316266649492E-3</v>
      </c>
      <c r="E109" s="6">
        <v>1.3046316266649492E-3</v>
      </c>
    </row>
    <row r="110" spans="1:5" x14ac:dyDescent="0.35">
      <c r="A110" s="1">
        <v>45538</v>
      </c>
      <c r="B110" s="3">
        <v>2612</v>
      </c>
      <c r="C110" s="1">
        <v>45538</v>
      </c>
      <c r="D110">
        <f t="shared" si="1"/>
        <v>-2.7378279466302502E-2</v>
      </c>
      <c r="E110" s="6">
        <v>-2.7378279466302502E-2</v>
      </c>
    </row>
    <row r="111" spans="1:5" x14ac:dyDescent="0.35">
      <c r="A111" s="1">
        <v>45539</v>
      </c>
      <c r="B111" s="3">
        <v>2582.5</v>
      </c>
      <c r="C111" s="1">
        <v>45539</v>
      </c>
      <c r="D111">
        <f t="shared" si="1"/>
        <v>-1.1358289402528083E-2</v>
      </c>
      <c r="E111" s="6">
        <v>-1.1358289402528083E-2</v>
      </c>
    </row>
    <row r="112" spans="1:5" x14ac:dyDescent="0.35">
      <c r="A112" s="1">
        <v>45540</v>
      </c>
      <c r="B112" s="3">
        <v>2574.5</v>
      </c>
      <c r="C112" s="1">
        <v>45540</v>
      </c>
      <c r="D112">
        <f t="shared" si="1"/>
        <v>-3.1025815075975348E-3</v>
      </c>
      <c r="E112" s="6">
        <v>-3.1025815075975348E-3</v>
      </c>
    </row>
    <row r="113" spans="1:5" x14ac:dyDescent="0.35">
      <c r="A113" s="1">
        <v>45541</v>
      </c>
      <c r="B113" s="3">
        <v>2516</v>
      </c>
      <c r="C113" s="1">
        <v>45541</v>
      </c>
      <c r="D113">
        <f t="shared" si="1"/>
        <v>-2.2985001665864903E-2</v>
      </c>
      <c r="E113" s="6">
        <v>-2.2985001665864903E-2</v>
      </c>
    </row>
    <row r="114" spans="1:5" x14ac:dyDescent="0.35">
      <c r="A114" s="1">
        <v>45544</v>
      </c>
      <c r="B114" s="3">
        <v>2546</v>
      </c>
      <c r="C114" s="1">
        <v>45544</v>
      </c>
      <c r="D114">
        <f t="shared" si="1"/>
        <v>1.1853161297020656E-2</v>
      </c>
      <c r="E114" s="6">
        <v>1.1853161297020656E-2</v>
      </c>
    </row>
    <row r="115" spans="1:5" x14ac:dyDescent="0.35">
      <c r="A115" s="1">
        <v>45545</v>
      </c>
      <c r="B115" s="3">
        <v>2508.5</v>
      </c>
      <c r="C115" s="1">
        <v>45545</v>
      </c>
      <c r="D115">
        <f t="shared" si="1"/>
        <v>-1.4838535193044145E-2</v>
      </c>
      <c r="E115" s="6">
        <v>-1.4838535193044145E-2</v>
      </c>
    </row>
    <row r="116" spans="1:5" x14ac:dyDescent="0.35">
      <c r="A116" s="1">
        <v>45546</v>
      </c>
      <c r="B116" s="3">
        <v>2510</v>
      </c>
      <c r="C116" s="1">
        <v>45546</v>
      </c>
      <c r="D116">
        <f t="shared" si="1"/>
        <v>5.977882015219798E-4</v>
      </c>
      <c r="E116" s="6">
        <v>5.977882015219798E-4</v>
      </c>
    </row>
    <row r="117" spans="1:5" x14ac:dyDescent="0.35">
      <c r="A117" s="1">
        <v>45547</v>
      </c>
      <c r="B117" s="3">
        <v>2537</v>
      </c>
      <c r="C117" s="1">
        <v>45547</v>
      </c>
      <c r="D117">
        <f t="shared" si="1"/>
        <v>1.0699527473452207E-2</v>
      </c>
      <c r="E117" s="6">
        <v>1.0699527473452207E-2</v>
      </c>
    </row>
    <row r="118" spans="1:5" x14ac:dyDescent="0.35">
      <c r="A118" s="1">
        <v>45548</v>
      </c>
      <c r="B118" s="3">
        <v>2554.5</v>
      </c>
      <c r="C118" s="1">
        <v>45548</v>
      </c>
      <c r="D118">
        <f t="shared" si="1"/>
        <v>6.8742291715707445E-3</v>
      </c>
      <c r="E118" s="6">
        <v>6.8742291715707445E-3</v>
      </c>
    </row>
    <row r="119" spans="1:5" x14ac:dyDescent="0.35">
      <c r="A119" s="1">
        <v>45551</v>
      </c>
      <c r="B119" s="3">
        <v>2538.5</v>
      </c>
      <c r="C119" s="1">
        <v>45551</v>
      </c>
      <c r="D119">
        <f t="shared" si="1"/>
        <v>-6.2831543834036638E-3</v>
      </c>
      <c r="E119" s="6">
        <v>-6.2831543834036638E-3</v>
      </c>
    </row>
    <row r="120" spans="1:5" x14ac:dyDescent="0.35">
      <c r="A120" s="1">
        <v>45552</v>
      </c>
      <c r="B120" s="3">
        <v>2561</v>
      </c>
      <c r="C120" s="1">
        <v>45552</v>
      </c>
      <c r="D120">
        <f t="shared" si="1"/>
        <v>8.8244518120761933E-3</v>
      </c>
      <c r="E120" s="6">
        <v>8.8244518120761933E-3</v>
      </c>
    </row>
    <row r="121" spans="1:5" x14ac:dyDescent="0.35">
      <c r="A121" s="1">
        <v>45553</v>
      </c>
      <c r="B121" s="3">
        <v>2554</v>
      </c>
      <c r="C121" s="1">
        <v>45553</v>
      </c>
      <c r="D121">
        <f t="shared" si="1"/>
        <v>-2.7370496070406075E-3</v>
      </c>
      <c r="E121" s="6">
        <v>-2.7370496070406075E-3</v>
      </c>
    </row>
    <row r="122" spans="1:5" x14ac:dyDescent="0.35">
      <c r="A122" s="1">
        <v>45554</v>
      </c>
      <c r="B122" s="3">
        <v>2595</v>
      </c>
      <c r="C122" s="1">
        <v>45554</v>
      </c>
      <c r="D122">
        <f t="shared" si="1"/>
        <v>1.5925759007504481E-2</v>
      </c>
      <c r="E122" s="6">
        <v>1.5925759007504481E-2</v>
      </c>
    </row>
    <row r="123" spans="1:5" x14ac:dyDescent="0.35">
      <c r="A123" s="1">
        <v>45555</v>
      </c>
      <c r="B123" s="3">
        <v>2562</v>
      </c>
      <c r="C123" s="1">
        <v>45555</v>
      </c>
      <c r="D123">
        <f t="shared" si="1"/>
        <v>-1.2798313143309509E-2</v>
      </c>
      <c r="E123" s="6">
        <v>-1.2798313143309509E-2</v>
      </c>
    </row>
    <row r="124" spans="1:5" x14ac:dyDescent="0.35">
      <c r="A124" s="1">
        <v>45558</v>
      </c>
      <c r="B124" s="3">
        <v>2577</v>
      </c>
      <c r="C124" s="1">
        <v>45558</v>
      </c>
      <c r="D124">
        <f t="shared" si="1"/>
        <v>5.837728195685404E-3</v>
      </c>
      <c r="E124" s="6">
        <v>5.837728195685404E-3</v>
      </c>
    </row>
    <row r="125" spans="1:5" x14ac:dyDescent="0.35">
      <c r="A125" s="1">
        <v>45559</v>
      </c>
      <c r="B125" s="3">
        <v>2572</v>
      </c>
      <c r="C125" s="1">
        <v>45559</v>
      </c>
      <c r="D125">
        <f t="shared" si="1"/>
        <v>-1.9421252948550261E-3</v>
      </c>
      <c r="E125" s="6">
        <v>-1.9421252948550261E-3</v>
      </c>
    </row>
    <row r="126" spans="1:5" x14ac:dyDescent="0.35">
      <c r="A126" s="1">
        <v>45560</v>
      </c>
      <c r="B126" s="3">
        <v>2532</v>
      </c>
      <c r="C126" s="1">
        <v>45560</v>
      </c>
      <c r="D126">
        <f t="shared" si="1"/>
        <v>-1.5674302093443244E-2</v>
      </c>
      <c r="E126" s="6">
        <v>-1.5674302093443244E-2</v>
      </c>
    </row>
    <row r="127" spans="1:5" x14ac:dyDescent="0.35">
      <c r="A127" s="1">
        <v>45561</v>
      </c>
      <c r="B127" s="3">
        <v>2415</v>
      </c>
      <c r="C127" s="1">
        <v>45561</v>
      </c>
      <c r="D127">
        <f t="shared" si="1"/>
        <v>-4.7310217177393747E-2</v>
      </c>
      <c r="E127" s="6">
        <v>-4.7310217177393747E-2</v>
      </c>
    </row>
    <row r="128" spans="1:5" x14ac:dyDescent="0.35">
      <c r="A128" s="1">
        <v>45562</v>
      </c>
      <c r="B128" s="3">
        <v>2424</v>
      </c>
      <c r="C128" s="1">
        <v>45562</v>
      </c>
      <c r="D128">
        <f t="shared" si="1"/>
        <v>3.7197811025320819E-3</v>
      </c>
      <c r="E128" s="6">
        <v>3.7197811025320819E-3</v>
      </c>
    </row>
    <row r="129" spans="1:5" x14ac:dyDescent="0.35">
      <c r="A129" s="1">
        <v>45565</v>
      </c>
      <c r="B129" s="3">
        <v>2425</v>
      </c>
      <c r="C129" s="1">
        <v>45565</v>
      </c>
      <c r="D129">
        <f t="shared" si="1"/>
        <v>4.1245618237846417E-4</v>
      </c>
      <c r="E129" s="6">
        <v>4.1245618237846417E-4</v>
      </c>
    </row>
    <row r="130" spans="1:5" x14ac:dyDescent="0.35">
      <c r="A130" s="1">
        <v>45566</v>
      </c>
      <c r="B130" s="3">
        <v>2478</v>
      </c>
      <c r="C130" s="1">
        <v>45566</v>
      </c>
      <c r="D130">
        <f t="shared" si="1"/>
        <v>2.1620258817504151E-2</v>
      </c>
      <c r="E130" s="6">
        <v>2.1620258817504151E-2</v>
      </c>
    </row>
    <row r="131" spans="1:5" x14ac:dyDescent="0.35">
      <c r="A131" s="1">
        <v>45567</v>
      </c>
      <c r="B131" s="3">
        <v>2521</v>
      </c>
      <c r="C131" s="1">
        <v>45567</v>
      </c>
      <c r="D131">
        <f t="shared" ref="D131:D194" si="2">LN(B131/B130)</f>
        <v>1.7203864998832138E-2</v>
      </c>
      <c r="E131" s="6">
        <v>1.7203864998832138E-2</v>
      </c>
    </row>
    <row r="132" spans="1:5" x14ac:dyDescent="0.35">
      <c r="A132" s="1">
        <v>45568</v>
      </c>
      <c r="B132" s="3">
        <v>2564</v>
      </c>
      <c r="C132" s="1">
        <v>45568</v>
      </c>
      <c r="D132">
        <f t="shared" si="2"/>
        <v>1.6912890852640812E-2</v>
      </c>
      <c r="E132" s="6">
        <v>1.6912890852640812E-2</v>
      </c>
    </row>
    <row r="133" spans="1:5" x14ac:dyDescent="0.35">
      <c r="A133" s="1">
        <v>45569</v>
      </c>
      <c r="B133" s="3">
        <v>2577.5</v>
      </c>
      <c r="C133" s="1">
        <v>45569</v>
      </c>
      <c r="D133">
        <f t="shared" si="2"/>
        <v>5.2513978505543263E-3</v>
      </c>
      <c r="E133" s="6">
        <v>5.2513978505543263E-3</v>
      </c>
    </row>
    <row r="134" spans="1:5" x14ac:dyDescent="0.35">
      <c r="A134" s="1">
        <v>45572</v>
      </c>
      <c r="B134" s="3">
        <v>2638</v>
      </c>
      <c r="C134" s="1">
        <v>45572</v>
      </c>
      <c r="D134">
        <f t="shared" si="2"/>
        <v>2.320111738614496E-2</v>
      </c>
      <c r="E134" s="6">
        <v>2.320111738614496E-2</v>
      </c>
    </row>
    <row r="135" spans="1:5" x14ac:dyDescent="0.35">
      <c r="A135" s="1">
        <v>45573</v>
      </c>
      <c r="B135" s="3">
        <v>2576</v>
      </c>
      <c r="C135" s="1">
        <v>45573</v>
      </c>
      <c r="D135">
        <f t="shared" si="2"/>
        <v>-2.378324605301569E-2</v>
      </c>
      <c r="E135" s="6">
        <v>-2.378324605301569E-2</v>
      </c>
    </row>
    <row r="136" spans="1:5" x14ac:dyDescent="0.35">
      <c r="A136" s="1">
        <v>45574</v>
      </c>
      <c r="B136" s="3">
        <v>2586</v>
      </c>
      <c r="C136" s="1">
        <v>45574</v>
      </c>
      <c r="D136">
        <f t="shared" si="2"/>
        <v>3.8744721075584933E-3</v>
      </c>
      <c r="E136" s="6">
        <v>3.8744721075584933E-3</v>
      </c>
    </row>
    <row r="137" spans="1:5" x14ac:dyDescent="0.35">
      <c r="A137" s="1">
        <v>45575</v>
      </c>
      <c r="B137" s="3">
        <v>2593</v>
      </c>
      <c r="C137" s="1">
        <v>45575</v>
      </c>
      <c r="D137">
        <f t="shared" si="2"/>
        <v>2.7032262068615847E-3</v>
      </c>
      <c r="E137" s="6">
        <v>2.7032262068615847E-3</v>
      </c>
    </row>
    <row r="138" spans="1:5" x14ac:dyDescent="0.35">
      <c r="A138" s="1">
        <v>45576</v>
      </c>
      <c r="B138" s="3">
        <v>2592</v>
      </c>
      <c r="C138" s="1">
        <v>45576</v>
      </c>
      <c r="D138">
        <f t="shared" si="2"/>
        <v>-3.8572806649910354E-4</v>
      </c>
      <c r="E138" s="6">
        <v>-3.8572806649910354E-4</v>
      </c>
    </row>
    <row r="139" spans="1:5" x14ac:dyDescent="0.35">
      <c r="A139" s="1">
        <v>45579</v>
      </c>
      <c r="B139" s="3">
        <v>2589.5</v>
      </c>
      <c r="C139" s="1">
        <v>45579</v>
      </c>
      <c r="D139">
        <f t="shared" si="2"/>
        <v>-9.6497160821915073E-4</v>
      </c>
      <c r="E139" s="6">
        <v>-9.6497160821915073E-4</v>
      </c>
    </row>
    <row r="140" spans="1:5" x14ac:dyDescent="0.35">
      <c r="A140" s="1">
        <v>45580</v>
      </c>
      <c r="B140" s="3">
        <v>2502.5</v>
      </c>
      <c r="C140" s="1">
        <v>45580</v>
      </c>
      <c r="D140">
        <f t="shared" si="2"/>
        <v>-3.4174574674570482E-2</v>
      </c>
      <c r="E140" s="6">
        <v>-3.4174574674570482E-2</v>
      </c>
    </row>
    <row r="141" spans="1:5" x14ac:dyDescent="0.35">
      <c r="A141" s="1">
        <v>45581</v>
      </c>
      <c r="B141" s="3">
        <v>2532.5</v>
      </c>
      <c r="C141" s="1">
        <v>45581</v>
      </c>
      <c r="D141">
        <f t="shared" si="2"/>
        <v>1.1916724933462833E-2</v>
      </c>
      <c r="E141" s="6">
        <v>1.1916724933462833E-2</v>
      </c>
    </row>
    <row r="142" spans="1:5" x14ac:dyDescent="0.35">
      <c r="A142" s="1">
        <v>45582</v>
      </c>
      <c r="B142" s="3">
        <v>2554.5</v>
      </c>
      <c r="C142" s="1">
        <v>45582</v>
      </c>
      <c r="D142">
        <f t="shared" si="2"/>
        <v>8.6495526480141194E-3</v>
      </c>
      <c r="E142" s="6">
        <v>8.6495526480141194E-3</v>
      </c>
    </row>
    <row r="143" spans="1:5" x14ac:dyDescent="0.35">
      <c r="A143" s="1">
        <v>45583</v>
      </c>
      <c r="B143" s="3">
        <v>2536.5</v>
      </c>
      <c r="C143" s="1">
        <v>45583</v>
      </c>
      <c r="D143">
        <f t="shared" si="2"/>
        <v>-7.0713317641079507E-3</v>
      </c>
      <c r="E143" s="6">
        <v>-7.0713317641079507E-3</v>
      </c>
    </row>
    <row r="144" spans="1:5" x14ac:dyDescent="0.35">
      <c r="A144" s="1">
        <v>45586</v>
      </c>
      <c r="B144" s="3">
        <v>2551</v>
      </c>
      <c r="C144" s="1">
        <v>45586</v>
      </c>
      <c r="D144">
        <f t="shared" si="2"/>
        <v>5.7002611350666357E-3</v>
      </c>
      <c r="E144" s="6">
        <v>5.7002611350666357E-3</v>
      </c>
    </row>
    <row r="145" spans="1:5" x14ac:dyDescent="0.35">
      <c r="A145" s="1">
        <v>45587</v>
      </c>
      <c r="B145" s="3">
        <v>2564</v>
      </c>
      <c r="C145" s="1">
        <v>45587</v>
      </c>
      <c r="D145">
        <f t="shared" si="2"/>
        <v>5.0830998987491556E-3</v>
      </c>
      <c r="E145" s="6">
        <v>5.0830998987491556E-3</v>
      </c>
    </row>
    <row r="146" spans="1:5" x14ac:dyDescent="0.35">
      <c r="A146" s="1">
        <v>45588</v>
      </c>
      <c r="B146" s="3">
        <v>2539.5</v>
      </c>
      <c r="C146" s="1">
        <v>45588</v>
      </c>
      <c r="D146">
        <f t="shared" si="2"/>
        <v>-9.6013277992609714E-3</v>
      </c>
      <c r="E146" s="6">
        <v>-9.6013277992609714E-3</v>
      </c>
    </row>
    <row r="147" spans="1:5" x14ac:dyDescent="0.35">
      <c r="A147" s="1">
        <v>45589</v>
      </c>
      <c r="B147" s="3">
        <v>2542</v>
      </c>
      <c r="C147" s="1">
        <v>45589</v>
      </c>
      <c r="D147">
        <f t="shared" si="2"/>
        <v>9.8396150809958454E-4</v>
      </c>
      <c r="E147" s="6">
        <v>9.8396150809958454E-4</v>
      </c>
    </row>
    <row r="148" spans="1:5" x14ac:dyDescent="0.35">
      <c r="A148" s="1">
        <v>45590</v>
      </c>
      <c r="B148" s="3">
        <v>2550.5</v>
      </c>
      <c r="C148" s="1">
        <v>45590</v>
      </c>
      <c r="D148">
        <f t="shared" si="2"/>
        <v>3.3382456135819527E-3</v>
      </c>
      <c r="E148" s="6">
        <v>3.3382456135819527E-3</v>
      </c>
    </row>
    <row r="149" spans="1:5" x14ac:dyDescent="0.35">
      <c r="A149" s="1">
        <v>45593</v>
      </c>
      <c r="B149" s="3">
        <v>2516</v>
      </c>
      <c r="C149" s="1">
        <v>45593</v>
      </c>
      <c r="D149">
        <f t="shared" si="2"/>
        <v>-1.3619079542650151E-2</v>
      </c>
      <c r="E149" s="6">
        <v>-1.3619079542650151E-2</v>
      </c>
    </row>
    <row r="150" spans="1:5" x14ac:dyDescent="0.35">
      <c r="A150" s="1">
        <v>45594</v>
      </c>
      <c r="B150" s="3">
        <v>2482</v>
      </c>
      <c r="C150" s="1">
        <v>45594</v>
      </c>
      <c r="D150">
        <f t="shared" si="2"/>
        <v>-1.3605652055778598E-2</v>
      </c>
      <c r="E150" s="6">
        <v>-1.3605652055778598E-2</v>
      </c>
    </row>
    <row r="151" spans="1:5" x14ac:dyDescent="0.35">
      <c r="A151" s="1">
        <v>45595</v>
      </c>
      <c r="B151" s="3">
        <v>2490.5</v>
      </c>
      <c r="C151" s="1">
        <v>45595</v>
      </c>
      <c r="D151">
        <f t="shared" si="2"/>
        <v>3.4188067487854611E-3</v>
      </c>
      <c r="E151" s="6">
        <v>3.4188067487854611E-3</v>
      </c>
    </row>
    <row r="152" spans="1:5" x14ac:dyDescent="0.35">
      <c r="A152" s="1">
        <v>45596</v>
      </c>
      <c r="B152" s="3">
        <v>2578.5</v>
      </c>
      <c r="C152" s="1">
        <v>45596</v>
      </c>
      <c r="D152">
        <f t="shared" si="2"/>
        <v>3.4724340977675461E-2</v>
      </c>
      <c r="E152" s="6">
        <v>3.4724340977675461E-2</v>
      </c>
    </row>
    <row r="153" spans="1:5" x14ac:dyDescent="0.35">
      <c r="A153" s="1">
        <v>45597</v>
      </c>
      <c r="B153" s="3">
        <v>2579</v>
      </c>
      <c r="C153" s="1">
        <v>45597</v>
      </c>
      <c r="D153">
        <f t="shared" si="2"/>
        <v>1.9389239033106422E-4</v>
      </c>
      <c r="E153" s="6">
        <v>1.9389239033106422E-4</v>
      </c>
    </row>
    <row r="154" spans="1:5" x14ac:dyDescent="0.35">
      <c r="A154" s="1">
        <v>45600</v>
      </c>
      <c r="B154" s="3">
        <v>2594</v>
      </c>
      <c r="C154" s="1">
        <v>45600</v>
      </c>
      <c r="D154">
        <f t="shared" si="2"/>
        <v>5.7993589950444575E-3</v>
      </c>
      <c r="E154" s="6">
        <v>5.7993589950444575E-3</v>
      </c>
    </row>
    <row r="155" spans="1:5" x14ac:dyDescent="0.35">
      <c r="A155" s="1">
        <v>45601</v>
      </c>
      <c r="B155" s="3">
        <v>2608.5</v>
      </c>
      <c r="C155" s="1">
        <v>45601</v>
      </c>
      <c r="D155">
        <f t="shared" si="2"/>
        <v>5.574257586058241E-3</v>
      </c>
      <c r="E155" s="6">
        <v>5.574257586058241E-3</v>
      </c>
    </row>
    <row r="156" spans="1:5" x14ac:dyDescent="0.35">
      <c r="A156" s="1">
        <v>45602</v>
      </c>
      <c r="B156" s="3">
        <v>2592.5</v>
      </c>
      <c r="C156" s="1">
        <v>45602</v>
      </c>
      <c r="D156">
        <f t="shared" si="2"/>
        <v>-6.1526823587650251E-3</v>
      </c>
      <c r="E156" s="6">
        <v>-6.1526823587650251E-3</v>
      </c>
    </row>
    <row r="157" spans="1:5" x14ac:dyDescent="0.35">
      <c r="A157" s="1">
        <v>45603</v>
      </c>
      <c r="B157" s="3">
        <v>2599.5</v>
      </c>
      <c r="C157" s="1">
        <v>45603</v>
      </c>
      <c r="D157">
        <f t="shared" si="2"/>
        <v>2.6964577200880471E-3</v>
      </c>
      <c r="E157" s="6">
        <v>2.6964577200880471E-3</v>
      </c>
    </row>
    <row r="158" spans="1:5" x14ac:dyDescent="0.35">
      <c r="A158" s="1">
        <v>45604</v>
      </c>
      <c r="B158" s="3">
        <v>2564.5</v>
      </c>
      <c r="C158" s="1">
        <v>45604</v>
      </c>
      <c r="D158">
        <f t="shared" si="2"/>
        <v>-1.3555590994447362E-2</v>
      </c>
      <c r="E158" s="6">
        <v>-1.3555590994447362E-2</v>
      </c>
    </row>
    <row r="159" spans="1:5" x14ac:dyDescent="0.35">
      <c r="A159" s="1">
        <v>45607</v>
      </c>
      <c r="B159" s="3">
        <v>2550</v>
      </c>
      <c r="C159" s="1">
        <v>45607</v>
      </c>
      <c r="D159">
        <f t="shared" si="2"/>
        <v>-5.6701686768512683E-3</v>
      </c>
      <c r="E159" s="6">
        <v>-5.6701686768512683E-3</v>
      </c>
    </row>
    <row r="160" spans="1:5" x14ac:dyDescent="0.35">
      <c r="A160" s="1">
        <v>45608</v>
      </c>
      <c r="B160" s="3">
        <v>2518</v>
      </c>
      <c r="C160" s="1">
        <v>45608</v>
      </c>
      <c r="D160">
        <f t="shared" si="2"/>
        <v>-1.2628423548179377E-2</v>
      </c>
      <c r="E160" s="6">
        <v>-1.2628423548179377E-2</v>
      </c>
    </row>
    <row r="161" spans="1:5" x14ac:dyDescent="0.35">
      <c r="A161" s="1">
        <v>45609</v>
      </c>
      <c r="B161" s="3">
        <v>2525</v>
      </c>
      <c r="C161" s="1">
        <v>45609</v>
      </c>
      <c r="D161">
        <f t="shared" si="2"/>
        <v>2.7761271051677562E-3</v>
      </c>
      <c r="E161" s="6">
        <v>2.7761271051677562E-3</v>
      </c>
    </row>
    <row r="162" spans="1:5" x14ac:dyDescent="0.35">
      <c r="A162" s="1">
        <v>45610</v>
      </c>
      <c r="B162" s="3">
        <v>2531.5</v>
      </c>
      <c r="C162" s="1">
        <v>45610</v>
      </c>
      <c r="D162">
        <f t="shared" si="2"/>
        <v>2.5709497005036649E-3</v>
      </c>
      <c r="E162" s="6">
        <v>2.5709497005036649E-3</v>
      </c>
    </row>
    <row r="163" spans="1:5" x14ac:dyDescent="0.35">
      <c r="A163" s="1">
        <v>45611</v>
      </c>
      <c r="B163" s="3">
        <v>2561</v>
      </c>
      <c r="C163" s="1">
        <v>45611</v>
      </c>
      <c r="D163">
        <f t="shared" si="2"/>
        <v>1.158579478956148E-2</v>
      </c>
      <c r="E163" s="6">
        <v>1.158579478956148E-2</v>
      </c>
    </row>
    <row r="164" spans="1:5" x14ac:dyDescent="0.35">
      <c r="A164" s="1">
        <v>45614</v>
      </c>
      <c r="B164" s="3">
        <v>2589</v>
      </c>
      <c r="C164" s="1">
        <v>45614</v>
      </c>
      <c r="D164">
        <f t="shared" si="2"/>
        <v>1.0873893552012476E-2</v>
      </c>
      <c r="E164" s="6">
        <v>1.0873893552012476E-2</v>
      </c>
    </row>
    <row r="165" spans="1:5" x14ac:dyDescent="0.35">
      <c r="A165" s="1">
        <v>45615</v>
      </c>
      <c r="B165" s="3">
        <v>2572.5</v>
      </c>
      <c r="C165" s="1">
        <v>45615</v>
      </c>
      <c r="D165">
        <f t="shared" si="2"/>
        <v>-6.3935120433329159E-3</v>
      </c>
      <c r="E165" s="6">
        <v>-6.3935120433329159E-3</v>
      </c>
    </row>
    <row r="166" spans="1:5" x14ac:dyDescent="0.35">
      <c r="A166" s="1">
        <v>45616</v>
      </c>
      <c r="B166" s="3">
        <v>2551</v>
      </c>
      <c r="C166" s="1">
        <v>45616</v>
      </c>
      <c r="D166">
        <f t="shared" si="2"/>
        <v>-8.3927495663932931E-3</v>
      </c>
      <c r="E166" s="6">
        <v>-8.3927495663932931E-3</v>
      </c>
    </row>
    <row r="167" spans="1:5" x14ac:dyDescent="0.35">
      <c r="A167" s="1">
        <v>45617</v>
      </c>
      <c r="B167" s="3">
        <v>2597</v>
      </c>
      <c r="C167" s="1">
        <v>45617</v>
      </c>
      <c r="D167">
        <f t="shared" si="2"/>
        <v>1.7871493520937039E-2</v>
      </c>
      <c r="E167" s="6">
        <v>1.7871493520937039E-2</v>
      </c>
    </row>
    <row r="168" spans="1:5" x14ac:dyDescent="0.35">
      <c r="A168" s="1">
        <v>45618</v>
      </c>
      <c r="B168" s="3">
        <v>2603</v>
      </c>
      <c r="C168" s="1">
        <v>45618</v>
      </c>
      <c r="D168">
        <f t="shared" si="2"/>
        <v>2.307693331816971E-3</v>
      </c>
      <c r="E168" s="6">
        <v>2.307693331816971E-3</v>
      </c>
    </row>
    <row r="169" spans="1:5" x14ac:dyDescent="0.35">
      <c r="A169" s="1">
        <v>45621</v>
      </c>
      <c r="B169" s="3">
        <v>2574</v>
      </c>
      <c r="C169" s="1">
        <v>45621</v>
      </c>
      <c r="D169">
        <f t="shared" si="2"/>
        <v>-1.1203516838493348E-2</v>
      </c>
      <c r="E169" s="6">
        <v>-1.1203516838493348E-2</v>
      </c>
    </row>
    <row r="170" spans="1:5" x14ac:dyDescent="0.35">
      <c r="A170" s="1">
        <v>45622</v>
      </c>
      <c r="B170" s="3">
        <v>2554.5</v>
      </c>
      <c r="C170" s="1">
        <v>45622</v>
      </c>
      <c r="D170">
        <f t="shared" si="2"/>
        <v>-7.6045993852193036E-3</v>
      </c>
      <c r="E170" s="6">
        <v>-7.6045993852193036E-3</v>
      </c>
    </row>
    <row r="171" spans="1:5" x14ac:dyDescent="0.35">
      <c r="A171" s="1">
        <v>45623</v>
      </c>
      <c r="B171" s="3">
        <v>2538</v>
      </c>
      <c r="C171" s="1">
        <v>45623</v>
      </c>
      <c r="D171">
        <f t="shared" si="2"/>
        <v>-6.4801404965197287E-3</v>
      </c>
      <c r="E171" s="6">
        <v>-6.4801404965197287E-3</v>
      </c>
    </row>
    <row r="172" spans="1:5" x14ac:dyDescent="0.35">
      <c r="A172" s="1">
        <v>45624</v>
      </c>
      <c r="B172" s="3">
        <v>2531.5</v>
      </c>
      <c r="C172" s="1">
        <v>45624</v>
      </c>
      <c r="D172">
        <f t="shared" si="2"/>
        <v>-2.5643568643690835E-3</v>
      </c>
      <c r="E172" s="6">
        <v>-2.5643568643690835E-3</v>
      </c>
    </row>
    <row r="173" spans="1:5" x14ac:dyDescent="0.35">
      <c r="A173" s="1">
        <v>45625</v>
      </c>
      <c r="B173" s="3">
        <v>2531.5</v>
      </c>
      <c r="C173" s="1">
        <v>45625</v>
      </c>
      <c r="D173">
        <f t="shared" si="2"/>
        <v>0</v>
      </c>
      <c r="E173" s="6">
        <v>0</v>
      </c>
    </row>
    <row r="174" spans="1:5" x14ac:dyDescent="0.35">
      <c r="A174" s="1">
        <v>45628</v>
      </c>
      <c r="B174" s="3">
        <v>2514</v>
      </c>
      <c r="C174" s="1">
        <v>45628</v>
      </c>
      <c r="D174">
        <f t="shared" si="2"/>
        <v>-6.9369022597710927E-3</v>
      </c>
      <c r="E174" s="6">
        <v>-6.9369022597710927E-3</v>
      </c>
    </row>
    <row r="175" spans="1:5" x14ac:dyDescent="0.35">
      <c r="A175" s="1">
        <v>45629</v>
      </c>
      <c r="B175" s="3">
        <v>2556</v>
      </c>
      <c r="C175" s="1">
        <v>45629</v>
      </c>
      <c r="D175">
        <f t="shared" si="2"/>
        <v>1.6568426347232705E-2</v>
      </c>
      <c r="E175" s="6">
        <v>1.6568426347232705E-2</v>
      </c>
    </row>
    <row r="176" spans="1:5" x14ac:dyDescent="0.35">
      <c r="A176" s="1">
        <v>45630</v>
      </c>
      <c r="B176" s="3">
        <v>2530.5</v>
      </c>
      <c r="C176" s="1">
        <v>45630</v>
      </c>
      <c r="D176">
        <f t="shared" si="2"/>
        <v>-1.0026624843292746E-2</v>
      </c>
      <c r="E176" s="6">
        <v>-1.0026624843292746E-2</v>
      </c>
    </row>
    <row r="177" spans="1:5" x14ac:dyDescent="0.35">
      <c r="A177" s="1">
        <v>45631</v>
      </c>
      <c r="B177" s="3">
        <v>2494</v>
      </c>
      <c r="C177" s="1">
        <v>45631</v>
      </c>
      <c r="D177">
        <f t="shared" si="2"/>
        <v>-1.4529064414150871E-2</v>
      </c>
      <c r="E177" s="6">
        <v>-1.4529064414150871E-2</v>
      </c>
    </row>
    <row r="178" spans="1:5" x14ac:dyDescent="0.35">
      <c r="A178" s="1">
        <v>45632</v>
      </c>
      <c r="B178" s="3">
        <v>2478</v>
      </c>
      <c r="C178" s="1">
        <v>45632</v>
      </c>
      <c r="D178">
        <f t="shared" si="2"/>
        <v>-6.4360640508940034E-3</v>
      </c>
      <c r="E178" s="6">
        <v>-6.4360640508940034E-3</v>
      </c>
    </row>
    <row r="179" spans="1:5" x14ac:dyDescent="0.35">
      <c r="A179" s="1">
        <v>45635</v>
      </c>
      <c r="B179" s="3">
        <v>2536.5</v>
      </c>
      <c r="C179" s="1">
        <v>45635</v>
      </c>
      <c r="D179">
        <f t="shared" si="2"/>
        <v>2.3333394817656894E-2</v>
      </c>
      <c r="E179" s="6">
        <v>2.3333394817656894E-2</v>
      </c>
    </row>
    <row r="180" spans="1:5" x14ac:dyDescent="0.35">
      <c r="A180" s="1">
        <v>45636</v>
      </c>
      <c r="B180" s="3">
        <v>2522.5</v>
      </c>
      <c r="C180" s="1">
        <v>45636</v>
      </c>
      <c r="D180">
        <f t="shared" si="2"/>
        <v>-5.5347047789806548E-3</v>
      </c>
      <c r="E180" s="6">
        <v>-5.5347047789806548E-3</v>
      </c>
    </row>
    <row r="181" spans="1:5" x14ac:dyDescent="0.35">
      <c r="A181" s="1">
        <v>45637</v>
      </c>
      <c r="B181" s="3">
        <v>2492.5</v>
      </c>
      <c r="C181" s="1">
        <v>45637</v>
      </c>
      <c r="D181">
        <f t="shared" si="2"/>
        <v>-1.1964250391770653E-2</v>
      </c>
      <c r="E181" s="6">
        <v>-1.1964250391770653E-2</v>
      </c>
    </row>
    <row r="182" spans="1:5" x14ac:dyDescent="0.35">
      <c r="A182" s="1">
        <v>45638</v>
      </c>
      <c r="B182" s="3">
        <v>2505</v>
      </c>
      <c r="C182" s="1">
        <v>45638</v>
      </c>
      <c r="D182">
        <f t="shared" si="2"/>
        <v>5.0025116829718521E-3</v>
      </c>
      <c r="E182" s="6">
        <v>5.0025116829718521E-3</v>
      </c>
    </row>
    <row r="183" spans="1:5" x14ac:dyDescent="0.35">
      <c r="A183" s="1">
        <v>45639</v>
      </c>
      <c r="B183" s="3">
        <v>2498.5</v>
      </c>
      <c r="C183" s="1">
        <v>45639</v>
      </c>
      <c r="D183">
        <f t="shared" si="2"/>
        <v>-2.598182734705429E-3</v>
      </c>
      <c r="E183" s="6">
        <v>-2.598182734705429E-3</v>
      </c>
    </row>
    <row r="184" spans="1:5" x14ac:dyDescent="0.35">
      <c r="A184" s="1">
        <v>45642</v>
      </c>
      <c r="B184" s="3">
        <v>2458.5</v>
      </c>
      <c r="C184" s="1">
        <v>45642</v>
      </c>
      <c r="D184">
        <f t="shared" si="2"/>
        <v>-1.6139143932265673E-2</v>
      </c>
      <c r="E184" s="6">
        <v>-1.6139143932265673E-2</v>
      </c>
    </row>
    <row r="185" spans="1:5" x14ac:dyDescent="0.35">
      <c r="A185" s="1">
        <v>45643</v>
      </c>
      <c r="B185" s="3">
        <v>2413.5</v>
      </c>
      <c r="C185" s="1">
        <v>45643</v>
      </c>
      <c r="D185">
        <f t="shared" si="2"/>
        <v>-1.847343175144648E-2</v>
      </c>
      <c r="E185" s="6">
        <v>-1.847343175144648E-2</v>
      </c>
    </row>
    <row r="186" spans="1:5" x14ac:dyDescent="0.35">
      <c r="A186" s="1">
        <v>45644</v>
      </c>
      <c r="B186" s="3">
        <v>2419</v>
      </c>
      <c r="C186" s="1">
        <v>45644</v>
      </c>
      <c r="D186">
        <f t="shared" si="2"/>
        <v>2.2762555094796061E-3</v>
      </c>
      <c r="E186" s="6">
        <v>2.2762555094796061E-3</v>
      </c>
    </row>
    <row r="187" spans="1:5" x14ac:dyDescent="0.35">
      <c r="A187" s="1">
        <v>45645</v>
      </c>
      <c r="B187" s="3">
        <v>2405.5</v>
      </c>
      <c r="C187" s="1">
        <v>45645</v>
      </c>
      <c r="D187">
        <f t="shared" si="2"/>
        <v>-5.5964494705189093E-3</v>
      </c>
      <c r="E187" s="6">
        <v>-5.5964494705189093E-3</v>
      </c>
    </row>
    <row r="188" spans="1:5" x14ac:dyDescent="0.35">
      <c r="A188" s="1">
        <v>45646</v>
      </c>
      <c r="B188" s="3">
        <v>2394.5</v>
      </c>
      <c r="C188" s="1">
        <v>45646</v>
      </c>
      <c r="D188">
        <f t="shared" si="2"/>
        <v>-4.5833413568443409E-3</v>
      </c>
      <c r="E188" s="6">
        <v>-4.5833413568443409E-3</v>
      </c>
    </row>
    <row r="189" spans="1:5" x14ac:dyDescent="0.35">
      <c r="A189" s="1">
        <v>45649</v>
      </c>
      <c r="B189" s="3">
        <v>2409</v>
      </c>
      <c r="C189" s="1">
        <v>45649</v>
      </c>
      <c r="D189">
        <f t="shared" si="2"/>
        <v>6.037282832207275E-3</v>
      </c>
      <c r="E189" s="6">
        <v>6.037282832207275E-3</v>
      </c>
    </row>
    <row r="190" spans="1:5" x14ac:dyDescent="0.35">
      <c r="A190" s="1">
        <v>45650</v>
      </c>
      <c r="B190" s="3">
        <v>2429</v>
      </c>
      <c r="C190" s="1">
        <v>45650</v>
      </c>
      <c r="D190">
        <f t="shared" si="2"/>
        <v>8.2679263873010923E-3</v>
      </c>
      <c r="E190" s="6">
        <v>8.2679263873010923E-3</v>
      </c>
    </row>
    <row r="191" spans="1:5" x14ac:dyDescent="0.35">
      <c r="A191" s="1">
        <v>45653</v>
      </c>
      <c r="B191" s="3">
        <v>2440.5</v>
      </c>
      <c r="C191" s="1">
        <v>45653</v>
      </c>
      <c r="D191">
        <f t="shared" si="2"/>
        <v>4.723286325029624E-3</v>
      </c>
      <c r="E191" s="6">
        <v>4.723286325029624E-3</v>
      </c>
    </row>
    <row r="192" spans="1:5" x14ac:dyDescent="0.35">
      <c r="A192" s="1">
        <v>45656</v>
      </c>
      <c r="B192" s="3">
        <v>2442</v>
      </c>
      <c r="C192" s="1">
        <v>45656</v>
      </c>
      <c r="D192">
        <f t="shared" si="2"/>
        <v>6.1443934344780529E-4</v>
      </c>
      <c r="E192" s="6">
        <v>6.1443934344780529E-4</v>
      </c>
    </row>
    <row r="193" spans="1:5" x14ac:dyDescent="0.35">
      <c r="A193" s="1">
        <v>45657</v>
      </c>
      <c r="B193" s="3">
        <v>2476</v>
      </c>
      <c r="C193" s="1">
        <v>45657</v>
      </c>
      <c r="D193">
        <f t="shared" si="2"/>
        <v>1.382697913383679E-2</v>
      </c>
      <c r="E193" s="6">
        <v>1.382697913383679E-2</v>
      </c>
    </row>
    <row r="194" spans="1:5" x14ac:dyDescent="0.35">
      <c r="A194" s="1">
        <v>45659</v>
      </c>
      <c r="B194" s="3">
        <v>2527</v>
      </c>
      <c r="C194" s="1">
        <v>45659</v>
      </c>
      <c r="D194">
        <f t="shared" si="2"/>
        <v>2.0388473583707541E-2</v>
      </c>
      <c r="E194" s="6">
        <v>2.0388473583707541E-2</v>
      </c>
    </row>
    <row r="195" spans="1:5" x14ac:dyDescent="0.35">
      <c r="A195" s="1">
        <v>45660</v>
      </c>
      <c r="B195" s="3">
        <v>2566.5</v>
      </c>
      <c r="C195" s="1">
        <v>45660</v>
      </c>
      <c r="D195">
        <f t="shared" ref="D195:D255" si="3">LN(B195/B194)</f>
        <v>1.5510274612163534E-2</v>
      </c>
      <c r="E195" s="6">
        <v>1.5510274612163534E-2</v>
      </c>
    </row>
    <row r="196" spans="1:5" x14ac:dyDescent="0.35">
      <c r="A196" s="1">
        <v>45663</v>
      </c>
      <c r="B196" s="3">
        <v>2577.5</v>
      </c>
      <c r="C196" s="1">
        <v>45663</v>
      </c>
      <c r="D196">
        <f t="shared" si="3"/>
        <v>4.2768338907571146E-3</v>
      </c>
      <c r="E196" s="6">
        <v>4.2768338907571146E-3</v>
      </c>
    </row>
    <row r="197" spans="1:5" x14ac:dyDescent="0.35">
      <c r="A197" s="1">
        <v>45664</v>
      </c>
      <c r="B197" s="3">
        <v>2617</v>
      </c>
      <c r="C197" s="1">
        <v>45664</v>
      </c>
      <c r="D197">
        <f t="shared" si="3"/>
        <v>1.5208686639030881E-2</v>
      </c>
      <c r="E197" s="6">
        <v>1.5208686639030881E-2</v>
      </c>
    </row>
    <row r="198" spans="1:5" x14ac:dyDescent="0.35">
      <c r="A198" s="1">
        <v>45665</v>
      </c>
      <c r="B198" s="3">
        <v>2579.5</v>
      </c>
      <c r="C198" s="1">
        <v>45665</v>
      </c>
      <c r="D198">
        <f t="shared" si="3"/>
        <v>-1.4433041845441264E-2</v>
      </c>
      <c r="E198" s="6">
        <v>-1.4433041845441264E-2</v>
      </c>
    </row>
    <row r="199" spans="1:5" x14ac:dyDescent="0.35">
      <c r="A199" s="1">
        <v>45666</v>
      </c>
      <c r="B199" s="3">
        <v>2613.5</v>
      </c>
      <c r="C199" s="1">
        <v>45666</v>
      </c>
      <c r="D199">
        <f t="shared" si="3"/>
        <v>1.3094737468271842E-2</v>
      </c>
      <c r="E199" s="6">
        <v>1.3094737468271842E-2</v>
      </c>
    </row>
    <row r="200" spans="1:5" x14ac:dyDescent="0.35">
      <c r="A200" s="1">
        <v>45667</v>
      </c>
      <c r="B200" s="3">
        <v>2625</v>
      </c>
      <c r="C200" s="1">
        <v>45667</v>
      </c>
      <c r="D200">
        <f t="shared" si="3"/>
        <v>4.390576872747692E-3</v>
      </c>
      <c r="E200" s="6">
        <v>4.390576872747692E-3</v>
      </c>
    </row>
    <row r="201" spans="1:5" x14ac:dyDescent="0.35">
      <c r="A201" s="1">
        <v>45670</v>
      </c>
      <c r="B201" s="3">
        <v>2663</v>
      </c>
      <c r="C201" s="1">
        <v>45670</v>
      </c>
      <c r="D201">
        <f t="shared" si="3"/>
        <v>1.4372410788208164E-2</v>
      </c>
      <c r="E201" s="6">
        <v>1.4372410788208164E-2</v>
      </c>
    </row>
    <row r="202" spans="1:5" x14ac:dyDescent="0.35">
      <c r="A202" s="1">
        <v>45671</v>
      </c>
      <c r="B202" s="3">
        <v>2673</v>
      </c>
      <c r="C202" s="1">
        <v>45671</v>
      </c>
      <c r="D202">
        <f t="shared" si="3"/>
        <v>3.7481303249868566E-3</v>
      </c>
      <c r="E202" s="6">
        <v>3.7481303249868566E-3</v>
      </c>
    </row>
    <row r="203" spans="1:5" x14ac:dyDescent="0.35">
      <c r="A203" s="1">
        <v>45672</v>
      </c>
      <c r="B203" s="3">
        <v>2681.5</v>
      </c>
      <c r="C203" s="1">
        <v>45672</v>
      </c>
      <c r="D203">
        <f t="shared" si="3"/>
        <v>3.1749022840609235E-3</v>
      </c>
      <c r="E203" s="6">
        <v>3.1749022840609235E-3</v>
      </c>
    </row>
    <row r="204" spans="1:5" x14ac:dyDescent="0.35">
      <c r="A204" s="1">
        <v>45673</v>
      </c>
      <c r="B204" s="3">
        <v>2689</v>
      </c>
      <c r="C204" s="1">
        <v>45673</v>
      </c>
      <c r="D204">
        <f t="shared" si="3"/>
        <v>2.7930378458848755E-3</v>
      </c>
      <c r="E204" s="6">
        <v>2.7930378458848755E-3</v>
      </c>
    </row>
    <row r="205" spans="1:5" x14ac:dyDescent="0.35">
      <c r="A205" s="1">
        <v>45674</v>
      </c>
      <c r="B205" s="3">
        <v>2720.5</v>
      </c>
      <c r="C205" s="1">
        <v>45674</v>
      </c>
      <c r="D205">
        <f t="shared" si="3"/>
        <v>1.1646309657115257E-2</v>
      </c>
      <c r="E205" s="6">
        <v>1.1646309657115257E-2</v>
      </c>
    </row>
    <row r="206" spans="1:5" x14ac:dyDescent="0.35">
      <c r="A206" s="1">
        <v>45677</v>
      </c>
      <c r="B206" s="3">
        <v>2722.5</v>
      </c>
      <c r="C206" s="1">
        <v>45677</v>
      </c>
      <c r="D206">
        <f t="shared" si="3"/>
        <v>7.348888811355204E-4</v>
      </c>
      <c r="E206" s="6">
        <v>7.348888811355204E-4</v>
      </c>
    </row>
    <row r="207" spans="1:5" x14ac:dyDescent="0.35">
      <c r="A207" s="1">
        <v>45678</v>
      </c>
      <c r="B207" s="3">
        <v>2695.5</v>
      </c>
      <c r="C207" s="1">
        <v>45678</v>
      </c>
      <c r="D207">
        <f t="shared" si="3"/>
        <v>-9.9668599153921473E-3</v>
      </c>
      <c r="E207" s="6">
        <v>-9.9668599153921473E-3</v>
      </c>
    </row>
    <row r="208" spans="1:5" x14ac:dyDescent="0.35">
      <c r="A208" s="1">
        <v>45679</v>
      </c>
      <c r="B208" s="3">
        <v>2696</v>
      </c>
      <c r="C208" s="1">
        <v>45679</v>
      </c>
      <c r="D208">
        <f t="shared" si="3"/>
        <v>1.8547714047432851E-4</v>
      </c>
      <c r="E208" s="6">
        <v>1.8547714047432851E-4</v>
      </c>
    </row>
    <row r="209" spans="1:5" x14ac:dyDescent="0.35">
      <c r="A209" s="1">
        <v>45680</v>
      </c>
      <c r="B209" s="3">
        <v>2683</v>
      </c>
      <c r="C209" s="1">
        <v>45680</v>
      </c>
      <c r="D209">
        <f t="shared" si="3"/>
        <v>-4.8336216065735281E-3</v>
      </c>
      <c r="E209" s="6">
        <v>-4.8336216065735281E-3</v>
      </c>
    </row>
    <row r="210" spans="1:5" x14ac:dyDescent="0.35">
      <c r="A210" s="1">
        <v>45681</v>
      </c>
      <c r="B210" s="3">
        <v>2620</v>
      </c>
      <c r="C210" s="1">
        <v>45681</v>
      </c>
      <c r="D210">
        <f t="shared" si="3"/>
        <v>-2.3761253670481625E-2</v>
      </c>
      <c r="E210" s="6">
        <v>-2.3761253670481625E-2</v>
      </c>
    </row>
    <row r="211" spans="1:5" x14ac:dyDescent="0.35">
      <c r="A211" s="1">
        <v>45684</v>
      </c>
      <c r="B211" s="3">
        <v>2583.5</v>
      </c>
      <c r="C211" s="1">
        <v>45684</v>
      </c>
      <c r="D211">
        <f t="shared" si="3"/>
        <v>-1.4029249027903201E-2</v>
      </c>
      <c r="E211" s="6">
        <v>-1.4029249027903201E-2</v>
      </c>
    </row>
    <row r="212" spans="1:5" x14ac:dyDescent="0.35">
      <c r="A212" s="1">
        <v>45685</v>
      </c>
      <c r="B212" s="3">
        <v>2581</v>
      </c>
      <c r="C212" s="1">
        <v>45685</v>
      </c>
      <c r="D212">
        <f t="shared" si="3"/>
        <v>-9.6814800862546672E-4</v>
      </c>
      <c r="E212" s="6">
        <v>-9.6814800862546672E-4</v>
      </c>
    </row>
    <row r="213" spans="1:5" x14ac:dyDescent="0.35">
      <c r="A213" s="1">
        <v>45686</v>
      </c>
      <c r="B213" s="3">
        <v>2595</v>
      </c>
      <c r="C213" s="1">
        <v>45686</v>
      </c>
      <c r="D213">
        <f t="shared" si="3"/>
        <v>5.4095958813750542E-3</v>
      </c>
      <c r="E213" s="6">
        <v>5.4095958813750542E-3</v>
      </c>
    </row>
    <row r="214" spans="1:5" x14ac:dyDescent="0.35">
      <c r="A214" s="1">
        <v>45687</v>
      </c>
      <c r="B214" s="3">
        <v>2663</v>
      </c>
      <c r="C214" s="1">
        <v>45687</v>
      </c>
      <c r="D214">
        <f t="shared" si="3"/>
        <v>2.5866790213943277E-2</v>
      </c>
      <c r="E214" s="6">
        <v>2.5866790213943277E-2</v>
      </c>
    </row>
    <row r="215" spans="1:5" x14ac:dyDescent="0.35">
      <c r="A215" s="1">
        <v>45688</v>
      </c>
      <c r="B215" s="3">
        <v>2678.5</v>
      </c>
      <c r="C215" s="1">
        <v>45688</v>
      </c>
      <c r="D215">
        <f t="shared" si="3"/>
        <v>5.8036295070827077E-3</v>
      </c>
      <c r="E215" s="6">
        <v>5.8036295070827077E-3</v>
      </c>
    </row>
    <row r="216" spans="1:5" x14ac:dyDescent="0.35">
      <c r="A216" s="1">
        <v>45691</v>
      </c>
      <c r="B216" s="3">
        <v>2627</v>
      </c>
      <c r="C216" s="1">
        <v>45691</v>
      </c>
      <c r="D216">
        <f t="shared" si="3"/>
        <v>-1.9414425635475189E-2</v>
      </c>
      <c r="E216" s="6">
        <v>-1.9414425635475189E-2</v>
      </c>
    </row>
    <row r="217" spans="1:5" x14ac:dyDescent="0.35">
      <c r="A217" s="1">
        <v>45692</v>
      </c>
      <c r="B217" s="3">
        <v>2652</v>
      </c>
      <c r="C217" s="1">
        <v>45692</v>
      </c>
      <c r="D217">
        <f t="shared" si="3"/>
        <v>9.4715616202131776E-3</v>
      </c>
      <c r="E217" s="6">
        <v>9.4715616202131776E-3</v>
      </c>
    </row>
    <row r="218" spans="1:5" x14ac:dyDescent="0.35">
      <c r="A218" s="1">
        <v>45693</v>
      </c>
      <c r="B218" s="3">
        <v>2645</v>
      </c>
      <c r="C218" s="1">
        <v>45693</v>
      </c>
      <c r="D218">
        <f t="shared" si="3"/>
        <v>-2.6430070133533611E-3</v>
      </c>
      <c r="E218" s="6">
        <v>-2.6430070133533611E-3</v>
      </c>
    </row>
    <row r="219" spans="1:5" x14ac:dyDescent="0.35">
      <c r="A219" s="1">
        <v>45694</v>
      </c>
      <c r="B219" s="3">
        <v>2646.5</v>
      </c>
      <c r="C219" s="1">
        <v>45694</v>
      </c>
      <c r="D219">
        <f t="shared" si="3"/>
        <v>5.66947005642427E-4</v>
      </c>
      <c r="E219" s="6">
        <v>5.66947005642427E-4</v>
      </c>
    </row>
    <row r="220" spans="1:5" x14ac:dyDescent="0.35">
      <c r="A220" s="1">
        <v>45695</v>
      </c>
      <c r="B220" s="3">
        <v>2645</v>
      </c>
      <c r="C220" s="1">
        <v>45695</v>
      </c>
      <c r="D220">
        <f t="shared" si="3"/>
        <v>-5.669470056425377E-4</v>
      </c>
      <c r="E220" s="6">
        <v>-5.669470056425377E-4</v>
      </c>
    </row>
    <row r="221" spans="1:5" x14ac:dyDescent="0.35">
      <c r="A221" s="1">
        <v>45698</v>
      </c>
      <c r="B221" s="3">
        <v>2639.5</v>
      </c>
      <c r="C221" s="1">
        <v>45698</v>
      </c>
      <c r="D221">
        <f t="shared" si="3"/>
        <v>-2.081560028728831E-3</v>
      </c>
      <c r="E221" s="6">
        <v>-2.081560028728831E-3</v>
      </c>
    </row>
    <row r="222" spans="1:5" x14ac:dyDescent="0.35">
      <c r="A222" s="1">
        <v>45699</v>
      </c>
      <c r="B222" s="3">
        <v>2699.5</v>
      </c>
      <c r="C222" s="1">
        <v>45699</v>
      </c>
      <c r="D222">
        <f t="shared" si="3"/>
        <v>2.2477065394670755E-2</v>
      </c>
      <c r="E222" s="6">
        <v>2.2477065394670755E-2</v>
      </c>
    </row>
    <row r="223" spans="1:5" x14ac:dyDescent="0.35">
      <c r="A223" s="1">
        <v>45700</v>
      </c>
      <c r="B223" s="3">
        <v>2701.5</v>
      </c>
      <c r="C223" s="1">
        <v>45700</v>
      </c>
      <c r="D223">
        <f t="shared" si="3"/>
        <v>7.4060362577872728E-4</v>
      </c>
      <c r="E223" s="6">
        <v>7.4060362577872728E-4</v>
      </c>
    </row>
    <row r="224" spans="1:5" x14ac:dyDescent="0.35">
      <c r="A224" s="1">
        <v>45701</v>
      </c>
      <c r="B224" s="3">
        <v>2651.5</v>
      </c>
      <c r="C224" s="1">
        <v>45701</v>
      </c>
      <c r="D224">
        <f t="shared" si="3"/>
        <v>-1.8681656706935761E-2</v>
      </c>
      <c r="E224" s="6">
        <v>-1.8681656706935761E-2</v>
      </c>
    </row>
    <row r="225" spans="1:5" x14ac:dyDescent="0.35">
      <c r="A225" s="1">
        <v>45702</v>
      </c>
      <c r="B225" s="3">
        <v>2674</v>
      </c>
      <c r="C225" s="1">
        <v>45702</v>
      </c>
      <c r="D225">
        <f t="shared" si="3"/>
        <v>8.4499610847037897E-3</v>
      </c>
      <c r="E225" s="6">
        <v>8.4499610847037897E-3</v>
      </c>
    </row>
    <row r="226" spans="1:5" x14ac:dyDescent="0.35">
      <c r="A226" s="1">
        <v>45705</v>
      </c>
      <c r="B226" s="3">
        <v>2687</v>
      </c>
      <c r="C226" s="1">
        <v>45705</v>
      </c>
      <c r="D226">
        <f t="shared" si="3"/>
        <v>4.8498509536026441E-3</v>
      </c>
      <c r="E226" s="6">
        <v>4.8498509536026441E-3</v>
      </c>
    </row>
    <row r="227" spans="1:5" x14ac:dyDescent="0.35">
      <c r="A227" s="1">
        <v>45706</v>
      </c>
      <c r="B227" s="3">
        <v>2680</v>
      </c>
      <c r="C227" s="1">
        <v>45706</v>
      </c>
      <c r="D227">
        <f t="shared" si="3"/>
        <v>-2.6085351105889078E-3</v>
      </c>
      <c r="E227" s="6">
        <v>-2.6085351105889078E-3</v>
      </c>
    </row>
    <row r="228" spans="1:5" x14ac:dyDescent="0.35">
      <c r="A228" s="1">
        <v>45707</v>
      </c>
      <c r="B228" s="3">
        <v>2686</v>
      </c>
      <c r="C228" s="1">
        <v>45707</v>
      </c>
      <c r="D228">
        <f t="shared" si="3"/>
        <v>2.2363035782805166E-3</v>
      </c>
      <c r="E228" s="6">
        <v>2.2363035782805166E-3</v>
      </c>
    </row>
    <row r="229" spans="1:5" x14ac:dyDescent="0.35">
      <c r="A229" s="1">
        <v>45708</v>
      </c>
      <c r="B229" s="3">
        <v>2684</v>
      </c>
      <c r="C229" s="1">
        <v>45708</v>
      </c>
      <c r="D229">
        <f t="shared" si="3"/>
        <v>-7.4487899161048928E-4</v>
      </c>
      <c r="E229" s="6">
        <v>-7.4487899161048928E-4</v>
      </c>
    </row>
    <row r="230" spans="1:5" x14ac:dyDescent="0.35">
      <c r="A230" s="1">
        <v>45709</v>
      </c>
      <c r="B230" s="3">
        <v>2637.5</v>
      </c>
      <c r="C230" s="1">
        <v>45709</v>
      </c>
      <c r="D230">
        <f t="shared" si="3"/>
        <v>-1.7476720307250462E-2</v>
      </c>
      <c r="E230" s="6">
        <v>-1.7476720307250462E-2</v>
      </c>
    </row>
    <row r="231" spans="1:5" x14ac:dyDescent="0.35">
      <c r="A231" s="1">
        <v>45712</v>
      </c>
      <c r="B231" s="3">
        <v>2633.5</v>
      </c>
      <c r="C231" s="1">
        <v>45712</v>
      </c>
      <c r="D231">
        <f t="shared" si="3"/>
        <v>-1.5177388608778992E-3</v>
      </c>
      <c r="E231" s="6">
        <v>-1.5177388608778992E-3</v>
      </c>
    </row>
    <row r="232" spans="1:5" x14ac:dyDescent="0.35">
      <c r="A232" s="1">
        <v>45713</v>
      </c>
      <c r="B232" s="3">
        <v>2629.5</v>
      </c>
      <c r="C232" s="1">
        <v>45713</v>
      </c>
      <c r="D232">
        <f t="shared" si="3"/>
        <v>-1.5200458940451964E-3</v>
      </c>
      <c r="E232" s="6">
        <v>-1.5200458940451964E-3</v>
      </c>
    </row>
    <row r="233" spans="1:5" x14ac:dyDescent="0.35">
      <c r="A233" s="1">
        <v>45714</v>
      </c>
      <c r="B233" s="3">
        <v>2647</v>
      </c>
      <c r="C233" s="1">
        <v>45714</v>
      </c>
      <c r="D233">
        <f t="shared" si="3"/>
        <v>6.6332091977024396E-3</v>
      </c>
      <c r="E233" s="6">
        <v>6.6332091977024396E-3</v>
      </c>
    </row>
    <row r="234" spans="1:5" x14ac:dyDescent="0.35">
      <c r="A234" s="1">
        <v>45715</v>
      </c>
      <c r="B234" s="3">
        <v>2652</v>
      </c>
      <c r="C234" s="1">
        <v>45715</v>
      </c>
      <c r="D234">
        <f t="shared" si="3"/>
        <v>1.8871490786519442E-3</v>
      </c>
      <c r="E234" s="6">
        <v>1.8871490786519442E-3</v>
      </c>
    </row>
    <row r="235" spans="1:5" x14ac:dyDescent="0.35">
      <c r="A235" s="1">
        <v>45716</v>
      </c>
      <c r="B235" s="3">
        <v>2636</v>
      </c>
      <c r="C235" s="1">
        <v>45716</v>
      </c>
      <c r="D235">
        <f t="shared" si="3"/>
        <v>-6.0514556833552672E-3</v>
      </c>
      <c r="E235" s="6">
        <v>-6.0514556833552672E-3</v>
      </c>
    </row>
    <row r="236" spans="1:5" x14ac:dyDescent="0.35">
      <c r="A236" s="1">
        <v>45719</v>
      </c>
      <c r="B236" s="3">
        <v>2656.5</v>
      </c>
      <c r="C236" s="1">
        <v>45719</v>
      </c>
      <c r="D236">
        <f t="shared" si="3"/>
        <v>7.746850268600048E-3</v>
      </c>
      <c r="E236" s="6">
        <v>7.746850268600048E-3</v>
      </c>
    </row>
    <row r="237" spans="1:5" x14ac:dyDescent="0.35">
      <c r="A237" s="1">
        <v>45720</v>
      </c>
      <c r="B237" s="3">
        <v>2568</v>
      </c>
      <c r="C237" s="1">
        <v>45720</v>
      </c>
      <c r="D237">
        <f t="shared" si="3"/>
        <v>-3.3882081081146112E-2</v>
      </c>
      <c r="E237" s="6">
        <v>-3.3882081081146112E-2</v>
      </c>
    </row>
    <row r="238" spans="1:5" x14ac:dyDescent="0.35">
      <c r="A238" s="1">
        <v>45721</v>
      </c>
      <c r="B238" s="3">
        <v>2528.5</v>
      </c>
      <c r="C238" s="1">
        <v>45721</v>
      </c>
      <c r="D238">
        <f t="shared" si="3"/>
        <v>-1.5501144289814082E-2</v>
      </c>
      <c r="E238" s="6">
        <v>-1.5501144289814082E-2</v>
      </c>
    </row>
    <row r="239" spans="1:5" x14ac:dyDescent="0.35">
      <c r="A239" s="1">
        <v>45722</v>
      </c>
      <c r="B239" s="3">
        <v>2533</v>
      </c>
      <c r="C239" s="1">
        <v>45722</v>
      </c>
      <c r="D239">
        <f t="shared" si="3"/>
        <v>1.7781294816374938E-3</v>
      </c>
      <c r="E239" s="6">
        <v>1.7781294816374938E-3</v>
      </c>
    </row>
    <row r="240" spans="1:5" x14ac:dyDescent="0.35">
      <c r="A240" s="1">
        <v>45723</v>
      </c>
      <c r="B240" s="3">
        <v>2554.5</v>
      </c>
      <c r="C240" s="1">
        <v>45723</v>
      </c>
      <c r="D240">
        <f t="shared" si="3"/>
        <v>8.4521387691773604E-3</v>
      </c>
      <c r="E240" s="6">
        <v>8.4521387691773604E-3</v>
      </c>
    </row>
    <row r="241" spans="1:5" x14ac:dyDescent="0.35">
      <c r="A241" s="1">
        <v>45726</v>
      </c>
      <c r="B241" s="3">
        <v>2573</v>
      </c>
      <c r="C241" s="1">
        <v>45726</v>
      </c>
      <c r="D241">
        <f t="shared" si="3"/>
        <v>7.216023510891601E-3</v>
      </c>
      <c r="E241" s="6">
        <v>7.216023510891601E-3</v>
      </c>
    </row>
    <row r="242" spans="1:5" x14ac:dyDescent="0.35">
      <c r="A242" s="1">
        <v>45727</v>
      </c>
      <c r="B242" s="3">
        <v>2553</v>
      </c>
      <c r="C242" s="1">
        <v>45727</v>
      </c>
      <c r="D242">
        <f t="shared" si="3"/>
        <v>-7.8033950402602997E-3</v>
      </c>
      <c r="E242" s="6">
        <v>-7.8033950402602997E-3</v>
      </c>
    </row>
    <row r="243" spans="1:5" x14ac:dyDescent="0.35">
      <c r="A243" s="1">
        <v>45728</v>
      </c>
      <c r="B243" s="3">
        <v>2568.5</v>
      </c>
      <c r="C243" s="1">
        <v>45728</v>
      </c>
      <c r="D243">
        <f t="shared" si="3"/>
        <v>6.0529326658386867E-3</v>
      </c>
      <c r="E243" s="6">
        <v>6.0529326658386867E-3</v>
      </c>
    </row>
    <row r="244" spans="1:5" x14ac:dyDescent="0.35">
      <c r="A244" s="1">
        <v>45729</v>
      </c>
      <c r="B244" s="3">
        <v>2603</v>
      </c>
      <c r="C244" s="1">
        <v>45729</v>
      </c>
      <c r="D244">
        <f t="shared" si="3"/>
        <v>1.334255508724287E-2</v>
      </c>
      <c r="E244" s="6">
        <v>1.334255508724287E-2</v>
      </c>
    </row>
    <row r="245" spans="1:5" x14ac:dyDescent="0.35">
      <c r="A245" s="1">
        <v>45730</v>
      </c>
      <c r="B245" s="3">
        <v>2633.5</v>
      </c>
      <c r="C245" s="1">
        <v>45730</v>
      </c>
      <c r="D245">
        <f t="shared" si="3"/>
        <v>1.1649133928878752E-2</v>
      </c>
      <c r="E245" s="6">
        <v>1.1649133928878752E-2</v>
      </c>
    </row>
    <row r="246" spans="1:5" x14ac:dyDescent="0.35">
      <c r="A246" s="1">
        <v>45733</v>
      </c>
      <c r="B246" s="3">
        <v>2676</v>
      </c>
      <c r="C246" s="1">
        <v>45733</v>
      </c>
      <c r="D246">
        <f t="shared" si="3"/>
        <v>1.6009382324675053E-2</v>
      </c>
      <c r="E246" s="6">
        <v>1.6009382324675053E-2</v>
      </c>
    </row>
    <row r="247" spans="1:5" x14ac:dyDescent="0.35">
      <c r="A247" s="1">
        <v>45734</v>
      </c>
      <c r="B247" s="3">
        <v>2696</v>
      </c>
      <c r="C247" s="1">
        <v>45734</v>
      </c>
      <c r="D247">
        <f t="shared" si="3"/>
        <v>7.4460507840785322E-3</v>
      </c>
      <c r="E247" s="6">
        <v>7.4460507840785322E-3</v>
      </c>
    </row>
    <row r="248" spans="1:5" x14ac:dyDescent="0.35">
      <c r="A248" s="1">
        <v>45735</v>
      </c>
      <c r="B248" s="3">
        <v>2741</v>
      </c>
      <c r="C248" s="1">
        <v>45735</v>
      </c>
      <c r="D248">
        <f t="shared" si="3"/>
        <v>1.6553624270588117E-2</v>
      </c>
      <c r="E248" s="6">
        <v>1.6553624270588117E-2</v>
      </c>
    </row>
    <row r="249" spans="1:5" x14ac:dyDescent="0.35">
      <c r="A249" s="1">
        <v>45736</v>
      </c>
      <c r="B249" s="3">
        <v>2749.5</v>
      </c>
      <c r="C249" s="1">
        <v>45736</v>
      </c>
      <c r="D249">
        <f t="shared" si="3"/>
        <v>3.0962596450835179E-3</v>
      </c>
      <c r="E249" s="6">
        <v>3.0962596450835179E-3</v>
      </c>
    </row>
    <row r="250" spans="1:5" x14ac:dyDescent="0.35">
      <c r="A250" s="1">
        <v>45737</v>
      </c>
      <c r="B250" s="3">
        <v>2727</v>
      </c>
      <c r="C250" s="1">
        <v>45737</v>
      </c>
      <c r="D250">
        <f t="shared" si="3"/>
        <v>-8.2169731022808234E-3</v>
      </c>
      <c r="E250" s="6">
        <v>-8.2169731022808234E-3</v>
      </c>
    </row>
    <row r="251" spans="1:5" x14ac:dyDescent="0.35">
      <c r="A251" s="1">
        <v>45740</v>
      </c>
      <c r="B251" s="3">
        <v>2725</v>
      </c>
      <c r="C251" s="1">
        <v>45740</v>
      </c>
      <c r="D251">
        <f t="shared" si="3"/>
        <v>-7.3367574824402266E-4</v>
      </c>
      <c r="E251" s="6">
        <v>-7.3367574824402266E-4</v>
      </c>
    </row>
    <row r="252" spans="1:5" x14ac:dyDescent="0.35">
      <c r="A252" s="1">
        <v>45741</v>
      </c>
      <c r="B252" s="3">
        <v>2765</v>
      </c>
      <c r="C252" s="1">
        <v>45741</v>
      </c>
      <c r="D252">
        <f t="shared" si="3"/>
        <v>1.4572206859090725E-2</v>
      </c>
      <c r="E252" s="6">
        <v>1.4572206859090725E-2</v>
      </c>
    </row>
    <row r="253" spans="1:5" x14ac:dyDescent="0.35">
      <c r="A253" s="1">
        <v>45742</v>
      </c>
      <c r="B253" s="3">
        <v>2831</v>
      </c>
      <c r="C253" s="1">
        <v>45742</v>
      </c>
      <c r="D253">
        <f t="shared" si="3"/>
        <v>2.3589371155464396E-2</v>
      </c>
      <c r="E253" s="6">
        <v>2.3589371155464396E-2</v>
      </c>
    </row>
    <row r="254" spans="1:5" x14ac:dyDescent="0.35">
      <c r="A254" s="1">
        <v>45743</v>
      </c>
      <c r="B254" s="3">
        <v>2822.5</v>
      </c>
      <c r="C254" s="1">
        <v>45743</v>
      </c>
      <c r="D254">
        <f t="shared" si="3"/>
        <v>-3.0069890880824643E-3</v>
      </c>
      <c r="E254" s="6">
        <v>-3.0069890880824643E-3</v>
      </c>
    </row>
    <row r="255" spans="1:5" x14ac:dyDescent="0.35">
      <c r="A255" s="7">
        <v>45744</v>
      </c>
      <c r="B255" s="3">
        <v>2796.5</v>
      </c>
      <c r="C255" s="7">
        <v>45744</v>
      </c>
      <c r="D255">
        <f t="shared" si="3"/>
        <v>-9.254381762174451E-3</v>
      </c>
      <c r="E255" s="6">
        <v>-9.254381762174451E-3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be8240-149b-427d-8eba-7bb1ff6225d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EFC6982A3E49B93B844C7FCD583B" ma:contentTypeVersion="12" ma:contentTypeDescription="Create a new document." ma:contentTypeScope="" ma:versionID="6d1027f0570a9f998d07d575b4692d62">
  <xsd:schema xmlns:xsd="http://www.w3.org/2001/XMLSchema" xmlns:xs="http://www.w3.org/2001/XMLSchema" xmlns:p="http://schemas.microsoft.com/office/2006/metadata/properties" xmlns:ns3="b7be8240-149b-427d-8eba-7bb1ff6225dd" xmlns:ns4="869da506-bace-44af-a899-86cec871751e" targetNamespace="http://schemas.microsoft.com/office/2006/metadata/properties" ma:root="true" ma:fieldsID="c78db93b48c307721430f0ed69f2e2b5" ns3:_="" ns4:_="">
    <xsd:import namespace="b7be8240-149b-427d-8eba-7bb1ff6225dd"/>
    <xsd:import namespace="869da506-bace-44af-a899-86cec87175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e8240-149b-427d-8eba-7bb1ff622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da506-bace-44af-a899-86cec871751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E11E1F-662A-493A-BE66-E6CCA1ED91C2}">
  <ds:schemaRefs>
    <ds:schemaRef ds:uri="http://purl.org/dc/dcmitype/"/>
    <ds:schemaRef ds:uri="http://schemas.openxmlformats.org/package/2006/metadata/core-properties"/>
    <ds:schemaRef ds:uri="b7be8240-149b-427d-8eba-7bb1ff6225dd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869da506-bace-44af-a899-86cec871751e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32D2B1B-33F0-4AA5-9EF6-373E02E16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8C137B-878E-4C88-90B3-17B433DCC10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7be8240-149b-427d-8eba-7bb1ff6225dd"/>
    <ds:schemaRef ds:uri="869da506-bace-44af-a899-86cec871751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b3c97ff-11b5-4b37-92cf-1897b2d8766b}" enabled="0" method="" siteId="{bb3c97ff-11b5-4b37-92cf-1897b2d8766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RKT LN Equity Q2a</vt:lpstr>
      <vt:lpstr>IAG LN Equity Q2a</vt:lpstr>
      <vt:lpstr>FTSE100 - Monthly </vt:lpstr>
      <vt:lpstr>Portfolio Question 2b</vt:lpstr>
      <vt:lpstr>Minimize The Risk with Solver</vt:lpstr>
      <vt:lpstr>Q3B</vt:lpstr>
      <vt:lpstr>Q3C &amp; D</vt:lpstr>
      <vt:lpstr>HSBA</vt:lpstr>
      <vt:lpstr>UKGBT3M</vt:lpstr>
      <vt:lpstr>Fama French</vt:lpstr>
      <vt:lpstr>Q4B</vt:lpstr>
      <vt:lpstr>ULVR LN Equity</vt:lpstr>
      <vt:lpstr>Shell PLC US Equity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Gongora Rios</dc:creator>
  <cp:lastModifiedBy>Sara Rios</cp:lastModifiedBy>
  <dcterms:created xsi:type="dcterms:W3CDTF">2025-04-01T10:12:15Z</dcterms:created>
  <dcterms:modified xsi:type="dcterms:W3CDTF">2025-04-08T21:40:39Z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0x010100B603EFC6982A3E49B93B844C7FCD583B</vt:lpwstr>
  </property>
</Properties>
</file>