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 Dashboard" sheetId="1" r:id="rId4"/>
    <sheet state="visible" name="Query Results" sheetId="2" r:id="rId5"/>
    <sheet state="visible" name="Sales By Location" sheetId="3" r:id="rId6"/>
  </sheets>
  <definedNames>
    <definedName hidden="1" localSheetId="2" name="_xlnm._FilterDatabase">'Sales By Location'!$B$1:$E$39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<sst xmlns="http://schemas.openxmlformats.org/spreadsheetml/2006/main" count="191" uniqueCount="108">
  <si>
    <t>Sales YTD Dashboard</t>
  </si>
  <si>
    <t>Top 10 Sales</t>
  </si>
  <si>
    <t>Bottom N Sales</t>
  </si>
  <si>
    <t>City</t>
  </si>
  <si>
    <t>Sales</t>
  </si>
  <si>
    <t>State</t>
  </si>
  <si>
    <t>Arlington</t>
  </si>
  <si>
    <t>Arizona</t>
  </si>
  <si>
    <t>Atlanta</t>
  </si>
  <si>
    <t>California</t>
  </si>
  <si>
    <t>Aurora</t>
  </si>
  <si>
    <t>Colorado</t>
  </si>
  <si>
    <t>Austin</t>
  </si>
  <si>
    <t>Florida</t>
  </si>
  <si>
    <t>Bakersfield</t>
  </si>
  <si>
    <t>Georgia</t>
  </si>
  <si>
    <t>Charleston</t>
  </si>
  <si>
    <t>Illinois</t>
  </si>
  <si>
    <t>Charlotte</t>
  </si>
  <si>
    <t>Indiana</t>
  </si>
  <si>
    <t>Chicago</t>
  </si>
  <si>
    <t>Kansas</t>
  </si>
  <si>
    <t>Colorado Springs</t>
  </si>
  <si>
    <t>Louisiana</t>
  </si>
  <si>
    <t>Columbus</t>
  </si>
  <si>
    <t>Minnesota</t>
  </si>
  <si>
    <t>Dallas</t>
  </si>
  <si>
    <t>Missouri</t>
  </si>
  <si>
    <t>Denver</t>
  </si>
  <si>
    <t>Nebraska</t>
  </si>
  <si>
    <t>Fort Worth</t>
  </si>
  <si>
    <t>New York</t>
  </si>
  <si>
    <t>Houston</t>
  </si>
  <si>
    <t>North Carolina</t>
  </si>
  <si>
    <t>Indianapolis</t>
  </si>
  <si>
    <t>Ohio</t>
  </si>
  <si>
    <t>Jacksonville</t>
  </si>
  <si>
    <t>Oklahoma</t>
  </si>
  <si>
    <t>Kansas City</t>
  </si>
  <si>
    <t>Pennsylvania</t>
  </si>
  <si>
    <t>Long Beach</t>
  </si>
  <si>
    <t>South Carolina</t>
  </si>
  <si>
    <t>Los Angeles</t>
  </si>
  <si>
    <t>Texas</t>
  </si>
  <si>
    <t>Miami</t>
  </si>
  <si>
    <t>Virginia</t>
  </si>
  <si>
    <t>Minneapolis</t>
  </si>
  <si>
    <t>Washington</t>
  </si>
  <si>
    <t>New Orleans</t>
  </si>
  <si>
    <t>Oakland</t>
  </si>
  <si>
    <t>Omaha</t>
  </si>
  <si>
    <t>Philadelphia</t>
  </si>
  <si>
    <t>Phoenix</t>
  </si>
  <si>
    <t>Raleigh</t>
  </si>
  <si>
    <t>Sacramento</t>
  </si>
  <si>
    <t>San Antonio</t>
  </si>
  <si>
    <t>San Diego</t>
  </si>
  <si>
    <t>San Francisco</t>
  </si>
  <si>
    <t>San Jose</t>
  </si>
  <si>
    <t>Seattle</t>
  </si>
  <si>
    <t>Tampa</t>
  </si>
  <si>
    <t>Tulsa</t>
  </si>
  <si>
    <t>Virginia Beach</t>
  </si>
  <si>
    <t>Wichita</t>
  </si>
  <si>
    <t>Display queries side by side</t>
  </si>
  <si>
    <t>Top N Sales</t>
  </si>
  <si>
    <t>Display queries on top of each other</t>
  </si>
  <si>
    <t>Branch</t>
  </si>
  <si>
    <t>Branch_City</t>
  </si>
  <si>
    <t>YTD Sales</t>
  </si>
  <si>
    <t>Branch 1</t>
  </si>
  <si>
    <t>Branch 2</t>
  </si>
  <si>
    <t>Branch 3</t>
  </si>
  <si>
    <t>Branch 4</t>
  </si>
  <si>
    <t>Branch 5</t>
  </si>
  <si>
    <t>Branch 6</t>
  </si>
  <si>
    <t>Branch 7</t>
  </si>
  <si>
    <t>Branch 8</t>
  </si>
  <si>
    <t>Branch 9</t>
  </si>
  <si>
    <t>Branch 10</t>
  </si>
  <si>
    <t>Branch 11</t>
  </si>
  <si>
    <t>Branch 12</t>
  </si>
  <si>
    <t>Branch 13</t>
  </si>
  <si>
    <t>Branch 14</t>
  </si>
  <si>
    <t>Branch 15</t>
  </si>
  <si>
    <t>Branch 16</t>
  </si>
  <si>
    <t>Branch 17</t>
  </si>
  <si>
    <t>Branch 18</t>
  </si>
  <si>
    <t>Branch 19</t>
  </si>
  <si>
    <t>Branch 20</t>
  </si>
  <si>
    <t>Branch 21</t>
  </si>
  <si>
    <t>Branch 22</t>
  </si>
  <si>
    <t>Branch 23</t>
  </si>
  <si>
    <t>Branch 24</t>
  </si>
  <si>
    <t>Branch 25</t>
  </si>
  <si>
    <t>Branch 26</t>
  </si>
  <si>
    <t>Branch 27</t>
  </si>
  <si>
    <t>Branch 28</t>
  </si>
  <si>
    <t>Branch 29</t>
  </si>
  <si>
    <t>Branch 30</t>
  </si>
  <si>
    <t>Branch 31</t>
  </si>
  <si>
    <t>Branch 32</t>
  </si>
  <si>
    <t>Branch 33</t>
  </si>
  <si>
    <t>Branch 34</t>
  </si>
  <si>
    <t>Branch 35</t>
  </si>
  <si>
    <t>Branch 36</t>
  </si>
  <si>
    <t>Branch 37</t>
  </si>
  <si>
    <t>Branch 38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</si>
</sst>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5">
    <font>
      <sz val="10.0"/>
      <color rgb="FF000000"/>
      <name val="Arial"/>
      <scheme val="minor"/>
    </font>
    <font>
      <b/>
      <sz val="27.0"/>
      <color rgb="FF434343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9.0"/>
      <color rgb="FF000000"/>
      <name val="&quot;Google Sans Mono&quot;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3">
    <border/>
    <border>
      <left style="thick">
        <color rgb="FF000000"/>
      </left>
    </border>
    <border>
      <bottom style="thick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Font="1"/>
    <xf borderId="0" fillId="2" fontId="3" numFmtId="0" xfId="0" applyAlignment="1" applyFont="1">
      <alignment readingOrder="0"/>
    </xf>
    <xf borderId="0" fillId="2" fontId="3" numFmtId="0" xfId="0" applyFont="1"/>
    <xf borderId="0" fillId="2" fontId="4" numFmtId="0" xfId="0" applyFont="1"/>
    <xf borderId="0" fillId="2" fontId="2" numFmtId="164" xfId="0" applyFont="1" applyNumberFormat="1"/>
    <xf borderId="0" fillId="2" fontId="2" numFmtId="164" xfId="0" applyFont="1" applyNumberFormat="1"/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" xfId="0" applyFont="1" applyNumberFormat="1"/>
    <xf borderId="0" fillId="0" fontId="2" numFmtId="0" xfId="0" applyFont="1"/>
    <xf borderId="0" fillId="0" fontId="2" numFmtId="164" xfId="0" applyFont="1" applyNumberFormat="1"/>
    <xf borderId="0" fillId="3" fontId="4" numFmtId="0" xfId="0" applyFill="1" applyFont="1"/>
    <xf borderId="1" fillId="0" fontId="3" numFmtId="0" xfId="0" applyBorder="1" applyFont="1"/>
    <xf borderId="1" fillId="0" fontId="2" numFmtId="164" xfId="0" applyBorder="1" applyFont="1" applyNumberFormat="1"/>
    <xf borderId="0" fillId="0" fontId="2" numFmtId="0" xfId="0" applyAlignment="1" applyFont="1">
      <alignment readingOrder="0"/>
    </xf>
    <xf borderId="2" fillId="0" fontId="2" numFmtId="0" xfId="0" applyBorder="1" applyFont="1"/>
    <xf borderId="0" fillId="4" fontId="3" numFmtId="0" xfId="0" applyAlignment="1" applyFill="1" applyFont="1">
      <alignment readingOrder="0"/>
    </xf>
    <xf borderId="0" fillId="4" fontId="3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FFFFFF"/>
                </a:solidFill>
                <a:latin typeface="+mn-lt"/>
              </a:defRPr>
            </a:pPr>
            <a:r>
              <a:rPr b="1" sz="2000">
                <a:solidFill>
                  <a:srgbClr val="FFFFFF"/>
                </a:solidFill>
                <a:latin typeface="+mn-lt"/>
              </a:rPr>
              <a:t>Sales By City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'Sales Dashboard'!$B$75</c:f>
            </c:strRef>
          </c:tx>
          <c:spPr>
            <a:solidFill>
              <a:srgbClr val="B45F0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'Sales Dashboard'!$A$76:$A$113</c:f>
            </c:strRef>
          </c:cat>
          <c:val>
            <c:numRef>
              <c:f>'Sales Dashboard'!$B$76:$B$113</c:f>
              <c:numCache/>
            </c:numRef>
          </c:val>
        </c:ser>
        <c:axId val="417582166"/>
        <c:axId val="668292401"/>
      </c:bar3DChart>
      <c:catAx>
        <c:axId val="41758216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D9D9D9"/>
                </a:solidFill>
                <a:latin typeface="+mn-lt"/>
              </a:defRPr>
            </a:pPr>
          </a:p>
        </c:txPr>
        <c:crossAx val="668292401"/>
      </c:catAx>
      <c:valAx>
        <c:axId val="6682924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D9D9D9"/>
                </a:solidFill>
                <a:latin typeface="+mn-lt"/>
              </a:defRPr>
            </a:pPr>
          </a:p>
        </c:txPr>
        <c:crossAx val="41758216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434343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FFFFFF"/>
                </a:solidFill>
                <a:latin typeface="+mn-lt"/>
              </a:defRPr>
            </a:pPr>
            <a:r>
              <a:rPr b="1" sz="2000">
                <a:solidFill>
                  <a:srgbClr val="FFFFFF"/>
                </a:solidFill>
                <a:latin typeface="+mn-lt"/>
              </a:rPr>
              <a:t>YTD Sales By Branch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'Sales Dashboard'!$H$74:$H$75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'Sales Dashboard'!$G$76:$G$85</c:f>
            </c:strRef>
          </c:cat>
          <c:val>
            <c:numRef>
              <c:f>'Sales Dashboard'!$H$76:$H$85</c:f>
              <c:numCache/>
            </c:numRef>
          </c:val>
        </c:ser>
        <c:axId val="1218364854"/>
        <c:axId val="1164159380"/>
      </c:bar3DChart>
      <c:catAx>
        <c:axId val="121836485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D9D9D9"/>
                </a:solidFill>
                <a:latin typeface="+mn-lt"/>
              </a:defRPr>
            </a:pPr>
          </a:p>
        </c:txPr>
        <c:crossAx val="1164159380"/>
      </c:catAx>
      <c:valAx>
        <c:axId val="11641593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D9D9D9"/>
                </a:solidFill>
                <a:latin typeface="+mn-lt"/>
              </a:defRPr>
            </a:pPr>
          </a:p>
        </c:txPr>
        <c:crossAx val="1218364854"/>
        <c:crosses val="max"/>
      </c:valAx>
    </c:plotArea>
    <c:plotVisOnly val="1"/>
  </c:chart>
  <c:spPr>
    <a:solidFill>
      <a:srgbClr val="434343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2000">
                <a:solidFill>
                  <a:srgbClr val="FFFFFF"/>
                </a:solidFill>
                <a:latin typeface="+mn-lt"/>
              </a:defRPr>
            </a:pPr>
            <a:r>
              <a:rPr b="1" i="0" sz="2000">
                <a:solidFill>
                  <a:srgbClr val="FFFFFF"/>
                </a:solidFill>
                <a:latin typeface="+mn-lt"/>
              </a:rPr>
              <a:t>YTD Sales By Branch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'Sales Dashboard'!$K$74:$K$75</c:f>
            </c:strRef>
          </c:tx>
          <c:spPr>
            <a:solidFill>
              <a:srgbClr val="99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'Sales Dashboard'!$J$76:$J$85</c:f>
            </c:strRef>
          </c:cat>
          <c:val>
            <c:numRef>
              <c:f>'Sales Dashboard'!$K$76:$K$85</c:f>
              <c:numCache/>
            </c:numRef>
          </c:val>
        </c:ser>
        <c:axId val="1577524983"/>
        <c:axId val="914397962"/>
      </c:bar3DChart>
      <c:catAx>
        <c:axId val="157752498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EFEFEF"/>
                </a:solidFill>
                <a:latin typeface="+mn-lt"/>
              </a:defRPr>
            </a:pPr>
          </a:p>
        </c:txPr>
        <c:crossAx val="914397962"/>
      </c:catAx>
      <c:valAx>
        <c:axId val="9143979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D9D9D9"/>
                </a:solidFill>
                <a:latin typeface="+mn-lt"/>
              </a:defRPr>
            </a:pPr>
          </a:p>
        </c:txPr>
        <c:crossAx val="157752498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43434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390525</xdr:colOff>
      <xdr:row>5</xdr:row>
      <xdr:rowOff>0</xdr:rowOff>
    </xdr:from>
    <xdr:ext cx="6696075" cy="61531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36</xdr:row>
      <xdr:rowOff>171450</xdr:rowOff>
    </xdr:from>
    <xdr:ext cx="6324600" cy="35052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400050</xdr:colOff>
      <xdr:row>36</xdr:row>
      <xdr:rowOff>161925</xdr:rowOff>
    </xdr:from>
    <xdr:ext cx="6696075" cy="35052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657225</xdr:colOff>
      <xdr:row>6</xdr:row>
      <xdr:rowOff>9525</xdr:rowOff>
    </xdr:from>
    <xdr:ext cx="3695700" cy="476250"/>
    <xdr:sp>
      <xdr:nvSpPr>
        <xdr:cNvPr id="3" name="Shape 3"/>
        <xdr:cNvSpPr txBox="1"/>
      </xdr:nvSpPr>
      <xdr:spPr>
        <a:xfrm>
          <a:off x="483425" y="248450"/>
          <a:ext cx="3681300" cy="492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600">
              <a:solidFill>
                <a:srgbClr val="FFFFFF"/>
              </a:solidFill>
            </a:rPr>
            <a:t>Sales By State</a:t>
          </a:r>
          <a:endParaRPr b="1" sz="1600">
            <a:solidFill>
              <a:srgbClr val="FFFFFF"/>
            </a:solidFill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39" sheet="Sales By Location"/>
  </cacheSource>
  <cacheFields>
    <cacheField name="Branch" numFmtId="0">
      <sharedItems>
        <s v="Branch 1"/>
        <s v="Branch 2"/>
        <s v="Branch 3"/>
        <s v="Branch 4"/>
        <s v="Branch 5"/>
        <s v="Branch 6"/>
        <s v="Branch 7"/>
        <s v="Branch 8"/>
        <s v="Branch 9"/>
        <s v="Branch 10"/>
        <s v="Branch 11"/>
        <s v="Branch 12"/>
        <s v="Branch 13"/>
        <s v="Branch 14"/>
        <s v="Branch 15"/>
        <s v="Branch 16"/>
        <s v="Branch 17"/>
        <s v="Branch 18"/>
        <s v="Branch 19"/>
        <s v="Branch 20"/>
        <s v="Branch 21"/>
        <s v="Branch 22"/>
        <s v="Branch 23"/>
        <s v="Branch 24"/>
        <s v="Branch 25"/>
        <s v="Branch 26"/>
        <s v="Branch 27"/>
        <s v="Branch 28"/>
        <s v="Branch 29"/>
        <s v="Branch 30"/>
        <s v="Branch 31"/>
        <s v="Branch 32"/>
        <s v="Branch 33"/>
        <s v="Branch 34"/>
        <s v="Branch 35"/>
        <s v="Branch 36"/>
        <s v="Branch 37"/>
        <s v="Branch 38"/>
      </sharedItems>
    </cacheField>
    <cacheField name="Branch_City" numFmtId="0">
      <sharedItems>
        <s v="Branch 1 - New York"/>
        <s v="Branch 2 - Los Angeles"/>
        <s v="Branch 3 - Chicago"/>
        <s v="Branch 4 - Houston"/>
        <s v="Branch 5 - Phoenix"/>
        <s v="Branch 6 - Philadelphia"/>
        <s v="Branch 7 - San Antonio"/>
        <s v="Branch 8 - San Diego"/>
        <s v="Branch 9 - Dallas"/>
        <s v="Branch 10 - San Jose"/>
        <s v="Branch 11 - Austin"/>
        <s v="Branch 12 - Fort Worth"/>
        <s v="Branch 13 - Jacksonville"/>
        <s v="Branch 14 - Columbus"/>
        <s v="Branch 15 - Charlotte"/>
        <s v="Branch 16 - San Francisco"/>
        <s v="Branch 17 - Indianapolis"/>
        <s v="Branch 18 - Seattle"/>
        <s v="Branch 19 - Denver"/>
        <s v="Branch 20 - Sacramento"/>
        <s v="Branch 21 - Kansas City"/>
        <s v="Branch 22 - Miami"/>
        <s v="Branch 23 - Colorado Springs"/>
        <s v="Branch 24 - Raleigh"/>
        <s v="Branch 25 - Omaha"/>
        <s v="Branch 26 - Long Beach"/>
        <s v="Branch 27 - Virginia Beach"/>
        <s v="Branch 28 - Minneapolis"/>
        <s v="Branch 29 - Oakland"/>
        <s v="Branch 30 - Tampa"/>
        <s v="Branch 31 - Arlington"/>
        <s v="Branch 32 - Tulsa"/>
        <s v="Branch 33 - Bakersfield"/>
        <s v="Branch 34 - New Orleans"/>
        <s v="Branch 35 - Wichita"/>
        <s v="Branch 36 - Aurora"/>
        <s v="Branch 37 - Atlanta"/>
        <s v="Branch 38 - Charleston"/>
      </sharedItems>
    </cacheField>
    <cacheField name="City" numFmtId="0">
      <sharedItems>
        <s v="New York"/>
        <s v="Los Angeles"/>
        <s v="Chicago"/>
        <s v="Houston"/>
        <s v="Phoenix"/>
        <s v="Philadelphia"/>
        <s v="San Antonio"/>
        <s v="San Diego"/>
        <s v="Dallas"/>
        <s v="San Jose"/>
        <s v="Austin"/>
        <s v="Fort Worth"/>
        <s v="Jacksonville"/>
        <s v="Columbus"/>
        <s v="Charlotte"/>
        <s v="San Francisco"/>
        <s v="Indianapolis"/>
        <s v="Seattle"/>
        <s v="Denver"/>
        <s v="Sacramento"/>
        <s v="Kansas City"/>
        <s v="Miami"/>
        <s v="Colorado Springs"/>
        <s v="Raleigh"/>
        <s v="Omaha"/>
        <s v="Long Beach"/>
        <s v="Virginia Beach"/>
        <s v="Minneapolis"/>
        <s v="Oakland"/>
        <s v="Tampa"/>
        <s v="Arlington"/>
        <s v="Tulsa"/>
        <s v="Bakersfield"/>
        <s v="New Orleans"/>
        <s v="Wichita"/>
        <s v="Aurora"/>
        <s v="Atlanta"/>
        <s v="Charleston"/>
      </sharedItems>
    </cacheField>
    <cacheField name="State" numFmtId="0">
      <sharedItems>
        <s v="New York"/>
        <s v="California"/>
        <s v="Illinois"/>
        <s v="Texas"/>
        <s v="Arizona"/>
        <s v="Pennsylvania"/>
        <s v="Florida"/>
        <s v="Ohio"/>
        <s v="North Carolina"/>
        <s v="Indiana"/>
        <s v="Washington"/>
        <s v="Colorado"/>
        <s v="Missouri"/>
        <s v="Nebraska"/>
        <s v="Virginia"/>
        <s v="Minnesota"/>
        <s v="Oklahoma"/>
        <s v="Louisiana"/>
        <s v="Kansas"/>
        <s v="Georgia"/>
        <s v="South Carolina"/>
      </sharedItems>
    </cacheField>
    <cacheField name="YTD Sales" numFmtId="164">
      <sharedItems containsSemiMixedTypes="0" containsString="0" containsNumber="1" containsInteger="1">
        <n v="7926542.0"/>
        <n v="5978247.0"/>
        <n v="1.1318588E7"/>
        <n v="6114114.0"/>
        <n v="7739862.0"/>
        <n v="5460041.0"/>
        <n v="7086215.0"/>
        <n v="1.0309917E7"/>
        <n v="7426226.0"/>
        <n v="8273702.0"/>
        <n v="8171653.0"/>
        <n v="1.007774E7"/>
        <n v="6592617.0"/>
        <n v="7515469.0"/>
        <n v="6381274.0"/>
        <n v="9081948.0"/>
        <n v="7140168.0"/>
        <n v="1.1784268E7"/>
        <n v="1.0438123E7"/>
        <n v="7762595.0"/>
        <n v="8289145.0"/>
        <n v="7805650.0"/>
        <n v="9008075.0"/>
        <n v="7146101.0"/>
        <n v="7453178.0"/>
        <n v="9262474.0"/>
        <n v="6299852.0"/>
        <n v="7073412.0"/>
        <n v="7479283.0"/>
        <n v="7810039.0"/>
        <n v="8355152.0"/>
        <n v="9301465.0"/>
        <n v="6558405.0"/>
        <n v="5650868.0"/>
        <n v="4844416.0"/>
        <n v="4328970.0"/>
        <n v="4638928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ales Dashboard" cacheId="0" dataCaption="" rowGrandTotals="0" compact="0" compactData="0">
  <location ref="A75:B113" firstHeaderRow="0" firstDataRow="1" firstDataCol="0"/>
  <pivotFields>
    <pivotField name="Branc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Branch_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City" axis="axisRow" compact="0" outline="0" multipleItemSelectionAllowed="1" showAll="0" sortType="ascending">
      <items>
        <item x="30"/>
        <item x="36"/>
        <item x="35"/>
        <item x="10"/>
        <item x="32"/>
        <item x="37"/>
        <item x="14"/>
        <item x="2"/>
        <item x="22"/>
        <item x="13"/>
        <item x="8"/>
        <item x="18"/>
        <item x="11"/>
        <item x="3"/>
        <item x="16"/>
        <item x="12"/>
        <item x="20"/>
        <item x="25"/>
        <item x="1"/>
        <item x="21"/>
        <item x="27"/>
        <item x="33"/>
        <item x="0"/>
        <item x="28"/>
        <item x="24"/>
        <item x="5"/>
        <item x="4"/>
        <item x="23"/>
        <item x="19"/>
        <item x="6"/>
        <item x="7"/>
        <item x="15"/>
        <item x="9"/>
        <item x="17"/>
        <item x="29"/>
        <item x="31"/>
        <item x="26"/>
        <item x="34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YTD Sales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</pivotFields>
  <rowFields>
    <field x="2"/>
  </rowFields>
  <dataFields>
    <dataField name="Sales" fld="4" baseField="0"/>
  </dataFields>
</pivotTableDefinition>
</file>

<file path=xl/pivotTables/pivotTable2.xml><?xml version="1.0" encoding="utf-8"?>
<pivotTableDefinition xmlns="http://schemas.openxmlformats.org/spreadsheetml/2006/main" name="Sales Dashboard 2" cacheId="0" dataCaption="" rowGrandTotals="0" compact="0" compactData="0">
  <location ref="D75:E96" firstHeaderRow="0" firstDataRow="1" firstDataCol="0"/>
  <pivotFields>
    <pivotField name="Branc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Branch_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State" axis="axisRow" compact="0" outline="0" multipleItemSelectionAllowed="1" showAll="0" sortType="ascending">
      <items>
        <item x="4"/>
        <item x="1"/>
        <item x="11"/>
        <item x="6"/>
        <item x="19"/>
        <item x="2"/>
        <item x="9"/>
        <item x="18"/>
        <item x="17"/>
        <item x="15"/>
        <item x="12"/>
        <item x="13"/>
        <item x="0"/>
        <item x="8"/>
        <item x="7"/>
        <item x="16"/>
        <item x="5"/>
        <item x="20"/>
        <item x="3"/>
        <item x="14"/>
        <item x="10"/>
        <item t="default"/>
      </items>
    </pivotField>
    <pivotField name="YTD Sales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</pivotFields>
  <rowFields>
    <field x="3"/>
  </rowFields>
  <dataFields>
    <dataField name="Sales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15.38"/>
    <col customWidth="1" min="3" max="3" width="17.25"/>
    <col customWidth="1" min="4" max="4" width="15.38"/>
    <col customWidth="1" min="5" max="5" width="18.13"/>
    <col customWidth="1" min="6" max="6" width="5.38"/>
    <col customWidth="1" min="7" max="48" width="15.38"/>
  </cols>
  <sheetData>
    <row r="1">
      <c r="A1" s="1" t="s">
        <v>0</v>
      </c>
      <c r="D1" s="2"/>
      <c r="E1" s="2"/>
      <c r="F1" s="2"/>
      <c r="G1" s="3"/>
      <c r="H1" s="2"/>
      <c r="I1" s="2"/>
      <c r="J1" s="3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>
      <c r="D2" s="2"/>
      <c r="E2" s="2"/>
      <c r="F2" s="2"/>
      <c r="G2" s="3"/>
      <c r="H2" s="2"/>
      <c r="I2" s="2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>
      <c r="D3" s="2"/>
      <c r="E3" s="2"/>
      <c r="F3" s="2"/>
      <c r="G3" s="3"/>
      <c r="H3" s="2"/>
      <c r="I3" s="2"/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</row>
    <row r="4" ht="19.5" customHeight="1">
      <c r="D4" s="2"/>
      <c r="E4" s="2"/>
      <c r="F4" s="2"/>
      <c r="G4" s="3"/>
      <c r="H4" s="2"/>
      <c r="I4" s="2"/>
      <c r="J4" s="3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</row>
    <row r="5" ht="17.25" customHeight="1">
      <c r="A5" s="2"/>
      <c r="B5" s="2"/>
      <c r="C5" s="2"/>
      <c r="D5" s="2"/>
      <c r="E5" s="2"/>
      <c r="F5" s="2"/>
      <c r="G5" s="3"/>
      <c r="H5" s="2"/>
      <c r="I5" s="2"/>
      <c r="J5" s="3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</row>
    <row r="6" ht="17.25" customHeight="1">
      <c r="A6" s="2"/>
      <c r="B6" s="2"/>
      <c r="C6" s="2"/>
      <c r="D6" s="2"/>
      <c r="E6" s="2"/>
      <c r="F6" s="2"/>
      <c r="G6" s="3"/>
      <c r="H6" s="2"/>
      <c r="I6" s="2"/>
      <c r="J6" s="3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</row>
    <row r="7">
      <c r="A7" s="2"/>
      <c r="B7" s="2"/>
      <c r="C7" s="2"/>
      <c r="D7" s="2"/>
      <c r="E7" s="2"/>
      <c r="F7" s="2"/>
      <c r="G7" s="3"/>
      <c r="H7" s="2"/>
      <c r="I7" s="2"/>
      <c r="J7" s="3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>
      <c r="A8" s="2"/>
      <c r="B8" s="2"/>
      <c r="C8" s="2"/>
      <c r="D8" s="2"/>
      <c r="E8" s="2"/>
      <c r="F8" s="2"/>
      <c r="G8" s="3"/>
      <c r="H8" s="2"/>
      <c r="I8" s="2"/>
      <c r="J8" s="3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  <row r="9">
      <c r="A9" s="2"/>
      <c r="B9" s="2"/>
      <c r="C9" s="2"/>
      <c r="D9" s="2"/>
      <c r="E9" s="2"/>
      <c r="F9" s="2"/>
      <c r="G9" s="3"/>
      <c r="H9" s="2"/>
      <c r="I9" s="2"/>
      <c r="J9" s="3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</row>
    <row r="10">
      <c r="A10" s="2"/>
      <c r="B10" s="2"/>
      <c r="C10" s="2"/>
      <c r="D10" s="2"/>
      <c r="E10" s="2"/>
      <c r="F10" s="2"/>
      <c r="G10" s="3"/>
      <c r="H10" s="2"/>
      <c r="I10" s="2"/>
      <c r="J10" s="3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</row>
    <row r="11">
      <c r="A11" s="2"/>
      <c r="B11" s="2"/>
      <c r="C11" s="2"/>
      <c r="D11" s="2"/>
      <c r="E11" s="2"/>
      <c r="F11" s="2"/>
      <c r="G11" s="3"/>
      <c r="H11" s="2"/>
      <c r="I11" s="2"/>
      <c r="J11" s="3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</row>
    <row r="12">
      <c r="A12" s="2"/>
      <c r="B12" s="2"/>
      <c r="C12" s="2"/>
      <c r="D12" s="2"/>
      <c r="E12" s="2"/>
      <c r="F12" s="2"/>
      <c r="G12" s="3"/>
      <c r="H12" s="2"/>
      <c r="I12" s="2"/>
      <c r="J12" s="3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</row>
    <row r="13">
      <c r="A13" s="2"/>
      <c r="B13" s="2"/>
      <c r="C13" s="2"/>
      <c r="D13" s="2"/>
      <c r="E13" s="2"/>
      <c r="F13" s="2"/>
      <c r="G13" s="3"/>
      <c r="H13" s="2"/>
      <c r="I13" s="2"/>
      <c r="J13" s="3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</row>
    <row r="14">
      <c r="A14" s="2"/>
      <c r="B14" s="2"/>
      <c r="C14" s="2"/>
      <c r="D14" s="2"/>
      <c r="E14" s="2"/>
      <c r="F14" s="2"/>
      <c r="G14" s="3"/>
      <c r="H14" s="2"/>
      <c r="I14" s="2"/>
      <c r="J14" s="3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</row>
    <row r="15">
      <c r="A15" s="2"/>
      <c r="B15" s="2"/>
      <c r="C15" s="2"/>
      <c r="D15" s="2"/>
      <c r="E15" s="2"/>
      <c r="F15" s="2"/>
      <c r="G15" s="3"/>
      <c r="H15" s="2"/>
      <c r="I15" s="2"/>
      <c r="J15" s="3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</row>
    <row r="16">
      <c r="A16" s="2"/>
      <c r="B16" s="2"/>
      <c r="C16" s="2"/>
      <c r="D16" s="2"/>
      <c r="E16" s="2"/>
      <c r="F16" s="2"/>
      <c r="G16" s="3"/>
      <c r="H16" s="2"/>
      <c r="I16" s="2"/>
      <c r="J16" s="3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</row>
    <row r="17">
      <c r="A17" s="2"/>
      <c r="B17" s="2"/>
      <c r="C17" s="2"/>
      <c r="D17" s="2"/>
      <c r="E17" s="2"/>
      <c r="F17" s="2"/>
      <c r="G17" s="3"/>
      <c r="H17" s="2"/>
      <c r="I17" s="2"/>
      <c r="J17" s="3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</row>
    <row r="18">
      <c r="A18" s="2"/>
      <c r="B18" s="2"/>
      <c r="C18" s="2"/>
      <c r="D18" s="2"/>
      <c r="E18" s="2"/>
      <c r="F18" s="2"/>
      <c r="G18" s="3"/>
      <c r="H18" s="2"/>
      <c r="I18" s="2"/>
      <c r="J18" s="3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</row>
    <row r="19">
      <c r="A19" s="2"/>
      <c r="B19" s="2"/>
      <c r="C19" s="2"/>
      <c r="D19" s="2"/>
      <c r="E19" s="2"/>
      <c r="F19" s="2"/>
      <c r="G19" s="3"/>
      <c r="H19" s="2"/>
      <c r="I19" s="2"/>
      <c r="J19" s="3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</row>
    <row r="20">
      <c r="A20" s="2"/>
      <c r="B20" s="2"/>
      <c r="C20" s="2"/>
      <c r="D20" s="2"/>
      <c r="E20" s="2"/>
      <c r="F20" s="2"/>
      <c r="G20" s="3"/>
      <c r="H20" s="2"/>
      <c r="I20" s="2"/>
      <c r="J20" s="3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</row>
    <row r="21">
      <c r="A21" s="2"/>
      <c r="B21" s="2"/>
      <c r="C21" s="2"/>
      <c r="D21" s="2"/>
      <c r="E21" s="2"/>
      <c r="F21" s="2"/>
      <c r="G21" s="3"/>
      <c r="H21" s="2"/>
      <c r="I21" s="2"/>
      <c r="J21" s="3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</row>
    <row r="22">
      <c r="A22" s="2"/>
      <c r="B22" s="2"/>
      <c r="C22" s="2"/>
      <c r="D22" s="2"/>
      <c r="E22" s="2"/>
      <c r="F22" s="2"/>
      <c r="G22" s="3"/>
      <c r="H22" s="2"/>
      <c r="I22" s="2"/>
      <c r="J22" s="3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</row>
    <row r="23">
      <c r="A23" s="2"/>
      <c r="B23" s="2"/>
      <c r="C23" s="2"/>
      <c r="D23" s="2"/>
      <c r="E23" s="2"/>
      <c r="F23" s="2"/>
      <c r="G23" s="3"/>
      <c r="H23" s="2"/>
      <c r="I23" s="2"/>
      <c r="J23" s="3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</row>
    <row r="24">
      <c r="A24" s="2"/>
      <c r="B24" s="2"/>
      <c r="C24" s="2"/>
      <c r="D24" s="2"/>
      <c r="E24" s="2"/>
      <c r="F24" s="2"/>
      <c r="G24" s="3"/>
      <c r="H24" s="2"/>
      <c r="I24" s="2"/>
      <c r="J24" s="3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</row>
    <row r="25">
      <c r="A25" s="2"/>
      <c r="B25" s="2"/>
      <c r="C25" s="2"/>
      <c r="D25" s="2"/>
      <c r="E25" s="2"/>
      <c r="F25" s="2"/>
      <c r="G25" s="3"/>
      <c r="H25" s="2"/>
      <c r="I25" s="2"/>
      <c r="J25" s="3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</row>
    <row r="26">
      <c r="A26" s="2"/>
      <c r="B26" s="2"/>
      <c r="C26" s="2"/>
      <c r="D26" s="2"/>
      <c r="E26" s="2"/>
      <c r="F26" s="2"/>
      <c r="G26" s="3"/>
      <c r="H26" s="2"/>
      <c r="I26" s="2"/>
      <c r="J26" s="3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</row>
    <row r="27">
      <c r="A27" s="2"/>
      <c r="B27" s="2"/>
      <c r="C27" s="2"/>
      <c r="D27" s="2"/>
      <c r="E27" s="2"/>
      <c r="F27" s="2"/>
      <c r="G27" s="3"/>
      <c r="H27" s="2"/>
      <c r="I27" s="2"/>
      <c r="J27" s="3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</row>
    <row r="28">
      <c r="A28" s="2"/>
      <c r="B28" s="2"/>
      <c r="C28" s="2"/>
      <c r="D28" s="2"/>
      <c r="E28" s="2"/>
      <c r="F28" s="2"/>
      <c r="G28" s="3"/>
      <c r="H28" s="2"/>
      <c r="I28" s="2"/>
      <c r="J28" s="3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</row>
    <row r="29">
      <c r="A29" s="2"/>
      <c r="B29" s="2"/>
      <c r="C29" s="2"/>
      <c r="D29" s="2"/>
      <c r="E29" s="2"/>
      <c r="F29" s="2"/>
      <c r="G29" s="3"/>
      <c r="H29" s="2"/>
      <c r="I29" s="2"/>
      <c r="J29" s="3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</row>
    <row r="30">
      <c r="A30" s="2"/>
      <c r="B30" s="2"/>
      <c r="C30" s="2"/>
      <c r="D30" s="2"/>
      <c r="E30" s="2"/>
      <c r="F30" s="2"/>
      <c r="G30" s="3"/>
      <c r="H30" s="2"/>
      <c r="I30" s="2"/>
      <c r="J30" s="3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</row>
    <row r="31">
      <c r="A31" s="2"/>
      <c r="B31" s="2"/>
      <c r="C31" s="2"/>
      <c r="D31" s="2"/>
      <c r="E31" s="2"/>
      <c r="F31" s="2"/>
      <c r="G31" s="3"/>
      <c r="H31" s="2"/>
      <c r="I31" s="2"/>
      <c r="J31" s="3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</row>
    <row r="32">
      <c r="A32" s="2"/>
      <c r="B32" s="2"/>
      <c r="C32" s="2"/>
      <c r="D32" s="2"/>
      <c r="E32" s="2"/>
      <c r="F32" s="2"/>
      <c r="G32" s="3"/>
      <c r="H32" s="2"/>
      <c r="I32" s="2"/>
      <c r="J32" s="3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</row>
    <row r="33">
      <c r="A33" s="2"/>
      <c r="B33" s="2"/>
      <c r="C33" s="2"/>
      <c r="D33" s="2"/>
      <c r="E33" s="2"/>
      <c r="F33" s="2"/>
      <c r="G33" s="3"/>
      <c r="H33" s="2"/>
      <c r="I33" s="2"/>
      <c r="J33" s="3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</row>
    <row r="34">
      <c r="A34" s="2"/>
      <c r="B34" s="2"/>
      <c r="C34" s="2"/>
      <c r="D34" s="2"/>
      <c r="E34" s="2"/>
      <c r="F34" s="2"/>
      <c r="G34" s="3"/>
      <c r="H34" s="2"/>
      <c r="I34" s="2"/>
      <c r="J34" s="3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</row>
    <row r="35">
      <c r="A35" s="2"/>
      <c r="B35" s="2"/>
      <c r="C35" s="2"/>
      <c r="D35" s="2"/>
      <c r="E35" s="2"/>
      <c r="F35" s="2"/>
      <c r="G35" s="3"/>
      <c r="H35" s="2"/>
      <c r="I35" s="2"/>
      <c r="J35" s="3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</row>
    <row r="36">
      <c r="A36" s="2"/>
      <c r="B36" s="2"/>
      <c r="C36" s="2"/>
      <c r="D36" s="2"/>
      <c r="E36" s="2"/>
      <c r="F36" s="2"/>
      <c r="G36" s="3"/>
      <c r="H36" s="2"/>
      <c r="I36" s="2"/>
      <c r="J36" s="3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</row>
    <row r="37">
      <c r="A37" s="2"/>
      <c r="B37" s="2"/>
      <c r="C37" s="2"/>
      <c r="D37" s="2"/>
      <c r="E37" s="2"/>
      <c r="F37" s="2"/>
      <c r="G37" s="3"/>
      <c r="H37" s="2"/>
      <c r="I37" s="2"/>
      <c r="J37" s="3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</row>
    <row r="38">
      <c r="A38" s="2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</row>
    <row r="39">
      <c r="A39" s="2"/>
      <c r="B39" s="2"/>
      <c r="C39" s="2"/>
      <c r="D39" s="2"/>
      <c r="E39" s="2"/>
      <c r="F39" s="2"/>
      <c r="G39" s="3"/>
      <c r="H39" s="2"/>
      <c r="I39" s="2"/>
      <c r="J39" s="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</row>
    <row r="40">
      <c r="A40" s="2"/>
      <c r="B40" s="2"/>
      <c r="C40" s="2"/>
      <c r="D40" s="2"/>
      <c r="E40" s="2"/>
      <c r="F40" s="2"/>
      <c r="G40" s="3"/>
      <c r="H40" s="2"/>
      <c r="I40" s="2"/>
      <c r="J40" s="3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</row>
    <row r="41">
      <c r="A41" s="2"/>
      <c r="B41" s="2"/>
      <c r="C41" s="2"/>
      <c r="D41" s="2"/>
      <c r="E41" s="2"/>
      <c r="F41" s="2"/>
      <c r="G41" s="3"/>
      <c r="H41" s="2"/>
      <c r="I41" s="2"/>
      <c r="J41" s="3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</row>
    <row r="42">
      <c r="A42" s="2"/>
      <c r="B42" s="2"/>
      <c r="C42" s="2"/>
      <c r="D42" s="2"/>
      <c r="E42" s="2"/>
      <c r="F42" s="2"/>
      <c r="G42" s="3"/>
      <c r="H42" s="2"/>
      <c r="I42" s="2"/>
      <c r="J42" s="3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</row>
    <row r="43">
      <c r="A43" s="2"/>
      <c r="B43" s="2"/>
      <c r="C43" s="2"/>
      <c r="D43" s="2"/>
      <c r="E43" s="2"/>
      <c r="F43" s="2"/>
      <c r="G43" s="3"/>
      <c r="H43" s="2"/>
      <c r="I43" s="2"/>
      <c r="J43" s="3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</row>
    <row r="44">
      <c r="A44" s="2"/>
      <c r="B44" s="2"/>
      <c r="C44" s="2"/>
      <c r="D44" s="2"/>
      <c r="E44" s="2"/>
      <c r="F44" s="2"/>
      <c r="G44" s="3"/>
      <c r="H44" s="2"/>
      <c r="I44" s="2"/>
      <c r="J44" s="3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</row>
    <row r="45">
      <c r="A45" s="2"/>
      <c r="B45" s="2"/>
      <c r="C45" s="2"/>
      <c r="D45" s="2"/>
      <c r="E45" s="2"/>
      <c r="F45" s="2"/>
      <c r="G45" s="3"/>
      <c r="H45" s="2"/>
      <c r="I45" s="2"/>
      <c r="J45" s="3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</row>
    <row r="46">
      <c r="A46" s="2"/>
      <c r="B46" s="2"/>
      <c r="C46" s="2"/>
      <c r="D46" s="2"/>
      <c r="E46" s="2"/>
      <c r="F46" s="2"/>
      <c r="G46" s="3"/>
      <c r="H46" s="2"/>
      <c r="I46" s="2"/>
      <c r="J46" s="3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</row>
    <row r="47">
      <c r="A47" s="2"/>
      <c r="B47" s="2"/>
      <c r="C47" s="2"/>
      <c r="D47" s="2"/>
      <c r="E47" s="2"/>
      <c r="F47" s="2"/>
      <c r="G47" s="3"/>
      <c r="H47" s="2"/>
      <c r="I47" s="2"/>
      <c r="J47" s="3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3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</row>
    <row r="49">
      <c r="A49" s="2"/>
      <c r="B49" s="2"/>
      <c r="C49" s="2"/>
      <c r="D49" s="2"/>
      <c r="E49" s="2"/>
      <c r="F49" s="2"/>
      <c r="G49" s="3"/>
      <c r="H49" s="2"/>
      <c r="I49" s="2"/>
      <c r="J49" s="3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</row>
    <row r="50">
      <c r="A50" s="2"/>
      <c r="B50" s="2"/>
      <c r="C50" s="2"/>
      <c r="D50" s="2"/>
      <c r="E50" s="2"/>
      <c r="F50" s="2"/>
      <c r="G50" s="3"/>
      <c r="H50" s="2"/>
      <c r="I50" s="2"/>
      <c r="J50" s="3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</row>
    <row r="51">
      <c r="A51" s="2"/>
      <c r="B51" s="2"/>
      <c r="C51" s="2"/>
      <c r="D51" s="2"/>
      <c r="E51" s="2"/>
      <c r="F51" s="2"/>
      <c r="G51" s="3"/>
      <c r="H51" s="2"/>
      <c r="I51" s="2"/>
      <c r="J51" s="3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</row>
    <row r="52">
      <c r="A52" s="2"/>
      <c r="B52" s="2"/>
      <c r="C52" s="2"/>
      <c r="D52" s="2"/>
      <c r="E52" s="2"/>
      <c r="F52" s="2"/>
      <c r="G52" s="3"/>
      <c r="H52" s="2"/>
      <c r="I52" s="2"/>
      <c r="J52" s="3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</row>
    <row r="53">
      <c r="A53" s="2"/>
      <c r="B53" s="2"/>
      <c r="C53" s="2"/>
      <c r="D53" s="2"/>
      <c r="E53" s="2"/>
      <c r="F53" s="2"/>
      <c r="G53" s="3"/>
      <c r="H53" s="2"/>
      <c r="I53" s="2"/>
      <c r="J53" s="3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</row>
    <row r="54">
      <c r="A54" s="2"/>
      <c r="B54" s="2"/>
      <c r="C54" s="2"/>
      <c r="D54" s="2"/>
      <c r="E54" s="2"/>
      <c r="F54" s="2"/>
      <c r="G54" s="3"/>
      <c r="H54" s="2"/>
      <c r="I54" s="2"/>
      <c r="J54" s="3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</row>
    <row r="55">
      <c r="A55" s="2"/>
      <c r="B55" s="2"/>
      <c r="C55" s="2"/>
      <c r="D55" s="2"/>
      <c r="E55" s="2"/>
      <c r="F55" s="2"/>
      <c r="G55" s="3"/>
      <c r="H55" s="2"/>
      <c r="I55" s="2"/>
      <c r="J55" s="3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</row>
    <row r="56">
      <c r="A56" s="2"/>
      <c r="B56" s="2"/>
      <c r="C56" s="2"/>
      <c r="D56" s="2"/>
      <c r="E56" s="2"/>
      <c r="F56" s="2"/>
      <c r="G56" s="3"/>
      <c r="H56" s="2"/>
      <c r="I56" s="2"/>
      <c r="J56" s="3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</row>
    <row r="57">
      <c r="A57" s="2"/>
      <c r="B57" s="2"/>
      <c r="C57" s="2"/>
      <c r="D57" s="2"/>
      <c r="E57" s="2"/>
      <c r="F57" s="2"/>
      <c r="G57" s="3"/>
      <c r="H57" s="2"/>
      <c r="I57" s="2"/>
      <c r="J57" s="3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</row>
    <row r="58">
      <c r="A58" s="2"/>
      <c r="B58" s="2"/>
      <c r="C58" s="2"/>
      <c r="D58" s="2"/>
      <c r="E58" s="2"/>
      <c r="F58" s="2"/>
      <c r="G58" s="3"/>
      <c r="H58" s="2"/>
      <c r="I58" s="2"/>
      <c r="J58" s="3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</row>
    <row r="59">
      <c r="A59" s="2"/>
      <c r="B59" s="2"/>
      <c r="C59" s="2"/>
      <c r="D59" s="2"/>
      <c r="E59" s="2"/>
      <c r="F59" s="2"/>
      <c r="G59" s="3"/>
      <c r="H59" s="2"/>
      <c r="I59" s="2"/>
      <c r="J59" s="3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</row>
    <row r="60">
      <c r="A60" s="2"/>
      <c r="B60" s="2"/>
      <c r="C60" s="2"/>
      <c r="D60" s="2"/>
      <c r="E60" s="2"/>
      <c r="F60" s="2"/>
      <c r="G60" s="3"/>
      <c r="H60" s="2"/>
      <c r="I60" s="2"/>
      <c r="J60" s="3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</row>
    <row r="61">
      <c r="A61" s="2"/>
      <c r="B61" s="2"/>
      <c r="C61" s="2"/>
      <c r="D61" s="2"/>
      <c r="E61" s="2"/>
      <c r="F61" s="2"/>
      <c r="G61" s="3"/>
      <c r="H61" s="2"/>
      <c r="I61" s="2"/>
      <c r="J61" s="3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</row>
    <row r="62">
      <c r="A62" s="2"/>
      <c r="B62" s="2"/>
      <c r="C62" s="2"/>
      <c r="D62" s="2"/>
      <c r="E62" s="2"/>
      <c r="F62" s="2"/>
      <c r="G62" s="3"/>
      <c r="H62" s="2"/>
      <c r="I62" s="2"/>
      <c r="J62" s="3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</row>
    <row r="63">
      <c r="A63" s="2"/>
      <c r="B63" s="2"/>
      <c r="C63" s="2"/>
      <c r="D63" s="2"/>
      <c r="E63" s="2"/>
      <c r="F63" s="2"/>
      <c r="G63" s="3"/>
      <c r="H63" s="2"/>
      <c r="I63" s="2"/>
      <c r="J63" s="3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</row>
    <row r="64">
      <c r="A64" s="2"/>
      <c r="B64" s="2"/>
      <c r="C64" s="2"/>
      <c r="D64" s="2"/>
      <c r="E64" s="2"/>
      <c r="F64" s="2"/>
      <c r="G64" s="3"/>
      <c r="H64" s="2"/>
      <c r="I64" s="2"/>
      <c r="J64" s="3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</row>
    <row r="65">
      <c r="A65" s="2"/>
      <c r="B65" s="2"/>
      <c r="C65" s="2"/>
      <c r="D65" s="2"/>
      <c r="E65" s="2"/>
      <c r="F65" s="2"/>
      <c r="G65" s="3"/>
      <c r="H65" s="2"/>
      <c r="I65" s="2"/>
      <c r="J65" s="3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</row>
    <row r="66">
      <c r="A66" s="2"/>
      <c r="B66" s="2"/>
      <c r="C66" s="2"/>
      <c r="D66" s="2"/>
      <c r="E66" s="2"/>
      <c r="F66" s="2"/>
      <c r="G66" s="3"/>
      <c r="H66" s="2"/>
      <c r="I66" s="2"/>
      <c r="J66" s="3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</row>
    <row r="67">
      <c r="A67" s="2"/>
      <c r="B67" s="2"/>
      <c r="C67" s="2"/>
      <c r="D67" s="2"/>
      <c r="E67" s="2"/>
      <c r="F67" s="2"/>
      <c r="G67" s="3"/>
      <c r="H67" s="2"/>
      <c r="I67" s="2"/>
      <c r="J67" s="3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</row>
    <row r="68">
      <c r="A68" s="2"/>
      <c r="B68" s="2"/>
      <c r="C68" s="2"/>
      <c r="D68" s="2"/>
      <c r="E68" s="2"/>
      <c r="F68" s="2"/>
      <c r="G68" s="3"/>
      <c r="H68" s="2"/>
      <c r="I68" s="2"/>
      <c r="J68" s="3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</row>
    <row r="69">
      <c r="A69" s="2"/>
      <c r="B69" s="2"/>
      <c r="C69" s="2"/>
      <c r="D69" s="2"/>
      <c r="E69" s="2"/>
      <c r="F69" s="2"/>
      <c r="G69" s="3"/>
      <c r="H69" s="2"/>
      <c r="I69" s="2"/>
      <c r="J69" s="3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</row>
    <row r="70">
      <c r="A70" s="2"/>
      <c r="B70" s="2"/>
      <c r="C70" s="2"/>
      <c r="D70" s="2"/>
      <c r="E70" s="2"/>
      <c r="F70" s="2"/>
      <c r="G70" s="3"/>
      <c r="H70" s="2"/>
      <c r="I70" s="2"/>
      <c r="J70" s="3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</row>
    <row r="71">
      <c r="A71" s="2"/>
      <c r="B71" s="2"/>
      <c r="C71" s="2"/>
      <c r="D71" s="2"/>
      <c r="E71" s="2"/>
      <c r="F71" s="2"/>
      <c r="G71" s="3"/>
      <c r="H71" s="2"/>
      <c r="I71" s="2"/>
      <c r="J71" s="3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</row>
    <row r="72">
      <c r="A72" s="2"/>
      <c r="B72" s="2"/>
      <c r="C72" s="2"/>
      <c r="D72" s="2"/>
      <c r="E72" s="2"/>
      <c r="F72" s="2"/>
      <c r="G72" s="3"/>
      <c r="H72" s="2"/>
      <c r="I72" s="2"/>
      <c r="J72" s="3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</row>
    <row r="73">
      <c r="A73" s="2"/>
      <c r="B73" s="2"/>
      <c r="C73" s="2"/>
      <c r="D73" s="2"/>
      <c r="E73" s="2"/>
      <c r="F73" s="2"/>
      <c r="G73" s="3"/>
      <c r="H73" s="2"/>
      <c r="I73" s="2"/>
      <c r="J73" s="3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</row>
    <row r="74">
      <c r="A74" s="2"/>
      <c r="B74" s="2"/>
      <c r="C74" s="2"/>
      <c r="D74" s="2"/>
      <c r="E74" s="2"/>
      <c r="F74" s="2"/>
      <c r="G74" s="3" t="s">
        <v>1</v>
      </c>
      <c r="H74" s="2"/>
      <c r="I74" s="2"/>
      <c r="J74" s="3" t="s">
        <v>2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</row>
    <row r="75">
      <c r="C75" s="2"/>
      <c r="F75" s="2"/>
      <c r="G75" s="3" t="str">
        <f>IFERROR(__xludf.DUMMYFUNCTION("query('Sales By Location'!$A$1:$E$39,""select B, E order by E desc Limit 10"", 1)"),"Branch_City")</f>
        <v>Branch_City</v>
      </c>
      <c r="H75" s="4" t="str">
        <f>IFERROR(__xludf.DUMMYFUNCTION("""COMPUTED_VALUE"""),"YTD Sales")</f>
        <v>YTD Sales</v>
      </c>
      <c r="I75" s="4"/>
      <c r="J75" s="5" t="str">
        <f>IFERROR(__xludf.DUMMYFUNCTION("query('Sales By Location'!$A$1:$E$39,""select B, E order by E asc Limit 10"", 1)"),"Branch_City")</f>
        <v>Branch_City</v>
      </c>
      <c r="K75" s="4" t="str">
        <f>IFERROR(__xludf.DUMMYFUNCTION("""COMPUTED_VALUE"""),"YTD Sales")</f>
        <v>YTD Sales</v>
      </c>
      <c r="L75" s="4"/>
      <c r="M75" s="5" t="str">
        <f>IFERROR(__xludf.DUMMYFUNCTION("query('Sales By Location'!$A$1:$E$39,""select B, E order by B "", 1)"),"Branch_City")</f>
        <v>Branch_City</v>
      </c>
      <c r="N75" s="2" t="str">
        <f>IFERROR(__xludf.DUMMYFUNCTION("""COMPUTED_VALUE"""),"YTD Sales")</f>
        <v>YTD Sales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</row>
    <row r="76">
      <c r="C76" s="2"/>
      <c r="F76" s="2"/>
      <c r="G76" s="2" t="str">
        <f>IFERROR(__xludf.DUMMYFUNCTION("""COMPUTED_VALUE"""),"Branch 18 - Seattle")</f>
        <v>Branch 18 - Seattle</v>
      </c>
      <c r="H76" s="7">
        <f>IFERROR(__xludf.DUMMYFUNCTION("""COMPUTED_VALUE"""),1.1784268E7)</f>
        <v>11784268</v>
      </c>
      <c r="I76" s="2"/>
      <c r="J76" s="2" t="str">
        <f>IFERROR(__xludf.DUMMYFUNCTION("""COMPUTED_VALUE"""),"Branch 37 - Atlanta")</f>
        <v>Branch 37 - Atlanta</v>
      </c>
      <c r="K76" s="7">
        <f>IFERROR(__xludf.DUMMYFUNCTION("""COMPUTED_VALUE"""),4328970.0)</f>
        <v>4328970</v>
      </c>
      <c r="L76" s="2"/>
      <c r="M76" s="2" t="str">
        <f>IFERROR(__xludf.DUMMYFUNCTION("""COMPUTED_VALUE"""),"Branch 1 - New York")</f>
        <v>Branch 1 - New York</v>
      </c>
      <c r="N76" s="7">
        <f>IFERROR(__xludf.DUMMYFUNCTION("""COMPUTED_VALUE"""),7926542.0)</f>
        <v>7926542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</row>
    <row r="77">
      <c r="C77" s="2"/>
      <c r="F77" s="2"/>
      <c r="G77" s="2" t="str">
        <f>IFERROR(__xludf.DUMMYFUNCTION("""COMPUTED_VALUE"""),"Branch 3 - Chicago")</f>
        <v>Branch 3 - Chicago</v>
      </c>
      <c r="H77" s="7">
        <f>IFERROR(__xludf.DUMMYFUNCTION("""COMPUTED_VALUE"""),1.1318588E7)</f>
        <v>11318588</v>
      </c>
      <c r="I77" s="2"/>
      <c r="J77" s="2" t="str">
        <f>IFERROR(__xludf.DUMMYFUNCTION("""COMPUTED_VALUE"""),"Branch 38 - Charleston")</f>
        <v>Branch 38 - Charleston</v>
      </c>
      <c r="K77" s="7">
        <f>IFERROR(__xludf.DUMMYFUNCTION("""COMPUTED_VALUE"""),4638928.0)</f>
        <v>4638928</v>
      </c>
      <c r="L77" s="2"/>
      <c r="M77" s="2" t="str">
        <f>IFERROR(__xludf.DUMMYFUNCTION("""COMPUTED_VALUE"""),"Branch 10 - San Jose")</f>
        <v>Branch 10 - San Jose</v>
      </c>
      <c r="N77" s="7">
        <f>IFERROR(__xludf.DUMMYFUNCTION("""COMPUTED_VALUE"""),8273702.0)</f>
        <v>8273702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</row>
    <row r="78">
      <c r="C78" s="2"/>
      <c r="F78" s="2"/>
      <c r="G78" s="2" t="str">
        <f>IFERROR(__xludf.DUMMYFUNCTION("""COMPUTED_VALUE"""),"Branch 19 - Denver")</f>
        <v>Branch 19 - Denver</v>
      </c>
      <c r="H78" s="7">
        <f>IFERROR(__xludf.DUMMYFUNCTION("""COMPUTED_VALUE"""),1.0438123E7)</f>
        <v>10438123</v>
      </c>
      <c r="I78" s="2"/>
      <c r="J78" s="2" t="str">
        <f>IFERROR(__xludf.DUMMYFUNCTION("""COMPUTED_VALUE"""),"Branch 36 - Aurora")</f>
        <v>Branch 36 - Aurora</v>
      </c>
      <c r="K78" s="7">
        <f>IFERROR(__xludf.DUMMYFUNCTION("""COMPUTED_VALUE"""),4844416.0)</f>
        <v>4844416</v>
      </c>
      <c r="L78" s="2"/>
      <c r="M78" s="2" t="str">
        <f>IFERROR(__xludf.DUMMYFUNCTION("""COMPUTED_VALUE"""),"Branch 11 - Austin")</f>
        <v>Branch 11 - Austin</v>
      </c>
      <c r="N78" s="7">
        <f>IFERROR(__xludf.DUMMYFUNCTION("""COMPUTED_VALUE"""),8171653.0)</f>
        <v>8171653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</row>
    <row r="79">
      <c r="C79" s="2"/>
      <c r="F79" s="2"/>
      <c r="G79" s="2" t="str">
        <f>IFERROR(__xludf.DUMMYFUNCTION("""COMPUTED_VALUE"""),"Branch 8 - San Diego")</f>
        <v>Branch 8 - San Diego</v>
      </c>
      <c r="H79" s="7">
        <f>IFERROR(__xludf.DUMMYFUNCTION("""COMPUTED_VALUE"""),1.0309917E7)</f>
        <v>10309917</v>
      </c>
      <c r="I79" s="2"/>
      <c r="J79" s="2" t="str">
        <f>IFERROR(__xludf.DUMMYFUNCTION("""COMPUTED_VALUE"""),"Branch 6 - Philadelphia")</f>
        <v>Branch 6 - Philadelphia</v>
      </c>
      <c r="K79" s="7">
        <f>IFERROR(__xludf.DUMMYFUNCTION("""COMPUTED_VALUE"""),5460041.0)</f>
        <v>5460041</v>
      </c>
      <c r="L79" s="2"/>
      <c r="M79" s="2" t="str">
        <f>IFERROR(__xludf.DUMMYFUNCTION("""COMPUTED_VALUE"""),"Branch 12 - Fort Worth")</f>
        <v>Branch 12 - Fort Worth</v>
      </c>
      <c r="N79" s="7">
        <f>IFERROR(__xludf.DUMMYFUNCTION("""COMPUTED_VALUE"""),1.007774E7)</f>
        <v>10077740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</row>
    <row r="80">
      <c r="C80" s="2"/>
      <c r="F80" s="2"/>
      <c r="G80" s="2" t="str">
        <f>IFERROR(__xludf.DUMMYFUNCTION("""COMPUTED_VALUE"""),"Branch 12 - Fort Worth")</f>
        <v>Branch 12 - Fort Worth</v>
      </c>
      <c r="H80" s="7">
        <f>IFERROR(__xludf.DUMMYFUNCTION("""COMPUTED_VALUE"""),1.007774E7)</f>
        <v>10077740</v>
      </c>
      <c r="I80" s="2"/>
      <c r="J80" s="2" t="str">
        <f>IFERROR(__xludf.DUMMYFUNCTION("""COMPUTED_VALUE"""),"Branch 35 - Wichita")</f>
        <v>Branch 35 - Wichita</v>
      </c>
      <c r="K80" s="7">
        <f>IFERROR(__xludf.DUMMYFUNCTION("""COMPUTED_VALUE"""),5650868.0)</f>
        <v>5650868</v>
      </c>
      <c r="L80" s="2"/>
      <c r="M80" s="2" t="str">
        <f>IFERROR(__xludf.DUMMYFUNCTION("""COMPUTED_VALUE"""),"Branch 13 - Jacksonville")</f>
        <v>Branch 13 - Jacksonville</v>
      </c>
      <c r="N80" s="7">
        <f>IFERROR(__xludf.DUMMYFUNCTION("""COMPUTED_VALUE"""),6592617.0)</f>
        <v>6592617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</row>
    <row r="81">
      <c r="C81" s="2"/>
      <c r="F81" s="2"/>
      <c r="G81" s="2" t="str">
        <f>IFERROR(__xludf.DUMMYFUNCTION("""COMPUTED_VALUE"""),"Branch 33 - Bakersfield")</f>
        <v>Branch 33 - Bakersfield</v>
      </c>
      <c r="H81" s="7">
        <f>IFERROR(__xludf.DUMMYFUNCTION("""COMPUTED_VALUE"""),9301465.0)</f>
        <v>9301465</v>
      </c>
      <c r="I81" s="2"/>
      <c r="J81" s="2" t="str">
        <f>IFERROR(__xludf.DUMMYFUNCTION("""COMPUTED_VALUE"""),"Branch 2 - Los Angeles")</f>
        <v>Branch 2 - Los Angeles</v>
      </c>
      <c r="K81" s="7">
        <f>IFERROR(__xludf.DUMMYFUNCTION("""COMPUTED_VALUE"""),5978247.0)</f>
        <v>5978247</v>
      </c>
      <c r="L81" s="2"/>
      <c r="M81" s="2" t="str">
        <f>IFERROR(__xludf.DUMMYFUNCTION("""COMPUTED_VALUE"""),"Branch 14 - Columbus")</f>
        <v>Branch 14 - Columbus</v>
      </c>
      <c r="N81" s="7">
        <f>IFERROR(__xludf.DUMMYFUNCTION("""COMPUTED_VALUE"""),7515469.0)</f>
        <v>7515469</v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</row>
    <row r="82">
      <c r="C82" s="2"/>
      <c r="F82" s="2"/>
      <c r="G82" s="2" t="str">
        <f>IFERROR(__xludf.DUMMYFUNCTION("""COMPUTED_VALUE"""),"Branch 27 - Virginia Beach")</f>
        <v>Branch 27 - Virginia Beach</v>
      </c>
      <c r="H82" s="7">
        <f>IFERROR(__xludf.DUMMYFUNCTION("""COMPUTED_VALUE"""),9262474.0)</f>
        <v>9262474</v>
      </c>
      <c r="I82" s="2"/>
      <c r="J82" s="2" t="str">
        <f>IFERROR(__xludf.DUMMYFUNCTION("""COMPUTED_VALUE"""),"Branch 4 - Houston")</f>
        <v>Branch 4 - Houston</v>
      </c>
      <c r="K82" s="7">
        <f>IFERROR(__xludf.DUMMYFUNCTION("""COMPUTED_VALUE"""),6114114.0)</f>
        <v>6114114</v>
      </c>
      <c r="L82" s="2"/>
      <c r="M82" s="2" t="str">
        <f>IFERROR(__xludf.DUMMYFUNCTION("""COMPUTED_VALUE"""),"Branch 15 - Charlotte")</f>
        <v>Branch 15 - Charlotte</v>
      </c>
      <c r="N82" s="7">
        <f>IFERROR(__xludf.DUMMYFUNCTION("""COMPUTED_VALUE"""),6381274.0)</f>
        <v>6381274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</row>
    <row r="83">
      <c r="C83" s="2"/>
      <c r="F83" s="2"/>
      <c r="G83" s="2" t="str">
        <f>IFERROR(__xludf.DUMMYFUNCTION("""COMPUTED_VALUE"""),"Branch 16 - San Francisco")</f>
        <v>Branch 16 - San Francisco</v>
      </c>
      <c r="H83" s="7">
        <f>IFERROR(__xludf.DUMMYFUNCTION("""COMPUTED_VALUE"""),9081948.0)</f>
        <v>9081948</v>
      </c>
      <c r="I83" s="2"/>
      <c r="J83" s="2" t="str">
        <f>IFERROR(__xludf.DUMMYFUNCTION("""COMPUTED_VALUE"""),"Branch 28 - Minneapolis")</f>
        <v>Branch 28 - Minneapolis</v>
      </c>
      <c r="K83" s="7">
        <f>IFERROR(__xludf.DUMMYFUNCTION("""COMPUTED_VALUE"""),6299852.0)</f>
        <v>6299852</v>
      </c>
      <c r="L83" s="2"/>
      <c r="M83" s="2" t="str">
        <f>IFERROR(__xludf.DUMMYFUNCTION("""COMPUTED_VALUE"""),"Branch 16 - San Francisco")</f>
        <v>Branch 16 - San Francisco</v>
      </c>
      <c r="N83" s="7">
        <f>IFERROR(__xludf.DUMMYFUNCTION("""COMPUTED_VALUE"""),9081948.0)</f>
        <v>9081948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</row>
    <row r="84">
      <c r="C84" s="2"/>
      <c r="F84" s="2"/>
      <c r="G84" s="2" t="str">
        <f>IFERROR(__xludf.DUMMYFUNCTION("""COMPUTED_VALUE"""),"Branch 24 - Raleigh")</f>
        <v>Branch 24 - Raleigh</v>
      </c>
      <c r="H84" s="7">
        <f>IFERROR(__xludf.DUMMYFUNCTION("""COMPUTED_VALUE"""),9008075.0)</f>
        <v>9008075</v>
      </c>
      <c r="I84" s="2"/>
      <c r="J84" s="2" t="str">
        <f>IFERROR(__xludf.DUMMYFUNCTION("""COMPUTED_VALUE"""),"Branch 15 - Charlotte")</f>
        <v>Branch 15 - Charlotte</v>
      </c>
      <c r="K84" s="7">
        <f>IFERROR(__xludf.DUMMYFUNCTION("""COMPUTED_VALUE"""),6381274.0)</f>
        <v>6381274</v>
      </c>
      <c r="L84" s="2"/>
      <c r="M84" s="2" t="str">
        <f>IFERROR(__xludf.DUMMYFUNCTION("""COMPUTED_VALUE"""),"Branch 17 - Indianapolis")</f>
        <v>Branch 17 - Indianapolis</v>
      </c>
      <c r="N84" s="7">
        <f>IFERROR(__xludf.DUMMYFUNCTION("""COMPUTED_VALUE"""),7140168.0)</f>
        <v>7140168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</row>
    <row r="85">
      <c r="C85" s="2"/>
      <c r="F85" s="2"/>
      <c r="G85" s="2" t="str">
        <f>IFERROR(__xludf.DUMMYFUNCTION("""COMPUTED_VALUE"""),"Branch 32 - Tulsa")</f>
        <v>Branch 32 - Tulsa</v>
      </c>
      <c r="H85" s="7">
        <f>IFERROR(__xludf.DUMMYFUNCTION("""COMPUTED_VALUE"""),8355152.0)</f>
        <v>8355152</v>
      </c>
      <c r="I85" s="2"/>
      <c r="J85" s="2" t="str">
        <f>IFERROR(__xludf.DUMMYFUNCTION("""COMPUTED_VALUE"""),"Branch 34 - New Orleans")</f>
        <v>Branch 34 - New Orleans</v>
      </c>
      <c r="K85" s="7">
        <f>IFERROR(__xludf.DUMMYFUNCTION("""COMPUTED_VALUE"""),6558405.0)</f>
        <v>6558405</v>
      </c>
      <c r="L85" s="2"/>
      <c r="M85" s="2" t="str">
        <f>IFERROR(__xludf.DUMMYFUNCTION("""COMPUTED_VALUE"""),"Branch 18 - Seattle")</f>
        <v>Branch 18 - Seattle</v>
      </c>
      <c r="N85" s="7">
        <f>IFERROR(__xludf.DUMMYFUNCTION("""COMPUTED_VALUE"""),1.1784268E7)</f>
        <v>11784268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</row>
    <row r="86">
      <c r="C86" s="2"/>
      <c r="F86" s="2"/>
      <c r="G86" s="2"/>
      <c r="H86" s="2"/>
      <c r="I86" s="2"/>
      <c r="J86" s="2"/>
      <c r="K86" s="2"/>
      <c r="L86" s="2"/>
      <c r="M86" s="2" t="str">
        <f>IFERROR(__xludf.DUMMYFUNCTION("""COMPUTED_VALUE"""),"Branch 19 - Denver")</f>
        <v>Branch 19 - Denver</v>
      </c>
      <c r="N86" s="7">
        <f>IFERROR(__xludf.DUMMYFUNCTION("""COMPUTED_VALUE"""),1.0438123E7)</f>
        <v>10438123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</row>
    <row r="87">
      <c r="C87" s="2"/>
      <c r="F87" s="2"/>
      <c r="G87" s="2"/>
      <c r="H87" s="2"/>
      <c r="I87" s="2"/>
      <c r="J87" s="2"/>
      <c r="K87" s="2"/>
      <c r="L87" s="2"/>
      <c r="M87" s="2" t="str">
        <f>IFERROR(__xludf.DUMMYFUNCTION("""COMPUTED_VALUE"""),"Branch 2 - Los Angeles")</f>
        <v>Branch 2 - Los Angeles</v>
      </c>
      <c r="N87" s="7">
        <f>IFERROR(__xludf.DUMMYFUNCTION("""COMPUTED_VALUE"""),5978247.0)</f>
        <v>5978247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</row>
    <row r="88">
      <c r="C88" s="2"/>
      <c r="F88" s="2"/>
      <c r="G88" s="2"/>
      <c r="H88" s="2"/>
      <c r="I88" s="2"/>
      <c r="J88" s="2"/>
      <c r="K88" s="2"/>
      <c r="L88" s="2"/>
      <c r="M88" s="2" t="str">
        <f>IFERROR(__xludf.DUMMYFUNCTION("""COMPUTED_VALUE"""),"Branch 20 - Sacramento")</f>
        <v>Branch 20 - Sacramento</v>
      </c>
      <c r="N88" s="7">
        <f>IFERROR(__xludf.DUMMYFUNCTION("""COMPUTED_VALUE"""),7762595.0)</f>
        <v>7762595</v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</row>
    <row r="89">
      <c r="C89" s="2"/>
      <c r="F89" s="2"/>
      <c r="G89" s="2"/>
      <c r="H89" s="2"/>
      <c r="I89" s="2"/>
      <c r="J89" s="2"/>
      <c r="K89" s="2"/>
      <c r="L89" s="2"/>
      <c r="M89" s="2" t="str">
        <f>IFERROR(__xludf.DUMMYFUNCTION("""COMPUTED_VALUE"""),"Branch 21 - Kansas City")</f>
        <v>Branch 21 - Kansas City</v>
      </c>
      <c r="N89" s="7">
        <f>IFERROR(__xludf.DUMMYFUNCTION("""COMPUTED_VALUE"""),8289145.0)</f>
        <v>8289145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</row>
    <row r="90">
      <c r="C90" s="2"/>
      <c r="F90" s="2"/>
      <c r="G90" s="2"/>
      <c r="H90" s="2"/>
      <c r="I90" s="2"/>
      <c r="J90" s="2"/>
      <c r="K90" s="2"/>
      <c r="L90" s="2"/>
      <c r="M90" s="2" t="str">
        <f>IFERROR(__xludf.DUMMYFUNCTION("""COMPUTED_VALUE"""),"Branch 22 - Miami")</f>
        <v>Branch 22 - Miami</v>
      </c>
      <c r="N90" s="7">
        <f>IFERROR(__xludf.DUMMYFUNCTION("""COMPUTED_VALUE"""),8289145.0)</f>
        <v>8289145</v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</row>
    <row r="91">
      <c r="C91" s="2"/>
      <c r="F91" s="2"/>
      <c r="G91" s="2"/>
      <c r="H91" s="2"/>
      <c r="I91" s="2"/>
      <c r="J91" s="2"/>
      <c r="K91" s="2"/>
      <c r="L91" s="2"/>
      <c r="M91" s="2" t="str">
        <f>IFERROR(__xludf.DUMMYFUNCTION("""COMPUTED_VALUE"""),"Branch 23 - Colorado Springs")</f>
        <v>Branch 23 - Colorado Springs</v>
      </c>
      <c r="N91" s="7">
        <f>IFERROR(__xludf.DUMMYFUNCTION("""COMPUTED_VALUE"""),7805650.0)</f>
        <v>7805650</v>
      </c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</row>
    <row r="92">
      <c r="C92" s="2"/>
      <c r="F92" s="2"/>
      <c r="G92" s="2"/>
      <c r="H92" s="2"/>
      <c r="I92" s="2"/>
      <c r="J92" s="2"/>
      <c r="K92" s="2"/>
      <c r="L92" s="2"/>
      <c r="M92" s="2" t="str">
        <f>IFERROR(__xludf.DUMMYFUNCTION("""COMPUTED_VALUE"""),"Branch 24 - Raleigh")</f>
        <v>Branch 24 - Raleigh</v>
      </c>
      <c r="N92" s="7">
        <f>IFERROR(__xludf.DUMMYFUNCTION("""COMPUTED_VALUE"""),9008075.0)</f>
        <v>9008075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</row>
    <row r="93">
      <c r="C93" s="2"/>
      <c r="F93" s="2"/>
      <c r="G93" s="2"/>
      <c r="H93" s="2"/>
      <c r="I93" s="2"/>
      <c r="J93" s="2"/>
      <c r="K93" s="2"/>
      <c r="L93" s="2"/>
      <c r="M93" s="2" t="str">
        <f>IFERROR(__xludf.DUMMYFUNCTION("""COMPUTED_VALUE"""),"Branch 25 - Omaha")</f>
        <v>Branch 25 - Omaha</v>
      </c>
      <c r="N93" s="7">
        <f>IFERROR(__xludf.DUMMYFUNCTION("""COMPUTED_VALUE"""),7146101.0)</f>
        <v>7146101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</row>
    <row r="94">
      <c r="C94" s="2"/>
      <c r="F94" s="2"/>
      <c r="G94" s="2"/>
      <c r="H94" s="2"/>
      <c r="I94" s="2"/>
      <c r="J94" s="2"/>
      <c r="K94" s="2"/>
      <c r="L94" s="2"/>
      <c r="M94" s="2" t="str">
        <f>IFERROR(__xludf.DUMMYFUNCTION("""COMPUTED_VALUE"""),"Branch 26 - Long Beach")</f>
        <v>Branch 26 - Long Beach</v>
      </c>
      <c r="N94" s="7">
        <f>IFERROR(__xludf.DUMMYFUNCTION("""COMPUTED_VALUE"""),7453178.0)</f>
        <v>7453178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</row>
    <row r="95">
      <c r="C95" s="2"/>
      <c r="F95" s="2"/>
      <c r="G95" s="2"/>
      <c r="H95" s="2"/>
      <c r="I95" s="2"/>
      <c r="J95" s="2"/>
      <c r="K95" s="2"/>
      <c r="L95" s="2"/>
      <c r="M95" s="2" t="str">
        <f>IFERROR(__xludf.DUMMYFUNCTION("""COMPUTED_VALUE"""),"Branch 27 - Virginia Beach")</f>
        <v>Branch 27 - Virginia Beach</v>
      </c>
      <c r="N95" s="7">
        <f>IFERROR(__xludf.DUMMYFUNCTION("""COMPUTED_VALUE"""),9262474.0)</f>
        <v>9262474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</row>
    <row r="96">
      <c r="C96" s="2"/>
      <c r="F96" s="2"/>
      <c r="G96" s="2"/>
      <c r="H96" s="2"/>
      <c r="I96" s="2"/>
      <c r="J96" s="2"/>
      <c r="K96" s="2"/>
      <c r="L96" s="2"/>
      <c r="M96" s="2" t="str">
        <f>IFERROR(__xludf.DUMMYFUNCTION("""COMPUTED_VALUE"""),"Branch 28 - Minneapolis")</f>
        <v>Branch 28 - Minneapolis</v>
      </c>
      <c r="N96" s="7">
        <f>IFERROR(__xludf.DUMMYFUNCTION("""COMPUTED_VALUE"""),6299852.0)</f>
        <v>6299852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</row>
    <row r="97">
      <c r="C97" s="2"/>
      <c r="D97" s="2"/>
      <c r="E97" s="2"/>
      <c r="F97" s="2"/>
      <c r="G97" s="2"/>
      <c r="H97" s="2"/>
      <c r="I97" s="2"/>
      <c r="J97" s="2"/>
      <c r="K97" s="2"/>
      <c r="L97" s="2"/>
      <c r="M97" s="2" t="str">
        <f>IFERROR(__xludf.DUMMYFUNCTION("""COMPUTED_VALUE"""),"Branch 29 - Oakland")</f>
        <v>Branch 29 - Oakland</v>
      </c>
      <c r="N97" s="7">
        <f>IFERROR(__xludf.DUMMYFUNCTION("""COMPUTED_VALUE"""),7073412.0)</f>
        <v>7073412</v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</row>
    <row r="98">
      <c r="C98" s="2"/>
      <c r="D98" s="2"/>
      <c r="E98" s="2"/>
      <c r="F98" s="2"/>
      <c r="G98" s="2"/>
      <c r="H98" s="2"/>
      <c r="I98" s="2"/>
      <c r="J98" s="2"/>
      <c r="K98" s="2"/>
      <c r="L98" s="2"/>
      <c r="M98" s="2" t="str">
        <f>IFERROR(__xludf.DUMMYFUNCTION("""COMPUTED_VALUE"""),"Branch 3 - Chicago")</f>
        <v>Branch 3 - Chicago</v>
      </c>
      <c r="N98" s="7">
        <f>IFERROR(__xludf.DUMMYFUNCTION("""COMPUTED_VALUE"""),1.1318588E7)</f>
        <v>11318588</v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</row>
    <row r="99">
      <c r="C99" s="2"/>
      <c r="D99" s="2"/>
      <c r="E99" s="2"/>
      <c r="F99" s="2"/>
      <c r="G99" s="2"/>
      <c r="H99" s="2"/>
      <c r="I99" s="2"/>
      <c r="J99" s="2"/>
      <c r="K99" s="2"/>
      <c r="L99" s="2"/>
      <c r="M99" s="2" t="str">
        <f>IFERROR(__xludf.DUMMYFUNCTION("""COMPUTED_VALUE"""),"Branch 30 - Tampa")</f>
        <v>Branch 30 - Tampa</v>
      </c>
      <c r="N99" s="7">
        <f>IFERROR(__xludf.DUMMYFUNCTION("""COMPUTED_VALUE"""),7479283.0)</f>
        <v>7479283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</row>
    <row r="100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 t="str">
        <f>IFERROR(__xludf.DUMMYFUNCTION("""COMPUTED_VALUE"""),"Branch 31 - Arlington")</f>
        <v>Branch 31 - Arlington</v>
      </c>
      <c r="N100" s="7">
        <f>IFERROR(__xludf.DUMMYFUNCTION("""COMPUTED_VALUE"""),7810039.0)</f>
        <v>7810039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</row>
    <row r="101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 t="str">
        <f>IFERROR(__xludf.DUMMYFUNCTION("""COMPUTED_VALUE"""),"Branch 32 - Tulsa")</f>
        <v>Branch 32 - Tulsa</v>
      </c>
      <c r="N101" s="7">
        <f>IFERROR(__xludf.DUMMYFUNCTION("""COMPUTED_VALUE"""),8355152.0)</f>
        <v>8355152</v>
      </c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</row>
    <row r="10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 t="str">
        <f>IFERROR(__xludf.DUMMYFUNCTION("""COMPUTED_VALUE"""),"Branch 33 - Bakersfield")</f>
        <v>Branch 33 - Bakersfield</v>
      </c>
      <c r="N102" s="7">
        <f>IFERROR(__xludf.DUMMYFUNCTION("""COMPUTED_VALUE"""),9301465.0)</f>
        <v>9301465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</row>
    <row r="103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 t="str">
        <f>IFERROR(__xludf.DUMMYFUNCTION("""COMPUTED_VALUE"""),"Branch 34 - New Orleans")</f>
        <v>Branch 34 - New Orleans</v>
      </c>
      <c r="N103" s="7">
        <f>IFERROR(__xludf.DUMMYFUNCTION("""COMPUTED_VALUE"""),6558405.0)</f>
        <v>6558405</v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</row>
    <row r="104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 t="str">
        <f>IFERROR(__xludf.DUMMYFUNCTION("""COMPUTED_VALUE"""),"Branch 35 - Wichita")</f>
        <v>Branch 35 - Wichita</v>
      </c>
      <c r="N104" s="7">
        <f>IFERROR(__xludf.DUMMYFUNCTION("""COMPUTED_VALUE"""),5650868.0)</f>
        <v>5650868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</row>
    <row r="10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 t="str">
        <f>IFERROR(__xludf.DUMMYFUNCTION("""COMPUTED_VALUE"""),"Branch 36 - Aurora")</f>
        <v>Branch 36 - Aurora</v>
      </c>
      <c r="N105" s="7">
        <f>IFERROR(__xludf.DUMMYFUNCTION("""COMPUTED_VALUE"""),4844416.0)</f>
        <v>4844416</v>
      </c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</row>
    <row r="106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 t="str">
        <f>IFERROR(__xludf.DUMMYFUNCTION("""COMPUTED_VALUE"""),"Branch 37 - Atlanta")</f>
        <v>Branch 37 - Atlanta</v>
      </c>
      <c r="N106" s="7">
        <f>IFERROR(__xludf.DUMMYFUNCTION("""COMPUTED_VALUE"""),4328970.0)</f>
        <v>4328970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</row>
    <row r="107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 t="str">
        <f>IFERROR(__xludf.DUMMYFUNCTION("""COMPUTED_VALUE"""),"Branch 38 - Charleston")</f>
        <v>Branch 38 - Charleston</v>
      </c>
      <c r="N107" s="7">
        <f>IFERROR(__xludf.DUMMYFUNCTION("""COMPUTED_VALUE"""),4638928.0)</f>
        <v>4638928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</row>
    <row r="108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 t="str">
        <f>IFERROR(__xludf.DUMMYFUNCTION("""COMPUTED_VALUE"""),"Branch 4 - Houston")</f>
        <v>Branch 4 - Houston</v>
      </c>
      <c r="N108" s="7">
        <f>IFERROR(__xludf.DUMMYFUNCTION("""COMPUTED_VALUE"""),6114114.0)</f>
        <v>6114114</v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</row>
    <row r="109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 t="str">
        <f>IFERROR(__xludf.DUMMYFUNCTION("""COMPUTED_VALUE"""),"Branch 5 - Phoenix")</f>
        <v>Branch 5 - Phoenix</v>
      </c>
      <c r="N109" s="7">
        <f>IFERROR(__xludf.DUMMYFUNCTION("""COMPUTED_VALUE"""),7739862.0)</f>
        <v>7739862</v>
      </c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</row>
    <row r="110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 t="str">
        <f>IFERROR(__xludf.DUMMYFUNCTION("""COMPUTED_VALUE"""),"Branch 6 - Philadelphia")</f>
        <v>Branch 6 - Philadelphia</v>
      </c>
      <c r="N110" s="7">
        <f>IFERROR(__xludf.DUMMYFUNCTION("""COMPUTED_VALUE"""),5460041.0)</f>
        <v>5460041</v>
      </c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</row>
    <row r="111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 t="str">
        <f>IFERROR(__xludf.DUMMYFUNCTION("""COMPUTED_VALUE"""),"Branch 7 - San Antonio")</f>
        <v>Branch 7 - San Antonio</v>
      </c>
      <c r="N111" s="7">
        <f>IFERROR(__xludf.DUMMYFUNCTION("""COMPUTED_VALUE"""),7086215.0)</f>
        <v>7086215</v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</row>
    <row r="11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 t="str">
        <f>IFERROR(__xludf.DUMMYFUNCTION("""COMPUTED_VALUE"""),"Branch 8 - San Diego")</f>
        <v>Branch 8 - San Diego</v>
      </c>
      <c r="N112" s="7">
        <f>IFERROR(__xludf.DUMMYFUNCTION("""COMPUTED_VALUE"""),1.0309917E7)</f>
        <v>10309917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</row>
    <row r="113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 t="str">
        <f>IFERROR(__xludf.DUMMYFUNCTION("""COMPUTED_VALUE"""),"Branch 9 - Dallas")</f>
        <v>Branch 9 - Dallas</v>
      </c>
      <c r="N113" s="7">
        <f>IFERROR(__xludf.DUMMYFUNCTION("""COMPUTED_VALUE"""),7426226.0)</f>
        <v>7426226</v>
      </c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</row>
    <row r="1020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</row>
    <row r="102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</row>
    <row r="102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</row>
    <row r="102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</row>
    <row r="1024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</row>
    <row r="10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</row>
    <row r="1026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</row>
    <row r="1027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</row>
    <row r="1028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</row>
    <row r="1029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</row>
    <row r="1030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</row>
    <row r="103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</row>
    <row r="103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</row>
    <row r="1033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</row>
    <row r="1034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</row>
    <row r="103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</row>
    <row r="1036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</row>
    <row r="1037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</row>
    <row r="1038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</row>
    <row r="1039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</row>
    <row r="1040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</row>
    <row r="1041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</row>
    <row r="1042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</row>
    <row r="1043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</row>
    <row r="1044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</row>
    <row r="104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</row>
    <row r="1046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</row>
    <row r="1047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</row>
    <row r="1048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</row>
    <row r="1049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</row>
    <row r="1050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</row>
    <row r="1051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</row>
    <row r="1052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</row>
    <row r="1053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</row>
    <row r="1054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</row>
    <row r="105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</row>
    <row r="1056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</row>
    <row r="1057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</row>
    <row r="1058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</row>
    <row r="1059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</row>
    <row r="1060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</row>
    <row r="1061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</row>
    <row r="1062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</row>
    <row r="1063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</row>
    <row r="1064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</row>
    <row r="106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</row>
    <row r="1066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</row>
    <row r="1067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</row>
    <row r="1068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</row>
    <row r="1069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</row>
    <row r="1070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</row>
    <row r="1071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</row>
    <row r="1072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</row>
    <row r="1073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</row>
    <row r="1074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</row>
  </sheetData>
  <mergeCells count="1">
    <mergeCell ref="A1:C4"/>
  </mergeCell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</cols>
  <sheetData>
    <row r="1">
      <c r="A1" s="8" t="s">
        <v>1</v>
      </c>
    </row>
    <row r="2">
      <c r="A2" s="8" t="str">
        <f>IFERROR(__xludf.DUMMYFUNCTION("query('Sales By Location'!$A$1:$E$39,""select * order by D desc Limit 10"", 1)"),"Branch")</f>
        <v>Branch</v>
      </c>
      <c r="B2" s="9" t="str">
        <f>IFERROR(__xludf.DUMMYFUNCTION("""COMPUTED_VALUE"""),"Branch_City")</f>
        <v>Branch_City</v>
      </c>
      <c r="C2" s="9" t="str">
        <f>IFERROR(__xludf.DUMMYFUNCTION("""COMPUTED_VALUE"""),"City")</f>
        <v>City</v>
      </c>
      <c r="D2" s="10" t="str">
        <f>IFERROR(__xludf.DUMMYFUNCTION("""COMPUTED_VALUE"""),"State")</f>
        <v>State</v>
      </c>
      <c r="E2" s="11" t="str">
        <f>IFERROR(__xludf.DUMMYFUNCTION("""COMPUTED_VALUE"""),"YTD Sales")</f>
        <v>YTD Sales</v>
      </c>
    </row>
    <row r="3">
      <c r="A3" s="11" t="str">
        <f>IFERROR(__xludf.DUMMYFUNCTION("""COMPUTED_VALUE"""),"Branch 18")</f>
        <v>Branch 18</v>
      </c>
      <c r="B3" s="11" t="str">
        <f>IFERROR(__xludf.DUMMYFUNCTION("""COMPUTED_VALUE"""),"Branch 18 - Seattle")</f>
        <v>Branch 18 - Seattle</v>
      </c>
      <c r="C3" s="11" t="str">
        <f>IFERROR(__xludf.DUMMYFUNCTION("""COMPUTED_VALUE"""),"Seattle")</f>
        <v>Seattle</v>
      </c>
      <c r="D3" s="11" t="str">
        <f>IFERROR(__xludf.DUMMYFUNCTION("""COMPUTED_VALUE"""),"Washington")</f>
        <v>Washington</v>
      </c>
      <c r="E3" s="12">
        <f>IFERROR(__xludf.DUMMYFUNCTION("""COMPUTED_VALUE"""),1.1784268E7)</f>
        <v>11784268</v>
      </c>
    </row>
    <row r="4">
      <c r="A4" s="11" t="str">
        <f>IFERROR(__xludf.DUMMYFUNCTION("""COMPUTED_VALUE"""),"Branch 27")</f>
        <v>Branch 27</v>
      </c>
      <c r="B4" s="11" t="str">
        <f>IFERROR(__xludf.DUMMYFUNCTION("""COMPUTED_VALUE"""),"Branch 27 - Virginia Beach")</f>
        <v>Branch 27 - Virginia Beach</v>
      </c>
      <c r="C4" s="11" t="str">
        <f>IFERROR(__xludf.DUMMYFUNCTION("""COMPUTED_VALUE"""),"Virginia Beach")</f>
        <v>Virginia Beach</v>
      </c>
      <c r="D4" s="11" t="str">
        <f>IFERROR(__xludf.DUMMYFUNCTION("""COMPUTED_VALUE"""),"Virginia")</f>
        <v>Virginia</v>
      </c>
      <c r="E4" s="12">
        <f>IFERROR(__xludf.DUMMYFUNCTION("""COMPUTED_VALUE"""),9262474.0)</f>
        <v>9262474</v>
      </c>
    </row>
    <row r="5">
      <c r="A5" s="11" t="str">
        <f>IFERROR(__xludf.DUMMYFUNCTION("""COMPUTED_VALUE"""),"Branch 4")</f>
        <v>Branch 4</v>
      </c>
      <c r="B5" s="11" t="str">
        <f>IFERROR(__xludf.DUMMYFUNCTION("""COMPUTED_VALUE"""),"Branch 4 - Houston")</f>
        <v>Branch 4 - Houston</v>
      </c>
      <c r="C5" s="11" t="str">
        <f>IFERROR(__xludf.DUMMYFUNCTION("""COMPUTED_VALUE"""),"Houston")</f>
        <v>Houston</v>
      </c>
      <c r="D5" s="11" t="str">
        <f>IFERROR(__xludf.DUMMYFUNCTION("""COMPUTED_VALUE"""),"Texas")</f>
        <v>Texas</v>
      </c>
      <c r="E5" s="12">
        <f>IFERROR(__xludf.DUMMYFUNCTION("""COMPUTED_VALUE"""),6114114.0)</f>
        <v>6114114</v>
      </c>
    </row>
    <row r="6">
      <c r="A6" s="11" t="str">
        <f>IFERROR(__xludf.DUMMYFUNCTION("""COMPUTED_VALUE"""),"Branch 7")</f>
        <v>Branch 7</v>
      </c>
      <c r="B6" s="11" t="str">
        <f>IFERROR(__xludf.DUMMYFUNCTION("""COMPUTED_VALUE"""),"Branch 7 - San Antonio")</f>
        <v>Branch 7 - San Antonio</v>
      </c>
      <c r="C6" s="11" t="str">
        <f>IFERROR(__xludf.DUMMYFUNCTION("""COMPUTED_VALUE"""),"San Antonio")</f>
        <v>San Antonio</v>
      </c>
      <c r="D6" s="11" t="str">
        <f>IFERROR(__xludf.DUMMYFUNCTION("""COMPUTED_VALUE"""),"Texas")</f>
        <v>Texas</v>
      </c>
      <c r="E6" s="12">
        <f>IFERROR(__xludf.DUMMYFUNCTION("""COMPUTED_VALUE"""),7086215.0)</f>
        <v>7086215</v>
      </c>
    </row>
    <row r="7">
      <c r="A7" s="11" t="str">
        <f>IFERROR(__xludf.DUMMYFUNCTION("""COMPUTED_VALUE"""),"Branch 9")</f>
        <v>Branch 9</v>
      </c>
      <c r="B7" s="11" t="str">
        <f>IFERROR(__xludf.DUMMYFUNCTION("""COMPUTED_VALUE"""),"Branch 9 - Dallas")</f>
        <v>Branch 9 - Dallas</v>
      </c>
      <c r="C7" s="11" t="str">
        <f>IFERROR(__xludf.DUMMYFUNCTION("""COMPUTED_VALUE"""),"Dallas")</f>
        <v>Dallas</v>
      </c>
      <c r="D7" s="11" t="str">
        <f>IFERROR(__xludf.DUMMYFUNCTION("""COMPUTED_VALUE"""),"Texas")</f>
        <v>Texas</v>
      </c>
      <c r="E7" s="12">
        <f>IFERROR(__xludf.DUMMYFUNCTION("""COMPUTED_VALUE"""),7426226.0)</f>
        <v>7426226</v>
      </c>
    </row>
    <row r="8">
      <c r="A8" s="11" t="str">
        <f>IFERROR(__xludf.DUMMYFUNCTION("""COMPUTED_VALUE"""),"Branch 11")</f>
        <v>Branch 11</v>
      </c>
      <c r="B8" s="11" t="str">
        <f>IFERROR(__xludf.DUMMYFUNCTION("""COMPUTED_VALUE"""),"Branch 11 - Austin")</f>
        <v>Branch 11 - Austin</v>
      </c>
      <c r="C8" s="11" t="str">
        <f>IFERROR(__xludf.DUMMYFUNCTION("""COMPUTED_VALUE"""),"Austin")</f>
        <v>Austin</v>
      </c>
      <c r="D8" s="11" t="str">
        <f>IFERROR(__xludf.DUMMYFUNCTION("""COMPUTED_VALUE"""),"Texas")</f>
        <v>Texas</v>
      </c>
      <c r="E8" s="12">
        <f>IFERROR(__xludf.DUMMYFUNCTION("""COMPUTED_VALUE"""),8171653.0)</f>
        <v>8171653</v>
      </c>
    </row>
    <row r="9">
      <c r="A9" s="11" t="str">
        <f>IFERROR(__xludf.DUMMYFUNCTION("""COMPUTED_VALUE"""),"Branch 12")</f>
        <v>Branch 12</v>
      </c>
      <c r="B9" s="11" t="str">
        <f>IFERROR(__xludf.DUMMYFUNCTION("""COMPUTED_VALUE"""),"Branch 12 - Fort Worth")</f>
        <v>Branch 12 - Fort Worth</v>
      </c>
      <c r="C9" s="11" t="str">
        <f>IFERROR(__xludf.DUMMYFUNCTION("""COMPUTED_VALUE"""),"Fort Worth")</f>
        <v>Fort Worth</v>
      </c>
      <c r="D9" s="11" t="str">
        <f>IFERROR(__xludf.DUMMYFUNCTION("""COMPUTED_VALUE"""),"Texas")</f>
        <v>Texas</v>
      </c>
      <c r="E9" s="12">
        <f>IFERROR(__xludf.DUMMYFUNCTION("""COMPUTED_VALUE"""),1.007774E7)</f>
        <v>10077740</v>
      </c>
    </row>
    <row r="10">
      <c r="A10" s="11" t="str">
        <f>IFERROR(__xludf.DUMMYFUNCTION("""COMPUTED_VALUE"""),"Branch 31")</f>
        <v>Branch 31</v>
      </c>
      <c r="B10" s="11" t="str">
        <f>IFERROR(__xludf.DUMMYFUNCTION("""COMPUTED_VALUE"""),"Branch 31 - Arlington")</f>
        <v>Branch 31 - Arlington</v>
      </c>
      <c r="C10" s="11" t="str">
        <f>IFERROR(__xludf.DUMMYFUNCTION("""COMPUTED_VALUE"""),"Arlington")</f>
        <v>Arlington</v>
      </c>
      <c r="D10" s="11" t="str">
        <f>IFERROR(__xludf.DUMMYFUNCTION("""COMPUTED_VALUE"""),"Texas")</f>
        <v>Texas</v>
      </c>
      <c r="E10" s="12">
        <f>IFERROR(__xludf.DUMMYFUNCTION("""COMPUTED_VALUE"""),7810039.0)</f>
        <v>7810039</v>
      </c>
    </row>
    <row r="11">
      <c r="A11" s="11" t="str">
        <f>IFERROR(__xludf.DUMMYFUNCTION("""COMPUTED_VALUE"""),"Branch 38")</f>
        <v>Branch 38</v>
      </c>
      <c r="B11" s="11" t="str">
        <f>IFERROR(__xludf.DUMMYFUNCTION("""COMPUTED_VALUE"""),"Branch 38 - Charleston")</f>
        <v>Branch 38 - Charleston</v>
      </c>
      <c r="C11" s="11" t="str">
        <f>IFERROR(__xludf.DUMMYFUNCTION("""COMPUTED_VALUE"""),"Charleston")</f>
        <v>Charleston</v>
      </c>
      <c r="D11" s="11" t="str">
        <f>IFERROR(__xludf.DUMMYFUNCTION("""COMPUTED_VALUE"""),"South Carolina")</f>
        <v>South Carolina</v>
      </c>
      <c r="E11" s="12">
        <f>IFERROR(__xludf.DUMMYFUNCTION("""COMPUTED_VALUE"""),4638928.0)</f>
        <v>4638928</v>
      </c>
    </row>
    <row r="12">
      <c r="A12" s="11" t="str">
        <f>IFERROR(__xludf.DUMMYFUNCTION("""COMPUTED_VALUE"""),"Branch 6")</f>
        <v>Branch 6</v>
      </c>
      <c r="B12" s="11" t="str">
        <f>IFERROR(__xludf.DUMMYFUNCTION("""COMPUTED_VALUE"""),"Branch 6 - Philadelphia")</f>
        <v>Branch 6 - Philadelphia</v>
      </c>
      <c r="C12" s="11" t="str">
        <f>IFERROR(__xludf.DUMMYFUNCTION("""COMPUTED_VALUE"""),"Philadelphia")</f>
        <v>Philadelphia</v>
      </c>
      <c r="D12" s="11" t="str">
        <f>IFERROR(__xludf.DUMMYFUNCTION("""COMPUTED_VALUE"""),"Pennsylvania")</f>
        <v>Pennsylvania</v>
      </c>
      <c r="E12" s="12">
        <f>IFERROR(__xludf.DUMMYFUNCTION("""COMPUTED_VALUE"""),5460041.0)</f>
        <v>5460041</v>
      </c>
    </row>
    <row r="15">
      <c r="A15" s="8" t="s">
        <v>2</v>
      </c>
    </row>
    <row r="16">
      <c r="A16" s="13" t="str">
        <f>IFERROR(__xludf.DUMMYFUNCTION("query('Sales By Location'!$A$1:$E$39,""select * order by D asc Limit 10"", 1)"),"Branch")</f>
        <v>Branch</v>
      </c>
      <c r="B16" s="9" t="str">
        <f>IFERROR(__xludf.DUMMYFUNCTION("""COMPUTED_VALUE"""),"Branch_City")</f>
        <v>Branch_City</v>
      </c>
      <c r="C16" s="9" t="str">
        <f>IFERROR(__xludf.DUMMYFUNCTION("""COMPUTED_VALUE"""),"City")</f>
        <v>City</v>
      </c>
      <c r="D16" s="9" t="str">
        <f>IFERROR(__xludf.DUMMYFUNCTION("""COMPUTED_VALUE"""),"State")</f>
        <v>State</v>
      </c>
      <c r="E16" s="11" t="str">
        <f>IFERROR(__xludf.DUMMYFUNCTION("""COMPUTED_VALUE"""),"YTD Sales")</f>
        <v>YTD Sales</v>
      </c>
    </row>
    <row r="17">
      <c r="A17" s="11" t="str">
        <f>IFERROR(__xludf.DUMMYFUNCTION("""COMPUTED_VALUE"""),"Branch 5")</f>
        <v>Branch 5</v>
      </c>
      <c r="B17" s="11" t="str">
        <f>IFERROR(__xludf.DUMMYFUNCTION("""COMPUTED_VALUE"""),"Branch 5 - Phoenix")</f>
        <v>Branch 5 - Phoenix</v>
      </c>
      <c r="C17" s="11" t="str">
        <f>IFERROR(__xludf.DUMMYFUNCTION("""COMPUTED_VALUE"""),"Phoenix")</f>
        <v>Phoenix</v>
      </c>
      <c r="D17" s="11" t="str">
        <f>IFERROR(__xludf.DUMMYFUNCTION("""COMPUTED_VALUE"""),"Arizona")</f>
        <v>Arizona</v>
      </c>
      <c r="E17" s="12">
        <f>IFERROR(__xludf.DUMMYFUNCTION("""COMPUTED_VALUE"""),7739862.0)</f>
        <v>7739862</v>
      </c>
    </row>
    <row r="18">
      <c r="A18" s="11" t="str">
        <f>IFERROR(__xludf.DUMMYFUNCTION("""COMPUTED_VALUE"""),"Branch 2")</f>
        <v>Branch 2</v>
      </c>
      <c r="B18" s="11" t="str">
        <f>IFERROR(__xludf.DUMMYFUNCTION("""COMPUTED_VALUE"""),"Branch 2 - Los Angeles")</f>
        <v>Branch 2 - Los Angeles</v>
      </c>
      <c r="C18" s="11" t="str">
        <f>IFERROR(__xludf.DUMMYFUNCTION("""COMPUTED_VALUE"""),"Los Angeles")</f>
        <v>Los Angeles</v>
      </c>
      <c r="D18" s="11" t="str">
        <f>IFERROR(__xludf.DUMMYFUNCTION("""COMPUTED_VALUE"""),"California")</f>
        <v>California</v>
      </c>
      <c r="E18" s="12">
        <f>IFERROR(__xludf.DUMMYFUNCTION("""COMPUTED_VALUE"""),5978247.0)</f>
        <v>5978247</v>
      </c>
    </row>
    <row r="19">
      <c r="A19" s="11" t="str">
        <f>IFERROR(__xludf.DUMMYFUNCTION("""COMPUTED_VALUE"""),"Branch 8")</f>
        <v>Branch 8</v>
      </c>
      <c r="B19" s="11" t="str">
        <f>IFERROR(__xludf.DUMMYFUNCTION("""COMPUTED_VALUE"""),"Branch 8 - San Diego")</f>
        <v>Branch 8 - San Diego</v>
      </c>
      <c r="C19" s="11" t="str">
        <f>IFERROR(__xludf.DUMMYFUNCTION("""COMPUTED_VALUE"""),"San Diego")</f>
        <v>San Diego</v>
      </c>
      <c r="D19" s="11" t="str">
        <f>IFERROR(__xludf.DUMMYFUNCTION("""COMPUTED_VALUE"""),"California")</f>
        <v>California</v>
      </c>
      <c r="E19" s="12">
        <f>IFERROR(__xludf.DUMMYFUNCTION("""COMPUTED_VALUE"""),1.0309917E7)</f>
        <v>10309917</v>
      </c>
    </row>
    <row r="20">
      <c r="A20" s="11" t="str">
        <f>IFERROR(__xludf.DUMMYFUNCTION("""COMPUTED_VALUE"""),"Branch 10")</f>
        <v>Branch 10</v>
      </c>
      <c r="B20" s="11" t="str">
        <f>IFERROR(__xludf.DUMMYFUNCTION("""COMPUTED_VALUE"""),"Branch 10 - San Jose")</f>
        <v>Branch 10 - San Jose</v>
      </c>
      <c r="C20" s="11" t="str">
        <f>IFERROR(__xludf.DUMMYFUNCTION("""COMPUTED_VALUE"""),"San Jose")</f>
        <v>San Jose</v>
      </c>
      <c r="D20" s="11" t="str">
        <f>IFERROR(__xludf.DUMMYFUNCTION("""COMPUTED_VALUE"""),"California")</f>
        <v>California</v>
      </c>
      <c r="E20" s="12">
        <f>IFERROR(__xludf.DUMMYFUNCTION("""COMPUTED_VALUE"""),8273702.0)</f>
        <v>8273702</v>
      </c>
    </row>
    <row r="21">
      <c r="A21" s="11" t="str">
        <f>IFERROR(__xludf.DUMMYFUNCTION("""COMPUTED_VALUE"""),"Branch 16")</f>
        <v>Branch 16</v>
      </c>
      <c r="B21" s="11" t="str">
        <f>IFERROR(__xludf.DUMMYFUNCTION("""COMPUTED_VALUE"""),"Branch 16 - San Francisco")</f>
        <v>Branch 16 - San Francisco</v>
      </c>
      <c r="C21" s="11" t="str">
        <f>IFERROR(__xludf.DUMMYFUNCTION("""COMPUTED_VALUE"""),"San Francisco")</f>
        <v>San Francisco</v>
      </c>
      <c r="D21" s="11" t="str">
        <f>IFERROR(__xludf.DUMMYFUNCTION("""COMPUTED_VALUE"""),"California")</f>
        <v>California</v>
      </c>
      <c r="E21" s="12">
        <f>IFERROR(__xludf.DUMMYFUNCTION("""COMPUTED_VALUE"""),9081948.0)</f>
        <v>9081948</v>
      </c>
    </row>
    <row r="22">
      <c r="A22" s="11" t="str">
        <f>IFERROR(__xludf.DUMMYFUNCTION("""COMPUTED_VALUE"""),"Branch 20")</f>
        <v>Branch 20</v>
      </c>
      <c r="B22" s="11" t="str">
        <f>IFERROR(__xludf.DUMMYFUNCTION("""COMPUTED_VALUE"""),"Branch 20 - Sacramento")</f>
        <v>Branch 20 - Sacramento</v>
      </c>
      <c r="C22" s="11" t="str">
        <f>IFERROR(__xludf.DUMMYFUNCTION("""COMPUTED_VALUE"""),"Sacramento")</f>
        <v>Sacramento</v>
      </c>
      <c r="D22" s="11" t="str">
        <f>IFERROR(__xludf.DUMMYFUNCTION("""COMPUTED_VALUE"""),"California")</f>
        <v>California</v>
      </c>
      <c r="E22" s="12">
        <f>IFERROR(__xludf.DUMMYFUNCTION("""COMPUTED_VALUE"""),7762595.0)</f>
        <v>7762595</v>
      </c>
    </row>
    <row r="23">
      <c r="A23" s="11" t="str">
        <f>IFERROR(__xludf.DUMMYFUNCTION("""COMPUTED_VALUE"""),"Branch 26")</f>
        <v>Branch 26</v>
      </c>
      <c r="B23" s="11" t="str">
        <f>IFERROR(__xludf.DUMMYFUNCTION("""COMPUTED_VALUE"""),"Branch 26 - Long Beach")</f>
        <v>Branch 26 - Long Beach</v>
      </c>
      <c r="C23" s="11" t="str">
        <f>IFERROR(__xludf.DUMMYFUNCTION("""COMPUTED_VALUE"""),"Long Beach")</f>
        <v>Long Beach</v>
      </c>
      <c r="D23" s="11" t="str">
        <f>IFERROR(__xludf.DUMMYFUNCTION("""COMPUTED_VALUE"""),"California")</f>
        <v>California</v>
      </c>
      <c r="E23" s="12">
        <f>IFERROR(__xludf.DUMMYFUNCTION("""COMPUTED_VALUE"""),7453178.0)</f>
        <v>7453178</v>
      </c>
    </row>
    <row r="24">
      <c r="A24" s="11" t="str">
        <f>IFERROR(__xludf.DUMMYFUNCTION("""COMPUTED_VALUE"""),"Branch 29")</f>
        <v>Branch 29</v>
      </c>
      <c r="B24" s="11" t="str">
        <f>IFERROR(__xludf.DUMMYFUNCTION("""COMPUTED_VALUE"""),"Branch 29 - Oakland")</f>
        <v>Branch 29 - Oakland</v>
      </c>
      <c r="C24" s="11" t="str">
        <f>IFERROR(__xludf.DUMMYFUNCTION("""COMPUTED_VALUE"""),"Oakland")</f>
        <v>Oakland</v>
      </c>
      <c r="D24" s="11" t="str">
        <f>IFERROR(__xludf.DUMMYFUNCTION("""COMPUTED_VALUE"""),"California")</f>
        <v>California</v>
      </c>
      <c r="E24" s="12">
        <f>IFERROR(__xludf.DUMMYFUNCTION("""COMPUTED_VALUE"""),7073412.0)</f>
        <v>7073412</v>
      </c>
    </row>
    <row r="25">
      <c r="A25" s="11" t="str">
        <f>IFERROR(__xludf.DUMMYFUNCTION("""COMPUTED_VALUE"""),"Branch 33")</f>
        <v>Branch 33</v>
      </c>
      <c r="B25" s="11" t="str">
        <f>IFERROR(__xludf.DUMMYFUNCTION("""COMPUTED_VALUE"""),"Branch 33 - Bakersfield")</f>
        <v>Branch 33 - Bakersfield</v>
      </c>
      <c r="C25" s="11" t="str">
        <f>IFERROR(__xludf.DUMMYFUNCTION("""COMPUTED_VALUE"""),"Bakersfield")</f>
        <v>Bakersfield</v>
      </c>
      <c r="D25" s="11" t="str">
        <f>IFERROR(__xludf.DUMMYFUNCTION("""COMPUTED_VALUE"""),"California")</f>
        <v>California</v>
      </c>
      <c r="E25" s="12">
        <f>IFERROR(__xludf.DUMMYFUNCTION("""COMPUTED_VALUE"""),9301465.0)</f>
        <v>9301465</v>
      </c>
    </row>
    <row r="26">
      <c r="A26" s="11" t="str">
        <f>IFERROR(__xludf.DUMMYFUNCTION("""COMPUTED_VALUE"""),"Branch 19")</f>
        <v>Branch 19</v>
      </c>
      <c r="B26" s="11" t="str">
        <f>IFERROR(__xludf.DUMMYFUNCTION("""COMPUTED_VALUE"""),"Branch 19 - Denver")</f>
        <v>Branch 19 - Denver</v>
      </c>
      <c r="C26" s="11" t="str">
        <f>IFERROR(__xludf.DUMMYFUNCTION("""COMPUTED_VALUE"""),"Denver")</f>
        <v>Denver</v>
      </c>
      <c r="D26" s="11" t="str">
        <f>IFERROR(__xludf.DUMMYFUNCTION("""COMPUTED_VALUE"""),"Colorado")</f>
        <v>Colorado</v>
      </c>
      <c r="E26" s="12">
        <f>IFERROR(__xludf.DUMMYFUNCTION("""COMPUTED_VALUE"""),1.0438123E7)</f>
        <v>10438123</v>
      </c>
    </row>
    <row r="28">
      <c r="A28" s="8" t="s">
        <v>64</v>
      </c>
    </row>
    <row r="29">
      <c r="A29" s="8" t="s">
        <v>65</v>
      </c>
      <c r="E29" s="8" t="s">
        <v>2</v>
      </c>
    </row>
    <row r="30">
      <c r="A30" s="13" t="str">
        <f>IFERROR(__xludf.DUMMYFUNCTION("{query('Sales By Location'!$A$1:$E$39,""select * order by D desc Limit 10"", 1),query('Sales By Location'!$A$1:$E$39,""select * order by D Limit 10"", 1)}"),"Branch")</f>
        <v>Branch</v>
      </c>
      <c r="B30" s="9" t="str">
        <f>IFERROR(__xludf.DUMMYFUNCTION("""COMPUTED_VALUE"""),"Branch_City")</f>
        <v>Branch_City</v>
      </c>
      <c r="C30" s="9" t="str">
        <f>IFERROR(__xludf.DUMMYFUNCTION("""COMPUTED_VALUE"""),"City")</f>
        <v>City</v>
      </c>
      <c r="D30" s="9" t="str">
        <f>IFERROR(__xludf.DUMMYFUNCTION("""COMPUTED_VALUE"""),"State")</f>
        <v>State</v>
      </c>
      <c r="E30" s="14" t="str">
        <f>IFERROR(__xludf.DUMMYFUNCTION("""COMPUTED_VALUE"""),"YTD Sales")</f>
        <v>YTD Sales</v>
      </c>
      <c r="F30" s="9" t="str">
        <f>IFERROR(__xludf.DUMMYFUNCTION("""COMPUTED_VALUE"""),"Branch")</f>
        <v>Branch</v>
      </c>
      <c r="G30" s="9" t="str">
        <f>IFERROR(__xludf.DUMMYFUNCTION("""COMPUTED_VALUE"""),"Branch_City")</f>
        <v>Branch_City</v>
      </c>
      <c r="H30" s="9" t="str">
        <f>IFERROR(__xludf.DUMMYFUNCTION("""COMPUTED_VALUE"""),"City")</f>
        <v>City</v>
      </c>
      <c r="I30" s="11" t="str">
        <f>IFERROR(__xludf.DUMMYFUNCTION("""COMPUTED_VALUE"""),"State")</f>
        <v>State</v>
      </c>
      <c r="J30" s="11" t="str">
        <f>IFERROR(__xludf.DUMMYFUNCTION("""COMPUTED_VALUE"""),"YTD Sales")</f>
        <v>YTD Sales</v>
      </c>
    </row>
    <row r="31">
      <c r="A31" s="11" t="str">
        <f>IFERROR(__xludf.DUMMYFUNCTION("""COMPUTED_VALUE"""),"Branch 18")</f>
        <v>Branch 18</v>
      </c>
      <c r="B31" s="11" t="str">
        <f>IFERROR(__xludf.DUMMYFUNCTION("""COMPUTED_VALUE"""),"Branch 18 - Seattle")</f>
        <v>Branch 18 - Seattle</v>
      </c>
      <c r="C31" s="11" t="str">
        <f>IFERROR(__xludf.DUMMYFUNCTION("""COMPUTED_VALUE"""),"Seattle")</f>
        <v>Seattle</v>
      </c>
      <c r="D31" s="11" t="str">
        <f>IFERROR(__xludf.DUMMYFUNCTION("""COMPUTED_VALUE"""),"Washington")</f>
        <v>Washington</v>
      </c>
      <c r="E31" s="15">
        <f>IFERROR(__xludf.DUMMYFUNCTION("""COMPUTED_VALUE"""),1.1784268E7)</f>
        <v>11784268</v>
      </c>
      <c r="F31" s="11" t="str">
        <f>IFERROR(__xludf.DUMMYFUNCTION("""COMPUTED_VALUE"""),"Branch 5")</f>
        <v>Branch 5</v>
      </c>
      <c r="G31" s="11" t="str">
        <f>IFERROR(__xludf.DUMMYFUNCTION("""COMPUTED_VALUE"""),"Branch 5 - Phoenix")</f>
        <v>Branch 5 - Phoenix</v>
      </c>
      <c r="H31" s="11" t="str">
        <f>IFERROR(__xludf.DUMMYFUNCTION("""COMPUTED_VALUE"""),"Phoenix")</f>
        <v>Phoenix</v>
      </c>
      <c r="I31" s="11" t="str">
        <f>IFERROR(__xludf.DUMMYFUNCTION("""COMPUTED_VALUE"""),"Arizona")</f>
        <v>Arizona</v>
      </c>
      <c r="J31" s="12">
        <f>IFERROR(__xludf.DUMMYFUNCTION("""COMPUTED_VALUE"""),7739862.0)</f>
        <v>7739862</v>
      </c>
    </row>
    <row r="32">
      <c r="A32" s="11" t="str">
        <f>IFERROR(__xludf.DUMMYFUNCTION("""COMPUTED_VALUE"""),"Branch 27")</f>
        <v>Branch 27</v>
      </c>
      <c r="B32" s="11" t="str">
        <f>IFERROR(__xludf.DUMMYFUNCTION("""COMPUTED_VALUE"""),"Branch 27 - Virginia Beach")</f>
        <v>Branch 27 - Virginia Beach</v>
      </c>
      <c r="C32" s="11" t="str">
        <f>IFERROR(__xludf.DUMMYFUNCTION("""COMPUTED_VALUE"""),"Virginia Beach")</f>
        <v>Virginia Beach</v>
      </c>
      <c r="D32" s="11" t="str">
        <f>IFERROR(__xludf.DUMMYFUNCTION("""COMPUTED_VALUE"""),"Virginia")</f>
        <v>Virginia</v>
      </c>
      <c r="E32" s="15">
        <f>IFERROR(__xludf.DUMMYFUNCTION("""COMPUTED_VALUE"""),9262474.0)</f>
        <v>9262474</v>
      </c>
      <c r="F32" s="11" t="str">
        <f>IFERROR(__xludf.DUMMYFUNCTION("""COMPUTED_VALUE"""),"Branch 2")</f>
        <v>Branch 2</v>
      </c>
      <c r="G32" s="11" t="str">
        <f>IFERROR(__xludf.DUMMYFUNCTION("""COMPUTED_VALUE"""),"Branch 2 - Los Angeles")</f>
        <v>Branch 2 - Los Angeles</v>
      </c>
      <c r="H32" s="11" t="str">
        <f>IFERROR(__xludf.DUMMYFUNCTION("""COMPUTED_VALUE"""),"Los Angeles")</f>
        <v>Los Angeles</v>
      </c>
      <c r="I32" s="11" t="str">
        <f>IFERROR(__xludf.DUMMYFUNCTION("""COMPUTED_VALUE"""),"California")</f>
        <v>California</v>
      </c>
      <c r="J32" s="12">
        <f>IFERROR(__xludf.DUMMYFUNCTION("""COMPUTED_VALUE"""),5978247.0)</f>
        <v>5978247</v>
      </c>
    </row>
    <row r="33">
      <c r="A33" s="11" t="str">
        <f>IFERROR(__xludf.DUMMYFUNCTION("""COMPUTED_VALUE"""),"Branch 4")</f>
        <v>Branch 4</v>
      </c>
      <c r="B33" s="11" t="str">
        <f>IFERROR(__xludf.DUMMYFUNCTION("""COMPUTED_VALUE"""),"Branch 4 - Houston")</f>
        <v>Branch 4 - Houston</v>
      </c>
      <c r="C33" s="11" t="str">
        <f>IFERROR(__xludf.DUMMYFUNCTION("""COMPUTED_VALUE"""),"Houston")</f>
        <v>Houston</v>
      </c>
      <c r="D33" s="11" t="str">
        <f>IFERROR(__xludf.DUMMYFUNCTION("""COMPUTED_VALUE"""),"Texas")</f>
        <v>Texas</v>
      </c>
      <c r="E33" s="15">
        <f>IFERROR(__xludf.DUMMYFUNCTION("""COMPUTED_VALUE"""),6114114.0)</f>
        <v>6114114</v>
      </c>
      <c r="F33" s="11" t="str">
        <f>IFERROR(__xludf.DUMMYFUNCTION("""COMPUTED_VALUE"""),"Branch 8")</f>
        <v>Branch 8</v>
      </c>
      <c r="G33" s="11" t="str">
        <f>IFERROR(__xludf.DUMMYFUNCTION("""COMPUTED_VALUE"""),"Branch 8 - San Diego")</f>
        <v>Branch 8 - San Diego</v>
      </c>
      <c r="H33" s="11" t="str">
        <f>IFERROR(__xludf.DUMMYFUNCTION("""COMPUTED_VALUE"""),"San Diego")</f>
        <v>San Diego</v>
      </c>
      <c r="I33" s="11" t="str">
        <f>IFERROR(__xludf.DUMMYFUNCTION("""COMPUTED_VALUE"""),"California")</f>
        <v>California</v>
      </c>
      <c r="J33" s="12">
        <f>IFERROR(__xludf.DUMMYFUNCTION("""COMPUTED_VALUE"""),1.0309917E7)</f>
        <v>10309917</v>
      </c>
    </row>
    <row r="34">
      <c r="A34" s="11" t="str">
        <f>IFERROR(__xludf.DUMMYFUNCTION("""COMPUTED_VALUE"""),"Branch 7")</f>
        <v>Branch 7</v>
      </c>
      <c r="B34" s="11" t="str">
        <f>IFERROR(__xludf.DUMMYFUNCTION("""COMPUTED_VALUE"""),"Branch 7 - San Antonio")</f>
        <v>Branch 7 - San Antonio</v>
      </c>
      <c r="C34" s="11" t="str">
        <f>IFERROR(__xludf.DUMMYFUNCTION("""COMPUTED_VALUE"""),"San Antonio")</f>
        <v>San Antonio</v>
      </c>
      <c r="D34" s="11" t="str">
        <f>IFERROR(__xludf.DUMMYFUNCTION("""COMPUTED_VALUE"""),"Texas")</f>
        <v>Texas</v>
      </c>
      <c r="E34" s="15">
        <f>IFERROR(__xludf.DUMMYFUNCTION("""COMPUTED_VALUE"""),7086215.0)</f>
        <v>7086215</v>
      </c>
      <c r="F34" s="11" t="str">
        <f>IFERROR(__xludf.DUMMYFUNCTION("""COMPUTED_VALUE"""),"Branch 10")</f>
        <v>Branch 10</v>
      </c>
      <c r="G34" s="11" t="str">
        <f>IFERROR(__xludf.DUMMYFUNCTION("""COMPUTED_VALUE"""),"Branch 10 - San Jose")</f>
        <v>Branch 10 - San Jose</v>
      </c>
      <c r="H34" s="11" t="str">
        <f>IFERROR(__xludf.DUMMYFUNCTION("""COMPUTED_VALUE"""),"San Jose")</f>
        <v>San Jose</v>
      </c>
      <c r="I34" s="11" t="str">
        <f>IFERROR(__xludf.DUMMYFUNCTION("""COMPUTED_VALUE"""),"California")</f>
        <v>California</v>
      </c>
      <c r="J34" s="12">
        <f>IFERROR(__xludf.DUMMYFUNCTION("""COMPUTED_VALUE"""),8273702.0)</f>
        <v>8273702</v>
      </c>
    </row>
    <row r="35">
      <c r="A35" s="11" t="str">
        <f>IFERROR(__xludf.DUMMYFUNCTION("""COMPUTED_VALUE"""),"Branch 9")</f>
        <v>Branch 9</v>
      </c>
      <c r="B35" s="11" t="str">
        <f>IFERROR(__xludf.DUMMYFUNCTION("""COMPUTED_VALUE"""),"Branch 9 - Dallas")</f>
        <v>Branch 9 - Dallas</v>
      </c>
      <c r="C35" s="11" t="str">
        <f>IFERROR(__xludf.DUMMYFUNCTION("""COMPUTED_VALUE"""),"Dallas")</f>
        <v>Dallas</v>
      </c>
      <c r="D35" s="11" t="str">
        <f>IFERROR(__xludf.DUMMYFUNCTION("""COMPUTED_VALUE"""),"Texas")</f>
        <v>Texas</v>
      </c>
      <c r="E35" s="15">
        <f>IFERROR(__xludf.DUMMYFUNCTION("""COMPUTED_VALUE"""),7426226.0)</f>
        <v>7426226</v>
      </c>
      <c r="F35" s="11" t="str">
        <f>IFERROR(__xludf.DUMMYFUNCTION("""COMPUTED_VALUE"""),"Branch 16")</f>
        <v>Branch 16</v>
      </c>
      <c r="G35" s="11" t="str">
        <f>IFERROR(__xludf.DUMMYFUNCTION("""COMPUTED_VALUE"""),"Branch 16 - San Francisco")</f>
        <v>Branch 16 - San Francisco</v>
      </c>
      <c r="H35" s="11" t="str">
        <f>IFERROR(__xludf.DUMMYFUNCTION("""COMPUTED_VALUE"""),"San Francisco")</f>
        <v>San Francisco</v>
      </c>
      <c r="I35" s="11" t="str">
        <f>IFERROR(__xludf.DUMMYFUNCTION("""COMPUTED_VALUE"""),"California")</f>
        <v>California</v>
      </c>
      <c r="J35" s="12">
        <f>IFERROR(__xludf.DUMMYFUNCTION("""COMPUTED_VALUE"""),9081948.0)</f>
        <v>9081948</v>
      </c>
    </row>
    <row r="36">
      <c r="A36" s="11" t="str">
        <f>IFERROR(__xludf.DUMMYFUNCTION("""COMPUTED_VALUE"""),"Branch 11")</f>
        <v>Branch 11</v>
      </c>
      <c r="B36" s="11" t="str">
        <f>IFERROR(__xludf.DUMMYFUNCTION("""COMPUTED_VALUE"""),"Branch 11 - Austin")</f>
        <v>Branch 11 - Austin</v>
      </c>
      <c r="C36" s="11" t="str">
        <f>IFERROR(__xludf.DUMMYFUNCTION("""COMPUTED_VALUE"""),"Austin")</f>
        <v>Austin</v>
      </c>
      <c r="D36" s="11" t="str">
        <f>IFERROR(__xludf.DUMMYFUNCTION("""COMPUTED_VALUE"""),"Texas")</f>
        <v>Texas</v>
      </c>
      <c r="E36" s="15">
        <f>IFERROR(__xludf.DUMMYFUNCTION("""COMPUTED_VALUE"""),8171653.0)</f>
        <v>8171653</v>
      </c>
      <c r="F36" s="11" t="str">
        <f>IFERROR(__xludf.DUMMYFUNCTION("""COMPUTED_VALUE"""),"Branch 20")</f>
        <v>Branch 20</v>
      </c>
      <c r="G36" s="11" t="str">
        <f>IFERROR(__xludf.DUMMYFUNCTION("""COMPUTED_VALUE"""),"Branch 20 - Sacramento")</f>
        <v>Branch 20 - Sacramento</v>
      </c>
      <c r="H36" s="11" t="str">
        <f>IFERROR(__xludf.DUMMYFUNCTION("""COMPUTED_VALUE"""),"Sacramento")</f>
        <v>Sacramento</v>
      </c>
      <c r="I36" s="11" t="str">
        <f>IFERROR(__xludf.DUMMYFUNCTION("""COMPUTED_VALUE"""),"California")</f>
        <v>California</v>
      </c>
      <c r="J36" s="12">
        <f>IFERROR(__xludf.DUMMYFUNCTION("""COMPUTED_VALUE"""),7762595.0)</f>
        <v>7762595</v>
      </c>
    </row>
    <row r="37">
      <c r="A37" s="11" t="str">
        <f>IFERROR(__xludf.DUMMYFUNCTION("""COMPUTED_VALUE"""),"Branch 12")</f>
        <v>Branch 12</v>
      </c>
      <c r="B37" s="11" t="str">
        <f>IFERROR(__xludf.DUMMYFUNCTION("""COMPUTED_VALUE"""),"Branch 12 - Fort Worth")</f>
        <v>Branch 12 - Fort Worth</v>
      </c>
      <c r="C37" s="11" t="str">
        <f>IFERROR(__xludf.DUMMYFUNCTION("""COMPUTED_VALUE"""),"Fort Worth")</f>
        <v>Fort Worth</v>
      </c>
      <c r="D37" s="11" t="str">
        <f>IFERROR(__xludf.DUMMYFUNCTION("""COMPUTED_VALUE"""),"Texas")</f>
        <v>Texas</v>
      </c>
      <c r="E37" s="15">
        <f>IFERROR(__xludf.DUMMYFUNCTION("""COMPUTED_VALUE"""),1.007774E7)</f>
        <v>10077740</v>
      </c>
      <c r="F37" s="11" t="str">
        <f>IFERROR(__xludf.DUMMYFUNCTION("""COMPUTED_VALUE"""),"Branch 26")</f>
        <v>Branch 26</v>
      </c>
      <c r="G37" s="11" t="str">
        <f>IFERROR(__xludf.DUMMYFUNCTION("""COMPUTED_VALUE"""),"Branch 26 - Long Beach")</f>
        <v>Branch 26 - Long Beach</v>
      </c>
      <c r="H37" s="11" t="str">
        <f>IFERROR(__xludf.DUMMYFUNCTION("""COMPUTED_VALUE"""),"Long Beach")</f>
        <v>Long Beach</v>
      </c>
      <c r="I37" s="11" t="str">
        <f>IFERROR(__xludf.DUMMYFUNCTION("""COMPUTED_VALUE"""),"California")</f>
        <v>California</v>
      </c>
      <c r="J37" s="12">
        <f>IFERROR(__xludf.DUMMYFUNCTION("""COMPUTED_VALUE"""),7453178.0)</f>
        <v>7453178</v>
      </c>
    </row>
    <row r="38">
      <c r="A38" s="11" t="str">
        <f>IFERROR(__xludf.DUMMYFUNCTION("""COMPUTED_VALUE"""),"Branch 31")</f>
        <v>Branch 31</v>
      </c>
      <c r="B38" s="11" t="str">
        <f>IFERROR(__xludf.DUMMYFUNCTION("""COMPUTED_VALUE"""),"Branch 31 - Arlington")</f>
        <v>Branch 31 - Arlington</v>
      </c>
      <c r="C38" s="11" t="str">
        <f>IFERROR(__xludf.DUMMYFUNCTION("""COMPUTED_VALUE"""),"Arlington")</f>
        <v>Arlington</v>
      </c>
      <c r="D38" s="11" t="str">
        <f>IFERROR(__xludf.DUMMYFUNCTION("""COMPUTED_VALUE"""),"Texas")</f>
        <v>Texas</v>
      </c>
      <c r="E38" s="15">
        <f>IFERROR(__xludf.DUMMYFUNCTION("""COMPUTED_VALUE"""),7810039.0)</f>
        <v>7810039</v>
      </c>
      <c r="F38" s="11" t="str">
        <f>IFERROR(__xludf.DUMMYFUNCTION("""COMPUTED_VALUE"""),"Branch 29")</f>
        <v>Branch 29</v>
      </c>
      <c r="G38" s="11" t="str">
        <f>IFERROR(__xludf.DUMMYFUNCTION("""COMPUTED_VALUE"""),"Branch 29 - Oakland")</f>
        <v>Branch 29 - Oakland</v>
      </c>
      <c r="H38" s="11" t="str">
        <f>IFERROR(__xludf.DUMMYFUNCTION("""COMPUTED_VALUE"""),"Oakland")</f>
        <v>Oakland</v>
      </c>
      <c r="I38" s="11" t="str">
        <f>IFERROR(__xludf.DUMMYFUNCTION("""COMPUTED_VALUE"""),"California")</f>
        <v>California</v>
      </c>
      <c r="J38" s="12">
        <f>IFERROR(__xludf.DUMMYFUNCTION("""COMPUTED_VALUE"""),7073412.0)</f>
        <v>7073412</v>
      </c>
    </row>
    <row r="39">
      <c r="A39" s="11" t="str">
        <f>IFERROR(__xludf.DUMMYFUNCTION("""COMPUTED_VALUE"""),"Branch 38")</f>
        <v>Branch 38</v>
      </c>
      <c r="B39" s="11" t="str">
        <f>IFERROR(__xludf.DUMMYFUNCTION("""COMPUTED_VALUE"""),"Branch 38 - Charleston")</f>
        <v>Branch 38 - Charleston</v>
      </c>
      <c r="C39" s="11" t="str">
        <f>IFERROR(__xludf.DUMMYFUNCTION("""COMPUTED_VALUE"""),"Charleston")</f>
        <v>Charleston</v>
      </c>
      <c r="D39" s="11" t="str">
        <f>IFERROR(__xludf.DUMMYFUNCTION("""COMPUTED_VALUE"""),"South Carolina")</f>
        <v>South Carolina</v>
      </c>
      <c r="E39" s="15">
        <f>IFERROR(__xludf.DUMMYFUNCTION("""COMPUTED_VALUE"""),4638928.0)</f>
        <v>4638928</v>
      </c>
      <c r="F39" s="11" t="str">
        <f>IFERROR(__xludf.DUMMYFUNCTION("""COMPUTED_VALUE"""),"Branch 33")</f>
        <v>Branch 33</v>
      </c>
      <c r="G39" s="11" t="str">
        <f>IFERROR(__xludf.DUMMYFUNCTION("""COMPUTED_VALUE"""),"Branch 33 - Bakersfield")</f>
        <v>Branch 33 - Bakersfield</v>
      </c>
      <c r="H39" s="11" t="str">
        <f>IFERROR(__xludf.DUMMYFUNCTION("""COMPUTED_VALUE"""),"Bakersfield")</f>
        <v>Bakersfield</v>
      </c>
      <c r="I39" s="11" t="str">
        <f>IFERROR(__xludf.DUMMYFUNCTION("""COMPUTED_VALUE"""),"California")</f>
        <v>California</v>
      </c>
      <c r="J39" s="12">
        <f>IFERROR(__xludf.DUMMYFUNCTION("""COMPUTED_VALUE"""),9301465.0)</f>
        <v>9301465</v>
      </c>
    </row>
    <row r="40">
      <c r="A40" s="11" t="str">
        <f>IFERROR(__xludf.DUMMYFUNCTION("""COMPUTED_VALUE"""),"Branch 6")</f>
        <v>Branch 6</v>
      </c>
      <c r="B40" s="11" t="str">
        <f>IFERROR(__xludf.DUMMYFUNCTION("""COMPUTED_VALUE"""),"Branch 6 - Philadelphia")</f>
        <v>Branch 6 - Philadelphia</v>
      </c>
      <c r="C40" s="11" t="str">
        <f>IFERROR(__xludf.DUMMYFUNCTION("""COMPUTED_VALUE"""),"Philadelphia")</f>
        <v>Philadelphia</v>
      </c>
      <c r="D40" s="11" t="str">
        <f>IFERROR(__xludf.DUMMYFUNCTION("""COMPUTED_VALUE"""),"Pennsylvania")</f>
        <v>Pennsylvania</v>
      </c>
      <c r="E40" s="15">
        <f>IFERROR(__xludf.DUMMYFUNCTION("""COMPUTED_VALUE"""),5460041.0)</f>
        <v>5460041</v>
      </c>
      <c r="F40" s="11" t="str">
        <f>IFERROR(__xludf.DUMMYFUNCTION("""COMPUTED_VALUE"""),"Branch 19")</f>
        <v>Branch 19</v>
      </c>
      <c r="G40" s="11" t="str">
        <f>IFERROR(__xludf.DUMMYFUNCTION("""COMPUTED_VALUE"""),"Branch 19 - Denver")</f>
        <v>Branch 19 - Denver</v>
      </c>
      <c r="H40" s="11" t="str">
        <f>IFERROR(__xludf.DUMMYFUNCTION("""COMPUTED_VALUE"""),"Denver")</f>
        <v>Denver</v>
      </c>
      <c r="I40" s="11" t="str">
        <f>IFERROR(__xludf.DUMMYFUNCTION("""COMPUTED_VALUE"""),"Colorado")</f>
        <v>Colorado</v>
      </c>
      <c r="J40" s="12">
        <f>IFERROR(__xludf.DUMMYFUNCTION("""COMPUTED_VALUE"""),1.0438123E7)</f>
        <v>10438123</v>
      </c>
    </row>
    <row r="43">
      <c r="A43" s="16" t="s">
        <v>66</v>
      </c>
    </row>
    <row r="44">
      <c r="A44" s="13" t="str">
        <f>IFERROR(__xludf.DUMMYFUNCTION("{query('Sales By Location'!$A$1:$E$39,""select * order by D desc Limit 10"", 1);query('Sales By Location'!$A$1:$E$39,""select * order by D Limit 10"", 1)}"),"Branch")</f>
        <v>Branch</v>
      </c>
      <c r="B44" s="9" t="str">
        <f>IFERROR(__xludf.DUMMYFUNCTION("""COMPUTED_VALUE"""),"Branch_City")</f>
        <v>Branch_City</v>
      </c>
      <c r="C44" s="9" t="str">
        <f>IFERROR(__xludf.DUMMYFUNCTION("""COMPUTED_VALUE"""),"City")</f>
        <v>City</v>
      </c>
      <c r="D44" s="9" t="str">
        <f>IFERROR(__xludf.DUMMYFUNCTION("""COMPUTED_VALUE"""),"State")</f>
        <v>State</v>
      </c>
      <c r="E44" s="11" t="str">
        <f>IFERROR(__xludf.DUMMYFUNCTION("""COMPUTED_VALUE"""),"YTD Sales")</f>
        <v>YTD Sales</v>
      </c>
    </row>
    <row r="45">
      <c r="A45" s="11" t="str">
        <f>IFERROR(__xludf.DUMMYFUNCTION("""COMPUTED_VALUE"""),"Branch 18")</f>
        <v>Branch 18</v>
      </c>
      <c r="B45" s="11" t="str">
        <f>IFERROR(__xludf.DUMMYFUNCTION("""COMPUTED_VALUE"""),"Branch 18 - Seattle")</f>
        <v>Branch 18 - Seattle</v>
      </c>
      <c r="C45" s="11" t="str">
        <f>IFERROR(__xludf.DUMMYFUNCTION("""COMPUTED_VALUE"""),"Seattle")</f>
        <v>Seattle</v>
      </c>
      <c r="D45" s="11" t="str">
        <f>IFERROR(__xludf.DUMMYFUNCTION("""COMPUTED_VALUE"""),"Washington")</f>
        <v>Washington</v>
      </c>
      <c r="E45" s="12">
        <f>IFERROR(__xludf.DUMMYFUNCTION("""COMPUTED_VALUE"""),1.1784268E7)</f>
        <v>11784268</v>
      </c>
    </row>
    <row r="46">
      <c r="A46" s="11" t="str">
        <f>IFERROR(__xludf.DUMMYFUNCTION("""COMPUTED_VALUE"""),"Branch 27")</f>
        <v>Branch 27</v>
      </c>
      <c r="B46" s="11" t="str">
        <f>IFERROR(__xludf.DUMMYFUNCTION("""COMPUTED_VALUE"""),"Branch 27 - Virginia Beach")</f>
        <v>Branch 27 - Virginia Beach</v>
      </c>
      <c r="C46" s="11" t="str">
        <f>IFERROR(__xludf.DUMMYFUNCTION("""COMPUTED_VALUE"""),"Virginia Beach")</f>
        <v>Virginia Beach</v>
      </c>
      <c r="D46" s="11" t="str">
        <f>IFERROR(__xludf.DUMMYFUNCTION("""COMPUTED_VALUE"""),"Virginia")</f>
        <v>Virginia</v>
      </c>
      <c r="E46" s="12">
        <f>IFERROR(__xludf.DUMMYFUNCTION("""COMPUTED_VALUE"""),9262474.0)</f>
        <v>9262474</v>
      </c>
    </row>
    <row r="47">
      <c r="A47" s="11" t="str">
        <f>IFERROR(__xludf.DUMMYFUNCTION("""COMPUTED_VALUE"""),"Branch 4")</f>
        <v>Branch 4</v>
      </c>
      <c r="B47" s="11" t="str">
        <f>IFERROR(__xludf.DUMMYFUNCTION("""COMPUTED_VALUE"""),"Branch 4 - Houston")</f>
        <v>Branch 4 - Houston</v>
      </c>
      <c r="C47" s="11" t="str">
        <f>IFERROR(__xludf.DUMMYFUNCTION("""COMPUTED_VALUE"""),"Houston")</f>
        <v>Houston</v>
      </c>
      <c r="D47" s="11" t="str">
        <f>IFERROR(__xludf.DUMMYFUNCTION("""COMPUTED_VALUE"""),"Texas")</f>
        <v>Texas</v>
      </c>
      <c r="E47" s="12">
        <f>IFERROR(__xludf.DUMMYFUNCTION("""COMPUTED_VALUE"""),6114114.0)</f>
        <v>6114114</v>
      </c>
    </row>
    <row r="48">
      <c r="A48" s="11" t="str">
        <f>IFERROR(__xludf.DUMMYFUNCTION("""COMPUTED_VALUE"""),"Branch 7")</f>
        <v>Branch 7</v>
      </c>
      <c r="B48" s="11" t="str">
        <f>IFERROR(__xludf.DUMMYFUNCTION("""COMPUTED_VALUE"""),"Branch 7 - San Antonio")</f>
        <v>Branch 7 - San Antonio</v>
      </c>
      <c r="C48" s="11" t="str">
        <f>IFERROR(__xludf.DUMMYFUNCTION("""COMPUTED_VALUE"""),"San Antonio")</f>
        <v>San Antonio</v>
      </c>
      <c r="D48" s="11" t="str">
        <f>IFERROR(__xludf.DUMMYFUNCTION("""COMPUTED_VALUE"""),"Texas")</f>
        <v>Texas</v>
      </c>
      <c r="E48" s="12">
        <f>IFERROR(__xludf.DUMMYFUNCTION("""COMPUTED_VALUE"""),7086215.0)</f>
        <v>7086215</v>
      </c>
    </row>
    <row r="49">
      <c r="A49" s="11" t="str">
        <f>IFERROR(__xludf.DUMMYFUNCTION("""COMPUTED_VALUE"""),"Branch 9")</f>
        <v>Branch 9</v>
      </c>
      <c r="B49" s="11" t="str">
        <f>IFERROR(__xludf.DUMMYFUNCTION("""COMPUTED_VALUE"""),"Branch 9 - Dallas")</f>
        <v>Branch 9 - Dallas</v>
      </c>
      <c r="C49" s="11" t="str">
        <f>IFERROR(__xludf.DUMMYFUNCTION("""COMPUTED_VALUE"""),"Dallas")</f>
        <v>Dallas</v>
      </c>
      <c r="D49" s="11" t="str">
        <f>IFERROR(__xludf.DUMMYFUNCTION("""COMPUTED_VALUE"""),"Texas")</f>
        <v>Texas</v>
      </c>
      <c r="E49" s="12">
        <f>IFERROR(__xludf.DUMMYFUNCTION("""COMPUTED_VALUE"""),7426226.0)</f>
        <v>7426226</v>
      </c>
    </row>
    <row r="50">
      <c r="A50" s="11" t="str">
        <f>IFERROR(__xludf.DUMMYFUNCTION("""COMPUTED_VALUE"""),"Branch 11")</f>
        <v>Branch 11</v>
      </c>
      <c r="B50" s="11" t="str">
        <f>IFERROR(__xludf.DUMMYFUNCTION("""COMPUTED_VALUE"""),"Branch 11 - Austin")</f>
        <v>Branch 11 - Austin</v>
      </c>
      <c r="C50" s="11" t="str">
        <f>IFERROR(__xludf.DUMMYFUNCTION("""COMPUTED_VALUE"""),"Austin")</f>
        <v>Austin</v>
      </c>
      <c r="D50" s="11" t="str">
        <f>IFERROR(__xludf.DUMMYFUNCTION("""COMPUTED_VALUE"""),"Texas")</f>
        <v>Texas</v>
      </c>
      <c r="E50" s="12">
        <f>IFERROR(__xludf.DUMMYFUNCTION("""COMPUTED_VALUE"""),8171653.0)</f>
        <v>8171653</v>
      </c>
    </row>
    <row r="51">
      <c r="A51" s="11" t="str">
        <f>IFERROR(__xludf.DUMMYFUNCTION("""COMPUTED_VALUE"""),"Branch 12")</f>
        <v>Branch 12</v>
      </c>
      <c r="B51" s="11" t="str">
        <f>IFERROR(__xludf.DUMMYFUNCTION("""COMPUTED_VALUE"""),"Branch 12 - Fort Worth")</f>
        <v>Branch 12 - Fort Worth</v>
      </c>
      <c r="C51" s="11" t="str">
        <f>IFERROR(__xludf.DUMMYFUNCTION("""COMPUTED_VALUE"""),"Fort Worth")</f>
        <v>Fort Worth</v>
      </c>
      <c r="D51" s="11" t="str">
        <f>IFERROR(__xludf.DUMMYFUNCTION("""COMPUTED_VALUE"""),"Texas")</f>
        <v>Texas</v>
      </c>
      <c r="E51" s="12">
        <f>IFERROR(__xludf.DUMMYFUNCTION("""COMPUTED_VALUE"""),1.007774E7)</f>
        <v>10077740</v>
      </c>
    </row>
    <row r="52">
      <c r="A52" s="11" t="str">
        <f>IFERROR(__xludf.DUMMYFUNCTION("""COMPUTED_VALUE"""),"Branch 31")</f>
        <v>Branch 31</v>
      </c>
      <c r="B52" s="11" t="str">
        <f>IFERROR(__xludf.DUMMYFUNCTION("""COMPUTED_VALUE"""),"Branch 31 - Arlington")</f>
        <v>Branch 31 - Arlington</v>
      </c>
      <c r="C52" s="11" t="str">
        <f>IFERROR(__xludf.DUMMYFUNCTION("""COMPUTED_VALUE"""),"Arlington")</f>
        <v>Arlington</v>
      </c>
      <c r="D52" s="11" t="str">
        <f>IFERROR(__xludf.DUMMYFUNCTION("""COMPUTED_VALUE"""),"Texas")</f>
        <v>Texas</v>
      </c>
      <c r="E52" s="12">
        <f>IFERROR(__xludf.DUMMYFUNCTION("""COMPUTED_VALUE"""),7810039.0)</f>
        <v>7810039</v>
      </c>
    </row>
    <row r="53">
      <c r="A53" s="11" t="str">
        <f>IFERROR(__xludf.DUMMYFUNCTION("""COMPUTED_VALUE"""),"Branch 38")</f>
        <v>Branch 38</v>
      </c>
      <c r="B53" s="11" t="str">
        <f>IFERROR(__xludf.DUMMYFUNCTION("""COMPUTED_VALUE"""),"Branch 38 - Charleston")</f>
        <v>Branch 38 - Charleston</v>
      </c>
      <c r="C53" s="11" t="str">
        <f>IFERROR(__xludf.DUMMYFUNCTION("""COMPUTED_VALUE"""),"Charleston")</f>
        <v>Charleston</v>
      </c>
      <c r="D53" s="11" t="str">
        <f>IFERROR(__xludf.DUMMYFUNCTION("""COMPUTED_VALUE"""),"South Carolina")</f>
        <v>South Carolina</v>
      </c>
      <c r="E53" s="12">
        <f>IFERROR(__xludf.DUMMYFUNCTION("""COMPUTED_VALUE"""),4638928.0)</f>
        <v>4638928</v>
      </c>
    </row>
    <row r="54">
      <c r="A54" s="17" t="str">
        <f>IFERROR(__xludf.DUMMYFUNCTION("""COMPUTED_VALUE"""),"Branch 6")</f>
        <v>Branch 6</v>
      </c>
      <c r="B54" s="17" t="str">
        <f>IFERROR(__xludf.DUMMYFUNCTION("""COMPUTED_VALUE"""),"Branch 6 - Philadelphia")</f>
        <v>Branch 6 - Philadelphia</v>
      </c>
      <c r="C54" s="17" t="str">
        <f>IFERROR(__xludf.DUMMYFUNCTION("""COMPUTED_VALUE"""),"Philadelphia")</f>
        <v>Philadelphia</v>
      </c>
      <c r="D54" s="17" t="str">
        <f>IFERROR(__xludf.DUMMYFUNCTION("""COMPUTED_VALUE"""),"Pennsylvania")</f>
        <v>Pennsylvania</v>
      </c>
      <c r="E54" s="12">
        <f>IFERROR(__xludf.DUMMYFUNCTION("""COMPUTED_VALUE"""),5460041.0)</f>
        <v>5460041</v>
      </c>
    </row>
    <row r="55">
      <c r="A55" s="9" t="str">
        <f>IFERROR(__xludf.DUMMYFUNCTION("""COMPUTED_VALUE"""),"Branch")</f>
        <v>Branch</v>
      </c>
      <c r="B55" s="9" t="str">
        <f>IFERROR(__xludf.DUMMYFUNCTION("""COMPUTED_VALUE"""),"Branch_City")</f>
        <v>Branch_City</v>
      </c>
      <c r="C55" s="9" t="str">
        <f>IFERROR(__xludf.DUMMYFUNCTION("""COMPUTED_VALUE"""),"City")</f>
        <v>City</v>
      </c>
      <c r="D55" s="9" t="str">
        <f>IFERROR(__xludf.DUMMYFUNCTION("""COMPUTED_VALUE"""),"State")</f>
        <v>State</v>
      </c>
      <c r="E55" s="11" t="str">
        <f>IFERROR(__xludf.DUMMYFUNCTION("""COMPUTED_VALUE"""),"YTD Sales")</f>
        <v>YTD Sales</v>
      </c>
    </row>
    <row r="56">
      <c r="A56" s="11" t="str">
        <f>IFERROR(__xludf.DUMMYFUNCTION("""COMPUTED_VALUE"""),"Branch 5")</f>
        <v>Branch 5</v>
      </c>
      <c r="B56" s="11" t="str">
        <f>IFERROR(__xludf.DUMMYFUNCTION("""COMPUTED_VALUE"""),"Branch 5 - Phoenix")</f>
        <v>Branch 5 - Phoenix</v>
      </c>
      <c r="C56" s="11" t="str">
        <f>IFERROR(__xludf.DUMMYFUNCTION("""COMPUTED_VALUE"""),"Phoenix")</f>
        <v>Phoenix</v>
      </c>
      <c r="D56" s="11" t="str">
        <f>IFERROR(__xludf.DUMMYFUNCTION("""COMPUTED_VALUE"""),"Arizona")</f>
        <v>Arizona</v>
      </c>
      <c r="E56" s="12">
        <f>IFERROR(__xludf.DUMMYFUNCTION("""COMPUTED_VALUE"""),7739862.0)</f>
        <v>7739862</v>
      </c>
    </row>
    <row r="57">
      <c r="A57" s="11" t="str">
        <f>IFERROR(__xludf.DUMMYFUNCTION("""COMPUTED_VALUE"""),"Branch 2")</f>
        <v>Branch 2</v>
      </c>
      <c r="B57" s="11" t="str">
        <f>IFERROR(__xludf.DUMMYFUNCTION("""COMPUTED_VALUE"""),"Branch 2 - Los Angeles")</f>
        <v>Branch 2 - Los Angeles</v>
      </c>
      <c r="C57" s="11" t="str">
        <f>IFERROR(__xludf.DUMMYFUNCTION("""COMPUTED_VALUE"""),"Los Angeles")</f>
        <v>Los Angeles</v>
      </c>
      <c r="D57" s="11" t="str">
        <f>IFERROR(__xludf.DUMMYFUNCTION("""COMPUTED_VALUE"""),"California")</f>
        <v>California</v>
      </c>
      <c r="E57" s="12">
        <f>IFERROR(__xludf.DUMMYFUNCTION("""COMPUTED_VALUE"""),5978247.0)</f>
        <v>5978247</v>
      </c>
    </row>
    <row r="58">
      <c r="A58" s="11" t="str">
        <f>IFERROR(__xludf.DUMMYFUNCTION("""COMPUTED_VALUE"""),"Branch 8")</f>
        <v>Branch 8</v>
      </c>
      <c r="B58" s="11" t="str">
        <f>IFERROR(__xludf.DUMMYFUNCTION("""COMPUTED_VALUE"""),"Branch 8 - San Diego")</f>
        <v>Branch 8 - San Diego</v>
      </c>
      <c r="C58" s="11" t="str">
        <f>IFERROR(__xludf.DUMMYFUNCTION("""COMPUTED_VALUE"""),"San Diego")</f>
        <v>San Diego</v>
      </c>
      <c r="D58" s="11" t="str">
        <f>IFERROR(__xludf.DUMMYFUNCTION("""COMPUTED_VALUE"""),"California")</f>
        <v>California</v>
      </c>
      <c r="E58" s="12">
        <f>IFERROR(__xludf.DUMMYFUNCTION("""COMPUTED_VALUE"""),1.0309917E7)</f>
        <v>10309917</v>
      </c>
    </row>
    <row r="59">
      <c r="A59" s="11" t="str">
        <f>IFERROR(__xludf.DUMMYFUNCTION("""COMPUTED_VALUE"""),"Branch 10")</f>
        <v>Branch 10</v>
      </c>
      <c r="B59" s="11" t="str">
        <f>IFERROR(__xludf.DUMMYFUNCTION("""COMPUTED_VALUE"""),"Branch 10 - San Jose")</f>
        <v>Branch 10 - San Jose</v>
      </c>
      <c r="C59" s="11" t="str">
        <f>IFERROR(__xludf.DUMMYFUNCTION("""COMPUTED_VALUE"""),"San Jose")</f>
        <v>San Jose</v>
      </c>
      <c r="D59" s="11" t="str">
        <f>IFERROR(__xludf.DUMMYFUNCTION("""COMPUTED_VALUE"""),"California")</f>
        <v>California</v>
      </c>
      <c r="E59" s="12">
        <f>IFERROR(__xludf.DUMMYFUNCTION("""COMPUTED_VALUE"""),8273702.0)</f>
        <v>8273702</v>
      </c>
    </row>
    <row r="60">
      <c r="A60" s="11" t="str">
        <f>IFERROR(__xludf.DUMMYFUNCTION("""COMPUTED_VALUE"""),"Branch 16")</f>
        <v>Branch 16</v>
      </c>
      <c r="B60" s="11" t="str">
        <f>IFERROR(__xludf.DUMMYFUNCTION("""COMPUTED_VALUE"""),"Branch 16 - San Francisco")</f>
        <v>Branch 16 - San Francisco</v>
      </c>
      <c r="C60" s="11" t="str">
        <f>IFERROR(__xludf.DUMMYFUNCTION("""COMPUTED_VALUE"""),"San Francisco")</f>
        <v>San Francisco</v>
      </c>
      <c r="D60" s="11" t="str">
        <f>IFERROR(__xludf.DUMMYFUNCTION("""COMPUTED_VALUE"""),"California")</f>
        <v>California</v>
      </c>
      <c r="E60" s="12">
        <f>IFERROR(__xludf.DUMMYFUNCTION("""COMPUTED_VALUE"""),9081948.0)</f>
        <v>9081948</v>
      </c>
    </row>
    <row r="61">
      <c r="A61" s="11" t="str">
        <f>IFERROR(__xludf.DUMMYFUNCTION("""COMPUTED_VALUE"""),"Branch 20")</f>
        <v>Branch 20</v>
      </c>
      <c r="B61" s="11" t="str">
        <f>IFERROR(__xludf.DUMMYFUNCTION("""COMPUTED_VALUE"""),"Branch 20 - Sacramento")</f>
        <v>Branch 20 - Sacramento</v>
      </c>
      <c r="C61" s="11" t="str">
        <f>IFERROR(__xludf.DUMMYFUNCTION("""COMPUTED_VALUE"""),"Sacramento")</f>
        <v>Sacramento</v>
      </c>
      <c r="D61" s="11" t="str">
        <f>IFERROR(__xludf.DUMMYFUNCTION("""COMPUTED_VALUE"""),"California")</f>
        <v>California</v>
      </c>
      <c r="E61" s="12">
        <f>IFERROR(__xludf.DUMMYFUNCTION("""COMPUTED_VALUE"""),7762595.0)</f>
        <v>7762595</v>
      </c>
    </row>
    <row r="62">
      <c r="A62" s="11" t="str">
        <f>IFERROR(__xludf.DUMMYFUNCTION("""COMPUTED_VALUE"""),"Branch 26")</f>
        <v>Branch 26</v>
      </c>
      <c r="B62" s="11" t="str">
        <f>IFERROR(__xludf.DUMMYFUNCTION("""COMPUTED_VALUE"""),"Branch 26 - Long Beach")</f>
        <v>Branch 26 - Long Beach</v>
      </c>
      <c r="C62" s="11" t="str">
        <f>IFERROR(__xludf.DUMMYFUNCTION("""COMPUTED_VALUE"""),"Long Beach")</f>
        <v>Long Beach</v>
      </c>
      <c r="D62" s="11" t="str">
        <f>IFERROR(__xludf.DUMMYFUNCTION("""COMPUTED_VALUE"""),"California")</f>
        <v>California</v>
      </c>
      <c r="E62" s="12">
        <f>IFERROR(__xludf.DUMMYFUNCTION("""COMPUTED_VALUE"""),7453178.0)</f>
        <v>7453178</v>
      </c>
    </row>
    <row r="63">
      <c r="A63" s="11" t="str">
        <f>IFERROR(__xludf.DUMMYFUNCTION("""COMPUTED_VALUE"""),"Branch 29")</f>
        <v>Branch 29</v>
      </c>
      <c r="B63" s="11" t="str">
        <f>IFERROR(__xludf.DUMMYFUNCTION("""COMPUTED_VALUE"""),"Branch 29 - Oakland")</f>
        <v>Branch 29 - Oakland</v>
      </c>
      <c r="C63" s="11" t="str">
        <f>IFERROR(__xludf.DUMMYFUNCTION("""COMPUTED_VALUE"""),"Oakland")</f>
        <v>Oakland</v>
      </c>
      <c r="D63" s="11" t="str">
        <f>IFERROR(__xludf.DUMMYFUNCTION("""COMPUTED_VALUE"""),"California")</f>
        <v>California</v>
      </c>
      <c r="E63" s="12">
        <f>IFERROR(__xludf.DUMMYFUNCTION("""COMPUTED_VALUE"""),7073412.0)</f>
        <v>7073412</v>
      </c>
    </row>
    <row r="64">
      <c r="A64" s="11" t="str">
        <f>IFERROR(__xludf.DUMMYFUNCTION("""COMPUTED_VALUE"""),"Branch 33")</f>
        <v>Branch 33</v>
      </c>
      <c r="B64" s="11" t="str">
        <f>IFERROR(__xludf.DUMMYFUNCTION("""COMPUTED_VALUE"""),"Branch 33 - Bakersfield")</f>
        <v>Branch 33 - Bakersfield</v>
      </c>
      <c r="C64" s="11" t="str">
        <f>IFERROR(__xludf.DUMMYFUNCTION("""COMPUTED_VALUE"""),"Bakersfield")</f>
        <v>Bakersfield</v>
      </c>
      <c r="D64" s="11" t="str">
        <f>IFERROR(__xludf.DUMMYFUNCTION("""COMPUTED_VALUE"""),"California")</f>
        <v>California</v>
      </c>
      <c r="E64" s="12">
        <f>IFERROR(__xludf.DUMMYFUNCTION("""COMPUTED_VALUE"""),9301465.0)</f>
        <v>9301465</v>
      </c>
    </row>
    <row r="65">
      <c r="A65" s="11" t="str">
        <f>IFERROR(__xludf.DUMMYFUNCTION("""COMPUTED_VALUE"""),"Branch 19")</f>
        <v>Branch 19</v>
      </c>
      <c r="B65" s="11" t="str">
        <f>IFERROR(__xludf.DUMMYFUNCTION("""COMPUTED_VALUE"""),"Branch 19 - Denver")</f>
        <v>Branch 19 - Denver</v>
      </c>
      <c r="C65" s="11" t="str">
        <f>IFERROR(__xludf.DUMMYFUNCTION("""COMPUTED_VALUE"""),"Denver")</f>
        <v>Denver</v>
      </c>
      <c r="D65" s="11" t="str">
        <f>IFERROR(__xludf.DUMMYFUNCTION("""COMPUTED_VALUE"""),"Colorado")</f>
        <v>Colorado</v>
      </c>
      <c r="E65" s="12">
        <f>IFERROR(__xludf.DUMMYFUNCTION("""COMPUTED_VALUE"""),1.0438123E7)</f>
        <v>10438123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25"/>
    <col customWidth="1" min="3" max="3" width="13.88"/>
  </cols>
  <sheetData>
    <row r="1">
      <c r="A1" s="18" t="s">
        <v>67</v>
      </c>
      <c r="B1" s="18" t="s">
        <v>68</v>
      </c>
      <c r="C1" s="18" t="s">
        <v>3</v>
      </c>
      <c r="D1" s="18" t="s">
        <v>5</v>
      </c>
      <c r="E1" s="19" t="s">
        <v>69</v>
      </c>
    </row>
    <row r="2">
      <c r="A2" s="16" t="s">
        <v>70</v>
      </c>
      <c r="B2" s="16" t="str">
        <f t="shared" ref="B2:B39" si="1">concatenate(A2," - ",C2)</f>
        <v>Branch 1 - New York</v>
      </c>
      <c r="C2" s="16" t="s">
        <v>31</v>
      </c>
      <c r="D2" s="16" t="s">
        <v>31</v>
      </c>
      <c r="E2" s="20">
        <v>7926542.0</v>
      </c>
    </row>
    <row r="3">
      <c r="A3" s="16" t="s">
        <v>71</v>
      </c>
      <c r="B3" s="16" t="str">
        <f t="shared" si="1"/>
        <v>Branch 2 - Los Angeles</v>
      </c>
      <c r="C3" s="16" t="s">
        <v>42</v>
      </c>
      <c r="D3" s="16" t="s">
        <v>9</v>
      </c>
      <c r="E3" s="20">
        <v>5978247.0</v>
      </c>
    </row>
    <row r="4">
      <c r="A4" s="16" t="s">
        <v>72</v>
      </c>
      <c r="B4" s="16" t="str">
        <f t="shared" si="1"/>
        <v>Branch 3 - Chicago</v>
      </c>
      <c r="C4" s="16" t="s">
        <v>20</v>
      </c>
      <c r="D4" s="16" t="s">
        <v>17</v>
      </c>
      <c r="E4" s="20">
        <v>1.1318588E7</v>
      </c>
    </row>
    <row r="5">
      <c r="A5" s="16" t="s">
        <v>73</v>
      </c>
      <c r="B5" s="16" t="str">
        <f t="shared" si="1"/>
        <v>Branch 4 - Houston</v>
      </c>
      <c r="C5" s="16" t="s">
        <v>32</v>
      </c>
      <c r="D5" s="16" t="s">
        <v>43</v>
      </c>
      <c r="E5" s="20">
        <v>6114114.0</v>
      </c>
    </row>
    <row r="6">
      <c r="A6" s="16" t="s">
        <v>74</v>
      </c>
      <c r="B6" s="16" t="str">
        <f t="shared" si="1"/>
        <v>Branch 5 - Phoenix</v>
      </c>
      <c r="C6" s="16" t="s">
        <v>52</v>
      </c>
      <c r="D6" s="16" t="s">
        <v>7</v>
      </c>
      <c r="E6" s="20">
        <v>7739862.0</v>
      </c>
    </row>
    <row r="7">
      <c r="A7" s="16" t="s">
        <v>75</v>
      </c>
      <c r="B7" s="16" t="str">
        <f t="shared" si="1"/>
        <v>Branch 6 - Philadelphia</v>
      </c>
      <c r="C7" s="16" t="s">
        <v>51</v>
      </c>
      <c r="D7" s="16" t="s">
        <v>39</v>
      </c>
      <c r="E7" s="20">
        <v>5460041.0</v>
      </c>
    </row>
    <row r="8">
      <c r="A8" s="16" t="s">
        <v>76</v>
      </c>
      <c r="B8" s="16" t="str">
        <f t="shared" si="1"/>
        <v>Branch 7 - San Antonio</v>
      </c>
      <c r="C8" s="16" t="s">
        <v>55</v>
      </c>
      <c r="D8" s="16" t="s">
        <v>43</v>
      </c>
      <c r="E8" s="20">
        <v>7086215.0</v>
      </c>
    </row>
    <row r="9">
      <c r="A9" s="16" t="s">
        <v>77</v>
      </c>
      <c r="B9" s="16" t="str">
        <f t="shared" si="1"/>
        <v>Branch 8 - San Diego</v>
      </c>
      <c r="C9" s="16" t="s">
        <v>56</v>
      </c>
      <c r="D9" s="16" t="s">
        <v>9</v>
      </c>
      <c r="E9" s="20">
        <v>1.0309917E7</v>
      </c>
    </row>
    <row r="10">
      <c r="A10" s="16" t="s">
        <v>78</v>
      </c>
      <c r="B10" s="16" t="str">
        <f t="shared" si="1"/>
        <v>Branch 9 - Dallas</v>
      </c>
      <c r="C10" s="16" t="s">
        <v>26</v>
      </c>
      <c r="D10" s="16" t="s">
        <v>43</v>
      </c>
      <c r="E10" s="20">
        <v>7426226.0</v>
      </c>
    </row>
    <row r="11">
      <c r="A11" s="16" t="s">
        <v>79</v>
      </c>
      <c r="B11" s="16" t="str">
        <f t="shared" si="1"/>
        <v>Branch 10 - San Jose</v>
      </c>
      <c r="C11" s="16" t="s">
        <v>58</v>
      </c>
      <c r="D11" s="16" t="s">
        <v>9</v>
      </c>
      <c r="E11" s="20">
        <v>8273702.0</v>
      </c>
    </row>
    <row r="12">
      <c r="A12" s="16" t="s">
        <v>80</v>
      </c>
      <c r="B12" s="16" t="str">
        <f t="shared" si="1"/>
        <v>Branch 11 - Austin</v>
      </c>
      <c r="C12" s="16" t="s">
        <v>12</v>
      </c>
      <c r="D12" s="16" t="s">
        <v>43</v>
      </c>
      <c r="E12" s="20">
        <v>8171653.0</v>
      </c>
    </row>
    <row r="13">
      <c r="A13" s="16" t="s">
        <v>81</v>
      </c>
      <c r="B13" s="16" t="str">
        <f t="shared" si="1"/>
        <v>Branch 12 - Fort Worth</v>
      </c>
      <c r="C13" s="16" t="s">
        <v>30</v>
      </c>
      <c r="D13" s="16" t="s">
        <v>43</v>
      </c>
      <c r="E13" s="20">
        <v>1.007774E7</v>
      </c>
    </row>
    <row r="14">
      <c r="A14" s="16" t="s">
        <v>82</v>
      </c>
      <c r="B14" s="16" t="str">
        <f t="shared" si="1"/>
        <v>Branch 13 - Jacksonville</v>
      </c>
      <c r="C14" s="16" t="s">
        <v>36</v>
      </c>
      <c r="D14" s="16" t="s">
        <v>13</v>
      </c>
      <c r="E14" s="20">
        <v>6592617.0</v>
      </c>
    </row>
    <row r="15">
      <c r="A15" s="16" t="s">
        <v>83</v>
      </c>
      <c r="B15" s="16" t="str">
        <f t="shared" si="1"/>
        <v>Branch 14 - Columbus</v>
      </c>
      <c r="C15" s="16" t="s">
        <v>24</v>
      </c>
      <c r="D15" s="16" t="s">
        <v>35</v>
      </c>
      <c r="E15" s="20">
        <v>7515469.0</v>
      </c>
    </row>
    <row r="16">
      <c r="A16" s="16" t="s">
        <v>84</v>
      </c>
      <c r="B16" s="16" t="str">
        <f t="shared" si="1"/>
        <v>Branch 15 - Charlotte</v>
      </c>
      <c r="C16" s="16" t="s">
        <v>18</v>
      </c>
      <c r="D16" s="16" t="s">
        <v>33</v>
      </c>
      <c r="E16" s="20">
        <v>6381274.0</v>
      </c>
    </row>
    <row r="17">
      <c r="A17" s="16" t="s">
        <v>85</v>
      </c>
      <c r="B17" s="16" t="str">
        <f t="shared" si="1"/>
        <v>Branch 16 - San Francisco</v>
      </c>
      <c r="C17" s="16" t="s">
        <v>57</v>
      </c>
      <c r="D17" s="16" t="s">
        <v>9</v>
      </c>
      <c r="E17" s="20">
        <v>9081948.0</v>
      </c>
    </row>
    <row r="18">
      <c r="A18" s="16" t="s">
        <v>86</v>
      </c>
      <c r="B18" s="16" t="str">
        <f t="shared" si="1"/>
        <v>Branch 17 - Indianapolis</v>
      </c>
      <c r="C18" s="16" t="s">
        <v>34</v>
      </c>
      <c r="D18" s="16" t="s">
        <v>19</v>
      </c>
      <c r="E18" s="20">
        <v>7140168.0</v>
      </c>
    </row>
    <row r="19">
      <c r="A19" s="16" t="s">
        <v>87</v>
      </c>
      <c r="B19" s="16" t="str">
        <f t="shared" si="1"/>
        <v>Branch 18 - Seattle</v>
      </c>
      <c r="C19" s="16" t="s">
        <v>59</v>
      </c>
      <c r="D19" s="16" t="s">
        <v>47</v>
      </c>
      <c r="E19" s="20">
        <v>1.1784268E7</v>
      </c>
    </row>
    <row r="20">
      <c r="A20" s="16" t="s">
        <v>88</v>
      </c>
      <c r="B20" s="16" t="str">
        <f t="shared" si="1"/>
        <v>Branch 19 - Denver</v>
      </c>
      <c r="C20" s="16" t="s">
        <v>28</v>
      </c>
      <c r="D20" s="16" t="s">
        <v>11</v>
      </c>
      <c r="E20" s="20">
        <v>1.0438123E7</v>
      </c>
    </row>
    <row r="21">
      <c r="A21" s="16" t="s">
        <v>89</v>
      </c>
      <c r="B21" s="16" t="str">
        <f t="shared" si="1"/>
        <v>Branch 20 - Sacramento</v>
      </c>
      <c r="C21" s="16" t="s">
        <v>54</v>
      </c>
      <c r="D21" s="16" t="s">
        <v>9</v>
      </c>
      <c r="E21" s="20">
        <v>7762595.0</v>
      </c>
    </row>
    <row r="22">
      <c r="A22" s="16" t="s">
        <v>90</v>
      </c>
      <c r="B22" s="16" t="str">
        <f t="shared" si="1"/>
        <v>Branch 21 - Kansas City</v>
      </c>
      <c r="C22" s="16" t="s">
        <v>38</v>
      </c>
      <c r="D22" s="16" t="s">
        <v>27</v>
      </c>
      <c r="E22" s="20">
        <v>8289145.0</v>
      </c>
    </row>
    <row r="23">
      <c r="A23" s="16" t="s">
        <v>91</v>
      </c>
      <c r="B23" s="16" t="str">
        <f t="shared" si="1"/>
        <v>Branch 22 - Miami</v>
      </c>
      <c r="C23" s="16" t="s">
        <v>44</v>
      </c>
      <c r="D23" s="16" t="s">
        <v>13</v>
      </c>
      <c r="E23" s="20">
        <v>8289145.0</v>
      </c>
    </row>
    <row r="24">
      <c r="A24" s="16" t="s">
        <v>92</v>
      </c>
      <c r="B24" s="16" t="str">
        <f t="shared" si="1"/>
        <v>Branch 23 - Colorado Springs</v>
      </c>
      <c r="C24" s="16" t="s">
        <v>22</v>
      </c>
      <c r="D24" s="16" t="s">
        <v>11</v>
      </c>
      <c r="E24" s="20">
        <v>7805650.0</v>
      </c>
    </row>
    <row r="25">
      <c r="A25" s="16" t="s">
        <v>93</v>
      </c>
      <c r="B25" s="16" t="str">
        <f t="shared" si="1"/>
        <v>Branch 24 - Raleigh</v>
      </c>
      <c r="C25" s="16" t="s">
        <v>53</v>
      </c>
      <c r="D25" s="16" t="s">
        <v>33</v>
      </c>
      <c r="E25" s="20">
        <v>9008075.0</v>
      </c>
    </row>
    <row r="26">
      <c r="A26" s="16" t="s">
        <v>94</v>
      </c>
      <c r="B26" s="16" t="str">
        <f t="shared" si="1"/>
        <v>Branch 25 - Omaha</v>
      </c>
      <c r="C26" s="16" t="s">
        <v>50</v>
      </c>
      <c r="D26" s="16" t="s">
        <v>29</v>
      </c>
      <c r="E26" s="20">
        <v>7146101.0</v>
      </c>
    </row>
    <row r="27">
      <c r="A27" s="16" t="s">
        <v>95</v>
      </c>
      <c r="B27" s="16" t="str">
        <f t="shared" si="1"/>
        <v>Branch 26 - Long Beach</v>
      </c>
      <c r="C27" s="16" t="s">
        <v>40</v>
      </c>
      <c r="D27" s="16" t="s">
        <v>9</v>
      </c>
      <c r="E27" s="20">
        <v>7453178.0</v>
      </c>
    </row>
    <row r="28">
      <c r="A28" s="16" t="s">
        <v>96</v>
      </c>
      <c r="B28" s="16" t="str">
        <f t="shared" si="1"/>
        <v>Branch 27 - Virginia Beach</v>
      </c>
      <c r="C28" s="16" t="s">
        <v>62</v>
      </c>
      <c r="D28" s="16" t="s">
        <v>45</v>
      </c>
      <c r="E28" s="20">
        <v>9262474.0</v>
      </c>
    </row>
    <row r="29">
      <c r="A29" s="16" t="s">
        <v>97</v>
      </c>
      <c r="B29" s="16" t="str">
        <f t="shared" si="1"/>
        <v>Branch 28 - Minneapolis</v>
      </c>
      <c r="C29" s="16" t="s">
        <v>46</v>
      </c>
      <c r="D29" s="16" t="s">
        <v>25</v>
      </c>
      <c r="E29" s="20">
        <v>6299852.0</v>
      </c>
    </row>
    <row r="30">
      <c r="A30" s="16" t="s">
        <v>98</v>
      </c>
      <c r="B30" s="16" t="str">
        <f t="shared" si="1"/>
        <v>Branch 29 - Oakland</v>
      </c>
      <c r="C30" s="16" t="s">
        <v>49</v>
      </c>
      <c r="D30" s="16" t="s">
        <v>9</v>
      </c>
      <c r="E30" s="20">
        <v>7073412.0</v>
      </c>
    </row>
    <row r="31">
      <c r="A31" s="16" t="s">
        <v>99</v>
      </c>
      <c r="B31" s="16" t="str">
        <f t="shared" si="1"/>
        <v>Branch 30 - Tampa</v>
      </c>
      <c r="C31" s="16" t="s">
        <v>60</v>
      </c>
      <c r="D31" s="16" t="s">
        <v>13</v>
      </c>
      <c r="E31" s="20">
        <v>7479283.0</v>
      </c>
    </row>
    <row r="32">
      <c r="A32" s="16" t="s">
        <v>100</v>
      </c>
      <c r="B32" s="16" t="str">
        <f t="shared" si="1"/>
        <v>Branch 31 - Arlington</v>
      </c>
      <c r="C32" s="16" t="s">
        <v>6</v>
      </c>
      <c r="D32" s="16" t="s">
        <v>43</v>
      </c>
      <c r="E32" s="20">
        <v>7810039.0</v>
      </c>
    </row>
    <row r="33">
      <c r="A33" s="16" t="s">
        <v>101</v>
      </c>
      <c r="B33" s="16" t="str">
        <f t="shared" si="1"/>
        <v>Branch 32 - Tulsa</v>
      </c>
      <c r="C33" s="16" t="s">
        <v>61</v>
      </c>
      <c r="D33" s="16" t="s">
        <v>37</v>
      </c>
      <c r="E33" s="20">
        <v>8355152.0</v>
      </c>
    </row>
    <row r="34">
      <c r="A34" s="16" t="s">
        <v>102</v>
      </c>
      <c r="B34" s="16" t="str">
        <f t="shared" si="1"/>
        <v>Branch 33 - Bakersfield</v>
      </c>
      <c r="C34" s="16" t="s">
        <v>14</v>
      </c>
      <c r="D34" s="16" t="s">
        <v>9</v>
      </c>
      <c r="E34" s="20">
        <v>9301465.0</v>
      </c>
    </row>
    <row r="35">
      <c r="A35" s="16" t="s">
        <v>103</v>
      </c>
      <c r="B35" s="16" t="str">
        <f t="shared" si="1"/>
        <v>Branch 34 - New Orleans</v>
      </c>
      <c r="C35" s="16" t="s">
        <v>48</v>
      </c>
      <c r="D35" s="16" t="s">
        <v>23</v>
      </c>
      <c r="E35" s="20">
        <v>6558405.0</v>
      </c>
    </row>
    <row r="36">
      <c r="A36" s="16" t="s">
        <v>104</v>
      </c>
      <c r="B36" s="16" t="str">
        <f t="shared" si="1"/>
        <v>Branch 35 - Wichita</v>
      </c>
      <c r="C36" s="16" t="s">
        <v>63</v>
      </c>
      <c r="D36" s="16" t="s">
        <v>21</v>
      </c>
      <c r="E36" s="20">
        <v>5650868.0</v>
      </c>
    </row>
    <row r="37">
      <c r="A37" s="16" t="s">
        <v>105</v>
      </c>
      <c r="B37" s="16" t="str">
        <f t="shared" si="1"/>
        <v>Branch 36 - Aurora</v>
      </c>
      <c r="C37" s="16" t="s">
        <v>10</v>
      </c>
      <c r="D37" s="16" t="s">
        <v>11</v>
      </c>
      <c r="E37" s="20">
        <v>4844416.0</v>
      </c>
    </row>
    <row r="38">
      <c r="A38" s="16" t="s">
        <v>106</v>
      </c>
      <c r="B38" s="16" t="str">
        <f t="shared" si="1"/>
        <v>Branch 37 - Atlanta</v>
      </c>
      <c r="C38" s="16" t="s">
        <v>8</v>
      </c>
      <c r="D38" s="16" t="s">
        <v>15</v>
      </c>
      <c r="E38" s="20">
        <v>4328970.0</v>
      </c>
    </row>
    <row r="39">
      <c r="A39" s="16" t="s">
        <v>107</v>
      </c>
      <c r="B39" s="16" t="str">
        <f t="shared" si="1"/>
        <v>Branch 38 - Charleston</v>
      </c>
      <c r="C39" s="16" t="s">
        <v>16</v>
      </c>
      <c r="D39" s="16" t="s">
        <v>41</v>
      </c>
      <c r="E39" s="20">
        <v>4638928.0</v>
      </c>
    </row>
    <row r="40">
      <c r="E40" s="21"/>
    </row>
    <row r="41">
      <c r="E41" s="21"/>
    </row>
    <row r="42">
      <c r="E42" s="21"/>
    </row>
    <row r="43">
      <c r="E43" s="21"/>
    </row>
    <row r="44">
      <c r="E44" s="21"/>
    </row>
    <row r="45">
      <c r="E45" s="21"/>
    </row>
    <row r="46">
      <c r="E46" s="21"/>
    </row>
    <row r="47">
      <c r="E47" s="21"/>
    </row>
    <row r="48">
      <c r="E48" s="21"/>
    </row>
    <row r="49">
      <c r="E49" s="21"/>
    </row>
    <row r="50">
      <c r="E50" s="21"/>
    </row>
    <row r="51">
      <c r="E51" s="21"/>
    </row>
    <row r="52">
      <c r="E52" s="21"/>
    </row>
    <row r="53">
      <c r="E53" s="21"/>
    </row>
    <row r="54">
      <c r="E54" s="21"/>
    </row>
    <row r="55">
      <c r="E55" s="21"/>
    </row>
    <row r="56">
      <c r="E56" s="21"/>
    </row>
    <row r="57">
      <c r="E57" s="21"/>
    </row>
    <row r="58">
      <c r="E58" s="21"/>
    </row>
    <row r="59">
      <c r="E59" s="21"/>
    </row>
    <row r="60">
      <c r="E60" s="21"/>
    </row>
    <row r="61">
      <c r="E61" s="21"/>
    </row>
    <row r="62">
      <c r="E62" s="21"/>
    </row>
    <row r="63">
      <c r="E63" s="21"/>
    </row>
    <row r="64">
      <c r="E64" s="21"/>
    </row>
    <row r="65">
      <c r="E65" s="21"/>
    </row>
    <row r="66">
      <c r="E66" s="21"/>
    </row>
    <row r="67">
      <c r="E67" s="21"/>
    </row>
    <row r="68">
      <c r="E68" s="21"/>
    </row>
    <row r="69">
      <c r="E69" s="21"/>
    </row>
    <row r="70">
      <c r="E70" s="21"/>
    </row>
    <row r="71">
      <c r="E71" s="21"/>
    </row>
    <row r="72">
      <c r="E72" s="21"/>
    </row>
    <row r="73">
      <c r="E73" s="21"/>
    </row>
    <row r="74">
      <c r="E74" s="21"/>
    </row>
    <row r="75">
      <c r="E75" s="21"/>
    </row>
    <row r="76">
      <c r="E76" s="21"/>
    </row>
    <row r="77">
      <c r="E77" s="21"/>
    </row>
    <row r="78">
      <c r="E78" s="21"/>
    </row>
    <row r="79">
      <c r="E79" s="21"/>
    </row>
    <row r="80">
      <c r="E80" s="21"/>
    </row>
    <row r="81">
      <c r="E81" s="21"/>
    </row>
    <row r="82">
      <c r="E82" s="21"/>
    </row>
    <row r="83">
      <c r="E83" s="21"/>
    </row>
    <row r="84">
      <c r="E84" s="21"/>
    </row>
    <row r="85">
      <c r="E85" s="21"/>
    </row>
    <row r="86">
      <c r="E86" s="21"/>
    </row>
    <row r="87">
      <c r="E87" s="21"/>
    </row>
    <row r="88">
      <c r="E88" s="21"/>
    </row>
    <row r="89">
      <c r="E89" s="21"/>
    </row>
    <row r="90">
      <c r="E90" s="21"/>
    </row>
    <row r="91">
      <c r="E91" s="21"/>
    </row>
    <row r="92">
      <c r="E92" s="21"/>
    </row>
    <row r="93">
      <c r="E93" s="21"/>
    </row>
    <row r="94">
      <c r="E94" s="21"/>
    </row>
    <row r="95">
      <c r="E95" s="21"/>
    </row>
    <row r="96">
      <c r="E96" s="21"/>
    </row>
    <row r="97">
      <c r="E97" s="21"/>
    </row>
    <row r="98">
      <c r="E98" s="21"/>
    </row>
    <row r="99">
      <c r="E99" s="21"/>
    </row>
    <row r="100">
      <c r="E100" s="21"/>
    </row>
    <row r="101">
      <c r="E101" s="21"/>
    </row>
    <row r="102">
      <c r="E102" s="21"/>
    </row>
    <row r="103">
      <c r="E103" s="21"/>
    </row>
    <row r="104">
      <c r="E104" s="21"/>
    </row>
    <row r="105">
      <c r="E105" s="21"/>
    </row>
    <row r="106">
      <c r="E106" s="21"/>
    </row>
    <row r="107">
      <c r="E107" s="21"/>
    </row>
    <row r="108">
      <c r="E108" s="21"/>
    </row>
    <row r="109">
      <c r="E109" s="21"/>
    </row>
    <row r="110">
      <c r="E110" s="21"/>
    </row>
    <row r="111">
      <c r="E111" s="21"/>
    </row>
    <row r="112">
      <c r="E112" s="21"/>
    </row>
    <row r="113">
      <c r="E113" s="21"/>
    </row>
    <row r="114">
      <c r="E114" s="21"/>
    </row>
    <row r="115">
      <c r="E115" s="21"/>
    </row>
    <row r="116">
      <c r="E116" s="21"/>
    </row>
    <row r="117">
      <c r="E117" s="21"/>
    </row>
    <row r="118">
      <c r="E118" s="21"/>
    </row>
    <row r="119">
      <c r="E119" s="21"/>
    </row>
    <row r="120">
      <c r="E120" s="21"/>
    </row>
    <row r="121">
      <c r="E121" s="21"/>
    </row>
    <row r="122">
      <c r="E122" s="21"/>
    </row>
    <row r="123">
      <c r="E123" s="21"/>
    </row>
    <row r="124">
      <c r="E124" s="21"/>
    </row>
    <row r="125">
      <c r="E125" s="21"/>
    </row>
    <row r="126">
      <c r="E126" s="21"/>
    </row>
    <row r="127">
      <c r="E127" s="21"/>
    </row>
    <row r="128">
      <c r="E128" s="21"/>
    </row>
    <row r="129">
      <c r="E129" s="21"/>
    </row>
    <row r="130">
      <c r="E130" s="21"/>
    </row>
    <row r="131">
      <c r="E131" s="21"/>
    </row>
    <row r="132">
      <c r="E132" s="21"/>
    </row>
    <row r="133">
      <c r="E133" s="21"/>
    </row>
    <row r="134">
      <c r="E134" s="21"/>
    </row>
    <row r="135">
      <c r="E135" s="21"/>
    </row>
    <row r="136">
      <c r="E136" s="21"/>
    </row>
    <row r="137">
      <c r="E137" s="21"/>
    </row>
    <row r="138">
      <c r="E138" s="21"/>
    </row>
    <row r="139">
      <c r="E139" s="21"/>
    </row>
    <row r="140">
      <c r="E140" s="21"/>
    </row>
    <row r="141">
      <c r="E141" s="21"/>
    </row>
    <row r="142">
      <c r="E142" s="21"/>
    </row>
    <row r="143">
      <c r="E143" s="21"/>
    </row>
    <row r="144">
      <c r="E144" s="21"/>
    </row>
    <row r="145">
      <c r="E145" s="21"/>
    </row>
    <row r="146">
      <c r="E146" s="21"/>
    </row>
    <row r="147">
      <c r="E147" s="21"/>
    </row>
    <row r="148">
      <c r="E148" s="21"/>
    </row>
    <row r="149">
      <c r="E149" s="21"/>
    </row>
    <row r="150">
      <c r="E150" s="21"/>
    </row>
    <row r="151">
      <c r="E151" s="21"/>
    </row>
    <row r="152">
      <c r="E152" s="21"/>
    </row>
    <row r="153">
      <c r="E153" s="21"/>
    </row>
    <row r="154">
      <c r="E154" s="21"/>
    </row>
    <row r="155">
      <c r="E155" s="21"/>
    </row>
    <row r="156">
      <c r="E156" s="21"/>
    </row>
    <row r="157">
      <c r="E157" s="21"/>
    </row>
    <row r="158">
      <c r="E158" s="21"/>
    </row>
    <row r="159">
      <c r="E159" s="21"/>
    </row>
    <row r="160">
      <c r="E160" s="21"/>
    </row>
    <row r="161">
      <c r="E161" s="21"/>
    </row>
    <row r="162">
      <c r="E162" s="21"/>
    </row>
    <row r="163">
      <c r="E163" s="21"/>
    </row>
    <row r="164">
      <c r="E164" s="21"/>
    </row>
    <row r="165">
      <c r="E165" s="21"/>
    </row>
    <row r="166">
      <c r="E166" s="21"/>
    </row>
    <row r="167">
      <c r="E167" s="21"/>
    </row>
    <row r="168">
      <c r="E168" s="21"/>
    </row>
    <row r="169">
      <c r="E169" s="21"/>
    </row>
    <row r="170">
      <c r="E170" s="21"/>
    </row>
    <row r="171">
      <c r="E171" s="21"/>
    </row>
    <row r="172">
      <c r="E172" s="21"/>
    </row>
    <row r="173">
      <c r="E173" s="21"/>
    </row>
    <row r="174">
      <c r="E174" s="21"/>
    </row>
    <row r="175">
      <c r="E175" s="21"/>
    </row>
    <row r="176">
      <c r="E176" s="21"/>
    </row>
    <row r="177">
      <c r="E177" s="21"/>
    </row>
    <row r="178">
      <c r="E178" s="21"/>
    </row>
    <row r="179">
      <c r="E179" s="21"/>
    </row>
    <row r="180">
      <c r="E180" s="21"/>
    </row>
    <row r="181">
      <c r="E181" s="21"/>
    </row>
    <row r="182">
      <c r="E182" s="21"/>
    </row>
    <row r="183">
      <c r="E183" s="21"/>
    </row>
    <row r="184">
      <c r="E184" s="21"/>
    </row>
    <row r="185">
      <c r="E185" s="21"/>
    </row>
    <row r="186">
      <c r="E186" s="21"/>
    </row>
    <row r="187">
      <c r="E187" s="21"/>
    </row>
    <row r="188">
      <c r="E188" s="21"/>
    </row>
    <row r="189">
      <c r="E189" s="21"/>
    </row>
    <row r="190">
      <c r="E190" s="21"/>
    </row>
    <row r="191">
      <c r="E191" s="21"/>
    </row>
    <row r="192">
      <c r="E192" s="21"/>
    </row>
    <row r="193">
      <c r="E193" s="21"/>
    </row>
    <row r="194">
      <c r="E194" s="21"/>
    </row>
    <row r="195">
      <c r="E195" s="21"/>
    </row>
    <row r="196">
      <c r="E196" s="21"/>
    </row>
    <row r="197">
      <c r="E197" s="21"/>
    </row>
    <row r="198">
      <c r="E198" s="21"/>
    </row>
    <row r="199">
      <c r="E199" s="21"/>
    </row>
    <row r="200">
      <c r="E200" s="21"/>
    </row>
    <row r="201">
      <c r="E201" s="21"/>
    </row>
    <row r="202">
      <c r="E202" s="21"/>
    </row>
    <row r="203">
      <c r="E203" s="21"/>
    </row>
    <row r="204">
      <c r="E204" s="21"/>
    </row>
    <row r="205">
      <c r="E205" s="21"/>
    </row>
    <row r="206">
      <c r="E206" s="21"/>
    </row>
    <row r="207">
      <c r="E207" s="21"/>
    </row>
    <row r="208">
      <c r="E208" s="21"/>
    </row>
    <row r="209">
      <c r="E209" s="21"/>
    </row>
    <row r="210">
      <c r="E210" s="21"/>
    </row>
    <row r="211">
      <c r="E211" s="21"/>
    </row>
    <row r="212">
      <c r="E212" s="21"/>
    </row>
    <row r="213">
      <c r="E213" s="21"/>
    </row>
    <row r="214">
      <c r="E214" s="21"/>
    </row>
    <row r="215">
      <c r="E215" s="21"/>
    </row>
    <row r="216">
      <c r="E216" s="21"/>
    </row>
    <row r="217">
      <c r="E217" s="21"/>
    </row>
    <row r="218">
      <c r="E218" s="21"/>
    </row>
    <row r="219">
      <c r="E219" s="21"/>
    </row>
    <row r="220">
      <c r="E220" s="21"/>
    </row>
    <row r="221">
      <c r="E221" s="21"/>
    </row>
    <row r="222">
      <c r="E222" s="21"/>
    </row>
    <row r="223">
      <c r="E223" s="21"/>
    </row>
    <row r="224">
      <c r="E224" s="21"/>
    </row>
    <row r="225">
      <c r="E225" s="21"/>
    </row>
    <row r="226">
      <c r="E226" s="21"/>
    </row>
    <row r="227">
      <c r="E227" s="21"/>
    </row>
    <row r="228">
      <c r="E228" s="21"/>
    </row>
    <row r="229">
      <c r="E229" s="21"/>
    </row>
    <row r="230">
      <c r="E230" s="21"/>
    </row>
    <row r="231">
      <c r="E231" s="21"/>
    </row>
    <row r="232">
      <c r="E232" s="21"/>
    </row>
    <row r="233">
      <c r="E233" s="21"/>
    </row>
    <row r="234">
      <c r="E234" s="21"/>
    </row>
    <row r="235">
      <c r="E235" s="21"/>
    </row>
    <row r="236">
      <c r="E236" s="21"/>
    </row>
    <row r="237">
      <c r="E237" s="21"/>
    </row>
    <row r="238">
      <c r="E238" s="21"/>
    </row>
    <row r="239">
      <c r="E239" s="21"/>
    </row>
    <row r="240">
      <c r="E240" s="21"/>
    </row>
    <row r="241">
      <c r="E241" s="21"/>
    </row>
    <row r="242">
      <c r="E242" s="21"/>
    </row>
    <row r="243">
      <c r="E243" s="21"/>
    </row>
    <row r="244">
      <c r="E244" s="21"/>
    </row>
    <row r="245">
      <c r="E245" s="21"/>
    </row>
    <row r="246">
      <c r="E246" s="21"/>
    </row>
    <row r="247">
      <c r="E247" s="21"/>
    </row>
    <row r="248">
      <c r="E248" s="21"/>
    </row>
    <row r="249">
      <c r="E249" s="21"/>
    </row>
    <row r="250">
      <c r="E250" s="21"/>
    </row>
    <row r="251">
      <c r="E251" s="21"/>
    </row>
    <row r="252">
      <c r="E252" s="21"/>
    </row>
    <row r="253">
      <c r="E253" s="21"/>
    </row>
    <row r="254">
      <c r="E254" s="21"/>
    </row>
    <row r="255">
      <c r="E255" s="21"/>
    </row>
    <row r="256">
      <c r="E256" s="21"/>
    </row>
    <row r="257">
      <c r="E257" s="21"/>
    </row>
    <row r="258">
      <c r="E258" s="21"/>
    </row>
    <row r="259">
      <c r="E259" s="21"/>
    </row>
    <row r="260">
      <c r="E260" s="21"/>
    </row>
    <row r="261">
      <c r="E261" s="21"/>
    </row>
    <row r="262">
      <c r="E262" s="21"/>
    </row>
    <row r="263">
      <c r="E263" s="21"/>
    </row>
    <row r="264">
      <c r="E264" s="21"/>
    </row>
    <row r="265">
      <c r="E265" s="21"/>
    </row>
    <row r="266">
      <c r="E266" s="21"/>
    </row>
    <row r="267">
      <c r="E267" s="21"/>
    </row>
    <row r="268">
      <c r="E268" s="21"/>
    </row>
    <row r="269">
      <c r="E269" s="21"/>
    </row>
    <row r="270">
      <c r="E270" s="21"/>
    </row>
    <row r="271">
      <c r="E271" s="21"/>
    </row>
    <row r="272">
      <c r="E272" s="21"/>
    </row>
    <row r="273">
      <c r="E273" s="21"/>
    </row>
    <row r="274">
      <c r="E274" s="21"/>
    </row>
    <row r="275">
      <c r="E275" s="21"/>
    </row>
    <row r="276">
      <c r="E276" s="21"/>
    </row>
    <row r="277">
      <c r="E277" s="21"/>
    </row>
    <row r="278">
      <c r="E278" s="21"/>
    </row>
    <row r="279">
      <c r="E279" s="21"/>
    </row>
    <row r="280">
      <c r="E280" s="21"/>
    </row>
    <row r="281">
      <c r="E281" s="21"/>
    </row>
    <row r="282">
      <c r="E282" s="21"/>
    </row>
    <row r="283">
      <c r="E283" s="21"/>
    </row>
    <row r="284">
      <c r="E284" s="21"/>
    </row>
    <row r="285">
      <c r="E285" s="21"/>
    </row>
    <row r="286">
      <c r="E286" s="21"/>
    </row>
    <row r="287">
      <c r="E287" s="21"/>
    </row>
    <row r="288">
      <c r="E288" s="21"/>
    </row>
    <row r="289">
      <c r="E289" s="21"/>
    </row>
    <row r="290">
      <c r="E290" s="21"/>
    </row>
    <row r="291">
      <c r="E291" s="21"/>
    </row>
    <row r="292">
      <c r="E292" s="21"/>
    </row>
    <row r="293">
      <c r="E293" s="21"/>
    </row>
    <row r="294">
      <c r="E294" s="21"/>
    </row>
    <row r="295">
      <c r="E295" s="21"/>
    </row>
    <row r="296">
      <c r="E296" s="21"/>
    </row>
    <row r="297">
      <c r="E297" s="21"/>
    </row>
    <row r="298">
      <c r="E298" s="21"/>
    </row>
    <row r="299">
      <c r="E299" s="21"/>
    </row>
    <row r="300">
      <c r="E300" s="21"/>
    </row>
    <row r="301">
      <c r="E301" s="21"/>
    </row>
    <row r="302">
      <c r="E302" s="21"/>
    </row>
    <row r="303">
      <c r="E303" s="21"/>
    </row>
    <row r="304">
      <c r="E304" s="21"/>
    </row>
    <row r="305">
      <c r="E305" s="21"/>
    </row>
    <row r="306">
      <c r="E306" s="21"/>
    </row>
    <row r="307">
      <c r="E307" s="21"/>
    </row>
    <row r="308">
      <c r="E308" s="21"/>
    </row>
    <row r="309">
      <c r="E309" s="21"/>
    </row>
    <row r="310">
      <c r="E310" s="21"/>
    </row>
    <row r="311">
      <c r="E311" s="21"/>
    </row>
    <row r="312">
      <c r="E312" s="21"/>
    </row>
    <row r="313">
      <c r="E313" s="21"/>
    </row>
    <row r="314">
      <c r="E314" s="21"/>
    </row>
    <row r="315">
      <c r="E315" s="21"/>
    </row>
    <row r="316">
      <c r="E316" s="21"/>
    </row>
    <row r="317">
      <c r="E317" s="21"/>
    </row>
    <row r="318">
      <c r="E318" s="21"/>
    </row>
    <row r="319">
      <c r="E319" s="21"/>
    </row>
    <row r="320">
      <c r="E320" s="21"/>
    </row>
    <row r="321">
      <c r="E321" s="21"/>
    </row>
    <row r="322">
      <c r="E322" s="21"/>
    </row>
    <row r="323">
      <c r="E323" s="21"/>
    </row>
    <row r="324">
      <c r="E324" s="21"/>
    </row>
    <row r="325">
      <c r="E325" s="21"/>
    </row>
    <row r="326">
      <c r="E326" s="21"/>
    </row>
    <row r="327">
      <c r="E327" s="21"/>
    </row>
    <row r="328">
      <c r="E328" s="21"/>
    </row>
    <row r="329">
      <c r="E329" s="21"/>
    </row>
    <row r="330">
      <c r="E330" s="21"/>
    </row>
    <row r="331">
      <c r="E331" s="21"/>
    </row>
    <row r="332">
      <c r="E332" s="21"/>
    </row>
    <row r="333">
      <c r="E333" s="21"/>
    </row>
    <row r="334">
      <c r="E334" s="21"/>
    </row>
    <row r="335">
      <c r="E335" s="21"/>
    </row>
    <row r="336">
      <c r="E336" s="21"/>
    </row>
    <row r="337">
      <c r="E337" s="21"/>
    </row>
    <row r="338">
      <c r="E338" s="21"/>
    </row>
    <row r="339">
      <c r="E339" s="21"/>
    </row>
    <row r="340">
      <c r="E340" s="21"/>
    </row>
    <row r="341">
      <c r="E341" s="21"/>
    </row>
    <row r="342">
      <c r="E342" s="21"/>
    </row>
    <row r="343">
      <c r="E343" s="21"/>
    </row>
    <row r="344">
      <c r="E344" s="21"/>
    </row>
    <row r="345">
      <c r="E345" s="21"/>
    </row>
    <row r="346">
      <c r="E346" s="21"/>
    </row>
    <row r="347">
      <c r="E347" s="21"/>
    </row>
    <row r="348">
      <c r="E348" s="21"/>
    </row>
    <row r="349">
      <c r="E349" s="21"/>
    </row>
    <row r="350">
      <c r="E350" s="21"/>
    </row>
    <row r="351">
      <c r="E351" s="21"/>
    </row>
    <row r="352">
      <c r="E352" s="21"/>
    </row>
    <row r="353">
      <c r="E353" s="21"/>
    </row>
    <row r="354">
      <c r="E354" s="21"/>
    </row>
    <row r="355">
      <c r="E355" s="21"/>
    </row>
    <row r="356">
      <c r="E356" s="21"/>
    </row>
    <row r="357">
      <c r="E357" s="21"/>
    </row>
    <row r="358">
      <c r="E358" s="21"/>
    </row>
    <row r="359">
      <c r="E359" s="21"/>
    </row>
    <row r="360">
      <c r="E360" s="21"/>
    </row>
    <row r="361">
      <c r="E361" s="21"/>
    </row>
    <row r="362">
      <c r="E362" s="21"/>
    </row>
    <row r="363">
      <c r="E363" s="21"/>
    </row>
    <row r="364">
      <c r="E364" s="21"/>
    </row>
    <row r="365">
      <c r="E365" s="21"/>
    </row>
    <row r="366">
      <c r="E366" s="21"/>
    </row>
    <row r="367">
      <c r="E367" s="21"/>
    </row>
    <row r="368">
      <c r="E368" s="21"/>
    </row>
    <row r="369">
      <c r="E369" s="21"/>
    </row>
    <row r="370">
      <c r="E370" s="21"/>
    </row>
    <row r="371">
      <c r="E371" s="21"/>
    </row>
    <row r="372">
      <c r="E372" s="21"/>
    </row>
    <row r="373">
      <c r="E373" s="21"/>
    </row>
    <row r="374">
      <c r="E374" s="21"/>
    </row>
    <row r="375">
      <c r="E375" s="21"/>
    </row>
    <row r="376">
      <c r="E376" s="21"/>
    </row>
    <row r="377">
      <c r="E377" s="21"/>
    </row>
    <row r="378">
      <c r="E378" s="21"/>
    </row>
    <row r="379">
      <c r="E379" s="21"/>
    </row>
    <row r="380">
      <c r="E380" s="21"/>
    </row>
    <row r="381">
      <c r="E381" s="21"/>
    </row>
    <row r="382">
      <c r="E382" s="21"/>
    </row>
    <row r="383">
      <c r="E383" s="21"/>
    </row>
    <row r="384">
      <c r="E384" s="21"/>
    </row>
    <row r="385">
      <c r="E385" s="21"/>
    </row>
    <row r="386">
      <c r="E386" s="21"/>
    </row>
    <row r="387">
      <c r="E387" s="21"/>
    </row>
    <row r="388">
      <c r="E388" s="21"/>
    </row>
    <row r="389">
      <c r="E389" s="21"/>
    </row>
    <row r="390">
      <c r="E390" s="21"/>
    </row>
    <row r="391">
      <c r="E391" s="21"/>
    </row>
    <row r="392">
      <c r="E392" s="21"/>
    </row>
    <row r="393">
      <c r="E393" s="21"/>
    </row>
    <row r="394">
      <c r="E394" s="21"/>
    </row>
    <row r="395">
      <c r="E395" s="21"/>
    </row>
    <row r="396">
      <c r="E396" s="21"/>
    </row>
    <row r="397">
      <c r="E397" s="21"/>
    </row>
    <row r="398">
      <c r="E398" s="21"/>
    </row>
    <row r="399">
      <c r="E399" s="21"/>
    </row>
    <row r="400">
      <c r="E400" s="21"/>
    </row>
    <row r="401">
      <c r="E401" s="21"/>
    </row>
    <row r="402">
      <c r="E402" s="21"/>
    </row>
    <row r="403">
      <c r="E403" s="21"/>
    </row>
    <row r="404">
      <c r="E404" s="21"/>
    </row>
    <row r="405">
      <c r="E405" s="21"/>
    </row>
    <row r="406">
      <c r="E406" s="21"/>
    </row>
    <row r="407">
      <c r="E407" s="21"/>
    </row>
    <row r="408">
      <c r="E408" s="21"/>
    </row>
    <row r="409">
      <c r="E409" s="21"/>
    </row>
    <row r="410">
      <c r="E410" s="21"/>
    </row>
    <row r="411">
      <c r="E411" s="21"/>
    </row>
    <row r="412">
      <c r="E412" s="21"/>
    </row>
    <row r="413">
      <c r="E413" s="21"/>
    </row>
    <row r="414">
      <c r="E414" s="21"/>
    </row>
    <row r="415">
      <c r="E415" s="21"/>
    </row>
    <row r="416">
      <c r="E416" s="21"/>
    </row>
    <row r="417">
      <c r="E417" s="21"/>
    </row>
    <row r="418">
      <c r="E418" s="21"/>
    </row>
    <row r="419">
      <c r="E419" s="21"/>
    </row>
    <row r="420">
      <c r="E420" s="21"/>
    </row>
    <row r="421">
      <c r="E421" s="21"/>
    </row>
    <row r="422">
      <c r="E422" s="21"/>
    </row>
    <row r="423">
      <c r="E423" s="21"/>
    </row>
    <row r="424">
      <c r="E424" s="21"/>
    </row>
    <row r="425">
      <c r="E425" s="21"/>
    </row>
    <row r="426">
      <c r="E426" s="21"/>
    </row>
    <row r="427">
      <c r="E427" s="21"/>
    </row>
    <row r="428">
      <c r="E428" s="21"/>
    </row>
    <row r="429">
      <c r="E429" s="21"/>
    </row>
    <row r="430">
      <c r="E430" s="21"/>
    </row>
    <row r="431">
      <c r="E431" s="21"/>
    </row>
    <row r="432">
      <c r="E432" s="21"/>
    </row>
    <row r="433">
      <c r="E433" s="21"/>
    </row>
    <row r="434">
      <c r="E434" s="21"/>
    </row>
    <row r="435">
      <c r="E435" s="21"/>
    </row>
    <row r="436">
      <c r="E436" s="21"/>
    </row>
    <row r="437">
      <c r="E437" s="21"/>
    </row>
    <row r="438">
      <c r="E438" s="21"/>
    </row>
    <row r="439">
      <c r="E439" s="21"/>
    </row>
    <row r="440">
      <c r="E440" s="21"/>
    </row>
    <row r="441">
      <c r="E441" s="21"/>
    </row>
    <row r="442">
      <c r="E442" s="21"/>
    </row>
    <row r="443">
      <c r="E443" s="21"/>
    </row>
    <row r="444">
      <c r="E444" s="21"/>
    </row>
    <row r="445">
      <c r="E445" s="21"/>
    </row>
    <row r="446">
      <c r="E446" s="21"/>
    </row>
    <row r="447">
      <c r="E447" s="21"/>
    </row>
    <row r="448">
      <c r="E448" s="21"/>
    </row>
    <row r="449">
      <c r="E449" s="21"/>
    </row>
    <row r="450">
      <c r="E450" s="21"/>
    </row>
    <row r="451">
      <c r="E451" s="21"/>
    </row>
    <row r="452">
      <c r="E452" s="21"/>
    </row>
    <row r="453">
      <c r="E453" s="21"/>
    </row>
    <row r="454">
      <c r="E454" s="21"/>
    </row>
    <row r="455">
      <c r="E455" s="21"/>
    </row>
    <row r="456">
      <c r="E456" s="21"/>
    </row>
    <row r="457">
      <c r="E457" s="21"/>
    </row>
    <row r="458">
      <c r="E458" s="21"/>
    </row>
    <row r="459">
      <c r="E459" s="21"/>
    </row>
    <row r="460">
      <c r="E460" s="21"/>
    </row>
    <row r="461">
      <c r="E461" s="21"/>
    </row>
    <row r="462">
      <c r="E462" s="21"/>
    </row>
    <row r="463">
      <c r="E463" s="21"/>
    </row>
    <row r="464">
      <c r="E464" s="21"/>
    </row>
    <row r="465">
      <c r="E465" s="21"/>
    </row>
    <row r="466">
      <c r="E466" s="21"/>
    </row>
    <row r="467">
      <c r="E467" s="21"/>
    </row>
    <row r="468">
      <c r="E468" s="21"/>
    </row>
    <row r="469">
      <c r="E469" s="21"/>
    </row>
    <row r="470">
      <c r="E470" s="21"/>
    </row>
    <row r="471">
      <c r="E471" s="21"/>
    </row>
    <row r="472">
      <c r="E472" s="21"/>
    </row>
    <row r="473">
      <c r="E473" s="21"/>
    </row>
    <row r="474">
      <c r="E474" s="21"/>
    </row>
    <row r="475">
      <c r="E475" s="21"/>
    </row>
    <row r="476">
      <c r="E476" s="21"/>
    </row>
    <row r="477">
      <c r="E477" s="21"/>
    </row>
    <row r="478">
      <c r="E478" s="21"/>
    </row>
    <row r="479">
      <c r="E479" s="21"/>
    </row>
    <row r="480">
      <c r="E480" s="21"/>
    </row>
    <row r="481">
      <c r="E481" s="21"/>
    </row>
    <row r="482">
      <c r="E482" s="21"/>
    </row>
    <row r="483">
      <c r="E483" s="21"/>
    </row>
    <row r="484">
      <c r="E484" s="21"/>
    </row>
    <row r="485">
      <c r="E485" s="21"/>
    </row>
    <row r="486">
      <c r="E486" s="21"/>
    </row>
    <row r="487">
      <c r="E487" s="21"/>
    </row>
    <row r="488">
      <c r="E488" s="21"/>
    </row>
    <row r="489">
      <c r="E489" s="21"/>
    </row>
    <row r="490">
      <c r="E490" s="21"/>
    </row>
    <row r="491">
      <c r="E491" s="21"/>
    </row>
    <row r="492">
      <c r="E492" s="21"/>
    </row>
    <row r="493">
      <c r="E493" s="21"/>
    </row>
    <row r="494">
      <c r="E494" s="21"/>
    </row>
    <row r="495">
      <c r="E495" s="21"/>
    </row>
    <row r="496">
      <c r="E496" s="21"/>
    </row>
    <row r="497">
      <c r="E497" s="21"/>
    </row>
    <row r="498">
      <c r="E498" s="21"/>
    </row>
    <row r="499">
      <c r="E499" s="21"/>
    </row>
    <row r="500">
      <c r="E500" s="21"/>
    </row>
    <row r="501">
      <c r="E501" s="21"/>
    </row>
    <row r="502">
      <c r="E502" s="21"/>
    </row>
    <row r="503">
      <c r="E503" s="21"/>
    </row>
    <row r="504">
      <c r="E504" s="21"/>
    </row>
    <row r="505">
      <c r="E505" s="21"/>
    </row>
    <row r="506">
      <c r="E506" s="21"/>
    </row>
    <row r="507">
      <c r="E507" s="21"/>
    </row>
    <row r="508">
      <c r="E508" s="21"/>
    </row>
    <row r="509">
      <c r="E509" s="21"/>
    </row>
    <row r="510">
      <c r="E510" s="21"/>
    </row>
    <row r="511">
      <c r="E511" s="21"/>
    </row>
    <row r="512">
      <c r="E512" s="21"/>
    </row>
    <row r="513">
      <c r="E513" s="21"/>
    </row>
    <row r="514">
      <c r="E514" s="21"/>
    </row>
    <row r="515">
      <c r="E515" s="21"/>
    </row>
    <row r="516">
      <c r="E516" s="21"/>
    </row>
    <row r="517">
      <c r="E517" s="21"/>
    </row>
    <row r="518">
      <c r="E518" s="21"/>
    </row>
    <row r="519">
      <c r="E519" s="21"/>
    </row>
    <row r="520">
      <c r="E520" s="21"/>
    </row>
    <row r="521">
      <c r="E521" s="21"/>
    </row>
    <row r="522">
      <c r="E522" s="21"/>
    </row>
    <row r="523">
      <c r="E523" s="21"/>
    </row>
    <row r="524">
      <c r="E524" s="21"/>
    </row>
    <row r="525">
      <c r="E525" s="21"/>
    </row>
    <row r="526">
      <c r="E526" s="21"/>
    </row>
    <row r="527">
      <c r="E527" s="21"/>
    </row>
    <row r="528">
      <c r="E528" s="21"/>
    </row>
    <row r="529">
      <c r="E529" s="21"/>
    </row>
    <row r="530">
      <c r="E530" s="21"/>
    </row>
    <row r="531">
      <c r="E531" s="21"/>
    </row>
    <row r="532">
      <c r="E532" s="21"/>
    </row>
    <row r="533">
      <c r="E533" s="21"/>
    </row>
    <row r="534">
      <c r="E534" s="21"/>
    </row>
    <row r="535">
      <c r="E535" s="21"/>
    </row>
    <row r="536">
      <c r="E536" s="21"/>
    </row>
    <row r="537">
      <c r="E537" s="21"/>
    </row>
    <row r="538">
      <c r="E538" s="21"/>
    </row>
    <row r="539">
      <c r="E539" s="21"/>
    </row>
    <row r="540">
      <c r="E540" s="21"/>
    </row>
    <row r="541">
      <c r="E541" s="21"/>
    </row>
    <row r="542">
      <c r="E542" s="21"/>
    </row>
    <row r="543">
      <c r="E543" s="21"/>
    </row>
    <row r="544">
      <c r="E544" s="21"/>
    </row>
    <row r="545">
      <c r="E545" s="21"/>
    </row>
    <row r="546">
      <c r="E546" s="21"/>
    </row>
    <row r="547">
      <c r="E547" s="21"/>
    </row>
    <row r="548">
      <c r="E548" s="21"/>
    </row>
    <row r="549">
      <c r="E549" s="21"/>
    </row>
    <row r="550">
      <c r="E550" s="21"/>
    </row>
    <row r="551">
      <c r="E551" s="21"/>
    </row>
    <row r="552">
      <c r="E552" s="21"/>
    </row>
    <row r="553">
      <c r="E553" s="21"/>
    </row>
    <row r="554">
      <c r="E554" s="21"/>
    </row>
    <row r="555">
      <c r="E555" s="21"/>
    </row>
    <row r="556">
      <c r="E556" s="21"/>
    </row>
    <row r="557">
      <c r="E557" s="21"/>
    </row>
    <row r="558">
      <c r="E558" s="21"/>
    </row>
    <row r="559">
      <c r="E559" s="21"/>
    </row>
    <row r="560">
      <c r="E560" s="21"/>
    </row>
    <row r="561">
      <c r="E561" s="21"/>
    </row>
    <row r="562">
      <c r="E562" s="21"/>
    </row>
    <row r="563">
      <c r="E563" s="21"/>
    </row>
    <row r="564">
      <c r="E564" s="21"/>
    </row>
    <row r="565">
      <c r="E565" s="21"/>
    </row>
    <row r="566">
      <c r="E566" s="21"/>
    </row>
    <row r="567">
      <c r="E567" s="21"/>
    </row>
    <row r="568">
      <c r="E568" s="21"/>
    </row>
    <row r="569">
      <c r="E569" s="21"/>
    </row>
    <row r="570">
      <c r="E570" s="21"/>
    </row>
    <row r="571">
      <c r="E571" s="21"/>
    </row>
    <row r="572">
      <c r="E572" s="21"/>
    </row>
    <row r="573">
      <c r="E573" s="21"/>
    </row>
    <row r="574">
      <c r="E574" s="21"/>
    </row>
    <row r="575">
      <c r="E575" s="21"/>
    </row>
    <row r="576">
      <c r="E576" s="21"/>
    </row>
    <row r="577">
      <c r="E577" s="21"/>
    </row>
    <row r="578">
      <c r="E578" s="21"/>
    </row>
    <row r="579">
      <c r="E579" s="21"/>
    </row>
    <row r="580">
      <c r="E580" s="21"/>
    </row>
    <row r="581">
      <c r="E581" s="21"/>
    </row>
    <row r="582">
      <c r="E582" s="21"/>
    </row>
    <row r="583">
      <c r="E583" s="21"/>
    </row>
    <row r="584">
      <c r="E584" s="21"/>
    </row>
    <row r="585">
      <c r="E585" s="21"/>
    </row>
    <row r="586">
      <c r="E586" s="21"/>
    </row>
    <row r="587">
      <c r="E587" s="21"/>
    </row>
    <row r="588">
      <c r="E588" s="21"/>
    </row>
    <row r="589">
      <c r="E589" s="21"/>
    </row>
    <row r="590">
      <c r="E590" s="21"/>
    </row>
    <row r="591">
      <c r="E591" s="21"/>
    </row>
    <row r="592">
      <c r="E592" s="21"/>
    </row>
    <row r="593">
      <c r="E593" s="21"/>
    </row>
    <row r="594">
      <c r="E594" s="21"/>
    </row>
    <row r="595">
      <c r="E595" s="21"/>
    </row>
    <row r="596">
      <c r="E596" s="21"/>
    </row>
    <row r="597">
      <c r="E597" s="21"/>
    </row>
    <row r="598">
      <c r="E598" s="21"/>
    </row>
    <row r="599">
      <c r="E599" s="21"/>
    </row>
    <row r="600">
      <c r="E600" s="21"/>
    </row>
    <row r="601">
      <c r="E601" s="21"/>
    </row>
    <row r="602">
      <c r="E602" s="21"/>
    </row>
    <row r="603">
      <c r="E603" s="21"/>
    </row>
    <row r="604">
      <c r="E604" s="21"/>
    </row>
    <row r="605">
      <c r="E605" s="21"/>
    </row>
    <row r="606">
      <c r="E606" s="21"/>
    </row>
    <row r="607">
      <c r="E607" s="21"/>
    </row>
    <row r="608">
      <c r="E608" s="21"/>
    </row>
    <row r="609">
      <c r="E609" s="21"/>
    </row>
    <row r="610">
      <c r="E610" s="21"/>
    </row>
    <row r="611">
      <c r="E611" s="21"/>
    </row>
    <row r="612">
      <c r="E612" s="21"/>
    </row>
    <row r="613">
      <c r="E613" s="21"/>
    </row>
    <row r="614">
      <c r="E614" s="21"/>
    </row>
    <row r="615">
      <c r="E615" s="21"/>
    </row>
    <row r="616">
      <c r="E616" s="21"/>
    </row>
    <row r="617">
      <c r="E617" s="21"/>
    </row>
    <row r="618">
      <c r="E618" s="21"/>
    </row>
    <row r="619">
      <c r="E619" s="21"/>
    </row>
    <row r="620">
      <c r="E620" s="21"/>
    </row>
    <row r="621">
      <c r="E621" s="21"/>
    </row>
    <row r="622">
      <c r="E622" s="21"/>
    </row>
    <row r="623">
      <c r="E623" s="21"/>
    </row>
    <row r="624">
      <c r="E624" s="21"/>
    </row>
    <row r="625">
      <c r="E625" s="21"/>
    </row>
    <row r="626">
      <c r="E626" s="21"/>
    </row>
    <row r="627">
      <c r="E627" s="21"/>
    </row>
    <row r="628">
      <c r="E628" s="21"/>
    </row>
    <row r="629">
      <c r="E629" s="21"/>
    </row>
    <row r="630">
      <c r="E630" s="21"/>
    </row>
    <row r="631">
      <c r="E631" s="21"/>
    </row>
    <row r="632">
      <c r="E632" s="21"/>
    </row>
    <row r="633">
      <c r="E633" s="21"/>
    </row>
    <row r="634">
      <c r="E634" s="21"/>
    </row>
    <row r="635">
      <c r="E635" s="21"/>
    </row>
    <row r="636">
      <c r="E636" s="21"/>
    </row>
    <row r="637">
      <c r="E637" s="21"/>
    </row>
    <row r="638">
      <c r="E638" s="21"/>
    </row>
    <row r="639">
      <c r="E639" s="21"/>
    </row>
    <row r="640">
      <c r="E640" s="21"/>
    </row>
    <row r="641">
      <c r="E641" s="21"/>
    </row>
    <row r="642">
      <c r="E642" s="21"/>
    </row>
    <row r="643">
      <c r="E643" s="21"/>
    </row>
    <row r="644">
      <c r="E644" s="21"/>
    </row>
    <row r="645">
      <c r="E645" s="21"/>
    </row>
    <row r="646">
      <c r="E646" s="21"/>
    </row>
    <row r="647">
      <c r="E647" s="21"/>
    </row>
    <row r="648">
      <c r="E648" s="21"/>
    </row>
    <row r="649">
      <c r="E649" s="21"/>
    </row>
    <row r="650">
      <c r="E650" s="21"/>
    </row>
    <row r="651">
      <c r="E651" s="21"/>
    </row>
    <row r="652">
      <c r="E652" s="21"/>
    </row>
    <row r="653">
      <c r="E653" s="21"/>
    </row>
    <row r="654">
      <c r="E654" s="21"/>
    </row>
    <row r="655">
      <c r="E655" s="21"/>
    </row>
    <row r="656">
      <c r="E656" s="21"/>
    </row>
    <row r="657">
      <c r="E657" s="21"/>
    </row>
    <row r="658">
      <c r="E658" s="21"/>
    </row>
    <row r="659">
      <c r="E659" s="21"/>
    </row>
    <row r="660">
      <c r="E660" s="21"/>
    </row>
    <row r="661">
      <c r="E661" s="21"/>
    </row>
    <row r="662">
      <c r="E662" s="21"/>
    </row>
    <row r="663">
      <c r="E663" s="21"/>
    </row>
    <row r="664">
      <c r="E664" s="21"/>
    </row>
    <row r="665">
      <c r="E665" s="21"/>
    </row>
    <row r="666">
      <c r="E666" s="21"/>
    </row>
    <row r="667">
      <c r="E667" s="21"/>
    </row>
    <row r="668">
      <c r="E668" s="21"/>
    </row>
    <row r="669">
      <c r="E669" s="21"/>
    </row>
    <row r="670">
      <c r="E670" s="21"/>
    </row>
    <row r="671">
      <c r="E671" s="21"/>
    </row>
    <row r="672">
      <c r="E672" s="21"/>
    </row>
    <row r="673">
      <c r="E673" s="21"/>
    </row>
    <row r="674">
      <c r="E674" s="21"/>
    </row>
    <row r="675">
      <c r="E675" s="21"/>
    </row>
    <row r="676">
      <c r="E676" s="21"/>
    </row>
    <row r="677">
      <c r="E677" s="21"/>
    </row>
    <row r="678">
      <c r="E678" s="21"/>
    </row>
    <row r="679">
      <c r="E679" s="21"/>
    </row>
    <row r="680">
      <c r="E680" s="21"/>
    </row>
    <row r="681">
      <c r="E681" s="21"/>
    </row>
    <row r="682">
      <c r="E682" s="21"/>
    </row>
    <row r="683">
      <c r="E683" s="21"/>
    </row>
    <row r="684">
      <c r="E684" s="21"/>
    </row>
    <row r="685">
      <c r="E685" s="21"/>
    </row>
    <row r="686">
      <c r="E686" s="21"/>
    </row>
    <row r="687">
      <c r="E687" s="21"/>
    </row>
    <row r="688">
      <c r="E688" s="21"/>
    </row>
    <row r="689">
      <c r="E689" s="21"/>
    </row>
    <row r="690">
      <c r="E690" s="21"/>
    </row>
    <row r="691">
      <c r="E691" s="21"/>
    </row>
    <row r="692">
      <c r="E692" s="21"/>
    </row>
    <row r="693">
      <c r="E693" s="21"/>
    </row>
    <row r="694">
      <c r="E694" s="21"/>
    </row>
    <row r="695">
      <c r="E695" s="21"/>
    </row>
    <row r="696">
      <c r="E696" s="21"/>
    </row>
    <row r="697">
      <c r="E697" s="21"/>
    </row>
    <row r="698">
      <c r="E698" s="21"/>
    </row>
    <row r="699">
      <c r="E699" s="21"/>
    </row>
    <row r="700">
      <c r="E700" s="21"/>
    </row>
    <row r="701">
      <c r="E701" s="21"/>
    </row>
    <row r="702">
      <c r="E702" s="21"/>
    </row>
    <row r="703">
      <c r="E703" s="21"/>
    </row>
    <row r="704">
      <c r="E704" s="21"/>
    </row>
    <row r="705">
      <c r="E705" s="21"/>
    </row>
    <row r="706">
      <c r="E706" s="21"/>
    </row>
    <row r="707">
      <c r="E707" s="21"/>
    </row>
    <row r="708">
      <c r="E708" s="21"/>
    </row>
    <row r="709">
      <c r="E709" s="21"/>
    </row>
    <row r="710">
      <c r="E710" s="21"/>
    </row>
    <row r="711">
      <c r="E711" s="21"/>
    </row>
    <row r="712">
      <c r="E712" s="21"/>
    </row>
    <row r="713">
      <c r="E713" s="21"/>
    </row>
    <row r="714">
      <c r="E714" s="21"/>
    </row>
    <row r="715">
      <c r="E715" s="21"/>
    </row>
    <row r="716">
      <c r="E716" s="21"/>
    </row>
    <row r="717">
      <c r="E717" s="21"/>
    </row>
    <row r="718">
      <c r="E718" s="21"/>
    </row>
    <row r="719">
      <c r="E719" s="21"/>
    </row>
    <row r="720">
      <c r="E720" s="21"/>
    </row>
    <row r="721">
      <c r="E721" s="21"/>
    </row>
    <row r="722">
      <c r="E722" s="21"/>
    </row>
    <row r="723">
      <c r="E723" s="21"/>
    </row>
    <row r="724">
      <c r="E724" s="21"/>
    </row>
    <row r="725">
      <c r="E725" s="21"/>
    </row>
    <row r="726">
      <c r="E726" s="21"/>
    </row>
    <row r="727">
      <c r="E727" s="21"/>
    </row>
    <row r="728">
      <c r="E728" s="21"/>
    </row>
    <row r="729">
      <c r="E729" s="21"/>
    </row>
    <row r="730">
      <c r="E730" s="21"/>
    </row>
    <row r="731">
      <c r="E731" s="21"/>
    </row>
    <row r="732">
      <c r="E732" s="21"/>
    </row>
    <row r="733">
      <c r="E733" s="21"/>
    </row>
    <row r="734">
      <c r="E734" s="21"/>
    </row>
    <row r="735">
      <c r="E735" s="21"/>
    </row>
    <row r="736">
      <c r="E736" s="21"/>
    </row>
    <row r="737">
      <c r="E737" s="21"/>
    </row>
    <row r="738">
      <c r="E738" s="21"/>
    </row>
    <row r="739">
      <c r="E739" s="21"/>
    </row>
    <row r="740">
      <c r="E740" s="21"/>
    </row>
    <row r="741">
      <c r="E741" s="21"/>
    </row>
    <row r="742">
      <c r="E742" s="21"/>
    </row>
    <row r="743">
      <c r="E743" s="21"/>
    </row>
    <row r="744">
      <c r="E744" s="21"/>
    </row>
    <row r="745">
      <c r="E745" s="21"/>
    </row>
    <row r="746">
      <c r="E746" s="21"/>
    </row>
    <row r="747">
      <c r="E747" s="21"/>
    </row>
    <row r="748">
      <c r="E748" s="21"/>
    </row>
    <row r="749">
      <c r="E749" s="21"/>
    </row>
    <row r="750">
      <c r="E750" s="21"/>
    </row>
    <row r="751">
      <c r="E751" s="21"/>
    </row>
    <row r="752">
      <c r="E752" s="21"/>
    </row>
    <row r="753">
      <c r="E753" s="21"/>
    </row>
    <row r="754">
      <c r="E754" s="21"/>
    </row>
    <row r="755">
      <c r="E755" s="21"/>
    </row>
    <row r="756">
      <c r="E756" s="21"/>
    </row>
    <row r="757">
      <c r="E757" s="21"/>
    </row>
    <row r="758">
      <c r="E758" s="21"/>
    </row>
    <row r="759">
      <c r="E759" s="21"/>
    </row>
    <row r="760">
      <c r="E760" s="21"/>
    </row>
    <row r="761">
      <c r="E761" s="21"/>
    </row>
    <row r="762">
      <c r="E762" s="21"/>
    </row>
    <row r="763">
      <c r="E763" s="21"/>
    </row>
    <row r="764">
      <c r="E764" s="21"/>
    </row>
    <row r="765">
      <c r="E765" s="21"/>
    </row>
    <row r="766">
      <c r="E766" s="21"/>
    </row>
    <row r="767">
      <c r="E767" s="21"/>
    </row>
    <row r="768">
      <c r="E768" s="21"/>
    </row>
    <row r="769">
      <c r="E769" s="21"/>
    </row>
    <row r="770">
      <c r="E770" s="21"/>
    </row>
    <row r="771">
      <c r="E771" s="21"/>
    </row>
    <row r="772">
      <c r="E772" s="21"/>
    </row>
    <row r="773">
      <c r="E773" s="21"/>
    </row>
    <row r="774">
      <c r="E774" s="21"/>
    </row>
    <row r="775">
      <c r="E775" s="21"/>
    </row>
    <row r="776">
      <c r="E776" s="21"/>
    </row>
    <row r="777">
      <c r="E777" s="21"/>
    </row>
    <row r="778">
      <c r="E778" s="21"/>
    </row>
    <row r="779">
      <c r="E779" s="21"/>
    </row>
    <row r="780">
      <c r="E780" s="21"/>
    </row>
    <row r="781">
      <c r="E781" s="21"/>
    </row>
    <row r="782">
      <c r="E782" s="21"/>
    </row>
    <row r="783">
      <c r="E783" s="21"/>
    </row>
    <row r="784">
      <c r="E784" s="21"/>
    </row>
    <row r="785">
      <c r="E785" s="21"/>
    </row>
    <row r="786">
      <c r="E786" s="21"/>
    </row>
    <row r="787">
      <c r="E787" s="21"/>
    </row>
    <row r="788">
      <c r="E788" s="21"/>
    </row>
    <row r="789">
      <c r="E789" s="21"/>
    </row>
    <row r="790">
      <c r="E790" s="21"/>
    </row>
    <row r="791">
      <c r="E791" s="21"/>
    </row>
    <row r="792">
      <c r="E792" s="21"/>
    </row>
    <row r="793">
      <c r="E793" s="21"/>
    </row>
    <row r="794">
      <c r="E794" s="21"/>
    </row>
    <row r="795">
      <c r="E795" s="21"/>
    </row>
    <row r="796">
      <c r="E796" s="21"/>
    </row>
    <row r="797">
      <c r="E797" s="21"/>
    </row>
    <row r="798">
      <c r="E798" s="21"/>
    </row>
    <row r="799">
      <c r="E799" s="21"/>
    </row>
    <row r="800">
      <c r="E800" s="21"/>
    </row>
    <row r="801">
      <c r="E801" s="21"/>
    </row>
    <row r="802">
      <c r="E802" s="21"/>
    </row>
    <row r="803">
      <c r="E803" s="21"/>
    </row>
    <row r="804">
      <c r="E804" s="21"/>
    </row>
    <row r="805">
      <c r="E805" s="21"/>
    </row>
    <row r="806">
      <c r="E806" s="21"/>
    </row>
    <row r="807">
      <c r="E807" s="21"/>
    </row>
    <row r="808">
      <c r="E808" s="21"/>
    </row>
    <row r="809">
      <c r="E809" s="21"/>
    </row>
    <row r="810">
      <c r="E810" s="21"/>
    </row>
    <row r="811">
      <c r="E811" s="21"/>
    </row>
    <row r="812">
      <c r="E812" s="21"/>
    </row>
    <row r="813">
      <c r="E813" s="21"/>
    </row>
    <row r="814">
      <c r="E814" s="21"/>
    </row>
    <row r="815">
      <c r="E815" s="21"/>
    </row>
    <row r="816">
      <c r="E816" s="21"/>
    </row>
    <row r="817">
      <c r="E817" s="21"/>
    </row>
    <row r="818">
      <c r="E818" s="21"/>
    </row>
    <row r="819">
      <c r="E819" s="21"/>
    </row>
    <row r="820">
      <c r="E820" s="21"/>
    </row>
    <row r="821">
      <c r="E821" s="21"/>
    </row>
    <row r="822">
      <c r="E822" s="21"/>
    </row>
    <row r="823">
      <c r="E823" s="21"/>
    </row>
    <row r="824">
      <c r="E824" s="21"/>
    </row>
    <row r="825">
      <c r="E825" s="21"/>
    </row>
    <row r="826">
      <c r="E826" s="21"/>
    </row>
    <row r="827">
      <c r="E827" s="21"/>
    </row>
    <row r="828">
      <c r="E828" s="21"/>
    </row>
    <row r="829">
      <c r="E829" s="21"/>
    </row>
    <row r="830">
      <c r="E830" s="21"/>
    </row>
    <row r="831">
      <c r="E831" s="21"/>
    </row>
    <row r="832">
      <c r="E832" s="21"/>
    </row>
    <row r="833">
      <c r="E833" s="21"/>
    </row>
    <row r="834">
      <c r="E834" s="21"/>
    </row>
    <row r="835">
      <c r="E835" s="21"/>
    </row>
    <row r="836">
      <c r="E836" s="21"/>
    </row>
    <row r="837">
      <c r="E837" s="21"/>
    </row>
    <row r="838">
      <c r="E838" s="21"/>
    </row>
    <row r="839">
      <c r="E839" s="21"/>
    </row>
    <row r="840">
      <c r="E840" s="21"/>
    </row>
    <row r="841">
      <c r="E841" s="21"/>
    </row>
    <row r="842">
      <c r="E842" s="21"/>
    </row>
    <row r="843">
      <c r="E843" s="21"/>
    </row>
    <row r="844">
      <c r="E844" s="21"/>
    </row>
    <row r="845">
      <c r="E845" s="21"/>
    </row>
    <row r="846">
      <c r="E846" s="21"/>
    </row>
    <row r="847">
      <c r="E847" s="21"/>
    </row>
    <row r="848">
      <c r="E848" s="21"/>
    </row>
    <row r="849">
      <c r="E849" s="21"/>
    </row>
    <row r="850">
      <c r="E850" s="21"/>
    </row>
    <row r="851">
      <c r="E851" s="21"/>
    </row>
    <row r="852">
      <c r="E852" s="21"/>
    </row>
    <row r="853">
      <c r="E853" s="21"/>
    </row>
    <row r="854">
      <c r="E854" s="21"/>
    </row>
    <row r="855">
      <c r="E855" s="21"/>
    </row>
    <row r="856">
      <c r="E856" s="21"/>
    </row>
    <row r="857">
      <c r="E857" s="21"/>
    </row>
    <row r="858">
      <c r="E858" s="21"/>
    </row>
    <row r="859">
      <c r="E859" s="21"/>
    </row>
    <row r="860">
      <c r="E860" s="21"/>
    </row>
    <row r="861">
      <c r="E861" s="21"/>
    </row>
    <row r="862">
      <c r="E862" s="21"/>
    </row>
    <row r="863">
      <c r="E863" s="21"/>
    </row>
    <row r="864">
      <c r="E864" s="21"/>
    </row>
    <row r="865">
      <c r="E865" s="21"/>
    </row>
    <row r="866">
      <c r="E866" s="21"/>
    </row>
    <row r="867">
      <c r="E867" s="21"/>
    </row>
    <row r="868">
      <c r="E868" s="21"/>
    </row>
    <row r="869">
      <c r="E869" s="21"/>
    </row>
    <row r="870">
      <c r="E870" s="21"/>
    </row>
    <row r="871">
      <c r="E871" s="21"/>
    </row>
    <row r="872">
      <c r="E872" s="21"/>
    </row>
    <row r="873">
      <c r="E873" s="21"/>
    </row>
    <row r="874">
      <c r="E874" s="21"/>
    </row>
    <row r="875">
      <c r="E875" s="21"/>
    </row>
    <row r="876">
      <c r="E876" s="21"/>
    </row>
    <row r="877">
      <c r="E877" s="21"/>
    </row>
    <row r="878">
      <c r="E878" s="21"/>
    </row>
    <row r="879">
      <c r="E879" s="21"/>
    </row>
    <row r="880">
      <c r="E880" s="21"/>
    </row>
    <row r="881">
      <c r="E881" s="21"/>
    </row>
    <row r="882">
      <c r="E882" s="21"/>
    </row>
    <row r="883">
      <c r="E883" s="21"/>
    </row>
    <row r="884">
      <c r="E884" s="21"/>
    </row>
    <row r="885">
      <c r="E885" s="21"/>
    </row>
    <row r="886">
      <c r="E886" s="21"/>
    </row>
    <row r="887">
      <c r="E887" s="21"/>
    </row>
    <row r="888">
      <c r="E888" s="21"/>
    </row>
    <row r="889">
      <c r="E889" s="21"/>
    </row>
    <row r="890">
      <c r="E890" s="21"/>
    </row>
    <row r="891">
      <c r="E891" s="21"/>
    </row>
    <row r="892">
      <c r="E892" s="21"/>
    </row>
    <row r="893">
      <c r="E893" s="21"/>
    </row>
    <row r="894">
      <c r="E894" s="21"/>
    </row>
    <row r="895">
      <c r="E895" s="21"/>
    </row>
    <row r="896">
      <c r="E896" s="21"/>
    </row>
    <row r="897">
      <c r="E897" s="21"/>
    </row>
    <row r="898">
      <c r="E898" s="21"/>
    </row>
    <row r="899">
      <c r="E899" s="21"/>
    </row>
    <row r="900">
      <c r="E900" s="21"/>
    </row>
    <row r="901">
      <c r="E901" s="21"/>
    </row>
    <row r="902">
      <c r="E902" s="21"/>
    </row>
    <row r="903">
      <c r="E903" s="21"/>
    </row>
    <row r="904">
      <c r="E904" s="21"/>
    </row>
    <row r="905">
      <c r="E905" s="21"/>
    </row>
    <row r="906">
      <c r="E906" s="21"/>
    </row>
    <row r="907">
      <c r="E907" s="21"/>
    </row>
    <row r="908">
      <c r="E908" s="21"/>
    </row>
    <row r="909">
      <c r="E909" s="21"/>
    </row>
    <row r="910">
      <c r="E910" s="21"/>
    </row>
    <row r="911">
      <c r="E911" s="21"/>
    </row>
    <row r="912">
      <c r="E912" s="21"/>
    </row>
    <row r="913">
      <c r="E913" s="21"/>
    </row>
    <row r="914">
      <c r="E914" s="21"/>
    </row>
    <row r="915">
      <c r="E915" s="21"/>
    </row>
    <row r="916">
      <c r="E916" s="21"/>
    </row>
    <row r="917">
      <c r="E917" s="21"/>
    </row>
    <row r="918">
      <c r="E918" s="21"/>
    </row>
    <row r="919">
      <c r="E919" s="21"/>
    </row>
    <row r="920">
      <c r="E920" s="21"/>
    </row>
    <row r="921">
      <c r="E921" s="21"/>
    </row>
    <row r="922">
      <c r="E922" s="21"/>
    </row>
    <row r="923">
      <c r="E923" s="21"/>
    </row>
    <row r="924">
      <c r="E924" s="21"/>
    </row>
    <row r="925">
      <c r="E925" s="21"/>
    </row>
    <row r="926">
      <c r="E926" s="21"/>
    </row>
    <row r="927">
      <c r="E927" s="21"/>
    </row>
    <row r="928">
      <c r="E928" s="21"/>
    </row>
    <row r="929">
      <c r="E929" s="21"/>
    </row>
    <row r="930">
      <c r="E930" s="21"/>
    </row>
    <row r="931">
      <c r="E931" s="21"/>
    </row>
    <row r="932">
      <c r="E932" s="21"/>
    </row>
    <row r="933">
      <c r="E933" s="21"/>
    </row>
    <row r="934">
      <c r="E934" s="21"/>
    </row>
    <row r="935">
      <c r="E935" s="21"/>
    </row>
    <row r="936">
      <c r="E936" s="21"/>
    </row>
    <row r="937">
      <c r="E937" s="21"/>
    </row>
    <row r="938">
      <c r="E938" s="21"/>
    </row>
    <row r="939">
      <c r="E939" s="21"/>
    </row>
    <row r="940">
      <c r="E940" s="21"/>
    </row>
    <row r="941">
      <c r="E941" s="21"/>
    </row>
    <row r="942">
      <c r="E942" s="21"/>
    </row>
    <row r="943">
      <c r="E943" s="21"/>
    </row>
    <row r="944">
      <c r="E944" s="21"/>
    </row>
    <row r="945">
      <c r="E945" s="21"/>
    </row>
    <row r="946">
      <c r="E946" s="21"/>
    </row>
    <row r="947">
      <c r="E947" s="21"/>
    </row>
    <row r="948">
      <c r="E948" s="21"/>
    </row>
    <row r="949">
      <c r="E949" s="21"/>
    </row>
    <row r="950">
      <c r="E950" s="21"/>
    </row>
    <row r="951">
      <c r="E951" s="21"/>
    </row>
    <row r="952">
      <c r="E952" s="21"/>
    </row>
    <row r="953">
      <c r="E953" s="21"/>
    </row>
    <row r="954">
      <c r="E954" s="21"/>
    </row>
    <row r="955">
      <c r="E955" s="21"/>
    </row>
    <row r="956">
      <c r="E956" s="21"/>
    </row>
    <row r="957">
      <c r="E957" s="21"/>
    </row>
    <row r="958">
      <c r="E958" s="21"/>
    </row>
    <row r="959">
      <c r="E959" s="21"/>
    </row>
    <row r="960">
      <c r="E960" s="21"/>
    </row>
    <row r="961">
      <c r="E961" s="21"/>
    </row>
    <row r="962">
      <c r="E962" s="21"/>
    </row>
    <row r="963">
      <c r="E963" s="21"/>
    </row>
    <row r="964">
      <c r="E964" s="21"/>
    </row>
    <row r="965">
      <c r="E965" s="21"/>
    </row>
    <row r="966">
      <c r="E966" s="21"/>
    </row>
    <row r="967">
      <c r="E967" s="21"/>
    </row>
    <row r="968">
      <c r="E968" s="21"/>
    </row>
    <row r="969">
      <c r="E969" s="21"/>
    </row>
    <row r="970">
      <c r="E970" s="21"/>
    </row>
    <row r="971">
      <c r="E971" s="21"/>
    </row>
    <row r="972">
      <c r="E972" s="21"/>
    </row>
    <row r="973">
      <c r="E973" s="21"/>
    </row>
    <row r="974">
      <c r="E974" s="21"/>
    </row>
    <row r="975">
      <c r="E975" s="21"/>
    </row>
    <row r="976">
      <c r="E976" s="21"/>
    </row>
    <row r="977">
      <c r="E977" s="21"/>
    </row>
    <row r="978">
      <c r="E978" s="21"/>
    </row>
    <row r="979">
      <c r="E979" s="21"/>
    </row>
    <row r="980">
      <c r="E980" s="21"/>
    </row>
    <row r="981">
      <c r="E981" s="21"/>
    </row>
    <row r="982">
      <c r="E982" s="21"/>
    </row>
    <row r="983">
      <c r="E983" s="21"/>
    </row>
    <row r="984">
      <c r="E984" s="21"/>
    </row>
    <row r="985">
      <c r="E985" s="21"/>
    </row>
    <row r="986">
      <c r="E986" s="21"/>
    </row>
    <row r="987">
      <c r="E987" s="21"/>
    </row>
    <row r="988">
      <c r="E988" s="21"/>
    </row>
    <row r="989">
      <c r="E989" s="21"/>
    </row>
    <row r="990">
      <c r="E990" s="21"/>
    </row>
    <row r="991">
      <c r="E991" s="21"/>
    </row>
    <row r="992">
      <c r="E992" s="21"/>
    </row>
    <row r="993">
      <c r="E993" s="21"/>
    </row>
    <row r="994">
      <c r="E994" s="21"/>
    </row>
    <row r="995">
      <c r="E995" s="21"/>
    </row>
    <row r="996">
      <c r="E996" s="21"/>
    </row>
    <row r="997">
      <c r="E997" s="21"/>
    </row>
    <row r="998">
      <c r="E998" s="21"/>
    </row>
    <row r="999">
      <c r="E999" s="21"/>
    </row>
    <row r="1000">
      <c r="E1000" s="21"/>
    </row>
  </sheetData>
  <autoFilter ref="$B$1:$E$39"/>
  <conditionalFormatting sqref="C2:C39">
    <cfRule type="expression" dxfId="0" priority="1">
      <formula>"countif($c$1:$c$39,c1)&gt;1"</formula>
    </cfRule>
  </conditionalFormatting>
  <drawing r:id="rId1"/>
</worksheet>
</file>