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4A\EXCELCNV\736d0d96-4b40-4011-9a4d-aaa693ea48c3\"/>
    </mc:Choice>
  </mc:AlternateContent>
  <xr:revisionPtr revIDLastSave="1169" documentId="8_{4650C949-5927-4866-AA23-C19540C2D32C}" xr6:coauthVersionLast="47" xr6:coauthVersionMax="47" xr10:uidLastSave="{FA4BA126-1DE6-4E9D-9598-7BD17F8E3AA5}"/>
  <bookViews>
    <workbookView xWindow="-60" yWindow="-60" windowWidth="15480" windowHeight="11640" firstSheet="1" activeTab="3" xr2:uid="{00000000-000D-0000-FFFF-FFFF00000000}"/>
  </bookViews>
  <sheets>
    <sheet name="Raw" sheetId="1" r:id="rId1"/>
    <sheet name="Taxi" sheetId="4" r:id="rId2"/>
    <sheet name="EDA" sheetId="2" r:id="rId3"/>
    <sheet name="Data Analysis" sheetId="3" r:id="rId4"/>
  </sheets>
  <definedNames>
    <definedName name="_xlnm._FilterDatabase" localSheetId="0" hidden="1">Raw!$A$1:$O$726</definedName>
  </definedNames>
  <calcPr calcId="191028"/>
  <pivotCaches>
    <pivotCache cacheId="9837" r:id="rId5"/>
    <pivotCache cacheId="983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0" i="3" l="1"/>
  <c r="D140" i="3"/>
  <c r="E140" i="3"/>
  <c r="E139" i="3"/>
  <c r="D139" i="3"/>
  <c r="C139" i="3"/>
  <c r="C132" i="3"/>
  <c r="C131" i="3"/>
  <c r="C130" i="3"/>
  <c r="C41" i="3" a="1"/>
  <c r="C41" i="3"/>
  <c r="C100" i="3"/>
  <c r="C101" i="3"/>
  <c r="C102" i="3"/>
  <c r="C103" i="3"/>
  <c r="C104" i="3"/>
  <c r="C99" i="3"/>
  <c r="D122" i="3" a="1"/>
  <c r="D122" i="3"/>
  <c r="D123" i="3" a="1"/>
  <c r="D123" i="3"/>
  <c r="D121" i="3" a="1"/>
  <c r="D121" i="3"/>
  <c r="A8" i="2" a="1"/>
  <c r="A8" i="2"/>
  <c r="B19" i="2"/>
  <c r="C19" i="2"/>
  <c r="B20" i="2"/>
  <c r="C20" i="2"/>
  <c r="B21" i="2"/>
  <c r="C21" i="2"/>
  <c r="B22" i="2"/>
  <c r="C22" i="2"/>
  <c r="B23" i="2"/>
  <c r="C23" i="2"/>
  <c r="B24" i="2"/>
  <c r="C24" i="2"/>
  <c r="D74" i="3" a="1"/>
  <c r="D74" i="3"/>
  <c r="C55" i="3"/>
  <c r="C91" i="3"/>
  <c r="D132" i="3" a="1"/>
  <c r="D132" i="3" s="1"/>
  <c r="E132" i="3" s="1" a="1"/>
  <c r="E132" i="3" s="1"/>
  <c r="D131" i="3" a="1"/>
  <c r="D131" i="3" s="1"/>
  <c r="E131" i="3" s="1" a="1"/>
  <c r="E131" i="3" s="1"/>
  <c r="D130" i="3" a="1"/>
  <c r="D130" i="3" s="1"/>
  <c r="E130" i="3" s="1" a="1"/>
  <c r="E130" i="3" s="1"/>
  <c r="C115" i="3" a="1"/>
  <c r="C115" i="3"/>
  <c r="C114" i="3" a="1"/>
  <c r="C114" i="3"/>
  <c r="C113" i="3"/>
  <c r="C83" i="3"/>
  <c r="C84" i="3"/>
  <c r="D64" i="3"/>
  <c r="C726" i="4"/>
  <c r="B9" i="3" a="1"/>
  <c r="B9" i="3"/>
  <c r="C11" i="3"/>
  <c r="C12" i="3"/>
  <c r="C13" i="3"/>
  <c r="C14" i="3"/>
  <c r="C10" i="3"/>
  <c r="C9" i="3"/>
  <c r="B30" i="2"/>
  <c r="C30" i="2"/>
  <c r="D30" i="2"/>
  <c r="E30" i="2"/>
  <c r="F30" i="2"/>
  <c r="H31" i="2"/>
  <c r="H30" i="2"/>
  <c r="H29" i="2"/>
  <c r="G30" i="2"/>
  <c r="G31" i="2"/>
  <c r="G29" i="2"/>
  <c r="F31" i="2"/>
  <c r="E31" i="2"/>
  <c r="D31" i="2"/>
  <c r="C31" i="2"/>
  <c r="F29" i="2"/>
  <c r="E29" i="2"/>
  <c r="D29" i="2"/>
  <c r="C29" i="2"/>
  <c r="B31" i="2"/>
  <c r="B29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2" i="4"/>
  <c r="D66" i="3" l="1" a="1"/>
  <c r="D66" i="3" s="1"/>
  <c r="D65" i="3" a="1"/>
  <c r="D65" i="3" s="1"/>
  <c r="D51" i="3"/>
  <c r="D52" i="3"/>
  <c r="D53" i="3"/>
  <c r="D54" i="3"/>
  <c r="D55" i="3"/>
  <c r="D50" i="3"/>
  <c r="C51" i="3"/>
  <c r="C52" i="3"/>
  <c r="C53" i="3"/>
  <c r="C54" i="3"/>
  <c r="E55" i="3"/>
  <c r="E54" i="3"/>
  <c r="E53" i="3"/>
  <c r="E52" i="3"/>
  <c r="E51" i="3"/>
  <c r="C50" i="3"/>
  <c r="E50" i="3" s="1"/>
  <c r="C106" i="3"/>
  <c r="C107" i="3" s="1"/>
  <c r="D76" i="3"/>
  <c r="D77" i="3" s="1"/>
  <c r="C92" i="3" a="1"/>
  <c r="C92" i="3" s="1"/>
  <c r="C93" i="3" s="1" a="1"/>
  <c r="C9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<sst xmlns="http://schemas.openxmlformats.org/spreadsheetml/2006/main" count="6074" uniqueCount="280">
  <si>
    <t>Month/Year</t>
  </si>
  <si>
    <t>License Class</t>
  </si>
  <si>
    <t>Trips Per Day</t>
  </si>
  <si>
    <t>Farebox Per Day</t>
  </si>
  <si>
    <t>Unique Drivers</t>
  </si>
  <si>
    <t>Unique Vehicles</t>
  </si>
  <si>
    <t>Vehicles Per Day</t>
  </si>
  <si>
    <t>Avg Days Vehicles on Road</t>
  </si>
  <si>
    <t>Avg Hours Per Day Per Vehicle</t>
  </si>
  <si>
    <t>Avg Days Drivers on Road</t>
  </si>
  <si>
    <t>Avg Hours Per Day Per Driver</t>
  </si>
  <si>
    <t>Avg Minutes Per Trip</t>
  </si>
  <si>
    <t>Percent of Trips Paid with Credit Card</t>
  </si>
  <si>
    <t>Trips Per Day Shared</t>
  </si>
  <si>
    <t>2023-12</t>
  </si>
  <si>
    <t>FHV - Black Car</t>
  </si>
  <si>
    <t>-</t>
  </si>
  <si>
    <t>FHV - High Volume</t>
  </si>
  <si>
    <t>FHV - Livery</t>
  </si>
  <si>
    <t>FHV - Lux Limo</t>
  </si>
  <si>
    <t>Green</t>
  </si>
  <si>
    <t>Yellow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</si>
  <si>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</si>
  <si>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</si>
  <si>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</si>
  <si>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</si>
  <si>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</si>
  <si>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</si>
  <si>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</si>
  <si>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</si>
  <si>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</si>
  <si>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</si>
  <si>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</si>
  <si>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</si>
  <si>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</si>
  <si>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</si>
  <si>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</si>
  <si>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</si>
  <si>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</si>
  <si>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</si>
  <si>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</si>
  <si>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</si>
  <si>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</si>
  <si>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</si>
  <si>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</si>
  <si>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</si>
  <si>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</si>
  <si>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</si>
  <si>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</si>
  <si>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</si>
  <si>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</si>
  <si>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</si>
  <si>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</si>
  <si>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</si>
  <si>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</si>
  <si>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</si>
  <si>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</si>
  <si>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</si>
  <si>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</si>
  <si>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</si>
  <si>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</si>
  <si>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</si>
  <si>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</si>
  <si>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</si>
  <si>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</si>
  <si>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</si>
  <si>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</si>
  <si>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</si>
  <si>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</si>
  <si>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</si>
  <si>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</si>
  <si>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</si>
  <si>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</si>
  <si>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</si>
  <si>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</si>
  <si>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</si>
  <si>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</si>
  <si>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</si>
  <si>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</si>
  <si>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</si>
  <si>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</si>
  <si>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</si>
  <si>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</si>
  <si>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</si>
  <si>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</si>
  <si>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</si>
  <si>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</si>
  <si>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</si>
  <si>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</si>
  <si>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</si>
  <si>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</si>
  <si>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</si>
  <si>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</si>
  <si>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</si>
  <si>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</si>
  <si>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</si>
  <si>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</si>
  <si>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</si>
  <si>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</si>
  <si>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</si>
  <si>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</si>
  <si>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</si>
  <si>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</si>
  <si>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</si>
  <si>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</si>
  <si>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</si>
  <si>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</si>
  <si>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</si>
  <si>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</si>
  <si>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</si>
  <si>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</si>
  <si>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</si>
  <si>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</si>
  <si>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</si>
  <si>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</si>
  <si>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</si>
  <si>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</si>
  <si>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</si>
  <si>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</si>
  <si>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</si>
  <si>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</si>
  <si>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</si>
  <si>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</si>
  <si>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</si>
  <si>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</si>
  <si>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</si>
  <si>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</si>
  <si>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</si>
  <si>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</si>
  <si>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</si>
  <si>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</si>
  <si>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</si>
  <si>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</si>
  <si>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</si>
  <si>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</si>
  <si>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</si>
  <si>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</si>
  <si>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</si>
  <si>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</si>
  <si>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</si>
  <si>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</si>
  <si>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</si>
  <si>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</si>
  <si>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</si>
  <si>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</si>
  <si>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</si>
  <si>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</si>
  <si>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</si>
  <si>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</si>
  <si>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</si>
  <si>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</si>
  <si>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</si>
  <si>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</si>
  <si>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</si>
  <si>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</si>
  <si>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</si>
  <si>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</si>
  <si>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</si>
  <si>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</si>
  <si>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</si>
  <si>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</si>
  <si>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</si>
  <si>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</si>
  <si>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</si>
  <si>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</si>
  <si>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</si>
  <si>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</si>
  <si>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</si>
  <si>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</si>
  <si>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</si>
  <si>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</si>
  <si>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</si>
  <si>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</si>
  <si>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</si>
  <si>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</si>
  <si>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</si>
  <si>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</si>
  <si>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</si>
  <si>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</si>
  <si>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</si>
  <si>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</si>
  <si>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</si>
  <si>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</si>
  <si>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</si>
  <si>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</si>
  <si>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</si>
  <si>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</si>
  <si>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</si>
  <si>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</si>
  <si>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Date</t>
  </si>
  <si>
    <t>Date_Year</t>
  </si>
  <si>
    <t>Data source:</t>
  </si>
  <si>
    <t>NYC Taxi &amp; Limousine Commission</t>
  </si>
  <si>
    <t>Total rows</t>
  </si>
  <si>
    <t>Total columns</t>
  </si>
  <si>
    <t>License Classes</t>
  </si>
  <si>
    <t>Date Range</t>
  </si>
  <si>
    <t>Min</t>
  </si>
  <si>
    <t>Max</t>
  </si>
  <si>
    <t>Unique Vechicles</t>
  </si>
  <si>
    <t>Blank Values</t>
  </si>
  <si>
    <t>Nonblank Values</t>
  </si>
  <si>
    <t>Total</t>
  </si>
  <si>
    <t>Sum of Farebox Per Day</t>
  </si>
  <si>
    <t>Sum of Trips Per Day</t>
  </si>
  <si>
    <t>Sum of Unique Drivers</t>
  </si>
  <si>
    <t>Sum of Unique Vehicles</t>
  </si>
  <si>
    <t>Sum of Vehicles Per Day</t>
  </si>
  <si>
    <t>Grand Total</t>
  </si>
  <si>
    <t>Number of records containing data</t>
  </si>
  <si>
    <t>Count of Farebox Per Day</t>
  </si>
  <si>
    <t>Count of Trips Per Day</t>
  </si>
  <si>
    <t>Count of Unique Drivers</t>
  </si>
  <si>
    <t>Count of Unique Vehicles</t>
  </si>
  <si>
    <t>Count of Vehicles Per Day</t>
  </si>
  <si>
    <t>Count of Percent of Trips Paid with Credit Card</t>
  </si>
  <si>
    <t>Count of Trips Per Day Shared</t>
  </si>
  <si>
    <t>NYC Taxi Analysis</t>
  </si>
  <si>
    <t>1.</t>
  </si>
  <si>
    <t>What is the average number of trips for each license class? Sort lowest to highest.</t>
  </si>
  <si>
    <t>Function:  Averageif</t>
  </si>
  <si>
    <t>Avg Trips</t>
  </si>
  <si>
    <t>2.</t>
  </si>
  <si>
    <t>What is the average number of trips for each license class from 2019 to 2021?</t>
  </si>
  <si>
    <t>Function: Pivot table</t>
  </si>
  <si>
    <t>Average of Trips Per Day</t>
  </si>
  <si>
    <t>Overall Average</t>
  </si>
  <si>
    <t>3.</t>
  </si>
  <si>
    <t>Which license class has average trips per day greater than the overall average for 2019?</t>
  </si>
  <si>
    <t>Function: filter</t>
  </si>
  <si>
    <t>4.</t>
  </si>
  <si>
    <t>Which license class had the biggest drop in trips per day from 2019 to 2020?</t>
  </si>
  <si>
    <t>Function: sumifs</t>
  </si>
  <si>
    <t>Percent Change</t>
  </si>
  <si>
    <t>5.</t>
  </si>
  <si>
    <t>What was the maximum number of trips in a month during 2019 ? Which license class? Which month?</t>
  </si>
  <si>
    <t>Function:  maxifs,index/match</t>
  </si>
  <si>
    <t>Year</t>
  </si>
  <si>
    <t>Maximum trips in a month during 2019:</t>
  </si>
  <si>
    <t>Which license class?</t>
  </si>
  <si>
    <t>Which month?</t>
  </si>
  <si>
    <t>6.</t>
  </si>
  <si>
    <t>What was the number of trips for the same license class during the same month in 2020? What was the difference?</t>
  </si>
  <si>
    <t>Month/Year:</t>
  </si>
  <si>
    <t>License Class:</t>
  </si>
  <si>
    <t>Trips Per Day:</t>
  </si>
  <si>
    <t>Change (Trips):</t>
  </si>
  <si>
    <t>Change(Percentage):</t>
  </si>
  <si>
    <t>7.</t>
  </si>
  <si>
    <t>What was the average daily Farebox for the Yellow license class in 2019? 2020?</t>
  </si>
  <si>
    <t>Function: averageifs</t>
  </si>
  <si>
    <t>71% decrease</t>
  </si>
  <si>
    <t>8.</t>
  </si>
  <si>
    <t>Which license class had the most vehicles on the road in July 2021</t>
  </si>
  <si>
    <t>Function: maxifs, filter</t>
  </si>
  <si>
    <t>Maximum vehicles:</t>
  </si>
  <si>
    <t>9.</t>
  </si>
  <si>
    <t>Which license class had the least vehicles on the road in 2020?</t>
  </si>
  <si>
    <t>Function: averageifs, min, xlookup</t>
  </si>
  <si>
    <t>Minimum:</t>
  </si>
  <si>
    <t>10.</t>
  </si>
  <si>
    <t>Longest trip in July 2022 for  any license class ?  2nd? 3rd?</t>
  </si>
  <si>
    <t>Function: maxifs, large</t>
  </si>
  <si>
    <t>July 2022 longest trip</t>
  </si>
  <si>
    <t>2nd longest trip</t>
  </si>
  <si>
    <t>3rd longest trip</t>
  </si>
  <si>
    <t>11.</t>
  </si>
  <si>
    <t>Which license class had the longest trip in July 2022?</t>
  </si>
  <si>
    <t>12.</t>
  </si>
  <si>
    <t>Months with lowest amount of Shared rides? Which license class?</t>
  </si>
  <si>
    <t>Function:  min, filter</t>
  </si>
  <si>
    <t>Month</t>
  </si>
  <si>
    <t>Lowest amount shared rides</t>
  </si>
  <si>
    <t>2nd highest amount</t>
  </si>
  <si>
    <t>3rd highest amount</t>
  </si>
  <si>
    <t>13.</t>
  </si>
  <si>
    <t>What were the Trips Shared Per Day low and high figures for 2019 to 2021?</t>
  </si>
  <si>
    <t>Function:  minifs, maxifs</t>
  </si>
  <si>
    <t>Lowest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</si>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</sst>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[$-409]mmmm\-yy;@"/>
    <numFmt numFmtId="167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pivotButton="1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165" fontId="0" fillId="0" borderId="0" xfId="0" applyNumberFormat="1"/>
    <xf numFmtId="0" fontId="0" fillId="0" borderId="10" xfId="0" applyBorder="1"/>
    <xf numFmtId="43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quotePrefix="1"/>
    <xf numFmtId="167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0" fontId="0" fillId="0" borderId="0" xfId="0" applyNumberFormat="1"/>
    <xf numFmtId="16" fontId="0" fillId="0" borderId="0" xfId="0" applyNumberFormat="1"/>
    <xf numFmtId="38" fontId="0" fillId="0" borderId="0" xfId="0" applyNumberFormat="1"/>
    <xf numFmtId="0" fontId="16" fillId="0" borderId="0" xfId="0" applyFont="1"/>
    <xf numFmtId="0" fontId="0" fillId="33" borderId="0" xfId="0" applyFill="1"/>
    <xf numFmtId="10" fontId="0" fillId="33" borderId="0" xfId="0" applyNumberFormat="1" applyFill="1"/>
    <xf numFmtId="38" fontId="0" fillId="33" borderId="0" xfId="0" applyNumberFormat="1" applyFill="1"/>
    <xf numFmtId="0" fontId="0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164" formatCode="_(* #,##0_);_(* \(#,##0\);_(* &quot;-&quot;??_);_(@_)"/>
    </dxf>
    <dxf>
      <numFmt numFmtId="3" formatCode="#,##0"/>
    </dxf>
    <dxf>
      <numFmt numFmtId="1" formatCode="0"/>
    </dxf>
    <dxf>
      <numFmt numFmtId="165" formatCode="[$-409]mmm\-yy;@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59.42296689815" createdVersion="8" refreshedVersion="8" minRefreshableVersion="3" recordCount="725" xr:uid="{51845D8C-8243-4DF1-8898-B259EB3BE96A}">
  <cacheSource type="worksheet">
    <worksheetSource ref="A1:N726" sheet="Raw"/>
  </cacheSource>
  <cacheFields count="14">
    <cacheField name="Month/Year" numFmtId="0">
      <sharedItems/>
    </cacheField>
    <cacheField name="License Class" numFmtId="0">
      <sharedItems count="6">
        <s v="FHV - Black Car"/>
        <s v="FHV - High Volume"/>
        <s v="FHV - Livery"/>
        <s v="FHV - Lux Limo"/>
        <s v="Green"/>
        <s v="Yellow"/>
      </sharedItems>
    </cacheField>
    <cacheField name="Trips Per Day" numFmtId="0">
      <sharedItems containsSemiMixedTypes="0" containsString="0" containsNumber="1" containsInteger="1" minValue="148" maxValue="769729"/>
    </cacheField>
    <cacheField name="Farebox Per Day" numFmtId="0">
      <sharedItems containsMixedTypes="1" containsNumber="1" containsInteger="1" minValue="4028" maxValue="6744373" count="294">
        <s v="-"/>
        <n v="45896"/>
        <n v="2710491"/>
        <n v="46814"/>
        <n v="2777387"/>
        <n v="48179"/>
        <n v="2889001"/>
        <n v="52570"/>
        <n v="2473575"/>
        <n v="44903"/>
        <n v="2282461"/>
        <n v="43964"/>
        <n v="2347673"/>
        <n v="48844"/>
        <n v="2802472"/>
        <n v="48349"/>
        <n v="2867319"/>
        <n v="45836"/>
        <n v="2704765"/>
        <n v="47270"/>
        <n v="2658778"/>
        <n v="46203"/>
        <n v="2440127"/>
        <n v="43733"/>
        <n v="2335375"/>
        <n v="45204"/>
        <n v="2358881"/>
        <n v="35983"/>
        <n v="2088889"/>
        <n v="39956"/>
        <n v="2301955"/>
        <n v="43805"/>
        <n v="2109566"/>
        <n v="38913"/>
        <n v="1918362"/>
        <n v="37363"/>
        <n v="1921785"/>
        <n v="44690"/>
        <n v="2295511"/>
        <n v="44927"/>
        <n v="2244884"/>
        <n v="43601"/>
        <n v="2219111"/>
        <n v="42458"/>
        <n v="2097319"/>
        <n v="40483"/>
        <n v="1805858"/>
        <n v="32513"/>
        <n v="1330576"/>
        <n v="70839"/>
        <n v="1903868"/>
        <n v="82075"/>
        <n v="2103000"/>
        <n v="82092"/>
        <n v="1993304"/>
        <n v="77260"/>
        <n v="1826376"/>
        <n v="63669"/>
        <n v="1612966"/>
        <n v="63047"/>
        <n v="1605064"/>
        <n v="65832"/>
        <n v="1623722"/>
        <n v="65571"/>
        <n v="1355888"/>
        <n v="67893"/>
        <n v="1182845"/>
        <n v="62416"/>
        <n v="979152"/>
        <n v="52276"/>
        <n v="755111"/>
        <n v="56409"/>
        <n v="688808"/>
        <n v="60329"/>
        <n v="744814"/>
        <n v="66502"/>
        <n v="786221"/>
        <n v="68558"/>
        <n v="880037"/>
        <n v="66854"/>
        <n v="708390"/>
        <n v="62689"/>
        <n v="548766"/>
        <n v="54821"/>
        <n v="439016"/>
        <n v="46850"/>
        <n v="314473"/>
        <n v="38441"/>
        <n v="206544"/>
        <n v="22524"/>
        <n v="119152"/>
        <n v="114041"/>
        <n v="1620621"/>
        <n v="240816"/>
        <n v="3556087"/>
        <n v="236992"/>
        <n v="3403736"/>
        <n v="162078"/>
        <n v="3806944"/>
        <n v="170328"/>
        <n v="3872769"/>
        <n v="178014"/>
        <n v="4006128"/>
        <n v="190621"/>
        <n v="3814692"/>
        <n v="188318"/>
        <n v="3385162"/>
        <n v="205934"/>
        <n v="3501565"/>
        <n v="235578"/>
        <n v="4042788"/>
        <n v="243583"/>
        <n v="4214808"/>
        <n v="249506"/>
        <n v="4215927"/>
        <n v="305302"/>
        <n v="4289036"/>
        <n v="325509"/>
        <n v="4105322"/>
        <n v="309210"/>
        <n v="3413625"/>
        <n v="341294"/>
        <n v="3852809"/>
        <n v="344302"/>
        <n v="4035397"/>
        <n v="360292"/>
        <n v="4267309"/>
        <n v="345939"/>
        <n v="3995849"/>
        <n v="326276"/>
        <n v="3742832"/>
        <n v="331003"/>
        <n v="3735128"/>
        <n v="374454"/>
        <n v="4283693"/>
        <n v="386965"/>
        <n v="4431220"/>
        <n v="384918"/>
        <n v="4486177"/>
        <n v="374253"/>
        <n v="4293867"/>
        <n v="360001"/>
        <n v="4138935"/>
        <n v="331105"/>
        <n v="3863024"/>
        <n v="383355"/>
        <n v="4407843"/>
        <n v="386722"/>
        <n v="4517934"/>
        <n v="401160"/>
        <n v="4681421"/>
        <n v="402289"/>
        <n v="4422289"/>
        <n v="373385"/>
        <n v="3985437"/>
        <n v="391767"/>
        <n v="4037177"/>
        <n v="432850"/>
        <n v="4751867"/>
        <n v="449352"/>
        <n v="4848494"/>
        <n v="465532"/>
        <n v="4865420"/>
        <n v="473888"/>
        <n v="4770322"/>
        <n v="461734"/>
        <n v="4531822"/>
        <n v="431323"/>
        <n v="4314880"/>
        <n v="508205"/>
        <n v="4869413"/>
        <n v="501128"/>
        <n v="4980423"/>
        <n v="540913"/>
        <n v="5196275"/>
        <n v="529544"/>
        <n v="5167170"/>
        <n v="547786"/>
        <n v="4722586"/>
        <n v="589602"/>
        <n v="4924633"/>
        <n v="645016"/>
        <n v="5564246"/>
        <n v="681032"/>
        <n v="5654653"/>
        <n v="692778"/>
        <n v="5721501"/>
        <n v="673269"/>
        <n v="5614089"/>
        <n v="676135"/>
        <n v="5427875"/>
        <n v="613966"/>
        <n v="4886897"/>
        <n v="700319"/>
        <n v="5425880"/>
        <n v="685908"/>
        <n v="5502861"/>
        <n v="716779"/>
        <n v="5856687"/>
        <n v="687469"/>
        <n v="5520038"/>
        <n v="678711"/>
        <n v="5200177"/>
        <n v="681299"/>
        <n v="5392570"/>
        <n v="801215"/>
        <n v="6014938"/>
        <n v="862099"/>
        <n v="6239552"/>
        <n v="805698"/>
        <n v="6226205"/>
        <n v="793672"/>
        <n v="6076181"/>
        <n v="798649"/>
        <n v="6097785"/>
        <n v="673523"/>
        <n v="5442278"/>
        <n v="701885"/>
        <n v="5868025"/>
        <n v="684927"/>
        <n v="6113253"/>
        <n v="649348"/>
        <n v="6432093"/>
        <n v="623638"/>
        <n v="6284615"/>
        <n v="595477"/>
        <n v="5709153"/>
        <n v="560319"/>
        <n v="5832040"/>
        <n v="616892"/>
        <n v="6490355"/>
        <n v="636698"/>
        <n v="6718530"/>
        <n v="580228"/>
        <n v="6613192"/>
        <n v="543542"/>
        <n v="6612023"/>
        <n v="465192"/>
        <n v="6122310"/>
        <n v="331334"/>
        <n v="5790713"/>
        <n v="257398"/>
        <n v="6176199"/>
        <n v="168976"/>
        <n v="6470910"/>
        <n v="74128"/>
        <n v="6648711"/>
        <n v="23087"/>
        <n v="6493533"/>
        <n v="4028"/>
        <n v="5553989"/>
        <n v="5983709"/>
        <n v="6555608"/>
        <n v="6744373"/>
        <n v="6714891"/>
        <n v="6646912"/>
        <n v="6356651"/>
        <n v="6045087"/>
        <n v="6326604"/>
        <n v="6094937"/>
        <n v="6346508"/>
        <n v="6512203"/>
        <n v="5357572"/>
        <n v="5292247"/>
        <n v="5831841"/>
        <n v="5838542"/>
        <n v="5861876"/>
        <n v="5860835"/>
        <n v="5655691"/>
        <n v="5220456"/>
        <n v="5493999"/>
        <n v="5572296"/>
        <n v="5790312"/>
        <n v="5687581"/>
        <n v="4851734"/>
        <n v="5350809"/>
        <n v="5743238"/>
        <n v="5730613"/>
        <n v="5456034"/>
        <n v="5717207"/>
        <n v="5474959"/>
        <n v="4661317"/>
        <n v="4985892"/>
        <n v="5165797"/>
        <n v="5122617"/>
        <n v="5827246"/>
        <n v="4490108"/>
        <n v="5216891"/>
        <n v="5503949"/>
        <n v="5561218"/>
        <n v="5502545"/>
        <n v="3011750"/>
        <n v="3392416"/>
        <n v="4968817"/>
      </sharedItems>
    </cacheField>
    <cacheField name="Unique Drivers" numFmtId="0">
      <sharedItems containsSemiMixedTypes="0" containsString="0" containsNumber="1" containsInteger="1" minValue="129" maxValue="87779"/>
    </cacheField>
    <cacheField name="Unique Vehicles" numFmtId="0">
      <sharedItems containsSemiMixedTypes="0" containsString="0" containsNumber="1" containsInteger="1" minValue="114" maxValue="86540"/>
    </cacheField>
    <cacheField name="Vehicles Per Day" numFmtId="0">
      <sharedItems containsSemiMixedTypes="0" containsString="0" containsNumber="1" containsInteger="1" minValue="33" maxValue="59902"/>
    </cacheField>
    <cacheField name="Avg Days Vehicles on Road" numFmtId="0">
      <sharedItems containsSemiMixedTypes="0" containsString="0" containsNumber="1" minValue="6.7" maxValue="30.1"/>
    </cacheField>
    <cacheField name="Avg Hours Per Day Per Vehicle" numFmtId="0">
      <sharedItems containsSemiMixedTypes="0" containsString="0" containsNumber="1" minValue="1.9" maxValue="15.3"/>
    </cacheField>
    <cacheField name="Avg Days Drivers on Road" numFmtId="0">
      <sharedItems containsSemiMixedTypes="0" containsString="0" containsNumber="1" minValue="6.8" maxValue="23.2"/>
    </cacheField>
    <cacheField name="Avg Hours Per Day Per Driver" numFmtId="0">
      <sharedItems containsSemiMixedTypes="0" containsString="0" containsNumber="1" minValue="1.8" maxValue="8.5"/>
    </cacheField>
    <cacheField name="Avg Minutes Per Trip" numFmtId="0">
      <sharedItems containsSemiMixedTypes="0" containsString="0" containsNumber="1" minValue="0" maxValue="75"/>
    </cacheField>
    <cacheField name="Percent of Trips Paid with Credit Card" numFmtId="0">
      <sharedItems containsMixedTypes="1" containsNumber="1" minValue="0.3" maxValue="0.82" count="51">
        <s v="-"/>
        <n v="0.69"/>
        <n v="0.81"/>
        <n v="0.7"/>
        <n v="0.82"/>
        <n v="0.68"/>
        <n v="0.79"/>
        <n v="0.67"/>
        <n v="0.8"/>
        <n v="0.66"/>
        <n v="0.65"/>
        <n v="0.78"/>
        <n v="0.77"/>
        <n v="0.64"/>
        <n v="0.76"/>
        <n v="0.72"/>
        <n v="0.73"/>
        <n v="0.75"/>
        <n v="0.74"/>
        <n v="0.71"/>
        <n v="0.63"/>
        <n v="0.62"/>
        <n v="0.44"/>
        <n v="0.53"/>
        <n v="0.55000000000000004"/>
        <n v="0.56000000000000005"/>
        <n v="0.54"/>
        <n v="0.6"/>
        <n v="0.59"/>
        <n v="0.61"/>
        <n v="0.56999999999999995"/>
        <n v="0.51"/>
        <n v="0.5"/>
        <n v="0.49"/>
        <n v="0.48"/>
        <n v="0.47"/>
        <n v="0.46"/>
        <n v="0.45"/>
        <n v="0.42"/>
        <n v="0.41"/>
        <n v="0.39"/>
        <n v="0.37"/>
        <n v="0.35"/>
        <n v="0.32"/>
        <n v="0.34"/>
        <n v="0.33"/>
        <n v="0.3"/>
        <n v="0.52"/>
        <n v="0.43"/>
        <n v="0.38"/>
        <n v="0.36"/>
      </sharedItems>
    </cacheField>
    <cacheField name="Trips Per Day Shared" numFmtId="0">
      <sharedItems containsMixedTypes="1" containsNumber="1" containsInteger="1" minValue="3" maxValue="176348" count="85">
        <s v="-"/>
        <n v="6264"/>
        <n v="6538"/>
        <n v="6343"/>
        <n v="5991"/>
        <n v="4485"/>
        <n v="4795"/>
        <n v="4201"/>
        <n v="4318"/>
        <n v="3515"/>
        <n v="12983"/>
        <n v="10811"/>
        <n v="9998"/>
        <n v="10672"/>
        <n v="9397"/>
        <n v="3573"/>
        <n v="443"/>
        <n v="466"/>
        <n v="853"/>
        <n v="133"/>
        <n v="277"/>
        <n v="834"/>
        <n v="723"/>
        <n v="635"/>
        <n v="124"/>
        <n v="149"/>
        <n v="235"/>
        <n v="167"/>
        <n v="48"/>
        <n v="38"/>
        <n v="32"/>
        <n v="36"/>
        <n v="47"/>
        <n v="10"/>
        <n v="3"/>
        <n v="41051"/>
        <n v="97117"/>
        <n v="90559"/>
        <n v="93421"/>
        <n v="103379"/>
        <n v="107676"/>
        <n v="107780"/>
        <n v="104983"/>
        <n v="104074"/>
        <n v="101645"/>
        <n v="124106"/>
        <n v="141734"/>
        <n v="157704"/>
        <n v="171912"/>
        <n v="104"/>
        <n v="157678"/>
        <n v="30"/>
        <n v="128"/>
        <n v="164666"/>
        <n v="35"/>
        <n v="17734"/>
        <n v="160672"/>
        <n v="158"/>
        <n v="176348"/>
        <n v="34"/>
        <n v="291"/>
        <n v="148283"/>
        <n v="16"/>
        <n v="168299"/>
        <n v="15"/>
        <n v="13"/>
        <n v="163171"/>
        <n v="18"/>
        <n v="143298"/>
        <n v="148036"/>
        <n v="160806"/>
        <n v="14"/>
        <n v="157162"/>
        <n v="12"/>
        <n v="140622"/>
        <n v="19"/>
        <n v="126738"/>
        <n v="118649"/>
        <n v="107750"/>
        <n v="92641"/>
        <n v="84200"/>
        <n v="76026"/>
        <n v="6"/>
        <n v="68756"/>
        <n v="636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61.925963078706" createdVersion="8" refreshedVersion="8" minRefreshableVersion="3" recordCount="725" xr:uid="{BAF5E457-94A9-4B00-8A7F-E56DAAD38D5F}">
  <cacheSource type="worksheet">
    <worksheetSource ref="A1:P726" sheet="Taxi"/>
  </cacheSource>
  <cacheFields count="16">
    <cacheField name="Month/Year" numFmtId="0">
      <sharedItems count="168">
        <s v="2023-12"/>
        <s v="2023-11"/>
        <s v="2023-10"/>
        <s v="2023-09"/>
        <s v="2023-08"/>
        <s v="2023-07"/>
        <s v="2023-06"/>
        <s v="2023-05"/>
        <s v="2023-04"/>
        <s v="2023-03"/>
        <s v="2023-02"/>
        <s v="2023-01"/>
        <s v="2022-12"/>
        <s v="2022-11"/>
        <s v="2022-10"/>
        <s v="2022-09"/>
        <s v="2022-08"/>
        <s v="2022-07"/>
        <s v="2022-06"/>
        <s v="2022-05"/>
        <s v="2022-04"/>
        <s v="2022-03"/>
        <s v="2022-02"/>
        <s v="2022-01"/>
        <s v="2021-12"/>
        <s v="2021-11"/>
        <s v="2021-10"/>
        <s v="2021-09"/>
        <s v="2021-08"/>
        <s v="2021-07"/>
        <s v="2021-06"/>
        <s v="2021-05"/>
        <s v="2021-04"/>
        <s v="2021-03"/>
        <s v="2021-02"/>
        <s v="2021-01"/>
        <s v="2020-12"/>
        <s v="2020-11"/>
        <s v="2020-10"/>
        <s v="2020-09"/>
        <s v="2020-08"/>
        <s v="2020-07"/>
        <s v="2020-06"/>
        <s v="2020-05"/>
        <s v="2020-04"/>
        <s v="2020-03"/>
        <s v="2020-02"/>
        <s v="2020-01"/>
        <s v="2019-12"/>
        <s v="2019-11"/>
        <s v="2019-10"/>
        <s v="2019-09"/>
        <s v="2019-08"/>
        <s v="2019-07"/>
        <s v="2019-06"/>
        <s v="2019-05"/>
        <s v="2019-04"/>
        <s v="2019-03"/>
        <s v="2019-02"/>
        <s v="2019-01"/>
        <s v="2018-12"/>
        <s v="2018-11"/>
        <s v="2018-10"/>
        <s v="2018-09"/>
        <s v="2018-08"/>
        <s v="2018-07"/>
        <s v="2018-06"/>
        <s v="2018-05"/>
        <s v="2018-04"/>
        <s v="2018-03"/>
        <s v="2018-02"/>
        <s v="2018-01"/>
        <s v="2017-12"/>
        <s v="2017-11"/>
        <s v="2017-10"/>
        <s v="2017-09"/>
        <s v="2017-08"/>
        <s v="2017-07"/>
        <s v="2017-06"/>
        <s v="2017-05"/>
        <s v="2017-04"/>
        <s v="2017-03"/>
        <s v="2017-02"/>
        <s v="2017-01"/>
        <s v="2016-12"/>
        <s v="2016-11"/>
        <s v="2016-10"/>
        <s v="2016-09"/>
        <s v="2016-08"/>
        <s v="2016-07"/>
        <s v="2016-06"/>
        <s v="2016-05"/>
        <s v="2016-04"/>
        <s v="2016-03"/>
        <s v="2016-02"/>
        <s v="2016-01"/>
        <s v="2015-12"/>
        <s v="2015-11"/>
        <s v="2015-10"/>
        <s v="2015-09"/>
        <s v="2015-08"/>
        <s v="2015-07"/>
        <s v="2015-06"/>
        <s v="2015-05"/>
        <s v="2015-04"/>
        <s v="2015-03"/>
        <s v="2015-02"/>
        <s v="2015-01"/>
        <s v="2014-12"/>
        <s v="2014-11"/>
        <s v="2014-10"/>
        <s v="2014-09"/>
        <s v="2014-08"/>
        <s v="2014-07"/>
        <s v="2014-06"/>
        <s v="2014-05"/>
        <s v="2014-04"/>
        <s v="2014-03"/>
        <s v="2014-02"/>
        <s v="2014-01"/>
        <s v="2013-12"/>
        <s v="2013-11"/>
        <s v="2013-10"/>
        <s v="2013-09"/>
        <s v="2013-08"/>
        <s v="2013-07"/>
        <s v="2013-06"/>
        <s v="2013-05"/>
        <s v="2013-04"/>
        <s v="2013-03"/>
        <s v="2013-02"/>
        <s v="2013-01"/>
        <s v="2012-12"/>
        <s v="2012-11"/>
        <s v="2012-10"/>
        <s v="2012-09"/>
        <s v="2012-08"/>
        <s v="2012-07"/>
        <s v="2012-06"/>
        <s v="2012-05"/>
        <s v="2012-04"/>
        <s v="2012-03"/>
        <s v="2012-02"/>
        <s v="2012-01"/>
        <s v="2011-12"/>
        <s v="2011-11"/>
        <s v="2011-10"/>
        <s v="2011-09"/>
        <s v="2011-08"/>
        <s v="2011-07"/>
        <s v="2011-06"/>
        <s v="2011-05"/>
        <s v="2011-04"/>
        <s v="2011-03"/>
        <s v="2011-02"/>
        <s v="2011-01"/>
        <s v="2010-12"/>
        <s v="2010-11"/>
        <s v="2010-10"/>
        <s v="2010-09"/>
        <s v="2010-08"/>
        <s v="2010-07"/>
        <s v="2010-06"/>
        <s v="2010-05"/>
        <s v="2010-04"/>
        <s v="2010-03"/>
        <s v="2010-02"/>
        <s v="2010-01"/>
      </sharedItems>
    </cacheField>
    <cacheField name="Date" numFmtId="165">
      <sharedItems containsSemiMixedTypes="0" containsNonDate="0" containsDate="1" containsString="0" minDate="2010-01-01T00:00:00" maxDate="2023-12-02T00:00:00"/>
    </cacheField>
    <cacheField name="Date_Year" numFmtId="1">
      <sharedItems containsSemiMixedTypes="0" containsString="0" containsNumber="1" containsInteger="1" minValue="2010" maxValue="2023" count="14">
        <n v="2023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</sharedItems>
    </cacheField>
    <cacheField name="License Class" numFmtId="0">
      <sharedItems count="6">
        <s v="FHV - Black Car"/>
        <s v="FHV - High Volume"/>
        <s v="FHV - Livery"/>
        <s v="FHV - Lux Limo"/>
        <s v="Green"/>
        <s v="Yellow"/>
      </sharedItems>
    </cacheField>
    <cacheField name="Trips Per Day" numFmtId="0">
      <sharedItems containsSemiMixedTypes="0" containsString="0" containsNumber="1" containsInteger="1" minValue="148" maxValue="769729"/>
    </cacheField>
    <cacheField name="Farebox Per Day" numFmtId="164">
      <sharedItems containsMixedTypes="1" containsNumber="1" containsInteger="1" minValue="4028" maxValue="6744373"/>
    </cacheField>
    <cacheField name="Unique Drivers" numFmtId="0">
      <sharedItems containsSemiMixedTypes="0" containsString="0" containsNumber="1" containsInteger="1" minValue="129" maxValue="87779"/>
    </cacheField>
    <cacheField name="Unique Vehicles" numFmtId="0">
      <sharedItems containsSemiMixedTypes="0" containsString="0" containsNumber="1" containsInteger="1" minValue="114" maxValue="86540"/>
    </cacheField>
    <cacheField name="Vehicles Per Day" numFmtId="0">
      <sharedItems containsSemiMixedTypes="0" containsString="0" containsNumber="1" containsInteger="1" minValue="33" maxValue="59902"/>
    </cacheField>
    <cacheField name="Avg Days Vehicles on Road" numFmtId="0">
      <sharedItems containsSemiMixedTypes="0" containsString="0" containsNumber="1" minValue="6.7" maxValue="30.1"/>
    </cacheField>
    <cacheField name="Avg Hours Per Day Per Vehicle" numFmtId="0">
      <sharedItems containsSemiMixedTypes="0" containsString="0" containsNumber="1" minValue="1.9" maxValue="15.3"/>
    </cacheField>
    <cacheField name="Avg Days Drivers on Road" numFmtId="0">
      <sharedItems containsSemiMixedTypes="0" containsString="0" containsNumber="1" minValue="6.8" maxValue="23.2"/>
    </cacheField>
    <cacheField name="Avg Hours Per Day Per Driver" numFmtId="0">
      <sharedItems containsSemiMixedTypes="0" containsString="0" containsNumber="1" minValue="1.8" maxValue="8.5"/>
    </cacheField>
    <cacheField name="Avg Minutes Per Trip" numFmtId="0">
      <sharedItems containsSemiMixedTypes="0" containsString="0" containsNumber="1" minValue="0" maxValue="75" count="125">
        <n v="25"/>
        <n v="20"/>
        <n v="19"/>
        <n v="67"/>
        <n v="15.8"/>
        <n v="17"/>
        <n v="26"/>
        <n v="68"/>
        <n v="15.7"/>
        <n v="27"/>
        <n v="16"/>
        <n v="17.2"/>
        <n v="28"/>
        <n v="21"/>
        <n v="66"/>
        <n v="16.399999999999999"/>
        <n v="17.8"/>
        <n v="74"/>
        <n v="15.2"/>
        <n v="15.9"/>
        <n v="71"/>
        <n v="14.9"/>
        <n v="18.3"/>
        <n v="70"/>
        <n v="15.5"/>
        <n v="16.600000000000001"/>
        <n v="29"/>
        <n v="64"/>
        <n v="15.3"/>
        <n v="16.8"/>
        <n v="14.6"/>
        <n v="14.5"/>
        <n v="18"/>
        <n v="14.1"/>
        <n v="14.7"/>
        <n v="63"/>
        <n v="13.8"/>
        <n v="14.4"/>
        <n v="69"/>
        <n v="16.899999999999999"/>
        <n v="30"/>
        <n v="16.2"/>
        <n v="16.5"/>
        <n v="16.7"/>
        <n v="72"/>
        <n v="15.4"/>
        <n v="15.1"/>
        <n v="16.3"/>
        <n v="65"/>
        <n v="14.8"/>
        <n v="14"/>
        <n v="24"/>
        <n v="61"/>
        <n v="14.3"/>
        <n v="12.7"/>
        <n v="19.5"/>
        <n v="20.6"/>
        <n v="73"/>
        <n v="21.5"/>
        <n v="13.9"/>
        <n v="20.100000000000001"/>
        <n v="20.5"/>
        <n v="13.4"/>
        <n v="60"/>
        <n v="13"/>
        <n v="23"/>
        <n v="55"/>
        <n v="18.899999999999999"/>
        <n v="12.3"/>
        <n v="54"/>
        <n v="18.8"/>
        <n v="12.4"/>
        <n v="22"/>
        <n v="15"/>
        <n v="50"/>
        <n v="17.399999999999999"/>
        <n v="11.6"/>
        <n v="18.100000000000001"/>
        <n v="59"/>
        <n v="18.2"/>
        <n v="18.399999999999999"/>
        <n v="12.6"/>
        <n v="62"/>
        <n v="18.600000000000001"/>
        <n v="56"/>
        <n v="18.7"/>
        <n v="52"/>
        <n v="12.5"/>
        <n v="51"/>
        <n v="17.5"/>
        <n v="47"/>
        <n v="11.9"/>
        <n v="48"/>
        <n v="9.9"/>
        <n v="13.5"/>
        <n v="13.1"/>
        <n v="13.6"/>
        <n v="32"/>
        <n v="75"/>
        <n v="14.2"/>
        <n v="12.8"/>
        <n v="34"/>
        <n v="35"/>
        <n v="13.7"/>
        <n v="33"/>
        <n v="12.9"/>
        <n v="37"/>
        <n v="13.2"/>
        <n v="38"/>
        <n v="36"/>
        <n v="13.3"/>
        <n v="39"/>
        <n v="0"/>
        <n v="12.1"/>
        <n v="11.8"/>
        <n v="20.399999999999999"/>
        <n v="17.3"/>
        <n v="16.100000000000001"/>
        <n v="12.2"/>
        <n v="11.4"/>
        <n v="12"/>
        <n v="11.7"/>
        <n v="11.3"/>
        <n v="11.5"/>
        <n v="11.1"/>
      </sharedItems>
    </cacheField>
    <cacheField name="Percent of Trips Paid with Credit Card" numFmtId="0">
      <sharedItems containsMixedTypes="1" containsNumber="1" minValue="0.3" maxValue="0.82"/>
    </cacheField>
    <cacheField name="Trips Per Day Shared" numFmtId="0">
      <sharedItems containsMixedTypes="1" containsNumber="1" containsInteger="1" minValue="3" maxValue="176348" count="85">
        <s v="-"/>
        <n v="6264"/>
        <n v="6538"/>
        <n v="6343"/>
        <n v="5991"/>
        <n v="4485"/>
        <n v="4795"/>
        <n v="4201"/>
        <n v="4318"/>
        <n v="3515"/>
        <n v="12983"/>
        <n v="10811"/>
        <n v="9998"/>
        <n v="10672"/>
        <n v="9397"/>
        <n v="3573"/>
        <n v="443"/>
        <n v="466"/>
        <n v="853"/>
        <n v="133"/>
        <n v="277"/>
        <n v="834"/>
        <n v="723"/>
        <n v="635"/>
        <n v="124"/>
        <n v="149"/>
        <n v="235"/>
        <n v="167"/>
        <n v="48"/>
        <n v="38"/>
        <n v="32"/>
        <n v="36"/>
        <n v="47"/>
        <n v="10"/>
        <n v="3"/>
        <n v="41051"/>
        <n v="97117"/>
        <n v="90559"/>
        <n v="93421"/>
        <n v="103379"/>
        <n v="107676"/>
        <n v="107780"/>
        <n v="104983"/>
        <n v="104074"/>
        <n v="101645"/>
        <n v="124106"/>
        <n v="141734"/>
        <n v="157704"/>
        <n v="171912"/>
        <n v="104"/>
        <n v="157678"/>
        <n v="30"/>
        <n v="128"/>
        <n v="164666"/>
        <n v="35"/>
        <n v="17734"/>
        <n v="160672"/>
        <n v="158"/>
        <n v="176348"/>
        <n v="34"/>
        <n v="291"/>
        <n v="148283"/>
        <n v="16"/>
        <n v="168299"/>
        <n v="15"/>
        <n v="13"/>
        <n v="163171"/>
        <n v="18"/>
        <n v="143298"/>
        <n v="148036"/>
        <n v="160806"/>
        <n v="14"/>
        <n v="157162"/>
        <n v="12"/>
        <n v="140622"/>
        <n v="19"/>
        <n v="126738"/>
        <n v="118649"/>
        <n v="107750"/>
        <n v="92641"/>
        <n v="84200"/>
        <n v="76026"/>
        <n v="6"/>
        <n v="68756"/>
        <n v="636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s v="2023-12"/>
    <x v="0"/>
    <n v="18468"/>
    <x v="0"/>
    <n v="8155"/>
    <n v="8105"/>
    <n v="3340"/>
    <n v="12.8"/>
    <n v="4.3"/>
    <n v="12.8"/>
    <n v="4.2"/>
    <n v="25"/>
    <x v="0"/>
    <x v="0"/>
  </r>
  <r>
    <s v="2023-12"/>
    <x v="1"/>
    <n v="661812"/>
    <x v="0"/>
    <n v="84910"/>
    <n v="82374"/>
    <n v="58687"/>
    <n v="22.1"/>
    <n v="6.5"/>
    <n v="21.9"/>
    <n v="6.4"/>
    <n v="20"/>
    <x v="0"/>
    <x v="1"/>
  </r>
  <r>
    <s v="2023-12"/>
    <x v="2"/>
    <n v="24903"/>
    <x v="0"/>
    <n v="6296"/>
    <n v="6152"/>
    <n v="3651"/>
    <n v="18.399999999999999"/>
    <n v="4.9000000000000004"/>
    <n v="18.399999999999999"/>
    <n v="4.8"/>
    <n v="19"/>
    <x v="0"/>
    <x v="0"/>
  </r>
  <r>
    <s v="2023-12"/>
    <x v="3"/>
    <n v="967"/>
    <x v="0"/>
    <n v="1468"/>
    <n v="1398"/>
    <n v="462"/>
    <n v="10.3"/>
    <n v="2.1"/>
    <n v="10.1"/>
    <n v="2"/>
    <n v="67"/>
    <x v="0"/>
    <x v="0"/>
  </r>
  <r>
    <s v="2023-12"/>
    <x v="4"/>
    <n v="2071"/>
    <x v="1"/>
    <n v="860"/>
    <n v="825"/>
    <n v="469"/>
    <n v="17.600000000000001"/>
    <n v="3.5"/>
    <n v="17.2"/>
    <n v="3.5"/>
    <n v="15.8"/>
    <x v="1"/>
    <x v="0"/>
  </r>
  <r>
    <s v="2023-12"/>
    <x v="5"/>
    <n v="108202"/>
    <x v="2"/>
    <n v="12340"/>
    <n v="8841"/>
    <n v="7551"/>
    <n v="26.5"/>
    <n v="8.1999999999999993"/>
    <n v="22.2"/>
    <n v="7"/>
    <n v="17"/>
    <x v="2"/>
    <x v="0"/>
  </r>
  <r>
    <s v="2023-11"/>
    <x v="0"/>
    <n v="19250"/>
    <x v="0"/>
    <n v="8263"/>
    <n v="8147"/>
    <n v="3575"/>
    <n v="13.2"/>
    <n v="4.2"/>
    <n v="13.2"/>
    <n v="4.0999999999999996"/>
    <n v="26"/>
    <x v="0"/>
    <x v="0"/>
  </r>
  <r>
    <s v="2023-11"/>
    <x v="1"/>
    <n v="642305"/>
    <x v="0"/>
    <n v="84090"/>
    <n v="80866"/>
    <n v="58734"/>
    <n v="21.8"/>
    <n v="6.4"/>
    <n v="21.5"/>
    <n v="6.3"/>
    <n v="20"/>
    <x v="0"/>
    <x v="2"/>
  </r>
  <r>
    <s v="2023-11"/>
    <x v="2"/>
    <n v="27143"/>
    <x v="0"/>
    <n v="6635"/>
    <n v="6429"/>
    <n v="4065"/>
    <n v="19"/>
    <n v="4.9000000000000004"/>
    <n v="18.8"/>
    <n v="4.8"/>
    <n v="19"/>
    <x v="0"/>
    <x v="0"/>
  </r>
  <r>
    <s v="2023-11"/>
    <x v="3"/>
    <n v="1389"/>
    <x v="0"/>
    <n v="1733"/>
    <n v="1685"/>
    <n v="675"/>
    <n v="12"/>
    <n v="2"/>
    <n v="11.9"/>
    <n v="2"/>
    <n v="68"/>
    <x v="0"/>
    <x v="0"/>
  </r>
  <r>
    <s v="2023-11"/>
    <x v="4"/>
    <n v="2133"/>
    <x v="3"/>
    <n v="876"/>
    <n v="837"/>
    <n v="486"/>
    <n v="17.399999999999999"/>
    <n v="3.5"/>
    <n v="16.899999999999999"/>
    <n v="3.5"/>
    <n v="15.7"/>
    <x v="3"/>
    <x v="0"/>
  </r>
  <r>
    <s v="2023-11"/>
    <x v="5"/>
    <n v="110643"/>
    <x v="4"/>
    <n v="12257"/>
    <n v="8751"/>
    <n v="7622"/>
    <n v="26.1"/>
    <n v="8.4"/>
    <n v="22"/>
    <n v="7.1"/>
    <n v="17"/>
    <x v="4"/>
    <x v="0"/>
  </r>
  <r>
    <s v="2023-10"/>
    <x v="0"/>
    <n v="26032"/>
    <x v="0"/>
    <n v="8703"/>
    <n v="7758"/>
    <n v="3929"/>
    <n v="15.7"/>
    <n v="5.0999999999999996"/>
    <n v="15"/>
    <n v="4.8"/>
    <n v="27"/>
    <x v="0"/>
    <x v="0"/>
  </r>
  <r>
    <s v="2023-10"/>
    <x v="1"/>
    <n v="651167"/>
    <x v="0"/>
    <n v="83791"/>
    <n v="80343"/>
    <n v="58053"/>
    <n v="22.4"/>
    <n v="6.5"/>
    <n v="22"/>
    <n v="6.4"/>
    <n v="20"/>
    <x v="0"/>
    <x v="3"/>
  </r>
  <r>
    <s v="2023-10"/>
    <x v="2"/>
    <n v="29058"/>
    <x v="0"/>
    <n v="7257"/>
    <n v="7050"/>
    <n v="4418"/>
    <n v="19.399999999999999"/>
    <n v="4.8"/>
    <n v="19.3"/>
    <n v="4.7"/>
    <n v="19"/>
    <x v="0"/>
    <x v="0"/>
  </r>
  <r>
    <s v="2023-10"/>
    <x v="3"/>
    <n v="1359"/>
    <x v="0"/>
    <n v="1649"/>
    <n v="1629"/>
    <n v="638"/>
    <n v="12.1"/>
    <n v="2.1"/>
    <n v="12.4"/>
    <n v="2.1"/>
    <n v="68"/>
    <x v="0"/>
    <x v="0"/>
  </r>
  <r>
    <s v="2023-10"/>
    <x v="4"/>
    <n v="2135"/>
    <x v="5"/>
    <n v="900"/>
    <n v="861"/>
    <n v="491"/>
    <n v="17.7"/>
    <n v="3.5"/>
    <n v="17.2"/>
    <n v="3.4"/>
    <n v="16"/>
    <x v="1"/>
    <x v="0"/>
  </r>
  <r>
    <s v="2023-10"/>
    <x v="5"/>
    <n v="112959"/>
    <x v="6"/>
    <n v="12232"/>
    <n v="8662"/>
    <n v="7548"/>
    <n v="27"/>
    <n v="8.5"/>
    <n v="22.6"/>
    <n v="7.2"/>
    <n v="17.2"/>
    <x v="4"/>
    <x v="0"/>
  </r>
  <r>
    <s v="2023-09"/>
    <x v="0"/>
    <n v="19754"/>
    <x v="0"/>
    <n v="7731"/>
    <n v="6899"/>
    <n v="3161"/>
    <n v="13.7"/>
    <n v="4.8"/>
    <n v="13.3"/>
    <n v="4.5"/>
    <n v="28"/>
    <x v="0"/>
    <x v="0"/>
  </r>
  <r>
    <s v="2023-09"/>
    <x v="1"/>
    <n v="661698"/>
    <x v="0"/>
    <n v="82812"/>
    <n v="79448"/>
    <n v="56923"/>
    <n v="21.5"/>
    <n v="6.6"/>
    <n v="21.1"/>
    <n v="6.5"/>
    <n v="21"/>
    <x v="0"/>
    <x v="4"/>
  </r>
  <r>
    <s v="2023-09"/>
    <x v="2"/>
    <n v="22459"/>
    <x v="0"/>
    <n v="6038"/>
    <n v="5804"/>
    <n v="3491"/>
    <n v="18"/>
    <n v="4.8"/>
    <n v="17.8"/>
    <n v="4.7"/>
    <n v="20"/>
    <x v="0"/>
    <x v="0"/>
  </r>
  <r>
    <s v="2023-09"/>
    <x v="3"/>
    <n v="1598"/>
    <x v="0"/>
    <n v="1984"/>
    <n v="1906"/>
    <n v="735"/>
    <n v="11.6"/>
    <n v="2.1"/>
    <n v="11.4"/>
    <n v="2.1"/>
    <n v="66"/>
    <x v="0"/>
    <x v="0"/>
  </r>
  <r>
    <s v="2023-09"/>
    <x v="4"/>
    <n v="2181"/>
    <x v="7"/>
    <n v="899"/>
    <n v="855"/>
    <n v="485"/>
    <n v="17"/>
    <n v="3.6"/>
    <n v="16.3"/>
    <n v="3.5"/>
    <n v="16.399999999999999"/>
    <x v="3"/>
    <x v="0"/>
  </r>
  <r>
    <s v="2023-09"/>
    <x v="5"/>
    <n v="94351"/>
    <x v="8"/>
    <n v="11818"/>
    <n v="8495"/>
    <n v="6689"/>
    <n v="23.6"/>
    <n v="8"/>
    <n v="19.7"/>
    <n v="6.9"/>
    <n v="17.8"/>
    <x v="2"/>
    <x v="0"/>
  </r>
  <r>
    <s v="2023-08"/>
    <x v="0"/>
    <n v="21358"/>
    <x v="0"/>
    <n v="7507"/>
    <n v="6682"/>
    <n v="3143"/>
    <n v="14.6"/>
    <n v="5.2"/>
    <n v="14"/>
    <n v="4.9000000000000004"/>
    <n v="27"/>
    <x v="0"/>
    <x v="0"/>
  </r>
  <r>
    <s v="2023-08"/>
    <x v="1"/>
    <n v="591032"/>
    <x v="0"/>
    <n v="80823"/>
    <n v="77520"/>
    <n v="54179"/>
    <n v="21.7"/>
    <n v="6.4"/>
    <n v="21.3"/>
    <n v="6.2"/>
    <n v="19"/>
    <x v="0"/>
    <x v="5"/>
  </r>
  <r>
    <s v="2023-08"/>
    <x v="2"/>
    <n v="23915"/>
    <x v="0"/>
    <n v="6283"/>
    <n v="6098"/>
    <n v="3736"/>
    <n v="19"/>
    <n v="4.8"/>
    <n v="18.899999999999999"/>
    <n v="4.7"/>
    <n v="19"/>
    <x v="0"/>
    <x v="0"/>
  </r>
  <r>
    <s v="2023-08"/>
    <x v="3"/>
    <n v="1324"/>
    <x v="0"/>
    <n v="1873"/>
    <n v="1789"/>
    <n v="676"/>
    <n v="11.7"/>
    <n v="1.9"/>
    <n v="11.5"/>
    <n v="1.9"/>
    <n v="74"/>
    <x v="0"/>
    <x v="0"/>
  </r>
  <r>
    <s v="2023-08"/>
    <x v="4"/>
    <n v="1957"/>
    <x v="9"/>
    <n v="886"/>
    <n v="853"/>
    <n v="471"/>
    <n v="17.100000000000001"/>
    <n v="3.4"/>
    <n v="16.7"/>
    <n v="3.4"/>
    <n v="15.2"/>
    <x v="5"/>
    <x v="0"/>
  </r>
  <r>
    <s v="2023-08"/>
    <x v="5"/>
    <n v="90485"/>
    <x v="10"/>
    <n v="11442"/>
    <n v="8341"/>
    <n v="6933"/>
    <n v="25.8"/>
    <n v="7.8"/>
    <n v="21.7"/>
    <n v="6.7"/>
    <n v="15.9"/>
    <x v="6"/>
    <x v="0"/>
  </r>
  <r>
    <s v="2023-07"/>
    <x v="0"/>
    <n v="17464"/>
    <x v="0"/>
    <n v="7352"/>
    <n v="6568"/>
    <n v="2842"/>
    <n v="13.4"/>
    <n v="4.7"/>
    <n v="12.9"/>
    <n v="4.4000000000000004"/>
    <n v="25"/>
    <x v="0"/>
    <x v="0"/>
  </r>
  <r>
    <s v="2023-07"/>
    <x v="1"/>
    <n v="617161"/>
    <x v="0"/>
    <n v="80592"/>
    <n v="77346"/>
    <n v="53969"/>
    <n v="21.6"/>
    <n v="6.4"/>
    <n v="21.2"/>
    <n v="6.3"/>
    <n v="19"/>
    <x v="0"/>
    <x v="6"/>
  </r>
  <r>
    <s v="2023-07"/>
    <x v="2"/>
    <n v="25744"/>
    <x v="0"/>
    <n v="6750"/>
    <n v="6558"/>
    <n v="3993"/>
    <n v="18.899999999999999"/>
    <n v="4.8"/>
    <n v="18.8"/>
    <n v="4.7"/>
    <n v="19"/>
    <x v="0"/>
    <x v="0"/>
  </r>
  <r>
    <s v="2023-07"/>
    <x v="3"/>
    <n v="959"/>
    <x v="0"/>
    <n v="1556"/>
    <n v="1549"/>
    <n v="515"/>
    <n v="10.3"/>
    <n v="1.9"/>
    <n v="10.5"/>
    <n v="1.8"/>
    <n v="71"/>
    <x v="0"/>
    <x v="0"/>
  </r>
  <r>
    <s v="2023-07"/>
    <x v="4"/>
    <n v="1978"/>
    <x v="11"/>
    <n v="882"/>
    <n v="850"/>
    <n v="464"/>
    <n v="16.899999999999999"/>
    <n v="3.4"/>
    <n v="16.5"/>
    <n v="3.4"/>
    <n v="14.9"/>
    <x v="7"/>
    <x v="0"/>
  </r>
  <r>
    <s v="2023-07"/>
    <x v="5"/>
    <n v="93315"/>
    <x v="12"/>
    <n v="11396"/>
    <n v="8306"/>
    <n v="6811"/>
    <n v="25.4"/>
    <n v="7.9"/>
    <n v="21.5"/>
    <n v="6.8"/>
    <n v="18.3"/>
    <x v="6"/>
    <x v="0"/>
  </r>
  <r>
    <s v="2023-06"/>
    <x v="0"/>
    <n v="17742"/>
    <x v="0"/>
    <n v="7183"/>
    <n v="6449"/>
    <n v="2899"/>
    <n v="13.5"/>
    <n v="4.7"/>
    <n v="13"/>
    <n v="4.4000000000000004"/>
    <n v="26"/>
    <x v="0"/>
    <x v="0"/>
  </r>
  <r>
    <s v="2023-06"/>
    <x v="1"/>
    <n v="645549"/>
    <x v="0"/>
    <n v="81025"/>
    <n v="77565"/>
    <n v="55701"/>
    <n v="21.5"/>
    <n v="6.5"/>
    <n v="21.1"/>
    <n v="6.4"/>
    <n v="20"/>
    <x v="0"/>
    <x v="7"/>
  </r>
  <r>
    <s v="2023-06"/>
    <x v="2"/>
    <n v="22559"/>
    <x v="0"/>
    <n v="5520"/>
    <n v="5320"/>
    <n v="3359"/>
    <n v="18.899999999999999"/>
    <n v="5"/>
    <n v="18.8"/>
    <n v="4.8"/>
    <n v="20"/>
    <x v="0"/>
    <x v="0"/>
  </r>
  <r>
    <s v="2023-06"/>
    <x v="3"/>
    <n v="1245"/>
    <x v="0"/>
    <n v="1625"/>
    <n v="1569"/>
    <n v="606"/>
    <n v="11.6"/>
    <n v="2"/>
    <n v="11.5"/>
    <n v="2"/>
    <n v="70"/>
    <x v="0"/>
    <x v="0"/>
  </r>
  <r>
    <s v="2023-06"/>
    <x v="4"/>
    <n v="2184"/>
    <x v="13"/>
    <n v="889"/>
    <n v="855"/>
    <n v="479"/>
    <n v="16.8"/>
    <n v="3.6"/>
    <n v="16.399999999999999"/>
    <n v="3.5"/>
    <n v="15.5"/>
    <x v="1"/>
    <x v="0"/>
  </r>
  <r>
    <s v="2023-06"/>
    <x v="5"/>
    <n v="109766"/>
    <x v="14"/>
    <n v="11736"/>
    <n v="8384"/>
    <n v="7171"/>
    <n v="25.7"/>
    <n v="8.4"/>
    <n v="21.5"/>
    <n v="7.2"/>
    <n v="16.600000000000001"/>
    <x v="2"/>
    <x v="0"/>
  </r>
  <r>
    <s v="2023-05"/>
    <x v="0"/>
    <n v="21770"/>
    <x v="0"/>
    <n v="7508"/>
    <n v="6844"/>
    <n v="3318"/>
    <n v="15"/>
    <n v="5"/>
    <n v="14.6"/>
    <n v="4.7"/>
    <n v="29"/>
    <x v="0"/>
    <x v="0"/>
  </r>
  <r>
    <s v="2023-05"/>
    <x v="1"/>
    <n v="640244"/>
    <x v="0"/>
    <n v="80394"/>
    <n v="77106"/>
    <n v="55261"/>
    <n v="22.2"/>
    <n v="6.5"/>
    <n v="21.8"/>
    <n v="6.4"/>
    <n v="20"/>
    <x v="0"/>
    <x v="8"/>
  </r>
  <r>
    <s v="2023-05"/>
    <x v="2"/>
    <n v="22406"/>
    <x v="0"/>
    <n v="5601"/>
    <n v="5361"/>
    <n v="3367"/>
    <n v="19.5"/>
    <n v="4.9000000000000004"/>
    <n v="19.100000000000001"/>
    <n v="4.8"/>
    <n v="20"/>
    <x v="0"/>
    <x v="0"/>
  </r>
  <r>
    <s v="2023-05"/>
    <x v="3"/>
    <n v="1544"/>
    <x v="0"/>
    <n v="1622"/>
    <n v="1622"/>
    <n v="631"/>
    <n v="12.1"/>
    <n v="2.2999999999999998"/>
    <n v="12.4"/>
    <n v="2.2000000000000002"/>
    <n v="64"/>
    <x v="0"/>
    <x v="0"/>
  </r>
  <r>
    <s v="2023-05"/>
    <x v="4"/>
    <n v="2231"/>
    <x v="15"/>
    <n v="922"/>
    <n v="879"/>
    <n v="475"/>
    <n v="16.8"/>
    <n v="3.7"/>
    <n v="16.3"/>
    <n v="3.6"/>
    <n v="15.3"/>
    <x v="5"/>
    <x v="0"/>
  </r>
  <r>
    <s v="2023-05"/>
    <x v="5"/>
    <n v="112843"/>
    <x v="16"/>
    <n v="11661"/>
    <n v="8317"/>
    <n v="7186"/>
    <n v="26.8"/>
    <n v="8.6"/>
    <n v="22.4"/>
    <n v="7.3"/>
    <n v="16.8"/>
    <x v="2"/>
    <x v="0"/>
  </r>
  <r>
    <s v="2023-04"/>
    <x v="0"/>
    <n v="20381"/>
    <x v="0"/>
    <n v="7401"/>
    <n v="6846"/>
    <n v="3185"/>
    <n v="14"/>
    <n v="4.9000000000000004"/>
    <n v="13.7"/>
    <n v="4.7"/>
    <n v="28"/>
    <x v="0"/>
    <x v="0"/>
  </r>
  <r>
    <s v="2023-04"/>
    <x v="1"/>
    <n v="638161"/>
    <x v="0"/>
    <n v="79657"/>
    <n v="76511"/>
    <n v="54269"/>
    <n v="21.3"/>
    <n v="6.5"/>
    <n v="20.9"/>
    <n v="6.4"/>
    <n v="19"/>
    <x v="0"/>
    <x v="9"/>
  </r>
  <r>
    <s v="2023-04"/>
    <x v="2"/>
    <n v="20791"/>
    <x v="0"/>
    <n v="5453"/>
    <n v="5262"/>
    <n v="3159"/>
    <n v="18"/>
    <n v="4.9000000000000004"/>
    <n v="17.8"/>
    <n v="4.8"/>
    <n v="20"/>
    <x v="0"/>
    <x v="0"/>
  </r>
  <r>
    <s v="2023-04"/>
    <x v="3"/>
    <n v="1201"/>
    <x v="0"/>
    <n v="1577"/>
    <n v="1548"/>
    <n v="583"/>
    <n v="11.3"/>
    <n v="2"/>
    <n v="11.3"/>
    <n v="2"/>
    <n v="68"/>
    <x v="0"/>
    <x v="0"/>
  </r>
  <r>
    <s v="2023-04"/>
    <x v="4"/>
    <n v="2179"/>
    <x v="17"/>
    <n v="933"/>
    <n v="884"/>
    <n v="481"/>
    <n v="16.3"/>
    <n v="3.5"/>
    <n v="15.8"/>
    <n v="3.5"/>
    <n v="14.6"/>
    <x v="7"/>
    <x v="0"/>
  </r>
  <r>
    <s v="2023-04"/>
    <x v="5"/>
    <n v="109071"/>
    <x v="18"/>
    <n v="11236"/>
    <n v="8172"/>
    <n v="6916"/>
    <n v="25.4"/>
    <n v="8.4"/>
    <n v="21.5"/>
    <n v="7.3"/>
    <n v="15.9"/>
    <x v="8"/>
    <x v="0"/>
  </r>
  <r>
    <s v="2023-03"/>
    <x v="0"/>
    <n v="21445"/>
    <x v="0"/>
    <n v="7597"/>
    <n v="7102"/>
    <n v="3433"/>
    <n v="15"/>
    <n v="4.8"/>
    <n v="14.7"/>
    <n v="4.5999999999999996"/>
    <n v="28"/>
    <x v="0"/>
    <x v="0"/>
  </r>
  <r>
    <s v="2023-03"/>
    <x v="1"/>
    <n v="658499"/>
    <x v="0"/>
    <n v="79004"/>
    <n v="75941"/>
    <n v="55118"/>
    <n v="22.5"/>
    <n v="6.6"/>
    <n v="22.1"/>
    <n v="6.4"/>
    <n v="19"/>
    <x v="0"/>
    <x v="10"/>
  </r>
  <r>
    <s v="2023-03"/>
    <x v="2"/>
    <n v="20960"/>
    <x v="0"/>
    <n v="4984"/>
    <n v="4797"/>
    <n v="3038"/>
    <n v="19.600000000000001"/>
    <n v="5.0999999999999996"/>
    <n v="19.399999999999999"/>
    <n v="5"/>
    <n v="20"/>
    <x v="0"/>
    <x v="0"/>
  </r>
  <r>
    <s v="2023-03"/>
    <x v="3"/>
    <n v="1325"/>
    <x v="0"/>
    <n v="1582"/>
    <n v="1560"/>
    <n v="640"/>
    <n v="12.7"/>
    <n v="2.1"/>
    <n v="12.9"/>
    <n v="2"/>
    <n v="66"/>
    <x v="0"/>
    <x v="0"/>
  </r>
  <r>
    <s v="2023-03"/>
    <x v="4"/>
    <n v="2323"/>
    <x v="19"/>
    <n v="942"/>
    <n v="884"/>
    <n v="498"/>
    <n v="17.5"/>
    <n v="3.6"/>
    <n v="16.8"/>
    <n v="3.5"/>
    <n v="14.5"/>
    <x v="9"/>
    <x v="0"/>
  </r>
  <r>
    <s v="2023-03"/>
    <x v="5"/>
    <n v="109230"/>
    <x v="20"/>
    <n v="11235"/>
    <n v="8119"/>
    <n v="6970"/>
    <n v="26.6"/>
    <n v="8.5"/>
    <n v="22.5"/>
    <n v="7.3"/>
    <n v="15.5"/>
    <x v="2"/>
    <x v="0"/>
  </r>
  <r>
    <s v="2023-02"/>
    <x v="0"/>
    <n v="19630"/>
    <x v="0"/>
    <n v="7279"/>
    <n v="6846"/>
    <n v="3208"/>
    <n v="13.1"/>
    <n v="4.7"/>
    <n v="12.9"/>
    <n v="4.5"/>
    <n v="27"/>
    <x v="0"/>
    <x v="0"/>
  </r>
  <r>
    <s v="2023-02"/>
    <x v="1"/>
    <n v="641461"/>
    <x v="0"/>
    <n v="77137"/>
    <n v="74404"/>
    <n v="53180"/>
    <n v="20"/>
    <n v="6.6"/>
    <n v="19.7"/>
    <n v="6.4"/>
    <n v="18"/>
    <x v="0"/>
    <x v="11"/>
  </r>
  <r>
    <s v="2023-02"/>
    <x v="2"/>
    <n v="19739"/>
    <x v="0"/>
    <n v="4854"/>
    <n v="4670"/>
    <n v="2970"/>
    <n v="17.8"/>
    <n v="5"/>
    <n v="17.5"/>
    <n v="4.9000000000000004"/>
    <n v="19"/>
    <x v="0"/>
    <x v="0"/>
  </r>
  <r>
    <s v="2023-02"/>
    <x v="3"/>
    <n v="1192"/>
    <x v="0"/>
    <n v="1466"/>
    <n v="1424"/>
    <n v="564"/>
    <n v="11.1"/>
    <n v="2.1"/>
    <n v="11.1"/>
    <n v="2"/>
    <n v="64"/>
    <x v="0"/>
    <x v="0"/>
  </r>
  <r>
    <s v="2023-02"/>
    <x v="4"/>
    <n v="2313"/>
    <x v="21"/>
    <n v="928"/>
    <n v="891"/>
    <n v="504"/>
    <n v="15.8"/>
    <n v="3.6"/>
    <n v="15.5"/>
    <n v="3.5"/>
    <n v="14.1"/>
    <x v="9"/>
    <x v="0"/>
  </r>
  <r>
    <s v="2023-02"/>
    <x v="5"/>
    <n v="103632"/>
    <x v="22"/>
    <n v="10762"/>
    <n v="7886"/>
    <n v="6679"/>
    <n v="23.7"/>
    <n v="8.4"/>
    <n v="20.2"/>
    <n v="7.2"/>
    <n v="14.7"/>
    <x v="2"/>
    <x v="0"/>
  </r>
  <r>
    <s v="2023-01"/>
    <x v="0"/>
    <n v="16286"/>
    <x v="0"/>
    <n v="7291"/>
    <n v="6903"/>
    <n v="2925"/>
    <n v="13.1"/>
    <n v="4.3"/>
    <n v="12.9"/>
    <n v="4.2"/>
    <n v="25"/>
    <x v="0"/>
    <x v="0"/>
  </r>
  <r>
    <s v="2023-01"/>
    <x v="1"/>
    <n v="596095"/>
    <x v="0"/>
    <n v="77641"/>
    <n v="74553"/>
    <n v="50996"/>
    <n v="21.2"/>
    <n v="6.4"/>
    <n v="20.7"/>
    <n v="6.3"/>
    <n v="18"/>
    <x v="0"/>
    <x v="12"/>
  </r>
  <r>
    <s v="2023-01"/>
    <x v="2"/>
    <n v="19638"/>
    <x v="0"/>
    <n v="4913"/>
    <n v="4747"/>
    <n v="2878"/>
    <n v="18.8"/>
    <n v="4.9000000000000004"/>
    <n v="18.5"/>
    <n v="4.8"/>
    <n v="18"/>
    <x v="0"/>
    <x v="0"/>
  </r>
  <r>
    <s v="2023-01"/>
    <x v="3"/>
    <n v="1075"/>
    <x v="0"/>
    <n v="1514"/>
    <n v="1482"/>
    <n v="540"/>
    <n v="11.3"/>
    <n v="2"/>
    <n v="11.4"/>
    <n v="1.9"/>
    <n v="63"/>
    <x v="0"/>
    <x v="0"/>
  </r>
  <r>
    <s v="2023-01"/>
    <x v="4"/>
    <n v="2199"/>
    <x v="23"/>
    <n v="960"/>
    <n v="911"/>
    <n v="488"/>
    <n v="16.600000000000001"/>
    <n v="3.5"/>
    <n v="16.100000000000001"/>
    <n v="3.5"/>
    <n v="13.8"/>
    <x v="10"/>
    <x v="0"/>
  </r>
  <r>
    <s v="2023-01"/>
    <x v="5"/>
    <n v="98569"/>
    <x v="24"/>
    <n v="10594"/>
    <n v="7737"/>
    <n v="6354"/>
    <n v="25.5"/>
    <n v="8.1999999999999993"/>
    <n v="21.6"/>
    <n v="7.1"/>
    <n v="14.4"/>
    <x v="8"/>
    <x v="0"/>
  </r>
  <r>
    <s v="2022-12"/>
    <x v="0"/>
    <n v="20152"/>
    <x v="0"/>
    <n v="8044"/>
    <n v="7743"/>
    <n v="3307"/>
    <n v="13.2"/>
    <n v="4.5999999999999996"/>
    <n v="13"/>
    <n v="4.5"/>
    <n v="28"/>
    <x v="0"/>
    <x v="0"/>
  </r>
  <r>
    <s v="2022-12"/>
    <x v="1"/>
    <n v="634379"/>
    <x v="0"/>
    <n v="78091"/>
    <n v="74877"/>
    <n v="52087"/>
    <n v="21.6"/>
    <n v="6.6"/>
    <n v="21.1"/>
    <n v="6.4"/>
    <n v="19"/>
    <x v="0"/>
    <x v="13"/>
  </r>
  <r>
    <s v="2022-12"/>
    <x v="2"/>
    <n v="20097"/>
    <x v="0"/>
    <n v="4376"/>
    <n v="4204"/>
    <n v="2793"/>
    <n v="20.6"/>
    <n v="5.0999999999999996"/>
    <n v="20.2"/>
    <n v="5"/>
    <n v="19"/>
    <x v="0"/>
    <x v="0"/>
  </r>
  <r>
    <s v="2022-12"/>
    <x v="3"/>
    <n v="1120"/>
    <x v="0"/>
    <n v="1712"/>
    <n v="1656"/>
    <n v="544"/>
    <n v="10.199999999999999"/>
    <n v="2"/>
    <n v="10.1"/>
    <n v="2"/>
    <n v="69"/>
    <x v="0"/>
    <x v="0"/>
  </r>
  <r>
    <s v="2022-12"/>
    <x v="4"/>
    <n v="2336"/>
    <x v="25"/>
    <n v="966"/>
    <n v="942"/>
    <n v="496"/>
    <n v="16.3"/>
    <n v="3.6"/>
    <n v="16.100000000000001"/>
    <n v="3.5"/>
    <n v="15.9"/>
    <x v="9"/>
    <x v="0"/>
  </r>
  <r>
    <s v="2022-12"/>
    <x v="5"/>
    <n v="109287"/>
    <x v="26"/>
    <n v="10751"/>
    <n v="7791"/>
    <n v="6529"/>
    <n v="26"/>
    <n v="8.6999999999999993"/>
    <n v="22"/>
    <n v="7.5"/>
    <n v="16.899999999999999"/>
    <x v="11"/>
    <x v="0"/>
  </r>
  <r>
    <s v="2022-11"/>
    <x v="0"/>
    <n v="17581"/>
    <x v="0"/>
    <n v="7444"/>
    <n v="7394"/>
    <n v="3250"/>
    <n v="13.2"/>
    <n v="4.2"/>
    <n v="13.2"/>
    <n v="4.2"/>
    <n v="30"/>
    <x v="0"/>
    <x v="0"/>
  </r>
  <r>
    <s v="2022-11"/>
    <x v="1"/>
    <n v="602819"/>
    <x v="0"/>
    <n v="77228"/>
    <n v="74237"/>
    <n v="51703"/>
    <n v="20.9"/>
    <n v="6.5"/>
    <n v="20.5"/>
    <n v="6.3"/>
    <n v="19"/>
    <x v="0"/>
    <x v="14"/>
  </r>
  <r>
    <s v="2022-11"/>
    <x v="2"/>
    <n v="19089"/>
    <x v="0"/>
    <n v="4506"/>
    <n v="4328"/>
    <n v="2852"/>
    <n v="19.8"/>
    <n v="5"/>
    <n v="19.399999999999999"/>
    <n v="4.9000000000000004"/>
    <n v="21"/>
    <x v="0"/>
    <x v="0"/>
  </r>
  <r>
    <s v="2022-11"/>
    <x v="3"/>
    <n v="1303"/>
    <x v="0"/>
    <n v="1648"/>
    <n v="1611"/>
    <n v="616"/>
    <n v="11.5"/>
    <n v="2.1"/>
    <n v="11.4"/>
    <n v="2.1"/>
    <n v="69"/>
    <x v="0"/>
    <x v="0"/>
  </r>
  <r>
    <s v="2022-11"/>
    <x v="4"/>
    <n v="2076"/>
    <x v="27"/>
    <n v="958"/>
    <n v="910"/>
    <n v="458"/>
    <n v="15.1"/>
    <n v="3.5"/>
    <n v="14.5"/>
    <n v="3.4"/>
    <n v="16.2"/>
    <x v="1"/>
    <x v="0"/>
  </r>
  <r>
    <s v="2022-11"/>
    <x v="5"/>
    <n v="108146"/>
    <x v="28"/>
    <n v="10804"/>
    <n v="7685"/>
    <n v="6100"/>
    <n v="23.8"/>
    <n v="9.1"/>
    <n v="19.899999999999999"/>
    <n v="7.7"/>
    <n v="16.5"/>
    <x v="8"/>
    <x v="0"/>
  </r>
  <r>
    <s v="2022-10"/>
    <x v="0"/>
    <n v="17377"/>
    <x v="0"/>
    <n v="7498"/>
    <n v="7165"/>
    <n v="3169"/>
    <n v="13.7"/>
    <n v="4.3"/>
    <n v="13.4"/>
    <n v="4.2"/>
    <n v="30"/>
    <x v="0"/>
    <x v="0"/>
  </r>
  <r>
    <s v="2022-10"/>
    <x v="1"/>
    <n v="622770"/>
    <x v="0"/>
    <n v="76651"/>
    <n v="73747"/>
    <n v="51532"/>
    <n v="21.7"/>
    <n v="6.6"/>
    <n v="21.2"/>
    <n v="6.5"/>
    <n v="20"/>
    <x v="0"/>
    <x v="15"/>
  </r>
  <r>
    <s v="2022-10"/>
    <x v="2"/>
    <n v="19930"/>
    <x v="0"/>
    <n v="4530"/>
    <n v="4328"/>
    <n v="2906"/>
    <n v="20.8"/>
    <n v="5"/>
    <n v="20.399999999999999"/>
    <n v="4.9000000000000004"/>
    <n v="20"/>
    <x v="0"/>
    <x v="0"/>
  </r>
  <r>
    <s v="2022-10"/>
    <x v="3"/>
    <n v="1428"/>
    <x v="0"/>
    <n v="1729"/>
    <n v="1650"/>
    <n v="647"/>
    <n v="12.2"/>
    <n v="2.2000000000000002"/>
    <n v="12"/>
    <n v="2.1"/>
    <n v="69"/>
    <x v="0"/>
    <x v="0"/>
  </r>
  <r>
    <s v="2022-10"/>
    <x v="4"/>
    <n v="2236"/>
    <x v="29"/>
    <n v="966"/>
    <n v="929"/>
    <n v="485"/>
    <n v="16.2"/>
    <n v="3.5"/>
    <n v="15.8"/>
    <n v="3.5"/>
    <n v="16.5"/>
    <x v="1"/>
    <x v="0"/>
  </r>
  <r>
    <s v="2022-10"/>
    <x v="5"/>
    <n v="118197"/>
    <x v="30"/>
    <n v="10737"/>
    <n v="7585"/>
    <n v="6442"/>
    <n v="26.3"/>
    <n v="9.1999999999999993"/>
    <n v="21.9"/>
    <n v="7.8"/>
    <n v="16.7"/>
    <x v="6"/>
    <x v="0"/>
  </r>
  <r>
    <s v="2022-09"/>
    <x v="0"/>
    <n v="17606"/>
    <x v="0"/>
    <n v="7330"/>
    <n v="7084"/>
    <n v="3117"/>
    <n v="13.2"/>
    <n v="4.3"/>
    <n v="13.1"/>
    <n v="4.2"/>
    <n v="29"/>
    <x v="0"/>
    <x v="0"/>
  </r>
  <r>
    <s v="2022-09"/>
    <x v="1"/>
    <n v="593114"/>
    <x v="0"/>
    <n v="75194"/>
    <n v="72616"/>
    <n v="49980"/>
    <n v="20.6"/>
    <n v="6.6"/>
    <n v="20.3"/>
    <n v="6.5"/>
    <n v="20"/>
    <x v="0"/>
    <x v="16"/>
  </r>
  <r>
    <s v="2022-09"/>
    <x v="2"/>
    <n v="21664"/>
    <x v="0"/>
    <n v="4664"/>
    <n v="4492"/>
    <n v="3020"/>
    <n v="20.2"/>
    <n v="5.0999999999999996"/>
    <n v="19.8"/>
    <n v="5"/>
    <n v="21"/>
    <x v="0"/>
    <x v="0"/>
  </r>
  <r>
    <s v="2022-09"/>
    <x v="3"/>
    <n v="1384"/>
    <x v="0"/>
    <n v="1749"/>
    <n v="1664"/>
    <n v="630"/>
    <n v="11.4"/>
    <n v="2.2000000000000002"/>
    <n v="11.1"/>
    <n v="2.1"/>
    <n v="72"/>
    <x v="0"/>
    <x v="0"/>
  </r>
  <r>
    <s v="2022-09"/>
    <x v="4"/>
    <n v="2300"/>
    <x v="31"/>
    <n v="964"/>
    <n v="928"/>
    <n v="491"/>
    <n v="15.9"/>
    <n v="3.6"/>
    <n v="15.4"/>
    <n v="3.5"/>
    <n v="17.2"/>
    <x v="1"/>
    <x v="0"/>
  </r>
  <r>
    <s v="2022-09"/>
    <x v="5"/>
    <n v="105917"/>
    <x v="32"/>
    <n v="10249"/>
    <n v="7380"/>
    <n v="6005"/>
    <n v="24.4"/>
    <n v="8.9"/>
    <n v="20.399999999999999"/>
    <n v="7.6"/>
    <n v="17.2"/>
    <x v="6"/>
    <x v="0"/>
  </r>
  <r>
    <s v="2022-08"/>
    <x v="0"/>
    <n v="15140"/>
    <x v="0"/>
    <n v="6892"/>
    <n v="6610"/>
    <n v="2838"/>
    <n v="13.3"/>
    <n v="4.0999999999999996"/>
    <n v="13.2"/>
    <n v="4"/>
    <n v="26"/>
    <x v="0"/>
    <x v="0"/>
  </r>
  <r>
    <s v="2022-08"/>
    <x v="1"/>
    <n v="554361"/>
    <x v="0"/>
    <n v="72640"/>
    <n v="70497"/>
    <n v="46996"/>
    <n v="20.7"/>
    <n v="6.5"/>
    <n v="20.399999999999999"/>
    <n v="6.4"/>
    <n v="19"/>
    <x v="0"/>
    <x v="17"/>
  </r>
  <r>
    <s v="2022-08"/>
    <x v="2"/>
    <n v="21030"/>
    <x v="0"/>
    <n v="4674"/>
    <n v="4524"/>
    <n v="2958"/>
    <n v="20.3"/>
    <n v="5.0999999999999996"/>
    <n v="20"/>
    <n v="5"/>
    <n v="19"/>
    <x v="0"/>
    <x v="0"/>
  </r>
  <r>
    <s v="2022-08"/>
    <x v="3"/>
    <n v="986"/>
    <x v="0"/>
    <n v="1367"/>
    <n v="1305"/>
    <n v="493"/>
    <n v="11.7"/>
    <n v="2"/>
    <n v="11.5"/>
    <n v="1.9"/>
    <n v="69"/>
    <x v="0"/>
    <x v="0"/>
  </r>
  <r>
    <s v="2022-08"/>
    <x v="4"/>
    <n v="2126"/>
    <x v="33"/>
    <n v="961"/>
    <n v="924"/>
    <n v="475"/>
    <n v="16"/>
    <n v="3.5"/>
    <n v="15.5"/>
    <n v="3.4"/>
    <n v="15.8"/>
    <x v="7"/>
    <x v="0"/>
  </r>
  <r>
    <s v="2022-08"/>
    <x v="5"/>
    <n v="101327"/>
    <x v="34"/>
    <n v="9678"/>
    <n v="7169"/>
    <n v="5823"/>
    <n v="25.2"/>
    <n v="8.8000000000000007"/>
    <n v="21.6"/>
    <n v="7.6"/>
    <n v="15.4"/>
    <x v="12"/>
    <x v="0"/>
  </r>
  <r>
    <s v="2022-07"/>
    <x v="0"/>
    <n v="15715"/>
    <x v="0"/>
    <n v="7522"/>
    <n v="7248"/>
    <n v="2954"/>
    <n v="12.6"/>
    <n v="4.0999999999999996"/>
    <n v="12.5"/>
    <n v="4"/>
    <n v="25"/>
    <x v="0"/>
    <x v="0"/>
  </r>
  <r>
    <s v="2022-07"/>
    <x v="1"/>
    <n v="563353"/>
    <x v="0"/>
    <n v="73321"/>
    <n v="71043"/>
    <n v="46799"/>
    <n v="20.399999999999999"/>
    <n v="6.5"/>
    <n v="20.100000000000001"/>
    <n v="6.4"/>
    <n v="19"/>
    <x v="0"/>
    <x v="18"/>
  </r>
  <r>
    <s v="2022-07"/>
    <x v="2"/>
    <n v="20553"/>
    <x v="0"/>
    <n v="4718"/>
    <n v="4562"/>
    <n v="2890"/>
    <n v="19.600000000000001"/>
    <n v="5.0999999999999996"/>
    <n v="19.399999999999999"/>
    <n v="5"/>
    <n v="19"/>
    <x v="0"/>
    <x v="0"/>
  </r>
  <r>
    <s v="2022-07"/>
    <x v="3"/>
    <n v="1041"/>
    <x v="0"/>
    <n v="1562"/>
    <n v="1513"/>
    <n v="526"/>
    <n v="10.8"/>
    <n v="2"/>
    <n v="10.5"/>
    <n v="1.9"/>
    <n v="69"/>
    <x v="0"/>
    <x v="0"/>
  </r>
  <r>
    <s v="2022-07"/>
    <x v="4"/>
    <n v="2070"/>
    <x v="35"/>
    <n v="977"/>
    <n v="940"/>
    <n v="467"/>
    <n v="15.4"/>
    <n v="3.4"/>
    <n v="15"/>
    <n v="3.4"/>
    <n v="15.7"/>
    <x v="7"/>
    <x v="0"/>
  </r>
  <r>
    <s v="2022-07"/>
    <x v="5"/>
    <n v="102052"/>
    <x v="36"/>
    <n v="9843"/>
    <n v="7156"/>
    <n v="5702"/>
    <n v="24.7"/>
    <n v="8.9"/>
    <n v="20.8"/>
    <n v="7.7"/>
    <n v="15.1"/>
    <x v="12"/>
    <x v="0"/>
  </r>
  <r>
    <s v="2022-06"/>
    <x v="0"/>
    <n v="17040"/>
    <x v="0"/>
    <n v="7242"/>
    <n v="7031"/>
    <n v="3150"/>
    <n v="13.4"/>
    <n v="4.0999999999999996"/>
    <n v="13.3"/>
    <n v="4"/>
    <n v="28"/>
    <x v="0"/>
    <x v="0"/>
  </r>
  <r>
    <s v="2022-06"/>
    <x v="1"/>
    <n v="592656"/>
    <x v="0"/>
    <n v="74020"/>
    <n v="71552"/>
    <n v="49341"/>
    <n v="20.7"/>
    <n v="6.6"/>
    <n v="20.3"/>
    <n v="6.5"/>
    <n v="20"/>
    <x v="0"/>
    <x v="19"/>
  </r>
  <r>
    <s v="2022-06"/>
    <x v="2"/>
    <n v="21855"/>
    <x v="0"/>
    <n v="4646"/>
    <n v="4505"/>
    <n v="3037"/>
    <n v="20.2"/>
    <n v="5.2"/>
    <n v="20"/>
    <n v="5.0999999999999996"/>
    <n v="20"/>
    <x v="0"/>
    <x v="0"/>
  </r>
  <r>
    <s v="2022-06"/>
    <x v="3"/>
    <n v="1253"/>
    <x v="0"/>
    <n v="1639"/>
    <n v="1551"/>
    <n v="597"/>
    <n v="11.5"/>
    <n v="2.1"/>
    <n v="11.3"/>
    <n v="2"/>
    <n v="72"/>
    <x v="0"/>
    <x v="0"/>
  </r>
  <r>
    <s v="2022-06"/>
    <x v="4"/>
    <n v="2456"/>
    <x v="37"/>
    <n v="1040"/>
    <n v="1004"/>
    <n v="527"/>
    <n v="15.7"/>
    <n v="3.6"/>
    <n v="15.3"/>
    <n v="3.6"/>
    <n v="16.8"/>
    <x v="5"/>
    <x v="0"/>
  </r>
  <r>
    <s v="2022-06"/>
    <x v="5"/>
    <n v="118213"/>
    <x v="38"/>
    <n v="10101"/>
    <n v="7246"/>
    <n v="6136"/>
    <n v="25.4"/>
    <n v="9.4"/>
    <n v="21.5"/>
    <n v="8"/>
    <n v="16.3"/>
    <x v="6"/>
    <x v="0"/>
  </r>
  <r>
    <s v="2022-05"/>
    <x v="0"/>
    <n v="16527"/>
    <x v="0"/>
    <n v="7361"/>
    <n v="7202"/>
    <n v="3029"/>
    <n v="13"/>
    <n v="4.0999999999999996"/>
    <n v="13"/>
    <n v="4.0999999999999996"/>
    <n v="28"/>
    <x v="0"/>
    <x v="0"/>
  </r>
  <r>
    <s v="2022-05"/>
    <x v="1"/>
    <n v="585714"/>
    <x v="0"/>
    <n v="73287"/>
    <n v="71059"/>
    <n v="47877"/>
    <n v="20.9"/>
    <n v="6.6"/>
    <n v="20.6"/>
    <n v="6.5"/>
    <n v="20"/>
    <x v="0"/>
    <x v="0"/>
  </r>
  <r>
    <s v="2022-05"/>
    <x v="2"/>
    <n v="22631"/>
    <x v="0"/>
    <n v="4807"/>
    <n v="4627"/>
    <n v="3098"/>
    <n v="20.8"/>
    <n v="5.0999999999999996"/>
    <n v="20.399999999999999"/>
    <n v="5"/>
    <n v="20"/>
    <x v="0"/>
    <x v="0"/>
  </r>
  <r>
    <s v="2022-05"/>
    <x v="3"/>
    <n v="1265"/>
    <x v="0"/>
    <n v="1571"/>
    <n v="1526"/>
    <n v="577"/>
    <n v="11.7"/>
    <n v="2.2000000000000002"/>
    <n v="11.7"/>
    <n v="2.1"/>
    <n v="69"/>
    <x v="0"/>
    <x v="0"/>
  </r>
  <r>
    <s v="2022-05"/>
    <x v="4"/>
    <n v="2482"/>
    <x v="39"/>
    <n v="1065"/>
    <n v="1027"/>
    <n v="531"/>
    <n v="16.100000000000001"/>
    <n v="3.6"/>
    <n v="15.6"/>
    <n v="3.5"/>
    <n v="16.7"/>
    <x v="5"/>
    <x v="0"/>
  </r>
  <r>
    <s v="2022-05"/>
    <x v="5"/>
    <n v="115896"/>
    <x v="40"/>
    <n v="9977"/>
    <n v="7150"/>
    <n v="5961"/>
    <n v="25.8"/>
    <n v="9.3000000000000007"/>
    <n v="21.6"/>
    <n v="8"/>
    <n v="16.399999999999999"/>
    <x v="6"/>
    <x v="0"/>
  </r>
  <r>
    <s v="2022-04"/>
    <x v="0"/>
    <n v="18597"/>
    <x v="0"/>
    <n v="7941"/>
    <n v="7319"/>
    <n v="3322"/>
    <n v="13.6"/>
    <n v="4.2"/>
    <n v="13.2"/>
    <n v="4"/>
    <n v="27"/>
    <x v="0"/>
    <x v="0"/>
  </r>
  <r>
    <s v="2022-04"/>
    <x v="1"/>
    <n v="591746"/>
    <x v="0"/>
    <n v="72244"/>
    <n v="70281"/>
    <n v="48410"/>
    <n v="20.7"/>
    <n v="6.5"/>
    <n v="20.399999999999999"/>
    <n v="6.4"/>
    <n v="19"/>
    <x v="0"/>
    <x v="0"/>
  </r>
  <r>
    <s v="2022-04"/>
    <x v="2"/>
    <n v="24329"/>
    <x v="0"/>
    <n v="5056"/>
    <n v="4877"/>
    <n v="3299"/>
    <n v="20.3"/>
    <n v="5.2"/>
    <n v="20"/>
    <n v="5.0999999999999996"/>
    <n v="19"/>
    <x v="0"/>
    <x v="0"/>
  </r>
  <r>
    <s v="2022-04"/>
    <x v="3"/>
    <n v="1451"/>
    <x v="0"/>
    <n v="1610"/>
    <n v="1552"/>
    <n v="638"/>
    <n v="12.3"/>
    <n v="2.2999999999999998"/>
    <n v="12.2"/>
    <n v="2.2000000000000002"/>
    <n v="67"/>
    <x v="0"/>
    <x v="0"/>
  </r>
  <r>
    <s v="2022-04"/>
    <x v="4"/>
    <n v="2537"/>
    <x v="41"/>
    <n v="1057"/>
    <n v="1027"/>
    <n v="546"/>
    <n v="16"/>
    <n v="3.5"/>
    <n v="15.7"/>
    <n v="3.5"/>
    <n v="15.9"/>
    <x v="7"/>
    <x v="0"/>
  </r>
  <r>
    <s v="2022-04"/>
    <x v="5"/>
    <n v="119627"/>
    <x v="42"/>
    <n v="9560"/>
    <n v="7053"/>
    <n v="5975"/>
    <n v="25.4"/>
    <n v="9.4"/>
    <n v="21.9"/>
    <n v="8"/>
    <n v="15.4"/>
    <x v="6"/>
    <x v="0"/>
  </r>
  <r>
    <s v="2022-03"/>
    <x v="0"/>
    <n v="17453"/>
    <x v="0"/>
    <n v="7008"/>
    <n v="6909"/>
    <n v="3191"/>
    <n v="14.3"/>
    <n v="4.0999999999999996"/>
    <n v="14.3"/>
    <n v="4.0999999999999996"/>
    <n v="27"/>
    <x v="0"/>
    <x v="0"/>
  </r>
  <r>
    <s v="2022-03"/>
    <x v="1"/>
    <n v="595270"/>
    <x v="0"/>
    <n v="71667"/>
    <n v="69702"/>
    <n v="48364"/>
    <n v="21.5"/>
    <n v="6.7"/>
    <n v="21.2"/>
    <n v="6.6"/>
    <n v="18"/>
    <x v="0"/>
    <x v="0"/>
  </r>
  <r>
    <s v="2022-03"/>
    <x v="2"/>
    <n v="26269"/>
    <x v="0"/>
    <n v="5355"/>
    <n v="5186"/>
    <n v="3495"/>
    <n v="20.9"/>
    <n v="5.3"/>
    <n v="20.7"/>
    <n v="5.2"/>
    <n v="18"/>
    <x v="0"/>
    <x v="0"/>
  </r>
  <r>
    <s v="2022-03"/>
    <x v="3"/>
    <n v="1405"/>
    <x v="0"/>
    <n v="1501"/>
    <n v="1445"/>
    <n v="627"/>
    <n v="13.5"/>
    <n v="2.2000000000000002"/>
    <n v="13.4"/>
    <n v="2.2000000000000002"/>
    <n v="65"/>
    <x v="0"/>
    <x v="0"/>
  </r>
  <r>
    <s v="2022-03"/>
    <x v="4"/>
    <n v="2532"/>
    <x v="43"/>
    <n v="1133"/>
    <n v="1104"/>
    <n v="553"/>
    <n v="15.5"/>
    <n v="3.5"/>
    <n v="15.4"/>
    <n v="3.4"/>
    <n v="15.4"/>
    <x v="9"/>
    <x v="0"/>
  </r>
  <r>
    <s v="2022-03"/>
    <x v="5"/>
    <n v="116628"/>
    <x v="44"/>
    <n v="9535"/>
    <n v="6984"/>
    <n v="5907"/>
    <n v="26.2"/>
    <n v="9.4"/>
    <n v="22.3"/>
    <n v="8.1"/>
    <n v="14.8"/>
    <x v="6"/>
    <x v="0"/>
  </r>
  <r>
    <s v="2022-02"/>
    <x v="0"/>
    <n v="17521"/>
    <x v="0"/>
    <n v="7336"/>
    <n v="7265"/>
    <n v="3208"/>
    <n v="12.4"/>
    <n v="4.0999999999999996"/>
    <n v="12.4"/>
    <n v="4.0999999999999996"/>
    <n v="26"/>
    <x v="0"/>
    <x v="0"/>
  </r>
  <r>
    <s v="2022-02"/>
    <x v="1"/>
    <n v="572114"/>
    <x v="0"/>
    <n v="68998"/>
    <n v="67536"/>
    <n v="46279"/>
    <n v="19.2"/>
    <n v="6.6"/>
    <n v="19"/>
    <n v="6.5"/>
    <n v="18"/>
    <x v="0"/>
    <x v="0"/>
  </r>
  <r>
    <s v="2022-02"/>
    <x v="2"/>
    <n v="26237"/>
    <x v="0"/>
    <n v="5453"/>
    <n v="5299"/>
    <n v="3548"/>
    <n v="18.8"/>
    <n v="5.2"/>
    <n v="18.600000000000001"/>
    <n v="5.0999999999999996"/>
    <n v="18"/>
    <x v="0"/>
    <x v="0"/>
  </r>
  <r>
    <s v="2022-02"/>
    <x v="3"/>
    <n v="1267"/>
    <x v="0"/>
    <n v="1473"/>
    <n v="1416"/>
    <n v="597"/>
    <n v="11.8"/>
    <n v="2.1"/>
    <n v="11.6"/>
    <n v="2.1"/>
    <n v="64"/>
    <x v="0"/>
    <x v="0"/>
  </r>
  <r>
    <s v="2022-02"/>
    <x v="4"/>
    <n v="2478"/>
    <x v="45"/>
    <n v="1121"/>
    <n v="1085"/>
    <n v="565"/>
    <n v="14.6"/>
    <n v="3.4"/>
    <n v="14.3"/>
    <n v="3.3"/>
    <n v="15.1"/>
    <x v="10"/>
    <x v="0"/>
  </r>
  <r>
    <s v="2022-02"/>
    <x v="5"/>
    <n v="106036"/>
    <x v="46"/>
    <n v="8989"/>
    <n v="6734"/>
    <n v="5591"/>
    <n v="23.2"/>
    <n v="9.1"/>
    <n v="20.100000000000001"/>
    <n v="7.9"/>
    <n v="14"/>
    <x v="8"/>
    <x v="0"/>
  </r>
  <r>
    <s v="2022-01"/>
    <x v="0"/>
    <n v="13440"/>
    <x v="0"/>
    <n v="7171"/>
    <n v="7136"/>
    <n v="2625"/>
    <n v="11.4"/>
    <n v="3.9"/>
    <n v="11.5"/>
    <n v="3.9"/>
    <n v="24"/>
    <x v="0"/>
    <x v="0"/>
  </r>
  <r>
    <s v="2022-01"/>
    <x v="1"/>
    <n v="475854"/>
    <x v="0"/>
    <n v="68531"/>
    <n v="66855"/>
    <n v="41326"/>
    <n v="19.2"/>
    <n v="6.3"/>
    <n v="18.899999999999999"/>
    <n v="6.2"/>
    <n v="17"/>
    <x v="0"/>
    <x v="0"/>
  </r>
  <r>
    <s v="2022-01"/>
    <x v="2"/>
    <n v="22633"/>
    <x v="0"/>
    <n v="5581"/>
    <n v="5470"/>
    <n v="3192"/>
    <n v="18.100000000000001"/>
    <n v="5"/>
    <n v="18"/>
    <n v="4.9000000000000004"/>
    <n v="16"/>
    <x v="0"/>
    <x v="0"/>
  </r>
  <r>
    <s v="2022-01"/>
    <x v="3"/>
    <n v="763"/>
    <x v="0"/>
    <n v="1243"/>
    <n v="1206"/>
    <n v="407"/>
    <n v="10.5"/>
    <n v="1.9"/>
    <n v="10.5"/>
    <n v="1.8"/>
    <n v="61"/>
    <x v="0"/>
    <x v="0"/>
  </r>
  <r>
    <s v="2022-01"/>
    <x v="4"/>
    <n v="2016"/>
    <x v="47"/>
    <n v="1162"/>
    <n v="1136"/>
    <n v="523"/>
    <n v="14.3"/>
    <n v="3.1"/>
    <n v="14.2"/>
    <n v="3"/>
    <n v="14.3"/>
    <x v="13"/>
    <x v="0"/>
  </r>
  <r>
    <s v="2022-01"/>
    <x v="5"/>
    <n v="79212"/>
    <x v="48"/>
    <n v="8803"/>
    <n v="6653"/>
    <n v="4989"/>
    <n v="23.3"/>
    <n v="8.1999999999999993"/>
    <n v="20"/>
    <n v="7.2"/>
    <n v="12.7"/>
    <x v="11"/>
    <x v="0"/>
  </r>
  <r>
    <s v="2021-12"/>
    <x v="0"/>
    <n v="15731"/>
    <x v="0"/>
    <n v="7658"/>
    <n v="7579"/>
    <n v="2990"/>
    <n v="12.2"/>
    <n v="4"/>
    <n v="12.2"/>
    <n v="4"/>
    <n v="27"/>
    <x v="0"/>
    <x v="0"/>
  </r>
  <r>
    <s v="2021-12"/>
    <x v="1"/>
    <n v="517884"/>
    <x v="0"/>
    <n v="70302"/>
    <n v="68257"/>
    <n v="44289"/>
    <n v="20.100000000000001"/>
    <n v="6.4"/>
    <n v="19.8"/>
    <n v="6.3"/>
    <n v="18"/>
    <x v="0"/>
    <x v="0"/>
  </r>
  <r>
    <s v="2021-12"/>
    <x v="2"/>
    <n v="26315"/>
    <x v="0"/>
    <n v="5556"/>
    <n v="5382"/>
    <n v="3566"/>
    <n v="20.5"/>
    <n v="5.0999999999999996"/>
    <n v="20.2"/>
    <n v="5.0999999999999996"/>
    <n v="18"/>
    <x v="0"/>
    <x v="0"/>
  </r>
  <r>
    <s v="2021-12"/>
    <x v="3"/>
    <n v="1099"/>
    <x v="0"/>
    <n v="1516"/>
    <n v="1447"/>
    <n v="510"/>
    <n v="10.9"/>
    <n v="2.1"/>
    <n v="10.7"/>
    <n v="2.1"/>
    <n v="67"/>
    <x v="0"/>
    <x v="0"/>
  </r>
  <r>
    <s v="2021-12"/>
    <x v="4"/>
    <n v="3223"/>
    <x v="49"/>
    <n v="1299"/>
    <n v="1232"/>
    <n v="705"/>
    <n v="17.8"/>
    <n v="3.6"/>
    <n v="17.100000000000001"/>
    <n v="3.6"/>
    <n v="19.5"/>
    <x v="1"/>
    <x v="0"/>
  </r>
  <r>
    <s v="2021-12"/>
    <x v="5"/>
    <n v="103586"/>
    <x v="50"/>
    <n v="9552"/>
    <n v="6908"/>
    <n v="5657"/>
    <n v="25.4"/>
    <n v="9"/>
    <n v="21.5"/>
    <n v="7.7"/>
    <n v="15.2"/>
    <x v="14"/>
    <x v="0"/>
  </r>
  <r>
    <s v="2021-11"/>
    <x v="0"/>
    <n v="12168"/>
    <x v="0"/>
    <n v="5115"/>
    <n v="4985"/>
    <n v="2294"/>
    <n v="13.8"/>
    <n v="4"/>
    <n v="13.7"/>
    <n v="4"/>
    <n v="27"/>
    <x v="0"/>
    <x v="0"/>
  </r>
  <r>
    <s v="2021-11"/>
    <x v="1"/>
    <n v="534718"/>
    <x v="0"/>
    <n v="69410"/>
    <n v="67433"/>
    <n v="44979"/>
    <n v="20"/>
    <n v="6.5"/>
    <n v="19.7"/>
    <n v="6.4"/>
    <n v="19"/>
    <x v="0"/>
    <x v="0"/>
  </r>
  <r>
    <s v="2021-11"/>
    <x v="2"/>
    <n v="26927"/>
    <x v="0"/>
    <n v="5595"/>
    <n v="5431"/>
    <n v="3534"/>
    <n v="19.5"/>
    <n v="5"/>
    <n v="19.3"/>
    <n v="4.9000000000000004"/>
    <n v="20"/>
    <x v="0"/>
    <x v="0"/>
  </r>
  <r>
    <s v="2021-11"/>
    <x v="3"/>
    <n v="1376"/>
    <x v="0"/>
    <n v="1537"/>
    <n v="1455"/>
    <n v="603"/>
    <n v="12.4"/>
    <n v="2.2999999999999998"/>
    <n v="12.2"/>
    <n v="2.2000000000000002"/>
    <n v="68"/>
    <x v="0"/>
    <x v="0"/>
  </r>
  <r>
    <s v="2021-11"/>
    <x v="4"/>
    <n v="3607"/>
    <x v="51"/>
    <n v="1311"/>
    <n v="1269"/>
    <n v="741"/>
    <n v="17.5"/>
    <n v="3.9"/>
    <n v="17.2"/>
    <n v="3.8"/>
    <n v="20.6"/>
    <x v="15"/>
    <x v="0"/>
  </r>
  <r>
    <s v="2021-11"/>
    <x v="5"/>
    <n v="115660"/>
    <x v="52"/>
    <n v="9516"/>
    <n v="6810"/>
    <n v="5763"/>
    <n v="25.4"/>
    <n v="9.5"/>
    <n v="21.3"/>
    <n v="8.1999999999999993"/>
    <n v="15.3"/>
    <x v="11"/>
    <x v="0"/>
  </r>
  <r>
    <s v="2021-10"/>
    <x v="0"/>
    <n v="12216"/>
    <x v="0"/>
    <n v="5340"/>
    <n v="5210"/>
    <n v="2297"/>
    <n v="13.7"/>
    <n v="4"/>
    <n v="13.6"/>
    <n v="4"/>
    <n v="28"/>
    <x v="0"/>
    <x v="0"/>
  </r>
  <r>
    <s v="2021-10"/>
    <x v="1"/>
    <n v="533649"/>
    <x v="0"/>
    <n v="68927"/>
    <n v="66935"/>
    <n v="44408"/>
    <n v="20.6"/>
    <n v="6.6"/>
    <n v="20.3"/>
    <n v="6.5"/>
    <n v="19"/>
    <x v="0"/>
    <x v="20"/>
  </r>
  <r>
    <s v="2021-10"/>
    <x v="2"/>
    <n v="26619"/>
    <x v="0"/>
    <n v="5664"/>
    <n v="5465"/>
    <n v="3482"/>
    <n v="19.8"/>
    <n v="5"/>
    <n v="19.5"/>
    <n v="5"/>
    <n v="20"/>
    <x v="0"/>
    <x v="0"/>
  </r>
  <r>
    <s v="2021-10"/>
    <x v="3"/>
    <n v="1203"/>
    <x v="0"/>
    <n v="1452"/>
    <n v="1395"/>
    <n v="554"/>
    <n v="12.3"/>
    <n v="2.1"/>
    <n v="11.9"/>
    <n v="2.1"/>
    <n v="69"/>
    <x v="0"/>
    <x v="0"/>
  </r>
  <r>
    <s v="2021-10"/>
    <x v="4"/>
    <n v="3574"/>
    <x v="53"/>
    <n v="1311"/>
    <n v="1251"/>
    <n v="736"/>
    <n v="18.3"/>
    <n v="3.9"/>
    <n v="17.600000000000001"/>
    <n v="3.8"/>
    <n v="21"/>
    <x v="16"/>
    <x v="0"/>
  </r>
  <r>
    <s v="2021-10"/>
    <x v="5"/>
    <n v="111643"/>
    <x v="54"/>
    <n v="9154"/>
    <n v="6600"/>
    <n v="5555"/>
    <n v="26.1"/>
    <n v="9.5"/>
    <n v="21.7"/>
    <n v="8.1999999999999993"/>
    <n v="15.1"/>
    <x v="6"/>
    <x v="0"/>
  </r>
  <r>
    <s v="2021-09"/>
    <x v="0"/>
    <n v="11874"/>
    <x v="0"/>
    <n v="5009"/>
    <n v="4899"/>
    <n v="2129"/>
    <n v="13"/>
    <n v="4.0999999999999996"/>
    <n v="12.9"/>
    <n v="4.0999999999999996"/>
    <n v="28"/>
    <x v="0"/>
    <x v="0"/>
  </r>
  <r>
    <s v="2021-09"/>
    <x v="1"/>
    <n v="496112"/>
    <x v="0"/>
    <n v="65996"/>
    <n v="64572"/>
    <n v="40404"/>
    <n v="18.8"/>
    <n v="6.6"/>
    <n v="18.600000000000001"/>
    <n v="6.5"/>
    <n v="19"/>
    <x v="0"/>
    <x v="21"/>
  </r>
  <r>
    <s v="2021-09"/>
    <x v="2"/>
    <n v="25476"/>
    <x v="0"/>
    <n v="5584"/>
    <n v="5441"/>
    <n v="3374"/>
    <n v="18.600000000000001"/>
    <n v="5"/>
    <n v="18.399999999999999"/>
    <n v="4.9000000000000004"/>
    <n v="20"/>
    <x v="0"/>
    <x v="0"/>
  </r>
  <r>
    <s v="2021-09"/>
    <x v="3"/>
    <n v="1052"/>
    <x v="0"/>
    <n v="1396"/>
    <n v="1321"/>
    <n v="496"/>
    <n v="11.3"/>
    <n v="2.1"/>
    <n v="10.9"/>
    <n v="2"/>
    <n v="73"/>
    <x v="0"/>
    <x v="0"/>
  </r>
  <r>
    <s v="2021-09"/>
    <x v="4"/>
    <n v="3190"/>
    <x v="55"/>
    <n v="1216"/>
    <n v="1173"/>
    <n v="640"/>
    <n v="16.399999999999999"/>
    <n v="4"/>
    <n v="15.9"/>
    <n v="3.9"/>
    <n v="21.5"/>
    <x v="16"/>
    <x v="0"/>
  </r>
  <r>
    <s v="2021-09"/>
    <x v="5"/>
    <n v="98723"/>
    <x v="56"/>
    <n v="8502"/>
    <n v="6218"/>
    <n v="5069"/>
    <n v="24.5"/>
    <n v="9"/>
    <n v="19.899999999999999"/>
    <n v="8.1"/>
    <n v="15.2"/>
    <x v="11"/>
    <x v="0"/>
  </r>
  <r>
    <s v="2021-08"/>
    <x v="0"/>
    <n v="11562"/>
    <x v="0"/>
    <n v="4529"/>
    <n v="4463"/>
    <n v="1956"/>
    <n v="13.6"/>
    <n v="4.3"/>
    <n v="13.5"/>
    <n v="4.3"/>
    <n v="26"/>
    <x v="0"/>
    <x v="0"/>
  </r>
  <r>
    <s v="2021-08"/>
    <x v="1"/>
    <n v="467654"/>
    <x v="0"/>
    <n v="59816"/>
    <n v="58754"/>
    <n v="35257"/>
    <n v="18.600000000000001"/>
    <n v="6.7"/>
    <n v="18.5"/>
    <n v="6.7"/>
    <n v="18"/>
    <x v="0"/>
    <x v="22"/>
  </r>
  <r>
    <s v="2021-08"/>
    <x v="2"/>
    <n v="28195"/>
    <x v="0"/>
    <n v="5457"/>
    <n v="5349"/>
    <n v="3376"/>
    <n v="19.600000000000001"/>
    <n v="5.2"/>
    <n v="19.5"/>
    <n v="5.2"/>
    <n v="19"/>
    <x v="0"/>
    <x v="0"/>
  </r>
  <r>
    <s v="2021-08"/>
    <x v="3"/>
    <n v="740"/>
    <x v="0"/>
    <n v="1157"/>
    <n v="1115"/>
    <n v="381"/>
    <n v="10.6"/>
    <n v="1.9"/>
    <n v="10.4"/>
    <n v="1.9"/>
    <n v="72"/>
    <x v="0"/>
    <x v="0"/>
  </r>
  <r>
    <s v="2021-08"/>
    <x v="4"/>
    <n v="2693"/>
    <x v="57"/>
    <n v="944"/>
    <n v="926"/>
    <n v="509"/>
    <n v="17.100000000000001"/>
    <n v="4.0999999999999996"/>
    <n v="16.899999999999999"/>
    <n v="4.0999999999999996"/>
    <n v="20"/>
    <x v="17"/>
    <x v="0"/>
  </r>
  <r>
    <s v="2021-08"/>
    <x v="5"/>
    <n v="89924"/>
    <x v="58"/>
    <n v="7471"/>
    <n v="5888"/>
    <n v="4700"/>
    <n v="24.7"/>
    <n v="8.8000000000000007"/>
    <n v="21.1"/>
    <n v="8.1999999999999993"/>
    <n v="13.9"/>
    <x v="14"/>
    <x v="0"/>
  </r>
  <r>
    <s v="2021-07"/>
    <x v="0"/>
    <n v="12142"/>
    <x v="0"/>
    <n v="4601"/>
    <n v="4585"/>
    <n v="2023"/>
    <n v="13.7"/>
    <n v="4.4000000000000004"/>
    <n v="13.7"/>
    <n v="4.4000000000000004"/>
    <n v="25"/>
    <x v="0"/>
    <x v="0"/>
  </r>
  <r>
    <s v="2021-07"/>
    <x v="1"/>
    <n v="484745"/>
    <x v="0"/>
    <n v="59733"/>
    <n v="58607"/>
    <n v="36036"/>
    <n v="19.100000000000001"/>
    <n v="6.8"/>
    <n v="18.899999999999999"/>
    <n v="6.7"/>
    <n v="18"/>
    <x v="0"/>
    <x v="23"/>
  </r>
  <r>
    <s v="2021-07"/>
    <x v="2"/>
    <n v="29022"/>
    <x v="0"/>
    <n v="5599"/>
    <n v="5491"/>
    <n v="3491"/>
    <n v="19.7"/>
    <n v="5.2"/>
    <n v="19.600000000000001"/>
    <n v="5.0999999999999996"/>
    <n v="18"/>
    <x v="0"/>
    <x v="0"/>
  </r>
  <r>
    <s v="2021-07"/>
    <x v="3"/>
    <n v="734"/>
    <x v="0"/>
    <n v="1213"/>
    <n v="1195"/>
    <n v="380"/>
    <n v="9.9"/>
    <n v="1.9"/>
    <n v="9.8000000000000007"/>
    <n v="1.9"/>
    <n v="71"/>
    <x v="0"/>
    <x v="0"/>
  </r>
  <r>
    <s v="2021-07"/>
    <x v="4"/>
    <n v="2698"/>
    <x v="59"/>
    <n v="983"/>
    <n v="950"/>
    <n v="508"/>
    <n v="16.600000000000001"/>
    <n v="4.0999999999999996"/>
    <n v="16.2"/>
    <n v="4.0999999999999996"/>
    <n v="20.100000000000001"/>
    <x v="18"/>
    <x v="0"/>
  </r>
  <r>
    <s v="2021-07"/>
    <x v="5"/>
    <n v="91012"/>
    <x v="60"/>
    <n v="7350"/>
    <n v="5782"/>
    <n v="4631"/>
    <n v="24.8"/>
    <n v="8.9"/>
    <n v="21.1"/>
    <n v="8.3000000000000007"/>
    <n v="13.9"/>
    <x v="14"/>
    <x v="0"/>
  </r>
  <r>
    <s v="2021-06"/>
    <x v="0"/>
    <n v="14228"/>
    <x v="0"/>
    <n v="4697"/>
    <n v="4685"/>
    <n v="2294"/>
    <n v="14.7"/>
    <n v="4.5"/>
    <n v="14.7"/>
    <n v="4.5"/>
    <n v="25"/>
    <x v="0"/>
    <x v="0"/>
  </r>
  <r>
    <s v="2021-06"/>
    <x v="1"/>
    <n v="498685"/>
    <x v="0"/>
    <n v="58802"/>
    <n v="57863"/>
    <n v="36925"/>
    <n v="19.100000000000001"/>
    <n v="6.9"/>
    <n v="19"/>
    <n v="6.9"/>
    <n v="19"/>
    <x v="0"/>
    <x v="24"/>
  </r>
  <r>
    <s v="2021-06"/>
    <x v="2"/>
    <n v="29578"/>
    <x v="0"/>
    <n v="6037"/>
    <n v="5921"/>
    <n v="3741"/>
    <n v="19"/>
    <n v="5"/>
    <n v="18.8"/>
    <n v="5"/>
    <n v="19"/>
    <x v="0"/>
    <x v="0"/>
  </r>
  <r>
    <s v="2021-06"/>
    <x v="3"/>
    <n v="932"/>
    <x v="0"/>
    <n v="1190"/>
    <n v="1161"/>
    <n v="440"/>
    <n v="11.4"/>
    <n v="2.1"/>
    <n v="11.3"/>
    <n v="2.1"/>
    <n v="71"/>
    <x v="0"/>
    <x v="0"/>
  </r>
  <r>
    <s v="2021-06"/>
    <x v="4"/>
    <n v="2891"/>
    <x v="61"/>
    <n v="1001"/>
    <n v="975"/>
    <n v="531"/>
    <n v="16.3"/>
    <n v="4.2"/>
    <n v="16.100000000000001"/>
    <n v="4.2"/>
    <n v="20.5"/>
    <x v="18"/>
    <x v="0"/>
  </r>
  <r>
    <s v="2021-06"/>
    <x v="5"/>
    <n v="94462"/>
    <x v="62"/>
    <n v="7089"/>
    <n v="5646"/>
    <n v="4577"/>
    <n v="24.3"/>
    <n v="9.1"/>
    <n v="20.9"/>
    <n v="8.5"/>
    <n v="14.1"/>
    <x v="12"/>
    <x v="0"/>
  </r>
  <r>
    <s v="2021-05"/>
    <x v="0"/>
    <n v="13244"/>
    <x v="0"/>
    <n v="4389"/>
    <n v="4372"/>
    <n v="2106"/>
    <n v="14.9"/>
    <n v="4.5999999999999996"/>
    <n v="15"/>
    <n v="4.5999999999999996"/>
    <n v="24"/>
    <x v="0"/>
    <x v="0"/>
  </r>
  <r>
    <s v="2021-05"/>
    <x v="1"/>
    <n v="474809"/>
    <x v="0"/>
    <n v="56874"/>
    <n v="56112"/>
    <n v="34404"/>
    <n v="19"/>
    <n v="6.9"/>
    <n v="18.899999999999999"/>
    <n v="6.9"/>
    <n v="18"/>
    <x v="0"/>
    <x v="25"/>
  </r>
  <r>
    <s v="2021-05"/>
    <x v="2"/>
    <n v="28073"/>
    <x v="0"/>
    <n v="5380"/>
    <n v="5292"/>
    <n v="3384"/>
    <n v="19.8"/>
    <n v="5.2"/>
    <n v="19.8"/>
    <n v="5.2"/>
    <n v="18"/>
    <x v="0"/>
    <x v="0"/>
  </r>
  <r>
    <s v="2021-05"/>
    <x v="3"/>
    <n v="742"/>
    <x v="0"/>
    <n v="984"/>
    <n v="928"/>
    <n v="350"/>
    <n v="11.7"/>
    <n v="2.1"/>
    <n v="11.2"/>
    <n v="2.1"/>
    <n v="67"/>
    <x v="0"/>
    <x v="0"/>
  </r>
  <r>
    <s v="2021-05"/>
    <x v="4"/>
    <n v="2843"/>
    <x v="63"/>
    <n v="980"/>
    <n v="952"/>
    <n v="517"/>
    <n v="16.8"/>
    <n v="4.3"/>
    <n v="16.5"/>
    <n v="4.2"/>
    <n v="20"/>
    <x v="12"/>
    <x v="0"/>
  </r>
  <r>
    <s v="2021-05"/>
    <x v="5"/>
    <n v="80862"/>
    <x v="64"/>
    <n v="6587"/>
    <n v="5238"/>
    <n v="4113"/>
    <n v="24.3"/>
    <n v="8.8000000000000007"/>
    <n v="20.6"/>
    <n v="8.1999999999999993"/>
    <n v="13.4"/>
    <x v="12"/>
    <x v="0"/>
  </r>
  <r>
    <s v="2021-04"/>
    <x v="0"/>
    <n v="13781"/>
    <x v="0"/>
    <n v="4454"/>
    <n v="4454"/>
    <n v="2235"/>
    <n v="15.1"/>
    <n v="4.5999999999999996"/>
    <n v="15.1"/>
    <n v="4.5999999999999996"/>
    <n v="24"/>
    <x v="0"/>
    <x v="0"/>
  </r>
  <r>
    <s v="2021-04"/>
    <x v="1"/>
    <n v="470377"/>
    <x v="0"/>
    <n v="54487"/>
    <n v="53748"/>
    <n v="33360"/>
    <n v="18.600000000000001"/>
    <n v="7"/>
    <n v="18.5"/>
    <n v="6.9"/>
    <n v="17"/>
    <x v="0"/>
    <x v="26"/>
  </r>
  <r>
    <s v="2021-04"/>
    <x v="2"/>
    <n v="28912"/>
    <x v="0"/>
    <n v="5484"/>
    <n v="5359"/>
    <n v="3435"/>
    <n v="19.2"/>
    <n v="5.3"/>
    <n v="19.100000000000001"/>
    <n v="5.2"/>
    <n v="18"/>
    <x v="0"/>
    <x v="0"/>
  </r>
  <r>
    <s v="2021-04"/>
    <x v="3"/>
    <n v="753"/>
    <x v="0"/>
    <n v="1008"/>
    <n v="971"/>
    <n v="367"/>
    <n v="11.4"/>
    <n v="2"/>
    <n v="11.2"/>
    <n v="2"/>
    <n v="60"/>
    <x v="0"/>
    <x v="0"/>
  </r>
  <r>
    <s v="2021-04"/>
    <x v="4"/>
    <n v="2897"/>
    <x v="65"/>
    <n v="954"/>
    <n v="928"/>
    <n v="515"/>
    <n v="16.7"/>
    <n v="4.4000000000000004"/>
    <n v="16.399999999999999"/>
    <n v="4.3"/>
    <n v="20.100000000000001"/>
    <x v="11"/>
    <x v="0"/>
  </r>
  <r>
    <s v="2021-04"/>
    <x v="5"/>
    <n v="71986"/>
    <x v="66"/>
    <n v="6102"/>
    <n v="4924"/>
    <n v="3889"/>
    <n v="23.7"/>
    <n v="8.6"/>
    <n v="20.2"/>
    <n v="8.1"/>
    <n v="13"/>
    <x v="12"/>
    <x v="0"/>
  </r>
  <r>
    <s v="2021-03"/>
    <x v="0"/>
    <n v="13226"/>
    <x v="0"/>
    <n v="4084"/>
    <n v="4079"/>
    <n v="2085"/>
    <n v="15.8"/>
    <n v="4.5999999999999996"/>
    <n v="15.9"/>
    <n v="4.5999999999999996"/>
    <n v="23"/>
    <x v="0"/>
    <x v="0"/>
  </r>
  <r>
    <s v="2021-03"/>
    <x v="1"/>
    <n v="458946"/>
    <x v="0"/>
    <n v="52123"/>
    <n v="51761"/>
    <n v="31639"/>
    <n v="18.899999999999999"/>
    <n v="7.1"/>
    <n v="19"/>
    <n v="7"/>
    <n v="17"/>
    <x v="0"/>
    <x v="27"/>
  </r>
  <r>
    <s v="2021-03"/>
    <x v="2"/>
    <n v="29605"/>
    <x v="0"/>
    <n v="5498"/>
    <n v="5389"/>
    <n v="3506"/>
    <n v="20.2"/>
    <n v="5.4"/>
    <n v="20.100000000000001"/>
    <n v="5.3"/>
    <n v="17"/>
    <x v="0"/>
    <x v="0"/>
  </r>
  <r>
    <s v="2021-03"/>
    <x v="3"/>
    <n v="715"/>
    <x v="0"/>
    <n v="911"/>
    <n v="903"/>
    <n v="346"/>
    <n v="11.9"/>
    <n v="2"/>
    <n v="12"/>
    <n v="2"/>
    <n v="55"/>
    <x v="0"/>
    <x v="0"/>
  </r>
  <r>
    <s v="2021-03"/>
    <x v="4"/>
    <n v="2703"/>
    <x v="67"/>
    <n v="952"/>
    <n v="932"/>
    <n v="483"/>
    <n v="16.100000000000001"/>
    <n v="4.4000000000000004"/>
    <n v="15.9"/>
    <n v="4.4000000000000004"/>
    <n v="18.899999999999999"/>
    <x v="6"/>
    <x v="0"/>
  </r>
  <r>
    <s v="2021-03"/>
    <x v="5"/>
    <n v="61643"/>
    <x v="68"/>
    <n v="5765"/>
    <n v="4719"/>
    <n v="3652"/>
    <n v="24"/>
    <n v="8.3000000000000007"/>
    <n v="20.6"/>
    <n v="7.9"/>
    <n v="12.3"/>
    <x v="14"/>
    <x v="0"/>
  </r>
  <r>
    <s v="2021-02"/>
    <x v="0"/>
    <n v="11157"/>
    <x v="0"/>
    <n v="3686"/>
    <n v="3683"/>
    <n v="1791"/>
    <n v="13.6"/>
    <n v="4.5999999999999996"/>
    <n v="13.6"/>
    <n v="4.5999999999999996"/>
    <n v="23"/>
    <x v="0"/>
    <x v="0"/>
  </r>
  <r>
    <s v="2021-02"/>
    <x v="1"/>
    <n v="414782"/>
    <x v="0"/>
    <n v="47208"/>
    <n v="47272"/>
    <n v="28639"/>
    <n v="17"/>
    <n v="7.1"/>
    <n v="17.100000000000001"/>
    <n v="7.1"/>
    <n v="16"/>
    <x v="0"/>
    <x v="28"/>
  </r>
  <r>
    <s v="2021-02"/>
    <x v="2"/>
    <n v="25292"/>
    <x v="0"/>
    <n v="5128"/>
    <n v="5041"/>
    <n v="3069"/>
    <n v="17.100000000000001"/>
    <n v="5.3"/>
    <n v="17"/>
    <n v="5.2"/>
    <n v="17"/>
    <x v="0"/>
    <x v="0"/>
  </r>
  <r>
    <s v="2021-02"/>
    <x v="3"/>
    <n v="600"/>
    <x v="0"/>
    <n v="814"/>
    <n v="805"/>
    <n v="284"/>
    <n v="9.9"/>
    <n v="2.1"/>
    <n v="10"/>
    <n v="2"/>
    <n v="54"/>
    <x v="0"/>
    <x v="0"/>
  </r>
  <r>
    <s v="2021-02"/>
    <x v="4"/>
    <n v="2305"/>
    <x v="69"/>
    <n v="904"/>
    <n v="881"/>
    <n v="446"/>
    <n v="14.2"/>
    <n v="4.0999999999999996"/>
    <n v="13.9"/>
    <n v="4.0999999999999996"/>
    <n v="18.8"/>
    <x v="6"/>
    <x v="0"/>
  </r>
  <r>
    <s v="2021-02"/>
    <x v="5"/>
    <n v="48499"/>
    <x v="70"/>
    <n v="5276"/>
    <n v="4496"/>
    <n v="3182"/>
    <n v="19.8"/>
    <n v="7.9"/>
    <n v="17.600000000000001"/>
    <n v="7.6"/>
    <n v="12.4"/>
    <x v="14"/>
    <x v="0"/>
  </r>
  <r>
    <s v="2021-01"/>
    <x v="0"/>
    <n v="11164"/>
    <x v="0"/>
    <n v="4078"/>
    <n v="4072"/>
    <n v="1881"/>
    <n v="14.3"/>
    <n v="4.4000000000000004"/>
    <n v="14.3"/>
    <n v="4.4000000000000004"/>
    <n v="22"/>
    <x v="0"/>
    <x v="0"/>
  </r>
  <r>
    <s v="2021-01"/>
    <x v="1"/>
    <n v="383951"/>
    <x v="0"/>
    <n v="47623"/>
    <n v="47594"/>
    <n v="28584"/>
    <n v="18.600000000000001"/>
    <n v="6.9"/>
    <n v="18.7"/>
    <n v="6.8"/>
    <n v="15"/>
    <x v="0"/>
    <x v="29"/>
  </r>
  <r>
    <s v="2021-01"/>
    <x v="2"/>
    <n v="25157"/>
    <x v="0"/>
    <n v="5384"/>
    <n v="5287"/>
    <n v="3256"/>
    <n v="19.100000000000001"/>
    <n v="5.0999999999999996"/>
    <n v="19"/>
    <n v="5.0999999999999996"/>
    <n v="15"/>
    <x v="0"/>
    <x v="0"/>
  </r>
  <r>
    <s v="2021-01"/>
    <x v="3"/>
    <n v="529"/>
    <x v="0"/>
    <n v="793"/>
    <n v="769"/>
    <n v="265"/>
    <n v="10.7"/>
    <n v="2"/>
    <n v="10.6"/>
    <n v="1.9"/>
    <n v="50"/>
    <x v="0"/>
    <x v="0"/>
  </r>
  <r>
    <s v="2021-01"/>
    <x v="4"/>
    <n v="2467"/>
    <x v="71"/>
    <n v="991"/>
    <n v="982"/>
    <n v="491"/>
    <n v="15.5"/>
    <n v="4.0999999999999996"/>
    <n v="15.5"/>
    <n v="4"/>
    <n v="17.399999999999999"/>
    <x v="6"/>
    <x v="0"/>
  </r>
  <r>
    <s v="2021-01"/>
    <x v="5"/>
    <n v="44052"/>
    <x v="72"/>
    <n v="5396"/>
    <n v="4625"/>
    <n v="3256"/>
    <n v="21.8"/>
    <n v="7.5"/>
    <n v="19.399999999999999"/>
    <n v="7.3"/>
    <n v="11.6"/>
    <x v="17"/>
    <x v="0"/>
  </r>
  <r>
    <s v="2020-12"/>
    <x v="0"/>
    <n v="11359"/>
    <x v="0"/>
    <n v="4247"/>
    <n v="4223"/>
    <n v="1932"/>
    <n v="14.2"/>
    <n v="4.5"/>
    <n v="14.1"/>
    <n v="4.4000000000000004"/>
    <n v="22"/>
    <x v="0"/>
    <x v="0"/>
  </r>
  <r>
    <s v="2020-12"/>
    <x v="1"/>
    <n v="375389"/>
    <x v="0"/>
    <n v="51535"/>
    <n v="51548"/>
    <n v="32500"/>
    <n v="19.5"/>
    <n v="6.5"/>
    <n v="19.7"/>
    <n v="6.5"/>
    <n v="16"/>
    <x v="0"/>
    <x v="30"/>
  </r>
  <r>
    <s v="2020-12"/>
    <x v="2"/>
    <n v="24857"/>
    <x v="0"/>
    <n v="5597"/>
    <n v="5489"/>
    <n v="3354"/>
    <n v="18.899999999999999"/>
    <n v="5"/>
    <n v="18.8"/>
    <n v="5"/>
    <n v="16"/>
    <x v="0"/>
    <x v="0"/>
  </r>
  <r>
    <s v="2020-12"/>
    <x v="3"/>
    <n v="537"/>
    <x v="0"/>
    <n v="823"/>
    <n v="796"/>
    <n v="266"/>
    <n v="10.4"/>
    <n v="2"/>
    <n v="10.199999999999999"/>
    <n v="2"/>
    <n v="54"/>
    <x v="0"/>
    <x v="0"/>
  </r>
  <r>
    <s v="2020-12"/>
    <x v="4"/>
    <n v="2681"/>
    <x v="73"/>
    <n v="1095"/>
    <n v="1087"/>
    <n v="560"/>
    <n v="16"/>
    <n v="3.9"/>
    <n v="16"/>
    <n v="3.9"/>
    <n v="18.100000000000001"/>
    <x v="14"/>
    <x v="0"/>
  </r>
  <r>
    <s v="2020-12"/>
    <x v="5"/>
    <n v="47143"/>
    <x v="74"/>
    <n v="6092"/>
    <n v="5142"/>
    <n v="3757"/>
    <n v="22.7"/>
    <n v="7.4"/>
    <n v="19.8"/>
    <n v="7.1"/>
    <n v="12.4"/>
    <x v="18"/>
    <x v="0"/>
  </r>
  <r>
    <s v="2020-11"/>
    <x v="0"/>
    <n v="12454"/>
    <x v="0"/>
    <n v="4608"/>
    <n v="4607"/>
    <n v="2117"/>
    <n v="13.8"/>
    <n v="4.5"/>
    <n v="13.8"/>
    <n v="4.5"/>
    <n v="23"/>
    <x v="0"/>
    <x v="0"/>
  </r>
  <r>
    <s v="2020-11"/>
    <x v="1"/>
    <n v="386560"/>
    <x v="0"/>
    <n v="53018"/>
    <n v="52960"/>
    <n v="34090"/>
    <n v="19.3"/>
    <n v="6.4"/>
    <n v="19.5"/>
    <n v="6.4"/>
    <n v="16"/>
    <x v="0"/>
    <x v="31"/>
  </r>
  <r>
    <s v="2020-11"/>
    <x v="2"/>
    <n v="25639"/>
    <x v="0"/>
    <n v="5568"/>
    <n v="5486"/>
    <n v="3482"/>
    <n v="19"/>
    <n v="5"/>
    <n v="19"/>
    <n v="4.9000000000000004"/>
    <n v="16"/>
    <x v="0"/>
    <x v="0"/>
  </r>
  <r>
    <s v="2020-11"/>
    <x v="3"/>
    <n v="490"/>
    <x v="0"/>
    <n v="755"/>
    <n v="734"/>
    <n v="246"/>
    <n v="10.1"/>
    <n v="2"/>
    <n v="10"/>
    <n v="1.9"/>
    <n v="59"/>
    <x v="0"/>
    <x v="0"/>
  </r>
  <r>
    <s v="2020-11"/>
    <x v="4"/>
    <n v="2953"/>
    <x v="75"/>
    <n v="1137"/>
    <n v="1106"/>
    <n v="610"/>
    <n v="16.600000000000001"/>
    <n v="4"/>
    <n v="16.399999999999999"/>
    <n v="3.9"/>
    <n v="18.2"/>
    <x v="12"/>
    <x v="0"/>
  </r>
  <r>
    <s v="2020-11"/>
    <x v="5"/>
    <n v="50286"/>
    <x v="76"/>
    <n v="6315"/>
    <n v="5209"/>
    <n v="3868"/>
    <n v="22.3"/>
    <n v="7.5"/>
    <n v="19.2"/>
    <n v="7.2"/>
    <n v="12.4"/>
    <x v="17"/>
    <x v="0"/>
  </r>
  <r>
    <s v="2020-10"/>
    <x v="0"/>
    <n v="12540"/>
    <x v="0"/>
    <n v="4620"/>
    <n v="4598"/>
    <n v="2183"/>
    <n v="14.7"/>
    <n v="4.4000000000000004"/>
    <n v="14.7"/>
    <n v="4.4000000000000004"/>
    <n v="24"/>
    <x v="0"/>
    <x v="0"/>
  </r>
  <r>
    <s v="2020-10"/>
    <x v="1"/>
    <n v="427396"/>
    <x v="0"/>
    <n v="52379"/>
    <n v="52290"/>
    <n v="33969"/>
    <n v="20.100000000000001"/>
    <n v="6.8"/>
    <n v="20.3"/>
    <n v="6.7"/>
    <n v="17"/>
    <x v="0"/>
    <x v="32"/>
  </r>
  <r>
    <s v="2020-10"/>
    <x v="2"/>
    <n v="27559"/>
    <x v="0"/>
    <n v="5891"/>
    <n v="5766"/>
    <n v="3636"/>
    <n v="19.600000000000001"/>
    <n v="5.0999999999999996"/>
    <n v="19.5"/>
    <n v="5"/>
    <n v="17"/>
    <x v="0"/>
    <x v="0"/>
  </r>
  <r>
    <s v="2020-10"/>
    <x v="3"/>
    <n v="567"/>
    <x v="0"/>
    <n v="889"/>
    <n v="868"/>
    <n v="286"/>
    <n v="10.199999999999999"/>
    <n v="2"/>
    <n v="10.199999999999999"/>
    <n v="1.9"/>
    <n v="61"/>
    <x v="0"/>
    <x v="0"/>
  </r>
  <r>
    <s v="2020-10"/>
    <x v="4"/>
    <n v="3067"/>
    <x v="77"/>
    <n v="1137"/>
    <n v="1117"/>
    <n v="605"/>
    <n v="16.8"/>
    <n v="4.0999999999999996"/>
    <n v="16.7"/>
    <n v="4.0999999999999996"/>
    <n v="18.399999999999999"/>
    <x v="14"/>
    <x v="0"/>
  </r>
  <r>
    <s v="2020-10"/>
    <x v="5"/>
    <n v="54218"/>
    <x v="78"/>
    <n v="6144"/>
    <n v="5092"/>
    <n v="3728"/>
    <n v="22.7"/>
    <n v="8"/>
    <n v="19.7"/>
    <n v="7.6"/>
    <n v="12.6"/>
    <x v="17"/>
    <x v="0"/>
  </r>
  <r>
    <s v="2020-09"/>
    <x v="0"/>
    <n v="13146"/>
    <x v="0"/>
    <n v="4650"/>
    <n v="4654"/>
    <n v="2221"/>
    <n v="14.3"/>
    <n v="4.5999999999999996"/>
    <n v="14.4"/>
    <n v="4.5"/>
    <n v="25"/>
    <x v="0"/>
    <x v="0"/>
  </r>
  <r>
    <s v="2020-09"/>
    <x v="1"/>
    <n v="403096"/>
    <x v="0"/>
    <n v="50594"/>
    <n v="50391"/>
    <n v="31535"/>
    <n v="18.8"/>
    <n v="6.8"/>
    <n v="18.899999999999999"/>
    <n v="6.8"/>
    <n v="17"/>
    <x v="0"/>
    <x v="30"/>
  </r>
  <r>
    <s v="2020-09"/>
    <x v="2"/>
    <n v="26230"/>
    <x v="0"/>
    <n v="5478"/>
    <n v="5350"/>
    <n v="3427"/>
    <n v="19.2"/>
    <n v="5.0999999999999996"/>
    <n v="19"/>
    <n v="5.0999999999999996"/>
    <n v="17"/>
    <x v="0"/>
    <x v="0"/>
  </r>
  <r>
    <s v="2020-09"/>
    <x v="3"/>
    <n v="527"/>
    <x v="0"/>
    <n v="805"/>
    <n v="779"/>
    <n v="258"/>
    <n v="10"/>
    <n v="2"/>
    <n v="9.8000000000000007"/>
    <n v="2"/>
    <n v="62"/>
    <x v="0"/>
    <x v="0"/>
  </r>
  <r>
    <s v="2020-09"/>
    <x v="4"/>
    <n v="2932"/>
    <x v="79"/>
    <n v="1123"/>
    <n v="1100"/>
    <n v="575"/>
    <n v="15.7"/>
    <n v="4.0999999999999996"/>
    <n v="15.5"/>
    <n v="4.0999999999999996"/>
    <n v="18.600000000000001"/>
    <x v="17"/>
    <x v="0"/>
  </r>
  <r>
    <s v="2020-09"/>
    <x v="5"/>
    <n v="44686"/>
    <x v="80"/>
    <n v="5707"/>
    <n v="4914"/>
    <n v="3258"/>
    <n v="19.899999999999999"/>
    <n v="7.6"/>
    <n v="17.8"/>
    <n v="7.3"/>
    <n v="12.6"/>
    <x v="16"/>
    <x v="0"/>
  </r>
  <r>
    <s v="2020-08"/>
    <x v="0"/>
    <n v="9723"/>
    <x v="0"/>
    <n v="3838"/>
    <n v="3856"/>
    <n v="1673"/>
    <n v="13.5"/>
    <n v="4.4000000000000004"/>
    <n v="13.5"/>
    <n v="4.4000000000000004"/>
    <n v="24"/>
    <x v="0"/>
    <x v="0"/>
  </r>
  <r>
    <s v="2020-08"/>
    <x v="1"/>
    <n v="357610"/>
    <x v="0"/>
    <n v="48984"/>
    <n v="48680"/>
    <n v="28731"/>
    <n v="18.3"/>
    <n v="6.7"/>
    <n v="18.399999999999999"/>
    <n v="6.6"/>
    <n v="17"/>
    <x v="0"/>
    <x v="33"/>
  </r>
  <r>
    <s v="2020-08"/>
    <x v="2"/>
    <n v="25507"/>
    <x v="0"/>
    <n v="5405"/>
    <n v="5291"/>
    <n v="3263"/>
    <n v="19.100000000000001"/>
    <n v="5.2"/>
    <n v="19"/>
    <n v="5.0999999999999996"/>
    <n v="17"/>
    <x v="0"/>
    <x v="0"/>
  </r>
  <r>
    <s v="2020-08"/>
    <x v="3"/>
    <n v="449"/>
    <x v="0"/>
    <n v="694"/>
    <n v="691"/>
    <n v="207"/>
    <n v="9.3000000000000007"/>
    <n v="2.1"/>
    <n v="9.4"/>
    <n v="2.1"/>
    <n v="56"/>
    <x v="0"/>
    <x v="0"/>
  </r>
  <r>
    <s v="2020-08"/>
    <x v="4"/>
    <n v="2614"/>
    <x v="81"/>
    <n v="1143"/>
    <n v="1128"/>
    <n v="545"/>
    <n v="15"/>
    <n v="4"/>
    <n v="15"/>
    <n v="3.9"/>
    <n v="18.7"/>
    <x v="16"/>
    <x v="0"/>
  </r>
  <r>
    <s v="2020-08"/>
    <x v="5"/>
    <n v="32492"/>
    <x v="82"/>
    <n v="5373"/>
    <n v="4759"/>
    <n v="2790"/>
    <n v="18.2"/>
    <n v="6.9"/>
    <n v="16.7"/>
    <n v="6.6"/>
    <n v="12.6"/>
    <x v="3"/>
    <x v="0"/>
  </r>
  <r>
    <s v="2020-07"/>
    <x v="0"/>
    <n v="8692"/>
    <x v="0"/>
    <n v="3113"/>
    <n v="3128"/>
    <n v="1446"/>
    <n v="14.3"/>
    <n v="4.5999999999999996"/>
    <n v="14.4"/>
    <n v="4.5999999999999996"/>
    <n v="25"/>
    <x v="0"/>
    <x v="0"/>
  </r>
  <r>
    <s v="2020-07"/>
    <x v="1"/>
    <n v="320999"/>
    <x v="0"/>
    <n v="38310"/>
    <n v="38380"/>
    <n v="21221"/>
    <n v="17.100000000000001"/>
    <n v="7.2"/>
    <n v="17.3"/>
    <n v="7.2"/>
    <n v="16"/>
    <x v="0"/>
    <x v="34"/>
  </r>
  <r>
    <s v="2020-07"/>
    <x v="2"/>
    <n v="23110"/>
    <x v="0"/>
    <n v="4473"/>
    <n v="4318"/>
    <n v="2760"/>
    <n v="19.8"/>
    <n v="5.5"/>
    <n v="19.399999999999999"/>
    <n v="5.4"/>
    <n v="17"/>
    <x v="0"/>
    <x v="0"/>
  </r>
  <r>
    <s v="2020-07"/>
    <x v="3"/>
    <n v="436"/>
    <x v="0"/>
    <n v="597"/>
    <n v="567"/>
    <n v="186"/>
    <n v="10.199999999999999"/>
    <n v="2.2999999999999998"/>
    <n v="9.8000000000000007"/>
    <n v="2.2999999999999998"/>
    <n v="52"/>
    <x v="0"/>
    <x v="0"/>
  </r>
  <r>
    <s v="2020-07"/>
    <x v="4"/>
    <n v="2330"/>
    <x v="83"/>
    <n v="936"/>
    <n v="924"/>
    <n v="430"/>
    <n v="14.4"/>
    <n v="4.3"/>
    <n v="14.4"/>
    <n v="4.2"/>
    <n v="18.100000000000001"/>
    <x v="15"/>
    <x v="0"/>
  </r>
  <r>
    <s v="2020-07"/>
    <x v="5"/>
    <n v="25819"/>
    <x v="84"/>
    <n v="3991"/>
    <n v="3806"/>
    <n v="1952"/>
    <n v="15.9"/>
    <n v="7.1"/>
    <n v="15.7"/>
    <n v="6.8"/>
    <n v="12.5"/>
    <x v="1"/>
    <x v="0"/>
  </r>
  <r>
    <s v="2020-06"/>
    <x v="0"/>
    <n v="9323"/>
    <x v="0"/>
    <n v="3157"/>
    <n v="3165"/>
    <n v="1533"/>
    <n v="14.5"/>
    <n v="4.5999999999999996"/>
    <n v="14.6"/>
    <n v="4.5999999999999996"/>
    <n v="22"/>
    <x v="0"/>
    <x v="0"/>
  </r>
  <r>
    <s v="2020-06"/>
    <x v="1"/>
    <n v="251696"/>
    <x v="0"/>
    <n v="29832"/>
    <n v="30131"/>
    <n v="17665"/>
    <n v="17.600000000000001"/>
    <n v="7.1"/>
    <n v="17.899999999999999"/>
    <n v="7"/>
    <n v="16"/>
    <x v="0"/>
    <x v="0"/>
  </r>
  <r>
    <s v="2020-06"/>
    <x v="2"/>
    <n v="22723"/>
    <x v="0"/>
    <n v="4250"/>
    <n v="4192"/>
    <n v="2770"/>
    <n v="19.8"/>
    <n v="5.3"/>
    <n v="19.8"/>
    <n v="5.3"/>
    <n v="16"/>
    <x v="0"/>
    <x v="0"/>
  </r>
  <r>
    <s v="2020-06"/>
    <x v="3"/>
    <n v="315"/>
    <x v="0"/>
    <n v="447"/>
    <n v="431"/>
    <n v="141"/>
    <n v="9.9"/>
    <n v="2.2000000000000002"/>
    <n v="9.6999999999999993"/>
    <n v="2.1"/>
    <n v="51"/>
    <x v="0"/>
    <x v="0"/>
  </r>
  <r>
    <s v="2020-06"/>
    <x v="4"/>
    <n v="2103"/>
    <x v="85"/>
    <n v="856"/>
    <n v="850"/>
    <n v="408"/>
    <n v="14.4"/>
    <n v="4.0999999999999996"/>
    <n v="14.5"/>
    <n v="4"/>
    <n v="17.5"/>
    <x v="19"/>
    <x v="0"/>
  </r>
  <r>
    <s v="2020-06"/>
    <x v="5"/>
    <n v="18326"/>
    <x v="86"/>
    <n v="2970"/>
    <n v="2966"/>
    <n v="1554"/>
    <n v="15.7"/>
    <n v="6.7"/>
    <n v="16.2"/>
    <n v="6.5"/>
    <n v="12.4"/>
    <x v="7"/>
    <x v="0"/>
  </r>
  <r>
    <s v="2020-05"/>
    <x v="0"/>
    <n v="6180"/>
    <x v="0"/>
    <n v="2851"/>
    <n v="2861"/>
    <n v="1186"/>
    <n v="12.9"/>
    <n v="4.0999999999999996"/>
    <n v="12.9"/>
    <n v="4.0999999999999996"/>
    <n v="20"/>
    <x v="0"/>
    <x v="0"/>
  </r>
  <r>
    <s v="2020-05"/>
    <x v="1"/>
    <n v="196447"/>
    <x v="0"/>
    <n v="27675"/>
    <n v="27881"/>
    <n v="16073"/>
    <n v="17.899999999999999"/>
    <n v="6.4"/>
    <n v="18.100000000000001"/>
    <n v="6.4"/>
    <n v="15"/>
    <x v="0"/>
    <x v="0"/>
  </r>
  <r>
    <s v="2020-05"/>
    <x v="2"/>
    <n v="17042"/>
    <x v="0"/>
    <n v="3874"/>
    <n v="3838"/>
    <n v="2329"/>
    <n v="18.8"/>
    <n v="4.9000000000000004"/>
    <n v="18.899999999999999"/>
    <n v="4.9000000000000004"/>
    <n v="14"/>
    <x v="0"/>
    <x v="0"/>
  </r>
  <r>
    <s v="2020-05"/>
    <x v="3"/>
    <n v="191"/>
    <x v="0"/>
    <n v="343"/>
    <n v="344"/>
    <n v="96"/>
    <n v="8.6999999999999993"/>
    <n v="2"/>
    <n v="8.6999999999999993"/>
    <n v="1.9"/>
    <n v="47"/>
    <x v="0"/>
    <x v="0"/>
  </r>
  <r>
    <s v="2020-05"/>
    <x v="4"/>
    <n v="1850"/>
    <x v="87"/>
    <n v="830"/>
    <n v="819"/>
    <n v="405"/>
    <n v="15.3"/>
    <n v="3.7"/>
    <n v="15.3"/>
    <n v="3.7"/>
    <n v="16.5"/>
    <x v="15"/>
    <x v="0"/>
  </r>
  <r>
    <s v="2020-05"/>
    <x v="5"/>
    <n v="11237"/>
    <x v="88"/>
    <n v="2606"/>
    <n v="2613"/>
    <n v="1298"/>
    <n v="15.4"/>
    <n v="5.7"/>
    <n v="15.9"/>
    <n v="5.6"/>
    <n v="11.9"/>
    <x v="9"/>
    <x v="0"/>
  </r>
  <r>
    <s v="2020-04"/>
    <x v="0"/>
    <n v="5103"/>
    <x v="0"/>
    <n v="2413"/>
    <n v="2425"/>
    <n v="982"/>
    <n v="12.2"/>
    <n v="4.0999999999999996"/>
    <n v="12.2"/>
    <n v="4.0999999999999996"/>
    <n v="19"/>
    <x v="0"/>
    <x v="0"/>
  </r>
  <r>
    <s v="2020-04"/>
    <x v="1"/>
    <n v="143762"/>
    <x v="0"/>
    <n v="22390"/>
    <n v="22527"/>
    <n v="11544"/>
    <n v="15.4"/>
    <n v="6.1"/>
    <n v="15.6"/>
    <n v="6.1"/>
    <n v="13"/>
    <x v="0"/>
    <x v="0"/>
  </r>
  <r>
    <s v="2020-04"/>
    <x v="2"/>
    <n v="10719"/>
    <x v="0"/>
    <n v="2816"/>
    <n v="2794"/>
    <n v="1447"/>
    <n v="15.5"/>
    <n v="5.0999999999999996"/>
    <n v="15.6"/>
    <n v="5"/>
    <n v="13"/>
    <x v="0"/>
    <x v="0"/>
  </r>
  <r>
    <s v="2020-04"/>
    <x v="3"/>
    <n v="148"/>
    <x v="0"/>
    <n v="319"/>
    <n v="337"/>
    <n v="75"/>
    <n v="6.7"/>
    <n v="1.9"/>
    <n v="7.1"/>
    <n v="1.9"/>
    <n v="48"/>
    <x v="0"/>
    <x v="0"/>
  </r>
  <r>
    <s v="2020-04"/>
    <x v="4"/>
    <n v="1187"/>
    <x v="89"/>
    <n v="669"/>
    <n v="669"/>
    <n v="278"/>
    <n v="12.5"/>
    <n v="3.4"/>
    <n v="12.6"/>
    <n v="3.4"/>
    <n v="14.5"/>
    <x v="10"/>
    <x v="0"/>
  </r>
  <r>
    <s v="2020-04"/>
    <x v="5"/>
    <n v="7931"/>
    <x v="90"/>
    <n v="2212"/>
    <n v="2196"/>
    <n v="983"/>
    <n v="13.4"/>
    <n v="5.3"/>
    <n v="13.8"/>
    <n v="5.0999999999999996"/>
    <n v="9.9"/>
    <x v="20"/>
    <x v="0"/>
  </r>
  <r>
    <s v="2020-03"/>
    <x v="0"/>
    <n v="13708"/>
    <x v="0"/>
    <n v="8345"/>
    <n v="8342"/>
    <n v="2917"/>
    <n v="10.8"/>
    <n v="3.8"/>
    <n v="10.9"/>
    <n v="3.8"/>
    <n v="24"/>
    <x v="0"/>
    <x v="0"/>
  </r>
  <r>
    <s v="2020-03"/>
    <x v="1"/>
    <n v="432027"/>
    <x v="0"/>
    <n v="76604"/>
    <n v="75506"/>
    <n v="35735"/>
    <n v="14.7"/>
    <n v="6.1"/>
    <n v="14.6"/>
    <n v="6"/>
    <n v="16"/>
    <x v="0"/>
    <x v="35"/>
  </r>
  <r>
    <s v="2020-03"/>
    <x v="2"/>
    <n v="25153"/>
    <x v="0"/>
    <n v="7553"/>
    <n v="7315"/>
    <n v="3689"/>
    <n v="15.6"/>
    <n v="5"/>
    <n v="15.4"/>
    <n v="4.9000000000000004"/>
    <n v="16"/>
    <x v="0"/>
    <x v="0"/>
  </r>
  <r>
    <s v="2020-03"/>
    <x v="3"/>
    <n v="1060"/>
    <x v="0"/>
    <n v="2194"/>
    <n v="2063"/>
    <n v="531"/>
    <n v="8"/>
    <n v="2"/>
    <n v="7.8"/>
    <n v="1.9"/>
    <n v="61"/>
    <x v="0"/>
    <x v="0"/>
  </r>
  <r>
    <s v="2020-03"/>
    <x v="4"/>
    <n v="7208"/>
    <x v="91"/>
    <n v="2692"/>
    <n v="2560"/>
    <n v="1248"/>
    <n v="15.1"/>
    <n v="4.4000000000000004"/>
    <n v="14.7"/>
    <n v="4.3"/>
    <n v="15.2"/>
    <x v="21"/>
    <x v="0"/>
  </r>
  <r>
    <s v="2020-03"/>
    <x v="5"/>
    <n v="97004"/>
    <x v="92"/>
    <n v="19065"/>
    <n v="11318"/>
    <n v="6162"/>
    <n v="16.899999999999999"/>
    <n v="8.8000000000000007"/>
    <n v="13.2"/>
    <n v="6.7"/>
    <n v="13"/>
    <x v="18"/>
    <x v="0"/>
  </r>
  <r>
    <s v="2020-02"/>
    <x v="0"/>
    <n v="20412"/>
    <x v="0"/>
    <n v="8415"/>
    <n v="8403"/>
    <n v="4238"/>
    <n v="14.6"/>
    <n v="3.9"/>
    <n v="14.7"/>
    <n v="3.9"/>
    <n v="27"/>
    <x v="0"/>
    <x v="0"/>
  </r>
  <r>
    <s v="2020-02"/>
    <x v="1"/>
    <n v="749129"/>
    <x v="0"/>
    <n v="79282"/>
    <n v="78090"/>
    <n v="55139"/>
    <n v="20.5"/>
    <n v="6.6"/>
    <n v="20.5"/>
    <n v="6.5"/>
    <n v="17"/>
    <x v="0"/>
    <x v="36"/>
  </r>
  <r>
    <s v="2020-02"/>
    <x v="2"/>
    <n v="34822"/>
    <x v="0"/>
    <n v="7227"/>
    <n v="6969"/>
    <n v="4864"/>
    <n v="20.2"/>
    <n v="5.3"/>
    <n v="19.899999999999999"/>
    <n v="5.2"/>
    <n v="17"/>
    <x v="0"/>
    <x v="0"/>
  </r>
  <r>
    <s v="2020-02"/>
    <x v="3"/>
    <n v="2472"/>
    <x v="0"/>
    <n v="2472"/>
    <n v="2343"/>
    <n v="1071"/>
    <n v="13.3"/>
    <n v="2.2999999999999998"/>
    <n v="13.1"/>
    <n v="2.2000000000000002"/>
    <n v="63"/>
    <x v="0"/>
    <x v="0"/>
  </r>
  <r>
    <s v="2020-02"/>
    <x v="4"/>
    <n v="13743"/>
    <x v="93"/>
    <n v="2844"/>
    <n v="2675"/>
    <n v="2006"/>
    <n v="21.8"/>
    <n v="5"/>
    <n v="20.9"/>
    <n v="4.9000000000000004"/>
    <n v="15.4"/>
    <x v="22"/>
    <x v="0"/>
  </r>
  <r>
    <s v="2020-02"/>
    <x v="5"/>
    <n v="217216"/>
    <x v="94"/>
    <n v="20123"/>
    <n v="11418"/>
    <n v="10349"/>
    <n v="26.3"/>
    <n v="10.8"/>
    <n v="20.9"/>
    <n v="7.7"/>
    <n v="13.5"/>
    <x v="18"/>
    <x v="0"/>
  </r>
  <r>
    <s v="2020-01"/>
    <x v="0"/>
    <n v="22982"/>
    <x v="0"/>
    <n v="8869"/>
    <n v="8882"/>
    <n v="4539"/>
    <n v="15.8"/>
    <n v="4"/>
    <n v="15.9"/>
    <n v="4"/>
    <n v="25"/>
    <x v="0"/>
    <x v="0"/>
  </r>
  <r>
    <s v="2020-01"/>
    <x v="1"/>
    <n v="663524"/>
    <x v="0"/>
    <n v="80726"/>
    <n v="79289"/>
    <n v="53607"/>
    <n v="21"/>
    <n v="6.2"/>
    <n v="20.9"/>
    <n v="6.1"/>
    <n v="17"/>
    <x v="0"/>
    <x v="37"/>
  </r>
  <r>
    <s v="2020-01"/>
    <x v="2"/>
    <n v="37306"/>
    <x v="0"/>
    <n v="8116"/>
    <n v="7861"/>
    <n v="5249"/>
    <n v="20.7"/>
    <n v="5.2"/>
    <n v="20.399999999999999"/>
    <n v="5.0999999999999996"/>
    <n v="17"/>
    <x v="0"/>
    <x v="0"/>
  </r>
  <r>
    <s v="2020-01"/>
    <x v="3"/>
    <n v="2474"/>
    <x v="0"/>
    <n v="2595"/>
    <n v="2575"/>
    <n v="1103"/>
    <n v="13.3"/>
    <n v="2.2000000000000002"/>
    <n v="13.6"/>
    <n v="2.2000000000000002"/>
    <n v="61"/>
    <x v="0"/>
    <x v="0"/>
  </r>
  <r>
    <s v="2020-01"/>
    <x v="4"/>
    <n v="13446"/>
    <x v="95"/>
    <n v="2876"/>
    <n v="2703"/>
    <n v="1997"/>
    <n v="22.9"/>
    <n v="5"/>
    <n v="22"/>
    <n v="4.9000000000000004"/>
    <n v="15.3"/>
    <x v="22"/>
    <x v="0"/>
  </r>
  <r>
    <s v="2020-01"/>
    <x v="5"/>
    <n v="206604"/>
    <x v="96"/>
    <n v="20131"/>
    <n v="11435"/>
    <n v="10080"/>
    <n v="27.3"/>
    <n v="10.5"/>
    <n v="21.7"/>
    <n v="7.5"/>
    <n v="13.1"/>
    <x v="16"/>
    <x v="0"/>
  </r>
  <r>
    <s v="2019-12"/>
    <x v="0"/>
    <n v="20184"/>
    <x v="0"/>
    <n v="8331"/>
    <n v="8304"/>
    <n v="4066"/>
    <n v="15.2"/>
    <n v="3.9"/>
    <n v="15.2"/>
    <n v="3.9"/>
    <n v="28"/>
    <x v="0"/>
    <x v="0"/>
  </r>
  <r>
    <s v="2019-12"/>
    <x v="1"/>
    <n v="717517"/>
    <x v="0"/>
    <n v="82528"/>
    <n v="80925"/>
    <n v="55797"/>
    <n v="21.4"/>
    <n v="6.5"/>
    <n v="21.3"/>
    <n v="6.4"/>
    <n v="18"/>
    <x v="0"/>
    <x v="38"/>
  </r>
  <r>
    <s v="2019-12"/>
    <x v="2"/>
    <n v="41272"/>
    <x v="0"/>
    <n v="8297"/>
    <n v="8049"/>
    <n v="5544"/>
    <n v="21.4"/>
    <n v="5.3"/>
    <n v="21.1"/>
    <n v="5.2"/>
    <n v="18"/>
    <x v="0"/>
    <x v="0"/>
  </r>
  <r>
    <s v="2019-12"/>
    <x v="3"/>
    <n v="2736"/>
    <x v="0"/>
    <n v="2771"/>
    <n v="2724"/>
    <n v="1144"/>
    <n v="13"/>
    <n v="2.4"/>
    <n v="13.1"/>
    <n v="2.2999999999999998"/>
    <n v="71"/>
    <x v="0"/>
    <x v="0"/>
  </r>
  <r>
    <s v="2019-12"/>
    <x v="4"/>
    <n v="11598"/>
    <x v="97"/>
    <n v="2904"/>
    <n v="2731"/>
    <n v="1834"/>
    <n v="20.8"/>
    <n v="4.4000000000000004"/>
    <n v="20"/>
    <n v="4.4000000000000004"/>
    <n v="13.6"/>
    <x v="23"/>
    <x v="0"/>
  </r>
  <r>
    <s v="2019-12"/>
    <x v="5"/>
    <n v="220786"/>
    <x v="98"/>
    <n v="20829"/>
    <n v="11478"/>
    <n v="10260"/>
    <n v="27.7"/>
    <n v="10.7"/>
    <n v="21.7"/>
    <n v="7.5"/>
    <n v="15"/>
    <x v="19"/>
    <x v="0"/>
  </r>
  <r>
    <s v="2019-11"/>
    <x v="0"/>
    <n v="16612"/>
    <x v="0"/>
    <n v="7237"/>
    <n v="7219"/>
    <n v="3645"/>
    <n v="15.2"/>
    <n v="3.7"/>
    <n v="15.2"/>
    <n v="3.7"/>
    <n v="28"/>
    <x v="0"/>
    <x v="0"/>
  </r>
  <r>
    <s v="2019-11"/>
    <x v="1"/>
    <n v="721170"/>
    <x v="0"/>
    <n v="83017"/>
    <n v="81286"/>
    <n v="57241"/>
    <n v="21.1"/>
    <n v="6.5"/>
    <n v="21"/>
    <n v="6.4"/>
    <n v="19"/>
    <x v="0"/>
    <x v="39"/>
  </r>
  <r>
    <s v="2019-11"/>
    <x v="2"/>
    <n v="35889"/>
    <x v="0"/>
    <n v="7524"/>
    <n v="7293"/>
    <n v="5086"/>
    <n v="20.9"/>
    <n v="5.2"/>
    <n v="20.7"/>
    <n v="5.0999999999999996"/>
    <n v="18"/>
    <x v="0"/>
    <x v="0"/>
  </r>
  <r>
    <s v="2019-11"/>
    <x v="3"/>
    <n v="2017"/>
    <x v="0"/>
    <n v="1853"/>
    <n v="1776"/>
    <n v="835"/>
    <n v="14.1"/>
    <n v="2.4"/>
    <n v="14"/>
    <n v="2.2999999999999998"/>
    <n v="67"/>
    <x v="0"/>
    <x v="0"/>
  </r>
  <r>
    <s v="2019-11"/>
    <x v="4"/>
    <n v="12068"/>
    <x v="99"/>
    <n v="2969"/>
    <n v="2781"/>
    <n v="1904"/>
    <n v="20.5"/>
    <n v="4.5"/>
    <n v="19.7"/>
    <n v="4.4000000000000004"/>
    <n v="13.8"/>
    <x v="24"/>
    <x v="0"/>
  </r>
  <r>
    <s v="2019-11"/>
    <x v="5"/>
    <n v="227654"/>
    <x v="100"/>
    <n v="20934"/>
    <n v="11431"/>
    <n v="10441"/>
    <n v="27.4"/>
    <n v="11"/>
    <n v="21.7"/>
    <n v="7.6"/>
    <n v="14.8"/>
    <x v="16"/>
    <x v="0"/>
  </r>
  <r>
    <s v="2019-10"/>
    <x v="0"/>
    <n v="16245"/>
    <x v="0"/>
    <n v="7120"/>
    <n v="7071"/>
    <n v="3757"/>
    <n v="16.5"/>
    <n v="3.6"/>
    <n v="16.399999999999999"/>
    <n v="3.6"/>
    <n v="29"/>
    <x v="0"/>
    <x v="0"/>
  </r>
  <r>
    <s v="2019-10"/>
    <x v="1"/>
    <n v="682635"/>
    <x v="0"/>
    <n v="83865"/>
    <n v="82051"/>
    <n v="57764"/>
    <n v="21.8"/>
    <n v="6.4"/>
    <n v="21.7"/>
    <n v="6.3"/>
    <n v="19"/>
    <x v="0"/>
    <x v="40"/>
  </r>
  <r>
    <s v="2019-10"/>
    <x v="2"/>
    <n v="38855"/>
    <x v="0"/>
    <n v="8217"/>
    <n v="7920"/>
    <n v="5503"/>
    <n v="21.5"/>
    <n v="5.2"/>
    <n v="21.2"/>
    <n v="5.0999999999999996"/>
    <n v="18"/>
    <x v="0"/>
    <x v="0"/>
  </r>
  <r>
    <s v="2019-10"/>
    <x v="3"/>
    <n v="3105"/>
    <x v="0"/>
    <n v="2682"/>
    <n v="2530"/>
    <n v="1256"/>
    <n v="15.4"/>
    <n v="2.4"/>
    <n v="15.1"/>
    <n v="2.4"/>
    <n v="69"/>
    <x v="0"/>
    <x v="0"/>
  </r>
  <r>
    <s v="2019-10"/>
    <x v="4"/>
    <n v="12470"/>
    <x v="101"/>
    <n v="3004"/>
    <n v="2818"/>
    <n v="1990"/>
    <n v="21.9"/>
    <n v="4.5"/>
    <n v="21"/>
    <n v="4.4000000000000004"/>
    <n v="14"/>
    <x v="25"/>
    <x v="0"/>
  </r>
  <r>
    <s v="2019-10"/>
    <x v="5"/>
    <n v="231171"/>
    <x v="102"/>
    <n v="20880"/>
    <n v="11380"/>
    <n v="10476"/>
    <n v="28.5"/>
    <n v="11.2"/>
    <n v="22.5"/>
    <n v="7.7"/>
    <n v="15.1"/>
    <x v="16"/>
    <x v="0"/>
  </r>
  <r>
    <s v="2019-09"/>
    <x v="0"/>
    <n v="12373"/>
    <x v="0"/>
    <n v="5499"/>
    <n v="5417"/>
    <n v="2846"/>
    <n v="15.8"/>
    <n v="3.5"/>
    <n v="15.6"/>
    <n v="3.5"/>
    <n v="32"/>
    <x v="0"/>
    <x v="0"/>
  </r>
  <r>
    <s v="2019-09"/>
    <x v="1"/>
    <n v="668520"/>
    <x v="0"/>
    <n v="84306"/>
    <n v="82206"/>
    <n v="56795"/>
    <n v="20.7"/>
    <n v="6.4"/>
    <n v="20.5"/>
    <n v="6.2"/>
    <n v="19"/>
    <x v="0"/>
    <x v="41"/>
  </r>
  <r>
    <s v="2019-09"/>
    <x v="2"/>
    <n v="19312"/>
    <x v="0"/>
    <n v="4183"/>
    <n v="3979"/>
    <n v="2633"/>
    <n v="19.899999999999999"/>
    <n v="5.3"/>
    <n v="19.2"/>
    <n v="5.2"/>
    <n v="21"/>
    <x v="0"/>
    <x v="0"/>
  </r>
  <r>
    <s v="2019-09"/>
    <x v="3"/>
    <n v="2739"/>
    <x v="0"/>
    <n v="2522"/>
    <n v="2402"/>
    <n v="1098"/>
    <n v="13.7"/>
    <n v="2.5"/>
    <n v="13.5"/>
    <n v="2.4"/>
    <n v="75"/>
    <x v="0"/>
    <x v="0"/>
  </r>
  <r>
    <s v="2019-09"/>
    <x v="4"/>
    <n v="12985"/>
    <x v="103"/>
    <n v="3033"/>
    <n v="2856"/>
    <n v="2048"/>
    <n v="21.5"/>
    <n v="4.5999999999999996"/>
    <n v="20.6"/>
    <n v="4.5"/>
    <n v="14.3"/>
    <x v="24"/>
    <x v="0"/>
  </r>
  <r>
    <s v="2019-09"/>
    <x v="5"/>
    <n v="217747"/>
    <x v="104"/>
    <n v="20369"/>
    <n v="11302"/>
    <n v="10066"/>
    <n v="26.7"/>
    <n v="10.9"/>
    <n v="21"/>
    <n v="7.7"/>
    <n v="16"/>
    <x v="15"/>
    <x v="0"/>
  </r>
  <r>
    <s v="2019-08"/>
    <x v="0"/>
    <n v="12787"/>
    <x v="0"/>
    <n v="5874"/>
    <n v="5845"/>
    <n v="2964"/>
    <n v="15.7"/>
    <n v="3.4"/>
    <n v="15.7"/>
    <n v="3.4"/>
    <n v="32"/>
    <x v="0"/>
    <x v="0"/>
  </r>
  <r>
    <s v="2019-08"/>
    <x v="1"/>
    <n v="648961"/>
    <x v="0"/>
    <n v="83709"/>
    <n v="82693"/>
    <n v="55289"/>
    <n v="20.8"/>
    <n v="6.3"/>
    <n v="20.8"/>
    <n v="6.2"/>
    <n v="18"/>
    <x v="0"/>
    <x v="42"/>
  </r>
  <r>
    <s v="2019-08"/>
    <x v="2"/>
    <n v="38815"/>
    <x v="0"/>
    <n v="8104"/>
    <n v="7824"/>
    <n v="5441"/>
    <n v="21.6"/>
    <n v="5.3"/>
    <n v="21.3"/>
    <n v="5.2"/>
    <n v="18"/>
    <x v="0"/>
    <x v="0"/>
  </r>
  <r>
    <s v="2019-08"/>
    <x v="3"/>
    <n v="2099"/>
    <x v="0"/>
    <n v="2389"/>
    <n v="2311"/>
    <n v="969"/>
    <n v="13"/>
    <n v="2.1"/>
    <n v="12.9"/>
    <n v="2.1"/>
    <n v="73"/>
    <x v="0"/>
    <x v="0"/>
  </r>
  <r>
    <s v="2019-08"/>
    <x v="4"/>
    <n v="12866"/>
    <x v="105"/>
    <n v="3033"/>
    <n v="2841"/>
    <n v="2011"/>
    <n v="22"/>
    <n v="4.5999999999999996"/>
    <n v="20.9"/>
    <n v="4.5999999999999996"/>
    <n v="13.9"/>
    <x v="26"/>
    <x v="0"/>
  </r>
  <r>
    <s v="2019-08"/>
    <x v="5"/>
    <n v="194798"/>
    <x v="106"/>
    <n v="19583"/>
    <n v="11237"/>
    <n v="9741"/>
    <n v="26.9"/>
    <n v="10.4"/>
    <n v="21.4"/>
    <n v="7.5"/>
    <n v="14.3"/>
    <x v="3"/>
    <x v="0"/>
  </r>
  <r>
    <s v="2019-07"/>
    <x v="0"/>
    <n v="13993"/>
    <x v="0"/>
    <n v="5995"/>
    <n v="5968"/>
    <n v="2914"/>
    <n v="15.1"/>
    <n v="3.7"/>
    <n v="15.1"/>
    <n v="3.7"/>
    <n v="29"/>
    <x v="0"/>
    <x v="0"/>
  </r>
  <r>
    <s v="2019-07"/>
    <x v="1"/>
    <n v="654230"/>
    <x v="0"/>
    <n v="85896"/>
    <n v="84609"/>
    <n v="57048"/>
    <n v="21"/>
    <n v="6.2"/>
    <n v="20.9"/>
    <n v="6.1"/>
    <n v="18"/>
    <x v="0"/>
    <x v="43"/>
  </r>
  <r>
    <s v="2019-07"/>
    <x v="2"/>
    <n v="41492"/>
    <x v="0"/>
    <n v="8474"/>
    <n v="8150"/>
    <n v="5682"/>
    <n v="21.6"/>
    <n v="5.3"/>
    <n v="21.3"/>
    <n v="5.2"/>
    <n v="18"/>
    <x v="0"/>
    <x v="0"/>
  </r>
  <r>
    <s v="2019-07"/>
    <x v="3"/>
    <n v="2013"/>
    <x v="0"/>
    <n v="2105"/>
    <n v="2013"/>
    <n v="881"/>
    <n v="13.6"/>
    <n v="2.2999999999999998"/>
    <n v="13.4"/>
    <n v="2.2000000000000002"/>
    <n v="73"/>
    <x v="0"/>
    <x v="0"/>
  </r>
  <r>
    <s v="2019-07"/>
    <x v="4"/>
    <n v="13969"/>
    <x v="107"/>
    <n v="3179"/>
    <n v="2985"/>
    <n v="2125"/>
    <n v="22.1"/>
    <n v="4.7"/>
    <n v="21.1"/>
    <n v="4.5999999999999996"/>
    <n v="14.2"/>
    <x v="24"/>
    <x v="0"/>
  </r>
  <r>
    <s v="2019-07"/>
    <x v="5"/>
    <n v="202443"/>
    <x v="108"/>
    <n v="20206"/>
    <n v="11366"/>
    <n v="9894"/>
    <n v="27"/>
    <n v="10.5"/>
    <n v="21.4"/>
    <n v="7.5"/>
    <n v="14.5"/>
    <x v="3"/>
    <x v="0"/>
  </r>
  <r>
    <s v="2019-06"/>
    <x v="0"/>
    <n v="14233"/>
    <x v="0"/>
    <n v="5876"/>
    <n v="5858"/>
    <n v="2988"/>
    <n v="15.3"/>
    <n v="3.7"/>
    <n v="15.3"/>
    <n v="3.7"/>
    <n v="29"/>
    <x v="0"/>
    <x v="0"/>
  </r>
  <r>
    <s v="2019-06"/>
    <x v="1"/>
    <n v="700036"/>
    <x v="0"/>
    <n v="87131"/>
    <n v="85712"/>
    <n v="58847"/>
    <n v="20.7"/>
    <n v="6.3"/>
    <n v="20.6"/>
    <n v="5.8"/>
    <n v="19"/>
    <x v="0"/>
    <x v="44"/>
  </r>
  <r>
    <s v="2019-06"/>
    <x v="2"/>
    <n v="43938"/>
    <x v="0"/>
    <n v="8569"/>
    <n v="8224"/>
    <n v="5856"/>
    <n v="21.4"/>
    <n v="5.4"/>
    <n v="21.1"/>
    <n v="5.3"/>
    <n v="18"/>
    <x v="0"/>
    <x v="0"/>
  </r>
  <r>
    <s v="2019-06"/>
    <x v="3"/>
    <n v="2276"/>
    <x v="0"/>
    <n v="2124"/>
    <n v="2140"/>
    <n v="993"/>
    <n v="13.9"/>
    <n v="2.2999999999999998"/>
    <n v="14.1"/>
    <n v="2.2999999999999998"/>
    <n v="71"/>
    <x v="0"/>
    <x v="0"/>
  </r>
  <r>
    <s v="2019-06"/>
    <x v="4"/>
    <n v="15690"/>
    <x v="109"/>
    <n v="3292"/>
    <n v="3080"/>
    <n v="2216"/>
    <n v="21.6"/>
    <n v="5"/>
    <n v="20.7"/>
    <n v="4.8"/>
    <n v="15"/>
    <x v="24"/>
    <x v="0"/>
  </r>
  <r>
    <s v="2019-06"/>
    <x v="5"/>
    <n v="231335"/>
    <x v="110"/>
    <n v="20728"/>
    <n v="11533"/>
    <n v="10274"/>
    <n v="26.7"/>
    <n v="11"/>
    <n v="21.3"/>
    <n v="7.7"/>
    <n v="15.1"/>
    <x v="15"/>
    <x v="0"/>
  </r>
  <r>
    <s v="2019-05"/>
    <x v="0"/>
    <n v="16186"/>
    <x v="0"/>
    <n v="6211"/>
    <n v="6171"/>
    <n v="3237"/>
    <n v="16.3"/>
    <n v="3.9"/>
    <n v="16.2"/>
    <n v="3.8"/>
    <n v="27"/>
    <x v="0"/>
    <x v="0"/>
  </r>
  <r>
    <s v="2019-05"/>
    <x v="1"/>
    <n v="720263"/>
    <x v="0"/>
    <n v="87719"/>
    <n v="86391"/>
    <n v="59902"/>
    <n v="21.6"/>
    <n v="6.2"/>
    <n v="21.5"/>
    <n v="6.2"/>
    <n v="19"/>
    <x v="0"/>
    <x v="45"/>
  </r>
  <r>
    <s v="2019-05"/>
    <x v="2"/>
    <n v="44781"/>
    <x v="0"/>
    <n v="8581"/>
    <n v="8228"/>
    <n v="5868"/>
    <n v="22.1"/>
    <n v="5.5"/>
    <n v="21.7"/>
    <n v="5.3"/>
    <n v="17"/>
    <x v="0"/>
    <x v="0"/>
  </r>
  <r>
    <s v="2019-05"/>
    <x v="3"/>
    <n v="2657"/>
    <x v="0"/>
    <n v="2245"/>
    <n v="2256"/>
    <n v="1100"/>
    <n v="15.1"/>
    <n v="2.4"/>
    <n v="15.1"/>
    <n v="2.4"/>
    <n v="70"/>
    <x v="0"/>
    <x v="0"/>
  </r>
  <r>
    <s v="2019-05"/>
    <x v="4"/>
    <n v="16248"/>
    <x v="111"/>
    <n v="3393"/>
    <n v="3170"/>
    <n v="2351"/>
    <n v="23"/>
    <n v="4.8"/>
    <n v="22"/>
    <n v="4.7"/>
    <n v="15.1"/>
    <x v="25"/>
    <x v="0"/>
  </r>
  <r>
    <s v="2019-05"/>
    <x v="5"/>
    <n v="244017"/>
    <x v="112"/>
    <n v="21042"/>
    <n v="11689"/>
    <n v="10494"/>
    <n v="27.8"/>
    <n v="11.2"/>
    <n v="22.3"/>
    <n v="7.7"/>
    <n v="14.9"/>
    <x v="15"/>
    <x v="0"/>
  </r>
  <r>
    <s v="2019-04"/>
    <x v="0"/>
    <n v="15660"/>
    <x v="0"/>
    <n v="5824"/>
    <n v="5795"/>
    <n v="3126"/>
    <n v="16.2"/>
    <n v="3.9"/>
    <n v="16.2"/>
    <n v="3.8"/>
    <n v="27"/>
    <x v="0"/>
    <x v="0"/>
  </r>
  <r>
    <s v="2019-04"/>
    <x v="1"/>
    <n v="724388"/>
    <x v="0"/>
    <n v="87779"/>
    <n v="86463"/>
    <n v="59121"/>
    <n v="20.6"/>
    <n v="6.3"/>
    <n v="20.5"/>
    <n v="6.2"/>
    <n v="19"/>
    <x v="0"/>
    <x v="46"/>
  </r>
  <r>
    <s v="2019-04"/>
    <x v="2"/>
    <n v="44846"/>
    <x v="0"/>
    <n v="8469"/>
    <n v="8175"/>
    <n v="5844"/>
    <n v="21.4"/>
    <n v="5.5"/>
    <n v="21.1"/>
    <n v="5.4"/>
    <n v="17"/>
    <x v="0"/>
    <x v="0"/>
  </r>
  <r>
    <s v="2019-04"/>
    <x v="3"/>
    <n v="2584"/>
    <x v="0"/>
    <n v="2374"/>
    <n v="2391"/>
    <n v="1118"/>
    <n v="14"/>
    <n v="2.2999999999999998"/>
    <n v="14.1"/>
    <n v="2.2999999999999998"/>
    <n v="67"/>
    <x v="0"/>
    <x v="0"/>
  </r>
  <r>
    <s v="2019-04"/>
    <x v="4"/>
    <n v="17080"/>
    <x v="113"/>
    <n v="3508"/>
    <n v="3249"/>
    <n v="2423"/>
    <n v="22.4"/>
    <n v="4.9000000000000004"/>
    <n v="21.2"/>
    <n v="4.8"/>
    <n v="14.3"/>
    <x v="25"/>
    <x v="0"/>
  </r>
  <r>
    <s v="2019-04"/>
    <x v="5"/>
    <n v="247742"/>
    <x v="114"/>
    <n v="21595"/>
    <n v="11786"/>
    <n v="10674"/>
    <n v="27.2"/>
    <n v="11.3"/>
    <n v="21.4"/>
    <n v="7.8"/>
    <n v="14.3"/>
    <x v="15"/>
    <x v="0"/>
  </r>
  <r>
    <s v="2019-03"/>
    <x v="0"/>
    <n v="8778"/>
    <x v="0"/>
    <n v="4513"/>
    <n v="4498"/>
    <n v="1916"/>
    <n v="13.2"/>
    <n v="3.5"/>
    <n v="13.3"/>
    <n v="3.5"/>
    <n v="23"/>
    <x v="0"/>
    <x v="0"/>
  </r>
  <r>
    <s v="2019-03"/>
    <x v="1"/>
    <n v="769729"/>
    <x v="0"/>
    <n v="87695"/>
    <n v="86540"/>
    <n v="59893"/>
    <n v="21.6"/>
    <n v="6.4"/>
    <n v="21.5"/>
    <n v="6.4"/>
    <n v="19"/>
    <x v="0"/>
    <x v="47"/>
  </r>
  <r>
    <s v="2019-03"/>
    <x v="2"/>
    <n v="32099"/>
    <x v="0"/>
    <n v="8216"/>
    <n v="7918"/>
    <n v="4737"/>
    <n v="18.5"/>
    <n v="4.9000000000000004"/>
    <n v="18.3"/>
    <n v="4.8"/>
    <n v="17"/>
    <x v="0"/>
    <x v="0"/>
  </r>
  <r>
    <s v="2019-03"/>
    <x v="3"/>
    <n v="1513"/>
    <x v="0"/>
    <n v="1786"/>
    <n v="1799"/>
    <n v="698"/>
    <n v="12"/>
    <n v="2.1"/>
    <n v="12"/>
    <n v="2.1"/>
    <n v="62"/>
    <x v="0"/>
    <x v="0"/>
  </r>
  <r>
    <s v="2019-03"/>
    <x v="4"/>
    <n v="19318"/>
    <x v="115"/>
    <n v="3586"/>
    <n v="3296"/>
    <n v="2524"/>
    <n v="23.7"/>
    <n v="5.4"/>
    <n v="22.3"/>
    <n v="5.2"/>
    <n v="15.8"/>
    <x v="27"/>
    <x v="0"/>
  </r>
  <r>
    <s v="2019-03"/>
    <x v="5"/>
    <n v="252634"/>
    <x v="116"/>
    <n v="21956"/>
    <n v="11912"/>
    <n v="10814"/>
    <n v="28.1"/>
    <n v="11.4"/>
    <n v="22.3"/>
    <n v="7.9"/>
    <n v="14.1"/>
    <x v="16"/>
    <x v="0"/>
  </r>
  <r>
    <s v="2019-02"/>
    <x v="0"/>
    <n v="13692"/>
    <x v="0"/>
    <n v="5129"/>
    <n v="5103"/>
    <n v="2811"/>
    <n v="15.4"/>
    <n v="3.8"/>
    <n v="15.4"/>
    <n v="3.8"/>
    <n v="28"/>
    <x v="0"/>
    <x v="0"/>
  </r>
  <r>
    <s v="2019-02"/>
    <x v="1"/>
    <n v="719853"/>
    <x v="0"/>
    <n v="86296"/>
    <n v="85403"/>
    <n v="58980"/>
    <n v="19.5"/>
    <n v="6.3"/>
    <n v="19.399999999999999"/>
    <n v="6.2"/>
    <n v="18"/>
    <x v="0"/>
    <x v="48"/>
  </r>
  <r>
    <s v="2019-02"/>
    <x v="2"/>
    <n v="44638"/>
    <x v="0"/>
    <n v="8776"/>
    <n v="8440"/>
    <n v="5992"/>
    <n v="19.899999999999999"/>
    <n v="5.4"/>
    <n v="19.600000000000001"/>
    <n v="5.3"/>
    <n v="17"/>
    <x v="0"/>
    <x v="0"/>
  </r>
  <r>
    <s v="2019-02"/>
    <x v="3"/>
    <n v="2467"/>
    <x v="0"/>
    <n v="2147"/>
    <n v="2142"/>
    <n v="1034"/>
    <n v="13.5"/>
    <n v="2.4"/>
    <n v="13.6"/>
    <n v="2.2999999999999998"/>
    <n v="65"/>
    <x v="0"/>
    <x v="0"/>
  </r>
  <r>
    <s v="2019-02"/>
    <x v="4"/>
    <n v="20481"/>
    <x v="117"/>
    <n v="3626"/>
    <n v="3385"/>
    <n v="2651"/>
    <n v="21.9"/>
    <n v="5.4"/>
    <n v="20.9"/>
    <n v="5.3"/>
    <n v="15.7"/>
    <x v="21"/>
    <x v="0"/>
  </r>
  <r>
    <s v="2019-02"/>
    <x v="5"/>
    <n v="250654"/>
    <x v="118"/>
    <n v="21733"/>
    <n v="11895"/>
    <n v="10770"/>
    <n v="25.4"/>
    <n v="11.3"/>
    <n v="20.100000000000001"/>
    <n v="7.8"/>
    <n v="13.6"/>
    <x v="18"/>
    <x v="0"/>
  </r>
  <r>
    <s v="2019-01"/>
    <x v="0"/>
    <n v="15024"/>
    <x v="0"/>
    <n v="6111"/>
    <n v="6072"/>
    <n v="3156"/>
    <n v="16.100000000000001"/>
    <n v="3.7"/>
    <n v="16.100000000000001"/>
    <n v="3.7"/>
    <n v="27"/>
    <x v="0"/>
    <x v="49"/>
  </r>
  <r>
    <s v="2019-01"/>
    <x v="1"/>
    <n v="683692"/>
    <x v="0"/>
    <n v="86715"/>
    <n v="84698"/>
    <n v="56530"/>
    <n v="20.7"/>
    <n v="6.2"/>
    <n v="20.5"/>
    <n v="6.1"/>
    <n v="18"/>
    <x v="0"/>
    <x v="50"/>
  </r>
  <r>
    <s v="2019-01"/>
    <x v="2"/>
    <n v="41974"/>
    <x v="0"/>
    <n v="8717"/>
    <n v="8368"/>
    <n v="5834"/>
    <n v="21.6"/>
    <n v="5.3"/>
    <n v="21.1"/>
    <n v="5.2"/>
    <n v="17"/>
    <x v="0"/>
    <x v="51"/>
  </r>
  <r>
    <s v="2019-01"/>
    <x v="3"/>
    <n v="2573"/>
    <x v="0"/>
    <n v="2675"/>
    <n v="2533"/>
    <n v="1137"/>
    <n v="13.9"/>
    <n v="2.2000000000000002"/>
    <n v="13.7"/>
    <n v="2.2000000000000002"/>
    <n v="63"/>
    <x v="0"/>
    <x v="0"/>
  </r>
  <r>
    <s v="2019-01"/>
    <x v="4"/>
    <n v="20327"/>
    <x v="119"/>
    <n v="3705"/>
    <n v="3442"/>
    <n v="2642"/>
    <n v="23.8"/>
    <n v="5.4"/>
    <n v="22.6"/>
    <n v="5.3"/>
    <n v="15"/>
    <x v="21"/>
    <x v="0"/>
  </r>
  <r>
    <s v="2019-01"/>
    <x v="5"/>
    <n v="247315"/>
    <x v="120"/>
    <n v="22085"/>
    <n v="11867"/>
    <n v="10582"/>
    <n v="27.6"/>
    <n v="11.1"/>
    <n v="21.5"/>
    <n v="7.7"/>
    <n v="12.8"/>
    <x v="15"/>
    <x v="0"/>
  </r>
  <r>
    <s v="2018-12"/>
    <x v="0"/>
    <n v="16120"/>
    <x v="0"/>
    <n v="7321"/>
    <n v="7286"/>
    <n v="3463"/>
    <n v="14.7"/>
    <n v="3.6"/>
    <n v="14.8"/>
    <n v="3.6"/>
    <n v="30"/>
    <x v="0"/>
    <x v="52"/>
  </r>
  <r>
    <s v="2018-12"/>
    <x v="1"/>
    <n v="701180"/>
    <x v="0"/>
    <n v="86788"/>
    <n v="85146"/>
    <n v="56844"/>
    <n v="20.7"/>
    <n v="6.3"/>
    <n v="20.6"/>
    <n v="6.2"/>
    <n v="20"/>
    <x v="0"/>
    <x v="53"/>
  </r>
  <r>
    <s v="2018-12"/>
    <x v="2"/>
    <n v="48951"/>
    <x v="0"/>
    <n v="9682"/>
    <n v="9247"/>
    <n v="6460"/>
    <n v="21.7"/>
    <n v="5.5"/>
    <n v="21.2"/>
    <n v="5.3"/>
    <n v="18"/>
    <x v="0"/>
    <x v="54"/>
  </r>
  <r>
    <s v="2018-12"/>
    <x v="3"/>
    <n v="3025"/>
    <x v="0"/>
    <n v="3083"/>
    <n v="2991"/>
    <n v="1260"/>
    <n v="13.1"/>
    <n v="2.4"/>
    <n v="13.1"/>
    <n v="2.2999999999999998"/>
    <n v="70"/>
    <x v="0"/>
    <x v="0"/>
  </r>
  <r>
    <s v="2018-12"/>
    <x v="4"/>
    <n v="22083"/>
    <x v="121"/>
    <n v="3777"/>
    <n v="3468"/>
    <n v="2720"/>
    <n v="24.3"/>
    <n v="5.6"/>
    <n v="22.9"/>
    <n v="5.4"/>
    <n v="15.7"/>
    <x v="28"/>
    <x v="0"/>
  </r>
  <r>
    <s v="2018-12"/>
    <x v="5"/>
    <n v="263609"/>
    <x v="122"/>
    <n v="23042"/>
    <n v="11938"/>
    <n v="10803"/>
    <n v="28.1"/>
    <n v="11.5"/>
    <n v="21.7"/>
    <n v="7.7"/>
    <n v="14.7"/>
    <x v="5"/>
    <x v="0"/>
  </r>
  <r>
    <s v="2018-11"/>
    <x v="0"/>
    <n v="17791"/>
    <x v="0"/>
    <n v="7362"/>
    <n v="7340"/>
    <n v="3891"/>
    <n v="15.9"/>
    <n v="3.6"/>
    <n v="15.9"/>
    <n v="3.6"/>
    <n v="30"/>
    <x v="0"/>
    <x v="55"/>
  </r>
  <r>
    <s v="2018-11"/>
    <x v="1"/>
    <n v="691379"/>
    <x v="0"/>
    <n v="85496"/>
    <n v="83271"/>
    <n v="56908"/>
    <n v="20.5"/>
    <n v="6.3"/>
    <n v="20.3"/>
    <n v="6.2"/>
    <n v="20"/>
    <x v="0"/>
    <x v="56"/>
  </r>
  <r>
    <s v="2018-11"/>
    <x v="2"/>
    <n v="47205"/>
    <x v="0"/>
    <n v="9584"/>
    <n v="9195"/>
    <n v="6464"/>
    <n v="21.1"/>
    <n v="5.4"/>
    <n v="20.7"/>
    <n v="5.2"/>
    <n v="18"/>
    <x v="0"/>
    <x v="31"/>
  </r>
  <r>
    <s v="2018-11"/>
    <x v="3"/>
    <n v="3622"/>
    <x v="0"/>
    <n v="2960"/>
    <n v="2832"/>
    <n v="1364"/>
    <n v="14.5"/>
    <n v="2.5"/>
    <n v="14.2"/>
    <n v="2.4"/>
    <n v="71"/>
    <x v="0"/>
    <x v="0"/>
  </r>
  <r>
    <s v="2018-11"/>
    <x v="4"/>
    <n v="21858"/>
    <x v="123"/>
    <n v="3767"/>
    <n v="3490"/>
    <n v="2742"/>
    <n v="23.6"/>
    <n v="5.5"/>
    <n v="22.3"/>
    <n v="5.4"/>
    <n v="16.399999999999999"/>
    <x v="29"/>
    <x v="0"/>
  </r>
  <r>
    <s v="2018-11"/>
    <x v="5"/>
    <n v="271501"/>
    <x v="124"/>
    <n v="23459"/>
    <n v="11948"/>
    <n v="11040"/>
    <n v="27.7"/>
    <n v="11.8"/>
    <n v="21.4"/>
    <n v="7.8"/>
    <n v="15.2"/>
    <x v="3"/>
    <x v="0"/>
  </r>
  <r>
    <s v="2018-10"/>
    <x v="0"/>
    <n v="18364"/>
    <x v="0"/>
    <n v="7582"/>
    <n v="7476"/>
    <n v="3933"/>
    <n v="16.3"/>
    <n v="3.6"/>
    <n v="16.3"/>
    <n v="3.6"/>
    <n v="34"/>
    <x v="0"/>
    <x v="57"/>
  </r>
  <r>
    <s v="2018-10"/>
    <x v="1"/>
    <n v="680433"/>
    <x v="0"/>
    <n v="84660"/>
    <n v="82247"/>
    <n v="56538"/>
    <n v="21.3"/>
    <n v="6.3"/>
    <n v="21"/>
    <n v="6.2"/>
    <n v="21"/>
    <x v="0"/>
    <x v="58"/>
  </r>
  <r>
    <s v="2018-10"/>
    <x v="2"/>
    <n v="44990"/>
    <x v="0"/>
    <n v="9558"/>
    <n v="9182"/>
    <n v="6382"/>
    <n v="21.5"/>
    <n v="5.3"/>
    <n v="21.2"/>
    <n v="5.2"/>
    <n v="19"/>
    <x v="0"/>
    <x v="59"/>
  </r>
  <r>
    <s v="2018-10"/>
    <x v="3"/>
    <n v="3467"/>
    <x v="0"/>
    <n v="2835"/>
    <n v="2696"/>
    <n v="1384"/>
    <n v="15.9"/>
    <n v="2.5"/>
    <n v="15.6"/>
    <n v="2.4"/>
    <n v="71"/>
    <x v="0"/>
    <x v="0"/>
  </r>
  <r>
    <s v="2018-10"/>
    <x v="4"/>
    <n v="22889"/>
    <x v="125"/>
    <n v="3827"/>
    <n v="3523"/>
    <n v="2796"/>
    <n v="24.6"/>
    <n v="5.7"/>
    <n v="23.2"/>
    <n v="5.6"/>
    <n v="16.3"/>
    <x v="27"/>
    <x v="0"/>
  </r>
  <r>
    <s v="2018-10"/>
    <x v="5"/>
    <n v="284121"/>
    <x v="126"/>
    <n v="23600"/>
    <n v="12009"/>
    <n v="11151"/>
    <n v="28.8"/>
    <n v="12"/>
    <n v="22.2"/>
    <n v="7.9"/>
    <n v="15.2"/>
    <x v="19"/>
    <x v="0"/>
  </r>
  <r>
    <s v="2018-09"/>
    <x v="0"/>
    <n v="15159"/>
    <x v="0"/>
    <n v="6183"/>
    <n v="6140"/>
    <n v="3232"/>
    <n v="15.8"/>
    <n v="3.7"/>
    <n v="15.7"/>
    <n v="3.7"/>
    <n v="32"/>
    <x v="0"/>
    <x v="60"/>
  </r>
  <r>
    <s v="2018-09"/>
    <x v="1"/>
    <n v="658952"/>
    <x v="0"/>
    <n v="82782"/>
    <n v="80536"/>
    <n v="53842"/>
    <n v="20.100000000000001"/>
    <n v="6.4"/>
    <n v="19.8"/>
    <n v="6.3"/>
    <n v="20"/>
    <x v="0"/>
    <x v="61"/>
  </r>
  <r>
    <s v="2018-09"/>
    <x v="2"/>
    <n v="42058"/>
    <x v="0"/>
    <n v="8697"/>
    <n v="8414"/>
    <n v="5823"/>
    <n v="20.8"/>
    <n v="5.3"/>
    <n v="20.399999999999999"/>
    <n v="5.2"/>
    <n v="18"/>
    <x v="0"/>
    <x v="54"/>
  </r>
  <r>
    <s v="2018-09"/>
    <x v="3"/>
    <n v="2556"/>
    <x v="0"/>
    <n v="2425"/>
    <n v="2271"/>
    <n v="1062"/>
    <n v="14"/>
    <n v="2.4"/>
    <n v="13.6"/>
    <n v="2.2999999999999998"/>
    <n v="69"/>
    <x v="0"/>
    <x v="0"/>
  </r>
  <r>
    <s v="2018-09"/>
    <x v="4"/>
    <n v="22193"/>
    <x v="127"/>
    <n v="3806"/>
    <n v="3503"/>
    <n v="2721"/>
    <n v="23.3"/>
    <n v="5.6"/>
    <n v="21.9"/>
    <n v="5.5"/>
    <n v="15.8"/>
    <x v="30"/>
    <x v="0"/>
  </r>
  <r>
    <s v="2018-09"/>
    <x v="5"/>
    <n v="267983"/>
    <x v="128"/>
    <n v="23055"/>
    <n v="12007"/>
    <n v="10741"/>
    <n v="26.8"/>
    <n v="11.7"/>
    <n v="20.6"/>
    <n v="7.9"/>
    <n v="15"/>
    <x v="3"/>
    <x v="0"/>
  </r>
  <r>
    <s v="2018-08"/>
    <x v="0"/>
    <n v="14455"/>
    <x v="0"/>
    <n v="6634"/>
    <n v="6609"/>
    <n v="3448"/>
    <n v="16.2"/>
    <n v="3.4"/>
    <n v="16.2"/>
    <n v="3.4"/>
    <n v="32"/>
    <x v="0"/>
    <x v="62"/>
  </r>
  <r>
    <s v="2018-08"/>
    <x v="1"/>
    <n v="642341"/>
    <x v="0"/>
    <n v="80363"/>
    <n v="78545"/>
    <n v="51804"/>
    <n v="20.399999999999999"/>
    <n v="6.4"/>
    <n v="20.3"/>
    <n v="6.3"/>
    <n v="20"/>
    <x v="0"/>
    <x v="63"/>
  </r>
  <r>
    <s v="2018-08"/>
    <x v="2"/>
    <n v="46411"/>
    <x v="0"/>
    <n v="9603"/>
    <n v="9321"/>
    <n v="6418"/>
    <n v="21.3"/>
    <n v="5.3"/>
    <n v="21"/>
    <n v="5.2"/>
    <n v="18"/>
    <x v="0"/>
    <x v="64"/>
  </r>
  <r>
    <s v="2018-08"/>
    <x v="3"/>
    <n v="2211"/>
    <x v="0"/>
    <n v="2516"/>
    <n v="2395"/>
    <n v="1027"/>
    <n v="13.3"/>
    <n v="2.1"/>
    <n v="13"/>
    <n v="2.1"/>
    <n v="68"/>
    <x v="0"/>
    <x v="0"/>
  </r>
  <r>
    <s v="2018-08"/>
    <x v="4"/>
    <n v="21468"/>
    <x v="129"/>
    <n v="3788"/>
    <n v="3507"/>
    <n v="2646"/>
    <n v="23.4"/>
    <n v="5.6"/>
    <n v="22.1"/>
    <n v="5.5"/>
    <n v="15"/>
    <x v="27"/>
    <x v="0"/>
  </r>
  <r>
    <s v="2018-08"/>
    <x v="5"/>
    <n v="253182"/>
    <x v="130"/>
    <n v="22319"/>
    <n v="11961"/>
    <n v="10655"/>
    <n v="27.6"/>
    <n v="11.3"/>
    <n v="21.4"/>
    <n v="7.8"/>
    <n v="14.1"/>
    <x v="3"/>
    <x v="0"/>
  </r>
  <r>
    <s v="2018-07"/>
    <x v="0"/>
    <n v="13614"/>
    <x v="0"/>
    <n v="6242"/>
    <n v="6188"/>
    <n v="3086"/>
    <n v="15.5"/>
    <n v="3.4"/>
    <n v="15.4"/>
    <n v="3.4"/>
    <n v="32"/>
    <x v="0"/>
    <x v="65"/>
  </r>
  <r>
    <s v="2018-07"/>
    <x v="1"/>
    <n v="630977"/>
    <x v="0"/>
    <n v="79945"/>
    <n v="78100"/>
    <n v="51565"/>
    <n v="20.5"/>
    <n v="6.3"/>
    <n v="20.3"/>
    <n v="6.2"/>
    <n v="20"/>
    <x v="0"/>
    <x v="66"/>
  </r>
  <r>
    <s v="2018-07"/>
    <x v="2"/>
    <n v="44963"/>
    <x v="0"/>
    <n v="9649"/>
    <n v="9396"/>
    <n v="6378"/>
    <n v="21"/>
    <n v="5.3"/>
    <n v="20.8"/>
    <n v="5.2"/>
    <n v="18"/>
    <x v="0"/>
    <x v="67"/>
  </r>
  <r>
    <s v="2018-07"/>
    <x v="3"/>
    <n v="2377"/>
    <x v="0"/>
    <n v="2663"/>
    <n v="2488"/>
    <n v="1072"/>
    <n v="13.4"/>
    <n v="2.2000000000000002"/>
    <n v="12.8"/>
    <n v="2.1"/>
    <n v="69"/>
    <x v="0"/>
    <x v="0"/>
  </r>
  <r>
    <s v="2018-07"/>
    <x v="4"/>
    <n v="22048"/>
    <x v="131"/>
    <n v="3909"/>
    <n v="3588"/>
    <n v="2754"/>
    <n v="23.8"/>
    <n v="5.5"/>
    <n v="22.4"/>
    <n v="5.4"/>
    <n v="14.8"/>
    <x v="25"/>
    <x v="0"/>
  </r>
  <r>
    <s v="2018-07"/>
    <x v="5"/>
    <n v="253186"/>
    <x v="132"/>
    <n v="23142"/>
    <n v="12092"/>
    <n v="10788"/>
    <n v="27.7"/>
    <n v="11.3"/>
    <n v="21.3"/>
    <n v="7.7"/>
    <n v="14.1"/>
    <x v="5"/>
    <x v="0"/>
  </r>
  <r>
    <s v="2018-06"/>
    <x v="0"/>
    <n v="17207"/>
    <x v="0"/>
    <n v="7155"/>
    <n v="7119"/>
    <n v="3809"/>
    <n v="16.100000000000001"/>
    <n v="3.5"/>
    <n v="16"/>
    <n v="3.5"/>
    <n v="34"/>
    <x v="0"/>
    <x v="0"/>
  </r>
  <r>
    <s v="2018-06"/>
    <x v="1"/>
    <n v="626423"/>
    <x v="0"/>
    <n v="78862"/>
    <n v="77460"/>
    <n v="51728"/>
    <n v="20"/>
    <n v="6.3"/>
    <n v="19.899999999999999"/>
    <n v="6.2"/>
    <n v="20"/>
    <x v="0"/>
    <x v="68"/>
  </r>
  <r>
    <s v="2018-06"/>
    <x v="2"/>
    <n v="55453"/>
    <x v="0"/>
    <n v="10655"/>
    <n v="10332"/>
    <n v="7357"/>
    <n v="21.4"/>
    <n v="5.5"/>
    <n v="21.1"/>
    <n v="5.3"/>
    <n v="18"/>
    <x v="0"/>
    <x v="67"/>
  </r>
  <r>
    <s v="2018-06"/>
    <x v="3"/>
    <n v="3433"/>
    <x v="0"/>
    <n v="3135"/>
    <n v="3062"/>
    <n v="1431"/>
    <n v="14"/>
    <n v="2.4"/>
    <n v="14.2"/>
    <n v="2.2999999999999998"/>
    <n v="73"/>
    <x v="0"/>
    <x v="0"/>
  </r>
  <r>
    <s v="2018-06"/>
    <x v="4"/>
    <n v="24610"/>
    <x v="133"/>
    <n v="3976"/>
    <n v="3653"/>
    <n v="2858"/>
    <n v="23.5"/>
    <n v="5.8"/>
    <n v="22.1"/>
    <n v="5.6"/>
    <n v="15.5"/>
    <x v="25"/>
    <x v="0"/>
  </r>
  <r>
    <s v="2018-06"/>
    <x v="5"/>
    <n v="290362"/>
    <x v="134"/>
    <n v="23737"/>
    <n v="12222"/>
    <n v="11223"/>
    <n v="27.5"/>
    <n v="11.9"/>
    <n v="21.4"/>
    <n v="7.9"/>
    <n v="14.7"/>
    <x v="3"/>
    <x v="0"/>
  </r>
  <r>
    <s v="2018-05"/>
    <x v="0"/>
    <n v="16826"/>
    <x v="0"/>
    <n v="7268"/>
    <n v="7224"/>
    <n v="3906"/>
    <n v="16.8"/>
    <n v="3.5"/>
    <n v="16.7"/>
    <n v="3.5"/>
    <n v="35"/>
    <x v="0"/>
    <x v="0"/>
  </r>
  <r>
    <s v="2018-05"/>
    <x v="1"/>
    <n v="620950"/>
    <x v="0"/>
    <n v="77775"/>
    <n v="76382"/>
    <n v="51355"/>
    <n v="20.8"/>
    <n v="6.3"/>
    <n v="20.7"/>
    <n v="6.2"/>
    <n v="20"/>
    <x v="0"/>
    <x v="69"/>
  </r>
  <r>
    <s v="2018-05"/>
    <x v="2"/>
    <n v="55083"/>
    <x v="0"/>
    <n v="10697"/>
    <n v="10368"/>
    <n v="7298"/>
    <n v="21.8"/>
    <n v="5.4"/>
    <n v="21.6"/>
    <n v="5.3"/>
    <n v="19"/>
    <x v="0"/>
    <x v="64"/>
  </r>
  <r>
    <s v="2018-05"/>
    <x v="3"/>
    <n v="3531"/>
    <x v="0"/>
    <n v="3180"/>
    <n v="3141"/>
    <n v="1463"/>
    <n v="14.4"/>
    <n v="2.4"/>
    <n v="14.7"/>
    <n v="2.2999999999999998"/>
    <n v="72"/>
    <x v="0"/>
    <x v="0"/>
  </r>
  <r>
    <s v="2018-05"/>
    <x v="4"/>
    <n v="25693"/>
    <x v="135"/>
    <n v="4057"/>
    <n v="3707"/>
    <n v="2949"/>
    <n v="24.7"/>
    <n v="5.8"/>
    <n v="23.1"/>
    <n v="5.7"/>
    <n v="15.5"/>
    <x v="25"/>
    <x v="0"/>
  </r>
  <r>
    <s v="2018-05"/>
    <x v="5"/>
    <n v="297508"/>
    <x v="136"/>
    <n v="24330"/>
    <n v="12317"/>
    <n v="11396"/>
    <n v="28.7"/>
    <n v="12.1"/>
    <n v="22.3"/>
    <n v="7.9"/>
    <n v="14.9"/>
    <x v="1"/>
    <x v="0"/>
  </r>
  <r>
    <s v="2018-04"/>
    <x v="0"/>
    <n v="16088"/>
    <x v="0"/>
    <n v="7221"/>
    <n v="7176"/>
    <n v="3832"/>
    <n v="16"/>
    <n v="3.5"/>
    <n v="16"/>
    <n v="3.4"/>
    <n v="34"/>
    <x v="0"/>
    <x v="0"/>
  </r>
  <r>
    <s v="2018-04"/>
    <x v="1"/>
    <n v="616450"/>
    <x v="0"/>
    <n v="75879"/>
    <n v="74273"/>
    <n v="49959"/>
    <n v="20.2"/>
    <n v="6.3"/>
    <n v="20"/>
    <n v="6.2"/>
    <n v="20"/>
    <x v="0"/>
    <x v="70"/>
  </r>
  <r>
    <s v="2018-04"/>
    <x v="2"/>
    <n v="57501"/>
    <x v="0"/>
    <n v="11472"/>
    <n v="11106"/>
    <n v="7768"/>
    <n v="21"/>
    <n v="5.4"/>
    <n v="20.8"/>
    <n v="5.3"/>
    <n v="19"/>
    <x v="0"/>
    <x v="71"/>
  </r>
  <r>
    <s v="2018-04"/>
    <x v="3"/>
    <n v="3362"/>
    <x v="0"/>
    <n v="3289"/>
    <n v="3214"/>
    <n v="1446"/>
    <n v="13.5"/>
    <n v="2.2999999999999998"/>
    <n v="13.6"/>
    <n v="2.2000000000000002"/>
    <n v="63"/>
    <x v="0"/>
    <x v="0"/>
  </r>
  <r>
    <s v="2018-04"/>
    <x v="4"/>
    <n v="26642"/>
    <x v="137"/>
    <n v="4081"/>
    <n v="3746"/>
    <n v="2976"/>
    <n v="23.8"/>
    <n v="5.9"/>
    <n v="22.4"/>
    <n v="5.8"/>
    <n v="14.5"/>
    <x v="25"/>
    <x v="0"/>
  </r>
  <r>
    <s v="2018-04"/>
    <x v="5"/>
    <n v="310169"/>
    <x v="138"/>
    <n v="24807"/>
    <n v="12372"/>
    <n v="11534"/>
    <n v="28"/>
    <n v="12.4"/>
    <n v="21.5"/>
    <n v="8.1"/>
    <n v="14.2"/>
    <x v="3"/>
    <x v="0"/>
  </r>
  <r>
    <s v="2018-03"/>
    <x v="0"/>
    <n v="16422"/>
    <x v="0"/>
    <n v="7535"/>
    <n v="7471"/>
    <n v="3988"/>
    <n v="16.5"/>
    <n v="3.4"/>
    <n v="16.5"/>
    <n v="3.4"/>
    <n v="35"/>
    <x v="0"/>
    <x v="0"/>
  </r>
  <r>
    <s v="2018-03"/>
    <x v="1"/>
    <n v="624601"/>
    <x v="0"/>
    <n v="74288"/>
    <n v="72691"/>
    <n v="49102"/>
    <n v="20.9"/>
    <n v="6.4"/>
    <n v="20.7"/>
    <n v="6.3"/>
    <n v="19"/>
    <x v="0"/>
    <x v="72"/>
  </r>
  <r>
    <s v="2018-03"/>
    <x v="2"/>
    <n v="58458"/>
    <x v="0"/>
    <n v="11687"/>
    <n v="11313"/>
    <n v="7795"/>
    <n v="21.4"/>
    <n v="5.4"/>
    <n v="21.1"/>
    <n v="5.3"/>
    <n v="19"/>
    <x v="0"/>
    <x v="73"/>
  </r>
  <r>
    <s v="2018-03"/>
    <x v="3"/>
    <n v="3127"/>
    <x v="0"/>
    <n v="3174"/>
    <n v="3077"/>
    <n v="1346"/>
    <n v="13.6"/>
    <n v="2.2999999999999998"/>
    <n v="13.6"/>
    <n v="2.2000000000000002"/>
    <n v="64"/>
    <x v="0"/>
    <x v="0"/>
  </r>
  <r>
    <s v="2018-03"/>
    <x v="4"/>
    <n v="26967"/>
    <x v="139"/>
    <n v="4145"/>
    <n v="3773"/>
    <n v="2961"/>
    <n v="24.3"/>
    <n v="5.9"/>
    <n v="22.7"/>
    <n v="5.8"/>
    <n v="13.9"/>
    <x v="24"/>
    <x v="0"/>
  </r>
  <r>
    <s v="2018-03"/>
    <x v="5"/>
    <n v="304169"/>
    <x v="140"/>
    <n v="24991"/>
    <n v="12389"/>
    <n v="11480"/>
    <n v="28.7"/>
    <n v="12.2"/>
    <n v="21.9"/>
    <n v="7.9"/>
    <n v="13.7"/>
    <x v="3"/>
    <x v="0"/>
  </r>
  <r>
    <s v="2018-02"/>
    <x v="0"/>
    <n v="17415"/>
    <x v="0"/>
    <n v="7550"/>
    <n v="7529"/>
    <n v="4063"/>
    <n v="15.1"/>
    <n v="3.5"/>
    <n v="15.1"/>
    <n v="3.5"/>
    <n v="33"/>
    <x v="0"/>
    <x v="0"/>
  </r>
  <r>
    <s v="2018-02"/>
    <x v="1"/>
    <n v="603801"/>
    <x v="0"/>
    <n v="72893"/>
    <n v="71731"/>
    <n v="48772"/>
    <n v="19"/>
    <n v="6.3"/>
    <n v="18.899999999999999"/>
    <n v="6.3"/>
    <n v="19"/>
    <x v="0"/>
    <x v="74"/>
  </r>
  <r>
    <s v="2018-02"/>
    <x v="2"/>
    <n v="58545"/>
    <x v="0"/>
    <n v="12653"/>
    <n v="12055"/>
    <n v="8242"/>
    <n v="19.100000000000001"/>
    <n v="5.3"/>
    <n v="18.600000000000001"/>
    <n v="5.2"/>
    <n v="18"/>
    <x v="0"/>
    <x v="75"/>
  </r>
  <r>
    <s v="2018-02"/>
    <x v="3"/>
    <n v="3240"/>
    <x v="0"/>
    <n v="3273"/>
    <n v="3189"/>
    <n v="1399"/>
    <n v="12.3"/>
    <n v="2.2999999999999998"/>
    <n v="12.4"/>
    <n v="2.2000000000000002"/>
    <n v="62"/>
    <x v="0"/>
    <x v="0"/>
  </r>
  <r>
    <s v="2018-02"/>
    <x v="4"/>
    <n v="27461"/>
    <x v="141"/>
    <n v="4260"/>
    <n v="3920"/>
    <n v="3058"/>
    <n v="21.8"/>
    <n v="5.9"/>
    <n v="20.6"/>
    <n v="5.7"/>
    <n v="12.9"/>
    <x v="24"/>
    <x v="0"/>
  </r>
  <r>
    <s v="2018-02"/>
    <x v="5"/>
    <n v="303280"/>
    <x v="142"/>
    <n v="24641"/>
    <n v="12490"/>
    <n v="11535"/>
    <n v="25.9"/>
    <n v="12.1"/>
    <n v="19.899999999999999"/>
    <n v="8"/>
    <n v="13.1"/>
    <x v="19"/>
    <x v="0"/>
  </r>
  <r>
    <s v="2018-01"/>
    <x v="0"/>
    <n v="15445"/>
    <x v="0"/>
    <n v="7464"/>
    <n v="7410"/>
    <n v="3778"/>
    <n v="15.8"/>
    <n v="3.4"/>
    <n v="15.7"/>
    <n v="3.4"/>
    <n v="35"/>
    <x v="0"/>
    <x v="0"/>
  </r>
  <r>
    <s v="2018-01"/>
    <x v="1"/>
    <n v="555031"/>
    <x v="0"/>
    <n v="72719"/>
    <n v="71484"/>
    <n v="46403"/>
    <n v="20.100000000000001"/>
    <n v="6.2"/>
    <n v="19.899999999999999"/>
    <n v="6.1"/>
    <n v="18"/>
    <x v="0"/>
    <x v="76"/>
  </r>
  <r>
    <s v="2018-01"/>
    <x v="2"/>
    <n v="62222"/>
    <x v="0"/>
    <n v="13961"/>
    <n v="12751"/>
    <n v="8389"/>
    <n v="20.399999999999999"/>
    <n v="5.4"/>
    <n v="19"/>
    <n v="5.3"/>
    <n v="17"/>
    <x v="0"/>
    <x v="64"/>
  </r>
  <r>
    <s v="2018-01"/>
    <x v="3"/>
    <n v="3142"/>
    <x v="0"/>
    <n v="3385"/>
    <n v="3299"/>
    <n v="1378"/>
    <n v="13"/>
    <n v="2.2000000000000002"/>
    <n v="13.1"/>
    <n v="2.2000000000000002"/>
    <n v="63"/>
    <x v="0"/>
    <x v="0"/>
  </r>
  <r>
    <s v="2018-01"/>
    <x v="4"/>
    <n v="25564"/>
    <x v="143"/>
    <n v="4377"/>
    <n v="4021"/>
    <n v="2983"/>
    <n v="23"/>
    <n v="5.7"/>
    <n v="21.6"/>
    <n v="5.5"/>
    <n v="12.8"/>
    <x v="23"/>
    <x v="0"/>
  </r>
  <r>
    <s v="2018-01"/>
    <x v="5"/>
    <n v="282565"/>
    <x v="144"/>
    <n v="24923"/>
    <n v="12599"/>
    <n v="11304"/>
    <n v="27.8"/>
    <n v="11.6"/>
    <n v="21.1"/>
    <n v="7.7"/>
    <n v="13.1"/>
    <x v="3"/>
    <x v="0"/>
  </r>
  <r>
    <s v="2017-12"/>
    <x v="0"/>
    <n v="15541"/>
    <x v="0"/>
    <n v="7789"/>
    <n v="7703"/>
    <n v="3720"/>
    <n v="15"/>
    <n v="3.4"/>
    <n v="14.9"/>
    <n v="3.4"/>
    <n v="35"/>
    <x v="0"/>
    <x v="0"/>
  </r>
  <r>
    <s v="2017-12"/>
    <x v="1"/>
    <n v="553632"/>
    <x v="0"/>
    <n v="71671"/>
    <n v="70194"/>
    <n v="46799"/>
    <n v="20.7"/>
    <n v="6.3"/>
    <n v="20.5"/>
    <n v="6.2"/>
    <n v="20"/>
    <x v="0"/>
    <x v="77"/>
  </r>
  <r>
    <s v="2017-12"/>
    <x v="2"/>
    <n v="64462"/>
    <x v="0"/>
    <n v="13592"/>
    <n v="12966"/>
    <n v="8994"/>
    <n v="21.5"/>
    <n v="5.3"/>
    <n v="21"/>
    <n v="5.2"/>
    <n v="18"/>
    <x v="0"/>
    <x v="73"/>
  </r>
  <r>
    <s v="2017-12"/>
    <x v="3"/>
    <n v="3139"/>
    <x v="0"/>
    <n v="3479"/>
    <n v="3331"/>
    <n v="1343"/>
    <n v="12.5"/>
    <n v="2.2999999999999998"/>
    <n v="12.4"/>
    <n v="2.2000000000000002"/>
    <n v="69"/>
    <x v="0"/>
    <x v="0"/>
  </r>
  <r>
    <s v="2017-12"/>
    <x v="4"/>
    <n v="29223"/>
    <x v="145"/>
    <n v="4497"/>
    <n v="4117"/>
    <n v="3200"/>
    <n v="24.1"/>
    <n v="5.9"/>
    <n v="22.6"/>
    <n v="5.8"/>
    <n v="13"/>
    <x v="31"/>
    <x v="0"/>
  </r>
  <r>
    <s v="2017-12"/>
    <x v="5"/>
    <n v="306706"/>
    <x v="146"/>
    <n v="26038"/>
    <n v="12685"/>
    <n v="11743"/>
    <n v="28.7"/>
    <n v="12.2"/>
    <n v="21.8"/>
    <n v="7.8"/>
    <n v="14.5"/>
    <x v="9"/>
    <x v="0"/>
  </r>
  <r>
    <s v="2017-11"/>
    <x v="0"/>
    <n v="15718"/>
    <x v="0"/>
    <n v="7376"/>
    <n v="7331"/>
    <n v="3859"/>
    <n v="15.8"/>
    <n v="3.4"/>
    <n v="15.8"/>
    <n v="3.4"/>
    <n v="37"/>
    <x v="0"/>
    <x v="0"/>
  </r>
  <r>
    <s v="2017-11"/>
    <x v="1"/>
    <n v="517191"/>
    <x v="0"/>
    <n v="69948"/>
    <n v="68521"/>
    <n v="46232"/>
    <n v="20.2"/>
    <n v="6.2"/>
    <n v="20"/>
    <n v="6.1"/>
    <n v="20"/>
    <x v="0"/>
    <x v="78"/>
  </r>
  <r>
    <s v="2017-11"/>
    <x v="2"/>
    <n v="59254"/>
    <x v="0"/>
    <n v="13304"/>
    <n v="12807"/>
    <n v="8986"/>
    <n v="21.1"/>
    <n v="5.0999999999999996"/>
    <n v="20.8"/>
    <n v="4.9000000000000004"/>
    <n v="18"/>
    <x v="0"/>
    <x v="62"/>
  </r>
  <r>
    <s v="2017-11"/>
    <x v="3"/>
    <n v="3246"/>
    <x v="0"/>
    <n v="3088"/>
    <n v="2978"/>
    <n v="1341"/>
    <n v="13.5"/>
    <n v="2.4"/>
    <n v="13.5"/>
    <n v="2.2999999999999998"/>
    <n v="68"/>
    <x v="0"/>
    <x v="0"/>
  </r>
  <r>
    <s v="2017-11"/>
    <x v="4"/>
    <n v="29136"/>
    <x v="147"/>
    <n v="4601"/>
    <n v="4199"/>
    <n v="3320"/>
    <n v="23.7"/>
    <n v="5.8"/>
    <n v="22.2"/>
    <n v="5.7"/>
    <n v="13.2"/>
    <x v="23"/>
    <x v="0"/>
  </r>
  <r>
    <s v="2017-11"/>
    <x v="5"/>
    <n v="309471"/>
    <x v="148"/>
    <n v="26347"/>
    <n v="12692"/>
    <n v="11921"/>
    <n v="28.2"/>
    <n v="12.4"/>
    <n v="21.5"/>
    <n v="7.8"/>
    <n v="14.8"/>
    <x v="5"/>
    <x v="0"/>
  </r>
  <r>
    <s v="2017-10"/>
    <x v="0"/>
    <n v="16405"/>
    <x v="0"/>
    <n v="8008"/>
    <n v="7882"/>
    <n v="4221"/>
    <n v="16.600000000000001"/>
    <n v="3.3"/>
    <n v="16.5"/>
    <n v="3.3"/>
    <n v="38"/>
    <x v="0"/>
    <x v="0"/>
  </r>
  <r>
    <s v="2017-10"/>
    <x v="1"/>
    <n v="492028"/>
    <x v="0"/>
    <n v="69303"/>
    <n v="67653"/>
    <n v="45234"/>
    <n v="20.7"/>
    <n v="6.1"/>
    <n v="20.399999999999999"/>
    <n v="6.1"/>
    <n v="20"/>
    <x v="0"/>
    <x v="79"/>
  </r>
  <r>
    <s v="2017-10"/>
    <x v="2"/>
    <n v="59234"/>
    <x v="0"/>
    <n v="13833"/>
    <n v="13335"/>
    <n v="9231"/>
    <n v="21.5"/>
    <n v="5"/>
    <n v="21.2"/>
    <n v="4.9000000000000004"/>
    <n v="18"/>
    <x v="0"/>
    <x v="0"/>
  </r>
  <r>
    <s v="2017-10"/>
    <x v="3"/>
    <n v="3171"/>
    <x v="0"/>
    <n v="3053"/>
    <n v="2936"/>
    <n v="1341"/>
    <n v="14.2"/>
    <n v="2.2999999999999998"/>
    <n v="14.2"/>
    <n v="2.2999999999999998"/>
    <n v="68"/>
    <x v="0"/>
    <x v="0"/>
  </r>
  <r>
    <s v="2017-10"/>
    <x v="4"/>
    <n v="29858"/>
    <x v="149"/>
    <n v="4723"/>
    <n v="4287"/>
    <n v="3390"/>
    <n v="24.5"/>
    <n v="5.9"/>
    <n v="22.8"/>
    <n v="5.7"/>
    <n v="13.4"/>
    <x v="23"/>
    <x v="0"/>
  </r>
  <r>
    <s v="2017-10"/>
    <x v="5"/>
    <n v="315084"/>
    <x v="150"/>
    <n v="26536"/>
    <n v="12703"/>
    <n v="11931"/>
    <n v="29.1"/>
    <n v="12.5"/>
    <n v="22.1"/>
    <n v="7.9"/>
    <n v="14.8"/>
    <x v="5"/>
    <x v="0"/>
  </r>
  <r>
    <s v="2017-09"/>
    <x v="0"/>
    <n v="15975"/>
    <x v="0"/>
    <n v="7777"/>
    <n v="7693"/>
    <n v="3906"/>
    <n v="15.2"/>
    <n v="3.4"/>
    <n v="15.2"/>
    <n v="3.4"/>
    <n v="36"/>
    <x v="0"/>
    <x v="0"/>
  </r>
  <r>
    <s v="2017-09"/>
    <x v="1"/>
    <n v="468318"/>
    <x v="0"/>
    <n v="67408"/>
    <n v="65690"/>
    <n v="43120"/>
    <n v="19.7"/>
    <n v="6.2"/>
    <n v="19.399999999999999"/>
    <n v="6.1"/>
    <n v="20"/>
    <x v="0"/>
    <x v="80"/>
  </r>
  <r>
    <s v="2017-09"/>
    <x v="2"/>
    <n v="59436"/>
    <x v="0"/>
    <n v="14306"/>
    <n v="13795"/>
    <n v="9339"/>
    <n v="20.3"/>
    <n v="4.9000000000000004"/>
    <n v="20"/>
    <n v="4.8"/>
    <n v="18"/>
    <x v="0"/>
    <x v="73"/>
  </r>
  <r>
    <s v="2017-09"/>
    <x v="3"/>
    <n v="3396"/>
    <x v="0"/>
    <n v="3483"/>
    <n v="3375"/>
    <n v="1439"/>
    <n v="12.8"/>
    <n v="2.2999999999999998"/>
    <n v="12.8"/>
    <n v="2.2999999999999998"/>
    <n v="68"/>
    <x v="0"/>
    <x v="0"/>
  </r>
  <r>
    <s v="2017-09"/>
    <x v="4"/>
    <n v="29409"/>
    <x v="151"/>
    <n v="4693"/>
    <n v="4320"/>
    <n v="3337"/>
    <n v="23.2"/>
    <n v="5.8"/>
    <n v="21.9"/>
    <n v="5.7"/>
    <n v="13.3"/>
    <x v="31"/>
    <x v="0"/>
  </r>
  <r>
    <s v="2017-09"/>
    <x v="5"/>
    <n v="298163"/>
    <x v="152"/>
    <n v="25604"/>
    <n v="12656"/>
    <n v="11499"/>
    <n v="27.3"/>
    <n v="12.1"/>
    <n v="20.6"/>
    <n v="7.9"/>
    <n v="14.8"/>
    <x v="7"/>
    <x v="0"/>
  </r>
  <r>
    <s v="2017-08"/>
    <x v="0"/>
    <n v="13985"/>
    <x v="0"/>
    <n v="7463"/>
    <n v="7406"/>
    <n v="3686"/>
    <n v="15.4"/>
    <n v="3.2"/>
    <n v="15.4"/>
    <n v="3.2"/>
    <n v="35"/>
    <x v="0"/>
    <x v="0"/>
  </r>
  <r>
    <s v="2017-08"/>
    <x v="1"/>
    <n v="429691"/>
    <x v="0"/>
    <n v="65522"/>
    <n v="64054"/>
    <n v="41372"/>
    <n v="20"/>
    <n v="6"/>
    <n v="19.8"/>
    <n v="6"/>
    <n v="20"/>
    <x v="0"/>
    <x v="81"/>
  </r>
  <r>
    <s v="2017-08"/>
    <x v="2"/>
    <n v="59142"/>
    <x v="0"/>
    <n v="14398"/>
    <n v="13907"/>
    <n v="9263"/>
    <n v="20.7"/>
    <n v="4.9000000000000004"/>
    <n v="20.399999999999999"/>
    <n v="4.8"/>
    <n v="18"/>
    <x v="0"/>
    <x v="82"/>
  </r>
  <r>
    <s v="2017-08"/>
    <x v="3"/>
    <n v="2774"/>
    <x v="0"/>
    <n v="3400"/>
    <n v="3278"/>
    <n v="1313"/>
    <n v="12.4"/>
    <n v="2.1"/>
    <n v="12.4"/>
    <n v="2"/>
    <n v="67"/>
    <x v="0"/>
    <x v="0"/>
  </r>
  <r>
    <s v="2017-08"/>
    <x v="4"/>
    <n v="27976"/>
    <x v="153"/>
    <n v="4769"/>
    <n v="4384"/>
    <n v="3347"/>
    <n v="23.7"/>
    <n v="5.6"/>
    <n v="22.3"/>
    <n v="5.5"/>
    <n v="12.6"/>
    <x v="32"/>
    <x v="0"/>
  </r>
  <r>
    <s v="2017-08"/>
    <x v="5"/>
    <n v="271676"/>
    <x v="154"/>
    <n v="25164"/>
    <n v="12690"/>
    <n v="11550"/>
    <n v="28.2"/>
    <n v="11.7"/>
    <n v="21.6"/>
    <n v="7.7"/>
    <n v="14"/>
    <x v="9"/>
    <x v="0"/>
  </r>
  <r>
    <s v="2017-07"/>
    <x v="0"/>
    <n v="13084"/>
    <x v="0"/>
    <n v="7559"/>
    <n v="7486"/>
    <n v="3515"/>
    <n v="14.6"/>
    <n v="3.2"/>
    <n v="14.5"/>
    <n v="3.1"/>
    <n v="36"/>
    <x v="0"/>
    <x v="0"/>
  </r>
  <r>
    <s v="2017-07"/>
    <x v="1"/>
    <n v="421285"/>
    <x v="0"/>
    <n v="65178"/>
    <n v="63604"/>
    <n v="40679"/>
    <n v="19.8"/>
    <n v="6"/>
    <n v="19.600000000000001"/>
    <n v="5.9"/>
    <n v="20"/>
    <x v="0"/>
    <x v="83"/>
  </r>
  <r>
    <s v="2017-07"/>
    <x v="2"/>
    <n v="59805"/>
    <x v="0"/>
    <n v="14658"/>
    <n v="14069"/>
    <n v="9283"/>
    <n v="20.5"/>
    <n v="4.9000000000000004"/>
    <n v="20.100000000000001"/>
    <n v="4.8"/>
    <n v="18"/>
    <x v="0"/>
    <x v="65"/>
  </r>
  <r>
    <s v="2017-07"/>
    <x v="3"/>
    <n v="2720"/>
    <x v="0"/>
    <n v="3284"/>
    <n v="3237"/>
    <n v="1270"/>
    <n v="12.2"/>
    <n v="2.1"/>
    <n v="12.4"/>
    <n v="2.1"/>
    <n v="69"/>
    <x v="0"/>
    <x v="0"/>
  </r>
  <r>
    <s v="2017-07"/>
    <x v="4"/>
    <n v="29503"/>
    <x v="155"/>
    <n v="4969"/>
    <n v="4579"/>
    <n v="3463"/>
    <n v="23.4"/>
    <n v="5.7"/>
    <n v="22.2"/>
    <n v="5.5"/>
    <n v="12.6"/>
    <x v="32"/>
    <x v="0"/>
  </r>
  <r>
    <s v="2017-07"/>
    <x v="5"/>
    <n v="277042"/>
    <x v="156"/>
    <n v="26108"/>
    <n v="12792"/>
    <n v="11583"/>
    <n v="28.1"/>
    <n v="11.8"/>
    <n v="21.1"/>
    <n v="7.7"/>
    <n v="14.1"/>
    <x v="9"/>
    <x v="0"/>
  </r>
  <r>
    <s v="2017-06"/>
    <x v="0"/>
    <n v="14274"/>
    <x v="0"/>
    <n v="7450"/>
    <n v="7394"/>
    <n v="3840"/>
    <n v="15.6"/>
    <n v="3.2"/>
    <n v="15.5"/>
    <n v="3.2"/>
    <n v="39"/>
    <x v="0"/>
    <x v="0"/>
  </r>
  <r>
    <s v="2017-06"/>
    <x v="1"/>
    <n v="420017"/>
    <x v="0"/>
    <n v="63721"/>
    <n v="62331"/>
    <n v="40408"/>
    <n v="19.5"/>
    <n v="5.9"/>
    <n v="19.2"/>
    <n v="5.8"/>
    <n v="21"/>
    <x v="0"/>
    <x v="84"/>
  </r>
  <r>
    <s v="2017-06"/>
    <x v="2"/>
    <n v="64389"/>
    <x v="0"/>
    <n v="15171"/>
    <n v="14250"/>
    <n v="9525"/>
    <n v="20.100000000000001"/>
    <n v="5.0999999999999996"/>
    <n v="19.399999999999999"/>
    <n v="5"/>
    <n v="19"/>
    <x v="0"/>
    <x v="73"/>
  </r>
  <r>
    <s v="2017-06"/>
    <x v="3"/>
    <n v="3327"/>
    <x v="0"/>
    <n v="3254"/>
    <n v="3225"/>
    <n v="1423"/>
    <n v="13.3"/>
    <n v="2.2999999999999998"/>
    <n v="13.6"/>
    <n v="2.2000000000000002"/>
    <n v="71"/>
    <x v="0"/>
    <x v="0"/>
  </r>
  <r>
    <s v="2017-06"/>
    <x v="4"/>
    <n v="32544"/>
    <x v="157"/>
    <n v="5072"/>
    <n v="4686"/>
    <n v="3629"/>
    <n v="23.2"/>
    <n v="5.7"/>
    <n v="22"/>
    <n v="5.6"/>
    <n v="13.2"/>
    <x v="32"/>
    <x v="0"/>
  </r>
  <r>
    <s v="2017-06"/>
    <x v="5"/>
    <n v="321877"/>
    <x v="158"/>
    <n v="26664"/>
    <n v="12894"/>
    <n v="12038"/>
    <n v="28"/>
    <n v="12.4"/>
    <n v="21.5"/>
    <n v="7.8"/>
    <n v="14.8"/>
    <x v="7"/>
    <x v="0"/>
  </r>
  <r>
    <s v="2017-05"/>
    <x v="0"/>
    <n v="15505"/>
    <x v="0"/>
    <n v="7974"/>
    <n v="7435"/>
    <n v="4054"/>
    <n v="16.899999999999999"/>
    <n v="3.3"/>
    <n v="15.9"/>
    <n v="3.2"/>
    <n v="0"/>
    <x v="0"/>
    <x v="0"/>
  </r>
  <r>
    <s v="2017-05"/>
    <x v="1"/>
    <n v="399546"/>
    <x v="0"/>
    <n v="61532"/>
    <n v="59795"/>
    <n v="38015"/>
    <n v="19.7"/>
    <n v="5.9"/>
    <n v="19.399999999999999"/>
    <n v="5.9"/>
    <n v="0"/>
    <x v="0"/>
    <x v="0"/>
  </r>
  <r>
    <s v="2017-05"/>
    <x v="2"/>
    <n v="77985"/>
    <x v="0"/>
    <n v="14892"/>
    <n v="14323"/>
    <n v="10396"/>
    <n v="22.5"/>
    <n v="5.4"/>
    <n v="22.2"/>
    <n v="5.3"/>
    <n v="0"/>
    <x v="0"/>
    <x v="0"/>
  </r>
  <r>
    <s v="2017-05"/>
    <x v="3"/>
    <n v="3653"/>
    <x v="0"/>
    <n v="3062"/>
    <n v="3053"/>
    <n v="1526"/>
    <n v="15.5"/>
    <n v="2.2999999999999998"/>
    <n v="15.7"/>
    <n v="2.2999999999999998"/>
    <n v="0"/>
    <x v="0"/>
    <x v="0"/>
  </r>
  <r>
    <s v="2017-05"/>
    <x v="4"/>
    <n v="34174"/>
    <x v="159"/>
    <n v="5302"/>
    <n v="4823"/>
    <n v="3740"/>
    <n v="24"/>
    <n v="5.8"/>
    <n v="22.4"/>
    <n v="5.7"/>
    <n v="13.1"/>
    <x v="32"/>
    <x v="0"/>
  </r>
  <r>
    <s v="2017-05"/>
    <x v="5"/>
    <n v="325857"/>
    <x v="160"/>
    <n v="27655"/>
    <n v="12977"/>
    <n v="12159"/>
    <n v="29"/>
    <n v="12.6"/>
    <n v="21.9"/>
    <n v="7.8"/>
    <n v="15"/>
    <x v="7"/>
    <x v="0"/>
  </r>
  <r>
    <s v="2017-04"/>
    <x v="0"/>
    <n v="13676"/>
    <x v="0"/>
    <n v="7201"/>
    <n v="6725"/>
    <n v="3536"/>
    <n v="15.8"/>
    <n v="3.3"/>
    <n v="14.8"/>
    <n v="3.2"/>
    <n v="0"/>
    <x v="0"/>
    <x v="0"/>
  </r>
  <r>
    <s v="2017-04"/>
    <x v="1"/>
    <n v="393918"/>
    <x v="0"/>
    <n v="58963"/>
    <n v="57181"/>
    <n v="36750"/>
    <n v="19.3"/>
    <n v="6"/>
    <n v="18.899999999999999"/>
    <n v="6"/>
    <n v="0"/>
    <x v="0"/>
    <x v="0"/>
  </r>
  <r>
    <s v="2017-04"/>
    <x v="2"/>
    <n v="81326"/>
    <x v="0"/>
    <n v="15386"/>
    <n v="14469"/>
    <n v="10373"/>
    <n v="21.5"/>
    <n v="5.6"/>
    <n v="20.9"/>
    <n v="5.4"/>
    <n v="0"/>
    <x v="0"/>
    <x v="0"/>
  </r>
  <r>
    <s v="2017-04"/>
    <x v="3"/>
    <n v="3240"/>
    <x v="0"/>
    <n v="3067"/>
    <n v="3034"/>
    <n v="1366"/>
    <n v="13.5"/>
    <n v="2.2999999999999998"/>
    <n v="13.5"/>
    <n v="2.2000000000000002"/>
    <n v="0"/>
    <x v="0"/>
    <x v="0"/>
  </r>
  <r>
    <s v="2017-04"/>
    <x v="4"/>
    <n v="36024"/>
    <x v="161"/>
    <n v="5337"/>
    <n v="4844"/>
    <n v="3803"/>
    <n v="23.6"/>
    <n v="6"/>
    <n v="22"/>
    <n v="5.8"/>
    <n v="12.5"/>
    <x v="32"/>
    <x v="0"/>
  </r>
  <r>
    <s v="2017-04"/>
    <x v="5"/>
    <n v="334865"/>
    <x v="162"/>
    <n v="27802"/>
    <n v="12981"/>
    <n v="12229"/>
    <n v="28.3"/>
    <n v="12.8"/>
    <n v="21.4"/>
    <n v="7.9"/>
    <n v="14.3"/>
    <x v="7"/>
    <x v="0"/>
  </r>
  <r>
    <s v="2017-03"/>
    <x v="0"/>
    <n v="14500"/>
    <x v="0"/>
    <n v="7334"/>
    <n v="6815"/>
    <n v="3742"/>
    <n v="17"/>
    <n v="3.3"/>
    <n v="16"/>
    <n v="3.2"/>
    <n v="0"/>
    <x v="0"/>
    <x v="0"/>
  </r>
  <r>
    <s v="2017-03"/>
    <x v="1"/>
    <n v="402938"/>
    <x v="0"/>
    <n v="56768"/>
    <n v="54836"/>
    <n v="35619"/>
    <n v="20.100000000000001"/>
    <n v="6.2"/>
    <n v="19.7"/>
    <n v="6.1"/>
    <n v="0"/>
    <x v="0"/>
    <x v="0"/>
  </r>
  <r>
    <s v="2017-03"/>
    <x v="2"/>
    <n v="85721"/>
    <x v="0"/>
    <n v="15711"/>
    <n v="14884"/>
    <n v="10446"/>
    <n v="21.8"/>
    <n v="5.7"/>
    <n v="21.3"/>
    <n v="5.5"/>
    <n v="0"/>
    <x v="0"/>
    <x v="0"/>
  </r>
  <r>
    <s v="2017-03"/>
    <x v="3"/>
    <n v="3391"/>
    <x v="0"/>
    <n v="2865"/>
    <n v="2923"/>
    <n v="1371"/>
    <n v="14.6"/>
    <n v="2.4"/>
    <n v="15"/>
    <n v="2.2999999999999998"/>
    <n v="0"/>
    <x v="0"/>
    <x v="0"/>
  </r>
  <r>
    <s v="2017-03"/>
    <x v="4"/>
    <n v="37341"/>
    <x v="163"/>
    <n v="5357"/>
    <n v="4923"/>
    <n v="3789"/>
    <n v="23.9"/>
    <n v="6.1"/>
    <n v="22.5"/>
    <n v="5.9"/>
    <n v="12.4"/>
    <x v="33"/>
    <x v="0"/>
  </r>
  <r>
    <s v="2017-03"/>
    <x v="5"/>
    <n v="332075"/>
    <x v="164"/>
    <n v="27900"/>
    <n v="12990"/>
    <n v="12146"/>
    <n v="29"/>
    <n v="12.8"/>
    <n v="21.8"/>
    <n v="7.9"/>
    <n v="14"/>
    <x v="5"/>
    <x v="0"/>
  </r>
  <r>
    <s v="2017-02"/>
    <x v="0"/>
    <n v="13280"/>
    <x v="0"/>
    <n v="6931"/>
    <n v="6769"/>
    <n v="3599"/>
    <n v="14.9"/>
    <n v="3.2"/>
    <n v="14.7"/>
    <n v="3.1"/>
    <n v="0"/>
    <x v="0"/>
    <x v="0"/>
  </r>
  <r>
    <s v="2017-02"/>
    <x v="1"/>
    <n v="375693"/>
    <x v="0"/>
    <n v="55552"/>
    <n v="53577"/>
    <n v="34850"/>
    <n v="18.2"/>
    <n v="6.1"/>
    <n v="17.8"/>
    <n v="6"/>
    <n v="0"/>
    <x v="0"/>
    <x v="0"/>
  </r>
  <r>
    <s v="2017-02"/>
    <x v="2"/>
    <n v="81985"/>
    <x v="0"/>
    <n v="15605"/>
    <n v="14975"/>
    <n v="10746"/>
    <n v="20.100000000000001"/>
    <n v="5.5"/>
    <n v="19.8"/>
    <n v="5.4"/>
    <n v="0"/>
    <x v="0"/>
    <x v="0"/>
  </r>
  <r>
    <s v="2017-02"/>
    <x v="3"/>
    <n v="3502"/>
    <x v="0"/>
    <n v="3041"/>
    <n v="3083"/>
    <n v="1467"/>
    <n v="13.3"/>
    <n v="2.2999999999999998"/>
    <n v="13.7"/>
    <n v="2.2000000000000002"/>
    <n v="0"/>
    <x v="0"/>
    <x v="0"/>
  </r>
  <r>
    <s v="2017-02"/>
    <x v="4"/>
    <n v="36509"/>
    <x v="165"/>
    <n v="5533"/>
    <n v="5089"/>
    <n v="3895"/>
    <n v="21.4"/>
    <n v="5.9"/>
    <n v="20.2"/>
    <n v="5.8"/>
    <n v="12.1"/>
    <x v="32"/>
    <x v="0"/>
  </r>
  <r>
    <s v="2017-02"/>
    <x v="5"/>
    <n v="327451"/>
    <x v="166"/>
    <n v="27523"/>
    <n v="12967"/>
    <n v="12112"/>
    <n v="26.2"/>
    <n v="12.6"/>
    <n v="19.600000000000001"/>
    <n v="7.9"/>
    <n v="13.3"/>
    <x v="5"/>
    <x v="0"/>
  </r>
  <r>
    <s v="2017-01"/>
    <x v="0"/>
    <n v="12660"/>
    <x v="0"/>
    <n v="6481"/>
    <n v="6431"/>
    <n v="3297"/>
    <n v="15.9"/>
    <n v="3.3"/>
    <n v="15.8"/>
    <n v="3.3"/>
    <n v="0"/>
    <x v="0"/>
    <x v="0"/>
  </r>
  <r>
    <s v="2017-01"/>
    <x v="1"/>
    <n v="344972"/>
    <x v="0"/>
    <n v="54665"/>
    <n v="52538"/>
    <n v="32782"/>
    <n v="19.3"/>
    <n v="6"/>
    <n v="18.899999999999999"/>
    <n v="5.9"/>
    <n v="0"/>
    <x v="0"/>
    <x v="0"/>
  </r>
  <r>
    <s v="2017-01"/>
    <x v="2"/>
    <n v="79624"/>
    <x v="0"/>
    <n v="15299"/>
    <n v="14680"/>
    <n v="10335"/>
    <n v="21.8"/>
    <n v="5.6"/>
    <n v="21.3"/>
    <n v="5.4"/>
    <n v="0"/>
    <x v="0"/>
    <x v="0"/>
  </r>
  <r>
    <s v="2017-01"/>
    <x v="3"/>
    <n v="3302"/>
    <x v="0"/>
    <n v="3139"/>
    <n v="3178"/>
    <n v="1404"/>
    <n v="13.7"/>
    <n v="2.2999999999999998"/>
    <n v="14"/>
    <n v="2.2000000000000002"/>
    <n v="0"/>
    <x v="0"/>
    <x v="0"/>
  </r>
  <r>
    <s v="2017-01"/>
    <x v="4"/>
    <n v="34497"/>
    <x v="167"/>
    <n v="5751"/>
    <n v="5277"/>
    <n v="3918"/>
    <n v="23"/>
    <n v="5.7"/>
    <n v="21.7"/>
    <n v="5.5"/>
    <n v="11.8"/>
    <x v="33"/>
    <x v="0"/>
  </r>
  <r>
    <s v="2017-01"/>
    <x v="5"/>
    <n v="313229"/>
    <x v="168"/>
    <n v="27782"/>
    <n v="13058"/>
    <n v="11990"/>
    <n v="28.5"/>
    <n v="12.2"/>
    <n v="21"/>
    <n v="7.8"/>
    <n v="13"/>
    <x v="7"/>
    <x v="0"/>
  </r>
  <r>
    <s v="2016-12"/>
    <x v="0"/>
    <n v="12185"/>
    <x v="0"/>
    <n v="6304"/>
    <n v="6140"/>
    <n v="3102"/>
    <n v="15.7"/>
    <n v="3.3"/>
    <n v="15.2"/>
    <n v="3.3"/>
    <n v="0"/>
    <x v="0"/>
    <x v="0"/>
  </r>
  <r>
    <s v="2016-12"/>
    <x v="1"/>
    <n v="347858"/>
    <x v="0"/>
    <n v="53130"/>
    <n v="50955"/>
    <n v="32336"/>
    <n v="19.7"/>
    <n v="6.1"/>
    <n v="19.100000000000001"/>
    <n v="6"/>
    <n v="0"/>
    <x v="0"/>
    <x v="0"/>
  </r>
  <r>
    <s v="2016-12"/>
    <x v="2"/>
    <n v="84307"/>
    <x v="0"/>
    <n v="15164"/>
    <n v="14427"/>
    <n v="10525"/>
    <n v="22.6"/>
    <n v="5.6"/>
    <n v="22.1"/>
    <n v="5.5"/>
    <n v="0"/>
    <x v="0"/>
    <x v="0"/>
  </r>
  <r>
    <s v="2016-12"/>
    <x v="3"/>
    <n v="2705"/>
    <x v="0"/>
    <n v="2370"/>
    <n v="2545"/>
    <n v="1094"/>
    <n v="13.3"/>
    <n v="2.4"/>
    <n v="14.1"/>
    <n v="2.2999999999999998"/>
    <n v="0"/>
    <x v="0"/>
    <x v="0"/>
  </r>
  <r>
    <s v="2016-12"/>
    <x v="4"/>
    <n v="39488"/>
    <x v="169"/>
    <n v="5935"/>
    <n v="5399"/>
    <n v="4166"/>
    <n v="23.9"/>
    <n v="6"/>
    <n v="22.4"/>
    <n v="5.8"/>
    <n v="12.4"/>
    <x v="34"/>
    <x v="0"/>
  </r>
  <r>
    <s v="2016-12"/>
    <x v="5"/>
    <n v="337071"/>
    <x v="170"/>
    <n v="28743"/>
    <n v="13197"/>
    <n v="12329"/>
    <n v="29"/>
    <n v="12.8"/>
    <n v="21.7"/>
    <n v="7.8"/>
    <n v="14.6"/>
    <x v="13"/>
    <x v="0"/>
  </r>
  <r>
    <s v="2016-11"/>
    <x v="0"/>
    <n v="12670"/>
    <x v="0"/>
    <n v="6407"/>
    <n v="6114"/>
    <n v="3345"/>
    <n v="16.399999999999999"/>
    <n v="3.3"/>
    <n v="15.7"/>
    <n v="3.3"/>
    <n v="0"/>
    <x v="0"/>
    <x v="0"/>
  </r>
  <r>
    <s v="2016-11"/>
    <x v="1"/>
    <n v="318664"/>
    <x v="0"/>
    <n v="50932"/>
    <n v="49110"/>
    <n v="30921"/>
    <n v="18.899999999999999"/>
    <n v="5.9"/>
    <n v="18.399999999999999"/>
    <n v="5.8"/>
    <n v="0"/>
    <x v="0"/>
    <x v="0"/>
  </r>
  <r>
    <s v="2016-11"/>
    <x v="2"/>
    <n v="80717"/>
    <x v="0"/>
    <n v="15223"/>
    <n v="14489"/>
    <n v="10571"/>
    <n v="21.9"/>
    <n v="5.5"/>
    <n v="21.5"/>
    <n v="5.3"/>
    <n v="0"/>
    <x v="0"/>
    <x v="0"/>
  </r>
  <r>
    <s v="2016-11"/>
    <x v="3"/>
    <n v="2514"/>
    <x v="0"/>
    <n v="2075"/>
    <n v="2198"/>
    <n v="1017"/>
    <n v="13.9"/>
    <n v="2.4"/>
    <n v="14.4"/>
    <n v="2.4"/>
    <n v="0"/>
    <x v="0"/>
    <x v="0"/>
  </r>
  <r>
    <s v="2016-11"/>
    <x v="4"/>
    <n v="38272"/>
    <x v="171"/>
    <n v="6065"/>
    <n v="5513"/>
    <n v="4258"/>
    <n v="23.2"/>
    <n v="5.8"/>
    <n v="21.6"/>
    <n v="5.7"/>
    <n v="12.8"/>
    <x v="33"/>
    <x v="0"/>
  </r>
  <r>
    <s v="2016-11"/>
    <x v="5"/>
    <n v="336737"/>
    <x v="172"/>
    <n v="29080"/>
    <n v="13159"/>
    <n v="12437"/>
    <n v="28.4"/>
    <n v="12.9"/>
    <n v="21.3"/>
    <n v="7.8"/>
    <n v="15.9"/>
    <x v="9"/>
    <x v="0"/>
  </r>
  <r>
    <s v="2016-10"/>
    <x v="0"/>
    <n v="12933"/>
    <x v="0"/>
    <n v="6616"/>
    <n v="6381"/>
    <n v="3375"/>
    <n v="16.399999999999999"/>
    <n v="3.3"/>
    <n v="15.8"/>
    <n v="3.3"/>
    <n v="0"/>
    <x v="0"/>
    <x v="0"/>
  </r>
  <r>
    <s v="2016-10"/>
    <x v="1"/>
    <n v="310749"/>
    <x v="0"/>
    <n v="49545"/>
    <n v="47758"/>
    <n v="30097"/>
    <n v="19.5"/>
    <n v="6"/>
    <n v="19"/>
    <n v="5.9"/>
    <n v="0"/>
    <x v="0"/>
    <x v="0"/>
  </r>
  <r>
    <s v="2016-10"/>
    <x v="2"/>
    <n v="81340"/>
    <x v="0"/>
    <n v="15530"/>
    <n v="14880"/>
    <n v="10729"/>
    <n v="22.4"/>
    <n v="5.5"/>
    <n v="22"/>
    <n v="5.3"/>
    <n v="0"/>
    <x v="0"/>
    <x v="0"/>
  </r>
  <r>
    <s v="2016-10"/>
    <x v="3"/>
    <n v="3297"/>
    <x v="0"/>
    <n v="2632"/>
    <n v="2696"/>
    <n v="1307"/>
    <n v="15.1"/>
    <n v="2.4"/>
    <n v="15.5"/>
    <n v="2.4"/>
    <n v="0"/>
    <x v="0"/>
    <x v="0"/>
  </r>
  <r>
    <s v="2016-10"/>
    <x v="4"/>
    <n v="40405"/>
    <x v="173"/>
    <n v="6215"/>
    <n v="5604"/>
    <n v="4331"/>
    <n v="24"/>
    <n v="5.9"/>
    <n v="22.1"/>
    <n v="5.8"/>
    <n v="13"/>
    <x v="32"/>
    <x v="0"/>
  </r>
  <r>
    <s v="2016-10"/>
    <x v="5"/>
    <n v="350380"/>
    <x v="174"/>
    <n v="29383"/>
    <n v="13198"/>
    <n v="12433"/>
    <n v="29.2"/>
    <n v="13.1"/>
    <n v="21.8"/>
    <n v="7.9"/>
    <n v="16"/>
    <x v="9"/>
    <x v="0"/>
  </r>
  <r>
    <s v="2016-09"/>
    <x v="0"/>
    <n v="14150"/>
    <x v="0"/>
    <n v="6611"/>
    <n v="6261"/>
    <n v="3456"/>
    <n v="16.600000000000001"/>
    <n v="3.5"/>
    <n v="15.8"/>
    <n v="3.5"/>
    <n v="0"/>
    <x v="0"/>
    <x v="0"/>
  </r>
  <r>
    <s v="2016-09"/>
    <x v="1"/>
    <n v="292548"/>
    <x v="0"/>
    <n v="48448"/>
    <n v="46308"/>
    <n v="28684"/>
    <n v="18.600000000000001"/>
    <n v="6"/>
    <n v="18"/>
    <n v="5.8"/>
    <n v="0"/>
    <x v="0"/>
    <x v="0"/>
  </r>
  <r>
    <s v="2016-09"/>
    <x v="2"/>
    <n v="82088"/>
    <x v="0"/>
    <n v="15503"/>
    <n v="14680"/>
    <n v="10715"/>
    <n v="21.9"/>
    <n v="5.5"/>
    <n v="21.4"/>
    <n v="5.3"/>
    <n v="0"/>
    <x v="0"/>
    <x v="0"/>
  </r>
  <r>
    <s v="2016-09"/>
    <x v="3"/>
    <n v="3200"/>
    <x v="0"/>
    <n v="2504"/>
    <n v="2579"/>
    <n v="1254"/>
    <n v="14.6"/>
    <n v="2.4"/>
    <n v="15"/>
    <n v="2.4"/>
    <n v="0"/>
    <x v="0"/>
    <x v="0"/>
  </r>
  <r>
    <s v="2016-09"/>
    <x v="4"/>
    <n v="38741"/>
    <x v="175"/>
    <n v="6341"/>
    <n v="5690"/>
    <n v="4272"/>
    <n v="22.5"/>
    <n v="5.8"/>
    <n v="20.7"/>
    <n v="5.7"/>
    <n v="13.4"/>
    <x v="33"/>
    <x v="0"/>
  </r>
  <r>
    <s v="2016-09"/>
    <x v="5"/>
    <n v="337321"/>
    <x v="176"/>
    <n v="28526"/>
    <n v="13166"/>
    <n v="12137"/>
    <n v="27.7"/>
    <n v="12.8"/>
    <n v="20.6"/>
    <n v="7.9"/>
    <n v="16"/>
    <x v="9"/>
    <x v="0"/>
  </r>
  <r>
    <s v="2016-08"/>
    <x v="0"/>
    <n v="12344"/>
    <x v="0"/>
    <n v="6410"/>
    <n v="6289"/>
    <n v="3383"/>
    <n v="16.7"/>
    <n v="3.1"/>
    <n v="16.5"/>
    <n v="3.1"/>
    <n v="0"/>
    <x v="0"/>
    <x v="0"/>
  </r>
  <r>
    <s v="2016-08"/>
    <x v="1"/>
    <n v="263457"/>
    <x v="0"/>
    <n v="45496"/>
    <n v="43375"/>
    <n v="25589"/>
    <n v="18.3"/>
    <n v="5.9"/>
    <n v="17.7"/>
    <n v="5.8"/>
    <n v="0"/>
    <x v="0"/>
    <x v="0"/>
  </r>
  <r>
    <s v="2016-08"/>
    <x v="2"/>
    <n v="83283"/>
    <x v="0"/>
    <n v="16226"/>
    <n v="15422"/>
    <n v="10916"/>
    <n v="21.9"/>
    <n v="5.5"/>
    <n v="21.4"/>
    <n v="5.3"/>
    <n v="0"/>
    <x v="0"/>
    <x v="0"/>
  </r>
  <r>
    <s v="2016-08"/>
    <x v="3"/>
    <n v="3008"/>
    <x v="0"/>
    <n v="3010"/>
    <n v="3077"/>
    <n v="1336"/>
    <n v="13.5"/>
    <n v="2.2000000000000002"/>
    <n v="13.7"/>
    <n v="2.1"/>
    <n v="0"/>
    <x v="0"/>
    <x v="0"/>
  </r>
  <r>
    <s v="2016-08"/>
    <x v="4"/>
    <n v="40241"/>
    <x v="177"/>
    <n v="6359"/>
    <n v="5774"/>
    <n v="4329"/>
    <n v="23.2"/>
    <n v="6"/>
    <n v="21.7"/>
    <n v="5.9"/>
    <n v="12.9"/>
    <x v="33"/>
    <x v="0"/>
  </r>
  <r>
    <s v="2016-08"/>
    <x v="5"/>
    <n v="320718"/>
    <x v="178"/>
    <n v="28340"/>
    <n v="13203"/>
    <n v="12266"/>
    <n v="28.8"/>
    <n v="12.5"/>
    <n v="21.7"/>
    <n v="7.8"/>
    <n v="15.5"/>
    <x v="13"/>
    <x v="0"/>
  </r>
  <r>
    <s v="2016-07"/>
    <x v="0"/>
    <n v="12589"/>
    <x v="0"/>
    <n v="6525"/>
    <n v="6423"/>
    <n v="3336"/>
    <n v="16.100000000000001"/>
    <n v="3.2"/>
    <n v="15.9"/>
    <n v="3.2"/>
    <n v="0"/>
    <x v="0"/>
    <x v="0"/>
  </r>
  <r>
    <s v="2016-07"/>
    <x v="1"/>
    <n v="252701"/>
    <x v="0"/>
    <n v="40398"/>
    <n v="38843"/>
    <n v="23844"/>
    <n v="19"/>
    <n v="6"/>
    <n v="18.5"/>
    <n v="5.9"/>
    <n v="0"/>
    <x v="0"/>
    <x v="0"/>
  </r>
  <r>
    <s v="2016-07"/>
    <x v="2"/>
    <n v="85737"/>
    <x v="0"/>
    <n v="16492"/>
    <n v="15435"/>
    <n v="10851"/>
    <n v="21.8"/>
    <n v="5.6"/>
    <n v="21.1"/>
    <n v="5.4"/>
    <n v="0"/>
    <x v="0"/>
    <x v="0"/>
  </r>
  <r>
    <s v="2016-07"/>
    <x v="3"/>
    <n v="3080"/>
    <x v="0"/>
    <n v="2798"/>
    <n v="2830"/>
    <n v="1258"/>
    <n v="13.8"/>
    <n v="2.2999999999999998"/>
    <n v="14.1"/>
    <n v="2.2000000000000002"/>
    <n v="0"/>
    <x v="0"/>
    <x v="0"/>
  </r>
  <r>
    <s v="2016-07"/>
    <x v="4"/>
    <n v="42979"/>
    <x v="179"/>
    <n v="6471"/>
    <n v="5868"/>
    <n v="4408"/>
    <n v="23.3"/>
    <n v="6.2"/>
    <n v="21.7"/>
    <n v="6"/>
    <n v="13"/>
    <x v="32"/>
    <x v="0"/>
  </r>
  <r>
    <s v="2016-07"/>
    <x v="5"/>
    <n v="332231"/>
    <x v="180"/>
    <n v="29062"/>
    <n v="13293"/>
    <n v="12266"/>
    <n v="28.6"/>
    <n v="12.6"/>
    <n v="21.3"/>
    <n v="7.8"/>
    <n v="15.7"/>
    <x v="13"/>
    <x v="0"/>
  </r>
  <r>
    <s v="2016-06"/>
    <x v="0"/>
    <n v="15375"/>
    <x v="0"/>
    <n v="6889"/>
    <n v="6794"/>
    <n v="3957"/>
    <n v="17.5"/>
    <n v="3.3"/>
    <n v="17.3"/>
    <n v="3.3"/>
    <n v="0"/>
    <x v="0"/>
    <x v="0"/>
  </r>
  <r>
    <s v="2016-06"/>
    <x v="1"/>
    <n v="242233"/>
    <x v="0"/>
    <n v="38771"/>
    <n v="37615"/>
    <n v="23824"/>
    <n v="19"/>
    <n v="6"/>
    <n v="18.7"/>
    <n v="5.9"/>
    <n v="0"/>
    <x v="0"/>
    <x v="0"/>
  </r>
  <r>
    <s v="2016-06"/>
    <x v="2"/>
    <n v="96337"/>
    <x v="0"/>
    <n v="17481"/>
    <n v="16512"/>
    <n v="12114"/>
    <n v="22"/>
    <n v="5.6"/>
    <n v="21.5"/>
    <n v="5.5"/>
    <n v="0"/>
    <x v="0"/>
    <x v="0"/>
  </r>
  <r>
    <s v="2016-06"/>
    <x v="3"/>
    <n v="5007"/>
    <x v="0"/>
    <n v="3592"/>
    <n v="3628"/>
    <n v="1852"/>
    <n v="15.3"/>
    <n v="2.5"/>
    <n v="15.5"/>
    <n v="2.4"/>
    <n v="0"/>
    <x v="0"/>
    <x v="0"/>
  </r>
  <r>
    <s v="2016-06"/>
    <x v="4"/>
    <n v="46817"/>
    <x v="181"/>
    <n v="6582"/>
    <n v="5959"/>
    <n v="4711"/>
    <n v="23.7"/>
    <n v="6.2"/>
    <n v="22.1"/>
    <n v="6.1"/>
    <n v="13.5"/>
    <x v="33"/>
    <x v="0"/>
  </r>
  <r>
    <s v="2016-06"/>
    <x v="5"/>
    <n v="371257"/>
    <x v="182"/>
    <n v="29899"/>
    <n v="13354"/>
    <n v="12781"/>
    <n v="28.7"/>
    <n v="13.3"/>
    <n v="21.8"/>
    <n v="7.8"/>
    <n v="16.7"/>
    <x v="9"/>
    <x v="0"/>
  </r>
  <r>
    <s v="2016-05"/>
    <x v="0"/>
    <n v="14705"/>
    <x v="0"/>
    <n v="7059"/>
    <n v="7029"/>
    <n v="3818"/>
    <n v="16.8"/>
    <n v="3.3"/>
    <n v="16.7"/>
    <n v="3.3"/>
    <n v="0"/>
    <x v="0"/>
    <x v="0"/>
  </r>
  <r>
    <s v="2016-05"/>
    <x v="1"/>
    <n v="226667"/>
    <x v="0"/>
    <n v="36443"/>
    <n v="35611"/>
    <n v="21717"/>
    <n v="19"/>
    <n v="6.1"/>
    <n v="18.7"/>
    <n v="6"/>
    <n v="0"/>
    <x v="0"/>
    <x v="0"/>
  </r>
  <r>
    <s v="2016-05"/>
    <x v="2"/>
    <n v="100070"/>
    <x v="0"/>
    <n v="21928"/>
    <n v="16951"/>
    <n v="12374"/>
    <n v="22.6"/>
    <n v="5.7"/>
    <n v="18.3"/>
    <n v="5.4"/>
    <n v="0"/>
    <x v="0"/>
    <x v="0"/>
  </r>
  <r>
    <s v="2016-05"/>
    <x v="3"/>
    <n v="4992"/>
    <x v="0"/>
    <n v="3713"/>
    <n v="3676"/>
    <n v="1821"/>
    <n v="15.4"/>
    <n v="2.6"/>
    <n v="15.6"/>
    <n v="2.5"/>
    <n v="0"/>
    <x v="0"/>
    <x v="0"/>
  </r>
  <r>
    <s v="2016-05"/>
    <x v="4"/>
    <n v="49573"/>
    <x v="183"/>
    <n v="6672"/>
    <n v="6008"/>
    <n v="4730"/>
    <n v="24.4"/>
    <n v="6.5"/>
    <n v="22.6"/>
    <n v="6.3"/>
    <n v="13.5"/>
    <x v="32"/>
    <x v="0"/>
  </r>
  <r>
    <s v="2016-05"/>
    <x v="5"/>
    <n v="381878"/>
    <x v="184"/>
    <n v="30509"/>
    <n v="13381"/>
    <n v="12777"/>
    <n v="29.6"/>
    <n v="13.5"/>
    <n v="22.1"/>
    <n v="8"/>
    <n v="15.8"/>
    <x v="9"/>
    <x v="0"/>
  </r>
  <r>
    <s v="2016-04"/>
    <x v="0"/>
    <n v="14535"/>
    <x v="0"/>
    <n v="7361"/>
    <n v="7036"/>
    <n v="3939"/>
    <n v="16.8"/>
    <n v="3.2"/>
    <n v="16.2"/>
    <n v="3.2"/>
    <n v="0"/>
    <x v="0"/>
    <x v="0"/>
  </r>
  <r>
    <s v="2016-04"/>
    <x v="1"/>
    <n v="217147"/>
    <x v="0"/>
    <n v="34250"/>
    <n v="33518"/>
    <n v="20967"/>
    <n v="18.899999999999999"/>
    <n v="6.1"/>
    <n v="18.5"/>
    <n v="6"/>
    <n v="0"/>
    <x v="0"/>
    <x v="0"/>
  </r>
  <r>
    <s v="2016-04"/>
    <x v="2"/>
    <n v="101203"/>
    <x v="0"/>
    <n v="18275"/>
    <n v="17192"/>
    <n v="12538"/>
    <n v="21.9"/>
    <n v="5.7"/>
    <n v="21.3"/>
    <n v="5.5"/>
    <n v="0"/>
    <x v="0"/>
    <x v="0"/>
  </r>
  <r>
    <s v="2016-04"/>
    <x v="3"/>
    <n v="5053"/>
    <x v="0"/>
    <n v="3599"/>
    <n v="3593"/>
    <n v="1839"/>
    <n v="15.4"/>
    <n v="2.5"/>
    <n v="15.5"/>
    <n v="2.4"/>
    <n v="0"/>
    <x v="0"/>
    <x v="0"/>
  </r>
  <r>
    <s v="2016-04"/>
    <x v="4"/>
    <n v="51458"/>
    <x v="185"/>
    <n v="6770"/>
    <n v="6021"/>
    <n v="4789"/>
    <n v="23.9"/>
    <n v="6.6"/>
    <n v="21.9"/>
    <n v="6.4"/>
    <n v="13"/>
    <x v="31"/>
    <x v="0"/>
  </r>
  <r>
    <s v="2016-04"/>
    <x v="5"/>
    <n v="397780"/>
    <x v="186"/>
    <n v="30488"/>
    <n v="13370"/>
    <n v="12875"/>
    <n v="28.9"/>
    <n v="13.8"/>
    <n v="21.7"/>
    <n v="8.1"/>
    <n v="17.399999999999999"/>
    <x v="7"/>
    <x v="0"/>
  </r>
  <r>
    <s v="2016-03"/>
    <x v="0"/>
    <n v="14138"/>
    <x v="0"/>
    <n v="6836"/>
    <n v="6543"/>
    <n v="3846"/>
    <n v="18.2"/>
    <n v="3.2"/>
    <n v="17.5"/>
    <n v="3.2"/>
    <n v="0"/>
    <x v="0"/>
    <x v="0"/>
  </r>
  <r>
    <s v="2016-03"/>
    <x v="1"/>
    <n v="195837"/>
    <x v="0"/>
    <n v="31716"/>
    <n v="32016"/>
    <n v="19685"/>
    <n v="19.2"/>
    <n v="5.8"/>
    <n v="19"/>
    <n v="5.7"/>
    <n v="0"/>
    <x v="0"/>
    <x v="0"/>
  </r>
  <r>
    <s v="2016-03"/>
    <x v="2"/>
    <n v="95707"/>
    <x v="0"/>
    <n v="16805"/>
    <n v="15852"/>
    <n v="11562"/>
    <n v="22.6"/>
    <n v="5.8"/>
    <n v="22.2"/>
    <n v="5.6"/>
    <n v="0"/>
    <x v="0"/>
    <x v="0"/>
  </r>
  <r>
    <s v="2016-03"/>
    <x v="3"/>
    <n v="4425"/>
    <x v="0"/>
    <n v="3416"/>
    <n v="3436"/>
    <n v="1724"/>
    <n v="15.6"/>
    <n v="2.4"/>
    <n v="15.7"/>
    <n v="2.2999999999999998"/>
    <n v="0"/>
    <x v="0"/>
    <x v="0"/>
  </r>
  <r>
    <s v="2016-03"/>
    <x v="4"/>
    <n v="50850"/>
    <x v="187"/>
    <n v="6816"/>
    <n v="6043"/>
    <n v="4768"/>
    <n v="24.5"/>
    <n v="6.5"/>
    <n v="22.3"/>
    <n v="6.3"/>
    <n v="12.6"/>
    <x v="32"/>
    <x v="0"/>
  </r>
  <r>
    <s v="2016-03"/>
    <x v="5"/>
    <n v="393886"/>
    <x v="188"/>
    <n v="30327"/>
    <n v="13379"/>
    <n v="12828"/>
    <n v="29.7"/>
    <n v="13.6"/>
    <n v="22.2"/>
    <n v="8"/>
    <n v="15"/>
    <x v="7"/>
    <x v="0"/>
  </r>
  <r>
    <s v="2016-02"/>
    <x v="0"/>
    <n v="19854"/>
    <x v="0"/>
    <n v="9263"/>
    <n v="9138"/>
    <n v="4768"/>
    <n v="15.1"/>
    <n v="3.4"/>
    <n v="15"/>
    <n v="3.4"/>
    <n v="0"/>
    <x v="0"/>
    <x v="0"/>
  </r>
  <r>
    <s v="2016-02"/>
    <x v="1"/>
    <n v="201940"/>
    <x v="0"/>
    <n v="32348"/>
    <n v="31921"/>
    <n v="19596"/>
    <n v="17.899999999999999"/>
    <n v="5.9"/>
    <n v="17.7"/>
    <n v="5.9"/>
    <n v="0"/>
    <x v="0"/>
    <x v="0"/>
  </r>
  <r>
    <s v="2016-02"/>
    <x v="2"/>
    <n v="98897"/>
    <x v="0"/>
    <n v="17135"/>
    <n v="16039"/>
    <n v="11676"/>
    <n v="21.1"/>
    <n v="5.8"/>
    <n v="20.6"/>
    <n v="5.6"/>
    <n v="0"/>
    <x v="0"/>
    <x v="0"/>
  </r>
  <r>
    <s v="2016-02"/>
    <x v="3"/>
    <n v="4405"/>
    <x v="0"/>
    <n v="3250"/>
    <n v="3370"/>
    <n v="1701"/>
    <n v="14.7"/>
    <n v="2.4"/>
    <n v="15"/>
    <n v="2.2999999999999998"/>
    <n v="0"/>
    <x v="0"/>
    <x v="0"/>
  </r>
  <r>
    <s v="2016-02"/>
    <x v="4"/>
    <n v="52093"/>
    <x v="189"/>
    <n v="6871"/>
    <n v="6165"/>
    <n v="4843"/>
    <n v="22.8"/>
    <n v="6.5"/>
    <n v="21.1"/>
    <n v="6.3"/>
    <n v="12.3"/>
    <x v="32"/>
    <x v="0"/>
  </r>
  <r>
    <s v="2016-02"/>
    <x v="5"/>
    <n v="392470"/>
    <x v="190"/>
    <n v="29564"/>
    <n v="13339"/>
    <n v="12718"/>
    <n v="27.7"/>
    <n v="13.4"/>
    <n v="20.8"/>
    <n v="8"/>
    <n v="14.6"/>
    <x v="7"/>
    <x v="0"/>
  </r>
  <r>
    <s v="2016-01"/>
    <x v="0"/>
    <n v="14352"/>
    <x v="0"/>
    <n v="8911"/>
    <n v="8788"/>
    <n v="4087"/>
    <n v="14.4"/>
    <n v="3.1"/>
    <n v="14.3"/>
    <n v="3"/>
    <n v="0"/>
    <x v="0"/>
    <x v="0"/>
  </r>
  <r>
    <s v="2016-01"/>
    <x v="1"/>
    <n v="166805"/>
    <x v="0"/>
    <n v="32497"/>
    <n v="32056"/>
    <n v="19007"/>
    <n v="18.5"/>
    <n v="5.5"/>
    <n v="18.2"/>
    <n v="5.5"/>
    <n v="0"/>
    <x v="0"/>
    <x v="0"/>
  </r>
  <r>
    <s v="2016-01"/>
    <x v="2"/>
    <n v="89661"/>
    <x v="0"/>
    <n v="19667"/>
    <n v="18782"/>
    <n v="11958"/>
    <n v="19.7"/>
    <n v="5.3"/>
    <n v="19.399999999999999"/>
    <n v="5.0999999999999996"/>
    <n v="0"/>
    <x v="0"/>
    <x v="0"/>
  </r>
  <r>
    <s v="2016-01"/>
    <x v="3"/>
    <n v="3721"/>
    <x v="0"/>
    <n v="3920"/>
    <n v="3371"/>
    <n v="1517"/>
    <n v="14"/>
    <n v="2.2999999999999998"/>
    <n v="12.3"/>
    <n v="2.2000000000000002"/>
    <n v="0"/>
    <x v="0"/>
    <x v="0"/>
  </r>
  <r>
    <s v="2016-01"/>
    <x v="4"/>
    <n v="46621"/>
    <x v="191"/>
    <n v="6994"/>
    <n v="6253"/>
    <n v="4648"/>
    <n v="23"/>
    <n v="6.3"/>
    <n v="21.2"/>
    <n v="6.1"/>
    <n v="12.5"/>
    <x v="33"/>
    <x v="0"/>
  </r>
  <r>
    <s v="2016-01"/>
    <x v="5"/>
    <n v="351816"/>
    <x v="192"/>
    <n v="29276"/>
    <n v="13347"/>
    <n v="12244"/>
    <n v="28.4"/>
    <n v="12.7"/>
    <n v="21"/>
    <n v="7.9"/>
    <n v="15.4"/>
    <x v="9"/>
    <x v="0"/>
  </r>
  <r>
    <s v="2015-12"/>
    <x v="0"/>
    <n v="15377"/>
    <x v="0"/>
    <n v="8494"/>
    <n v="8429"/>
    <n v="3928"/>
    <n v="14.5"/>
    <n v="3.3"/>
    <n v="14.3"/>
    <n v="3.3"/>
    <n v="0"/>
    <x v="0"/>
    <x v="0"/>
  </r>
  <r>
    <s v="2015-12"/>
    <x v="1"/>
    <n v="168786"/>
    <x v="0"/>
    <n v="31249"/>
    <n v="30010"/>
    <n v="18733"/>
    <n v="19.399999999999999"/>
    <n v="5.6"/>
    <n v="19"/>
    <n v="5.6"/>
    <n v="0"/>
    <x v="0"/>
    <x v="0"/>
  </r>
  <r>
    <s v="2015-12"/>
    <x v="2"/>
    <n v="97134"/>
    <x v="0"/>
    <n v="17652"/>
    <n v="16698"/>
    <n v="12283"/>
    <n v="22.8"/>
    <n v="5.7"/>
    <n v="22.3"/>
    <n v="5.5"/>
    <n v="0"/>
    <x v="0"/>
    <x v="0"/>
  </r>
  <r>
    <s v="2015-12"/>
    <x v="3"/>
    <n v="5437"/>
    <x v="0"/>
    <n v="3887"/>
    <n v="3948"/>
    <n v="1878"/>
    <n v="14.8"/>
    <n v="2.5"/>
    <n v="14.7"/>
    <n v="2.4"/>
    <n v="0"/>
    <x v="0"/>
    <x v="0"/>
  </r>
  <r>
    <s v="2015-12"/>
    <x v="4"/>
    <n v="51880"/>
    <x v="193"/>
    <n v="7120"/>
    <n v="6342"/>
    <n v="5030"/>
    <n v="24.6"/>
    <n v="6.4"/>
    <n v="22.5"/>
    <n v="6.3"/>
    <n v="12.9"/>
    <x v="34"/>
    <x v="0"/>
  </r>
  <r>
    <s v="2015-12"/>
    <x v="5"/>
    <n v="369686"/>
    <x v="194"/>
    <n v="29917"/>
    <n v="13429"/>
    <n v="12641"/>
    <n v="29.2"/>
    <n v="13.2"/>
    <n v="22"/>
    <n v="7.9"/>
    <n v="18.399999999999999"/>
    <x v="20"/>
    <x v="0"/>
  </r>
  <r>
    <s v="2015-11"/>
    <x v="0"/>
    <n v="15069"/>
    <x v="0"/>
    <n v="7790"/>
    <n v="7942"/>
    <n v="4024"/>
    <n v="15.2"/>
    <n v="3.2"/>
    <n v="15.1"/>
    <n v="3.3"/>
    <n v="0"/>
    <x v="0"/>
    <x v="0"/>
  </r>
  <r>
    <s v="2015-11"/>
    <x v="1"/>
    <n v="163178"/>
    <x v="0"/>
    <n v="30119"/>
    <n v="28845"/>
    <n v="18141"/>
    <n v="18.899999999999999"/>
    <n v="5.7"/>
    <n v="18.399999999999999"/>
    <n v="5.6"/>
    <n v="0"/>
    <x v="0"/>
    <x v="0"/>
  </r>
  <r>
    <s v="2015-11"/>
    <x v="2"/>
    <n v="93451"/>
    <x v="0"/>
    <n v="17933"/>
    <n v="16777"/>
    <n v="12166"/>
    <n v="21.8"/>
    <n v="5.5"/>
    <n v="21.4"/>
    <n v="5.3"/>
    <n v="0"/>
    <x v="0"/>
    <x v="0"/>
  </r>
  <r>
    <s v="2015-11"/>
    <x v="3"/>
    <n v="5583"/>
    <x v="0"/>
    <n v="3890"/>
    <n v="3820"/>
    <n v="1936"/>
    <n v="15.2"/>
    <n v="2.5"/>
    <n v="14.7"/>
    <n v="2.4"/>
    <n v="0"/>
    <x v="0"/>
    <x v="0"/>
  </r>
  <r>
    <s v="2015-11"/>
    <x v="4"/>
    <n v="50999"/>
    <x v="195"/>
    <n v="7132"/>
    <n v="6342"/>
    <n v="5036"/>
    <n v="23.8"/>
    <n v="6.4"/>
    <n v="21.8"/>
    <n v="6.2"/>
    <n v="12.9"/>
    <x v="33"/>
    <x v="0"/>
  </r>
  <r>
    <s v="2015-11"/>
    <x v="5"/>
    <n v="377076"/>
    <x v="196"/>
    <n v="30270"/>
    <n v="13428"/>
    <n v="12732"/>
    <n v="28.4"/>
    <n v="13.3"/>
    <n v="21.3"/>
    <n v="7.9"/>
    <n v="20.399999999999999"/>
    <x v="13"/>
    <x v="0"/>
  </r>
  <r>
    <s v="2015-10"/>
    <x v="0"/>
    <n v="16756"/>
    <x v="0"/>
    <n v="7837"/>
    <n v="7652"/>
    <n v="3974"/>
    <n v="16.100000000000001"/>
    <n v="3.5"/>
    <n v="15.7"/>
    <n v="3.5"/>
    <n v="0"/>
    <x v="0"/>
    <x v="0"/>
  </r>
  <r>
    <s v="2015-10"/>
    <x v="1"/>
    <n v="163168"/>
    <x v="0"/>
    <n v="29151"/>
    <n v="28002"/>
    <n v="17701"/>
    <n v="19.600000000000001"/>
    <n v="5.8"/>
    <n v="19.100000000000001"/>
    <n v="5.7"/>
    <n v="0"/>
    <x v="0"/>
    <x v="0"/>
  </r>
  <r>
    <s v="2015-10"/>
    <x v="2"/>
    <n v="91468"/>
    <x v="0"/>
    <n v="17790"/>
    <n v="16712"/>
    <n v="11834"/>
    <n v="22"/>
    <n v="5.6"/>
    <n v="21.6"/>
    <n v="5.3"/>
    <n v="0"/>
    <x v="0"/>
    <x v="0"/>
  </r>
  <r>
    <s v="2015-10"/>
    <x v="3"/>
    <n v="5554"/>
    <x v="0"/>
    <n v="3805"/>
    <n v="3840"/>
    <n v="2008"/>
    <n v="16.2"/>
    <n v="2.5"/>
    <n v="16.600000000000001"/>
    <n v="2.5"/>
    <n v="0"/>
    <x v="0"/>
    <x v="0"/>
  </r>
  <r>
    <s v="2015-10"/>
    <x v="4"/>
    <n v="52598"/>
    <x v="197"/>
    <n v="7157"/>
    <n v="6396"/>
    <n v="5083"/>
    <n v="24.6"/>
    <n v="6.5"/>
    <n v="22.7"/>
    <n v="6.3"/>
    <n v="13.3"/>
    <x v="34"/>
    <x v="0"/>
  </r>
  <r>
    <s v="2015-10"/>
    <x v="5"/>
    <n v="397244"/>
    <x v="198"/>
    <n v="30104"/>
    <n v="13436"/>
    <n v="12787"/>
    <n v="29.5"/>
    <n v="13.7"/>
    <n v="22.4"/>
    <n v="8.1"/>
    <n v="17.3"/>
    <x v="13"/>
    <x v="0"/>
  </r>
  <r>
    <s v="2015-09"/>
    <x v="0"/>
    <n v="10293"/>
    <x v="0"/>
    <n v="5937"/>
    <n v="5875"/>
    <n v="2769"/>
    <n v="14.1"/>
    <n v="3.2"/>
    <n v="14"/>
    <n v="3.2"/>
    <n v="0"/>
    <x v="0"/>
    <x v="0"/>
  </r>
  <r>
    <s v="2015-09"/>
    <x v="1"/>
    <n v="144300"/>
    <x v="0"/>
    <n v="26914"/>
    <n v="26050"/>
    <n v="15814"/>
    <n v="18.2"/>
    <n v="5.8"/>
    <n v="17.8"/>
    <n v="5.7"/>
    <n v="0"/>
    <x v="0"/>
    <x v="0"/>
  </r>
  <r>
    <s v="2015-09"/>
    <x v="2"/>
    <n v="60764"/>
    <x v="0"/>
    <n v="11595"/>
    <n v="10792"/>
    <n v="7851"/>
    <n v="21.8"/>
    <n v="5.6"/>
    <n v="21"/>
    <n v="5.4"/>
    <n v="0"/>
    <x v="0"/>
    <x v="0"/>
  </r>
  <r>
    <s v="2015-09"/>
    <x v="3"/>
    <n v="4069"/>
    <x v="0"/>
    <n v="3127"/>
    <n v="3069"/>
    <n v="1550"/>
    <n v="15.2"/>
    <n v="2.6"/>
    <n v="14.7"/>
    <n v="2.5"/>
    <n v="0"/>
    <x v="0"/>
    <x v="0"/>
  </r>
  <r>
    <s v="2015-09"/>
    <x v="4"/>
    <n v="49830"/>
    <x v="199"/>
    <n v="7181"/>
    <n v="6403"/>
    <n v="4932"/>
    <n v="23.1"/>
    <n v="6.4"/>
    <n v="21.2"/>
    <n v="6.2"/>
    <n v="13.2"/>
    <x v="35"/>
    <x v="0"/>
  </r>
  <r>
    <s v="2015-09"/>
    <x v="5"/>
    <n v="374156"/>
    <x v="200"/>
    <n v="29912"/>
    <n v="13423"/>
    <n v="12523"/>
    <n v="28"/>
    <n v="13.2"/>
    <n v="20.8"/>
    <n v="8"/>
    <n v="16.5"/>
    <x v="21"/>
    <x v="0"/>
  </r>
  <r>
    <s v="2015-08"/>
    <x v="0"/>
    <n v="7988"/>
    <x v="0"/>
    <n v="5154"/>
    <n v="5073"/>
    <n v="2384"/>
    <n v="14.6"/>
    <n v="2.9"/>
    <n v="14.4"/>
    <n v="2.9"/>
    <n v="0"/>
    <x v="0"/>
    <x v="0"/>
  </r>
  <r>
    <s v="2015-08"/>
    <x v="1"/>
    <n v="123807"/>
    <x v="0"/>
    <n v="25085"/>
    <n v="24452"/>
    <n v="14485"/>
    <n v="18.399999999999999"/>
    <n v="5.6"/>
    <n v="18"/>
    <n v="5.5"/>
    <n v="0"/>
    <x v="0"/>
    <x v="0"/>
  </r>
  <r>
    <s v="2015-08"/>
    <x v="2"/>
    <n v="34450"/>
    <x v="0"/>
    <n v="7141"/>
    <n v="6327"/>
    <n v="4379"/>
    <n v="21.5"/>
    <n v="5.7"/>
    <n v="19.899999999999999"/>
    <n v="5.4"/>
    <n v="0"/>
    <x v="0"/>
    <x v="0"/>
  </r>
  <r>
    <s v="2015-08"/>
    <x v="3"/>
    <n v="3476"/>
    <x v="0"/>
    <n v="2389"/>
    <n v="2462"/>
    <n v="1188"/>
    <n v="15"/>
    <n v="2.5"/>
    <n v="14.5"/>
    <n v="2.2999999999999998"/>
    <n v="0"/>
    <x v="0"/>
    <x v="0"/>
  </r>
  <r>
    <s v="2015-08"/>
    <x v="4"/>
    <n v="49429"/>
    <x v="201"/>
    <n v="7215"/>
    <n v="6404"/>
    <n v="4911"/>
    <n v="23.8"/>
    <n v="6.4"/>
    <n v="21.8"/>
    <n v="6.2"/>
    <n v="12.8"/>
    <x v="36"/>
    <x v="0"/>
  </r>
  <r>
    <s v="2015-08"/>
    <x v="5"/>
    <n v="359029"/>
    <x v="202"/>
    <n v="29688"/>
    <n v="13442"/>
    <n v="12579"/>
    <n v="29"/>
    <n v="13.1"/>
    <n v="21.7"/>
    <n v="7.9"/>
    <n v="16.100000000000001"/>
    <x v="29"/>
    <x v="0"/>
  </r>
  <r>
    <s v="2015-07"/>
    <x v="0"/>
    <n v="7574"/>
    <x v="0"/>
    <n v="4296"/>
    <n v="4248"/>
    <n v="2117"/>
    <n v="15.5"/>
    <n v="3.1"/>
    <n v="15.4"/>
    <n v="3.1"/>
    <n v="0"/>
    <x v="0"/>
    <x v="0"/>
  </r>
  <r>
    <s v="2015-07"/>
    <x v="1"/>
    <n v="112207"/>
    <x v="0"/>
    <n v="22070"/>
    <n v="22646"/>
    <n v="13358"/>
    <n v="18.3"/>
    <n v="5.5"/>
    <n v="17.5"/>
    <n v="5.4"/>
    <n v="0"/>
    <x v="0"/>
    <x v="0"/>
  </r>
  <r>
    <s v="2015-07"/>
    <x v="2"/>
    <n v="18526"/>
    <x v="0"/>
    <n v="4306"/>
    <n v="3815"/>
    <n v="2365"/>
    <n v="19.2"/>
    <n v="5.7"/>
    <n v="17.899999999999999"/>
    <n v="5.4"/>
    <n v="0"/>
    <x v="0"/>
    <x v="0"/>
  </r>
  <r>
    <s v="2015-07"/>
    <x v="3"/>
    <n v="3136"/>
    <x v="0"/>
    <n v="2381"/>
    <n v="2354"/>
    <n v="1146"/>
    <n v="15.1"/>
    <n v="2.4"/>
    <n v="15.5"/>
    <n v="2.5"/>
    <n v="0"/>
    <x v="0"/>
    <x v="0"/>
  </r>
  <r>
    <s v="2015-07"/>
    <x v="4"/>
    <n v="49730"/>
    <x v="203"/>
    <n v="7321"/>
    <n v="6473"/>
    <n v="4981"/>
    <n v="23.9"/>
    <n v="6.3"/>
    <n v="21.7"/>
    <n v="6.1"/>
    <n v="13"/>
    <x v="37"/>
    <x v="0"/>
  </r>
  <r>
    <s v="2015-07"/>
    <x v="5"/>
    <n v="372979"/>
    <x v="204"/>
    <n v="29999"/>
    <n v="13490"/>
    <n v="12599"/>
    <n v="29"/>
    <n v="13.1"/>
    <n v="21.8"/>
    <n v="7.9"/>
    <n v="15.7"/>
    <x v="21"/>
    <x v="0"/>
  </r>
  <r>
    <s v="2015-06"/>
    <x v="0"/>
    <n v="9276"/>
    <x v="0"/>
    <n v="5009"/>
    <n v="4956"/>
    <n v="2543"/>
    <n v="15.4"/>
    <n v="3.2"/>
    <n v="15.3"/>
    <n v="3.2"/>
    <n v="0"/>
    <x v="0"/>
    <x v="0"/>
  </r>
  <r>
    <s v="2015-06"/>
    <x v="1"/>
    <n v="102793"/>
    <x v="0"/>
    <n v="20452"/>
    <n v="19840"/>
    <n v="12089"/>
    <n v="18.3"/>
    <n v="5.6"/>
    <n v="17.899999999999999"/>
    <n v="5.5"/>
    <n v="0"/>
    <x v="0"/>
    <x v="0"/>
  </r>
  <r>
    <s v="2015-06"/>
    <x v="2"/>
    <n v="25626"/>
    <x v="0"/>
    <n v="4800"/>
    <n v="4281"/>
    <n v="3008"/>
    <n v="21.1"/>
    <n v="5.8"/>
    <n v="19.5"/>
    <n v="5.6"/>
    <n v="0"/>
    <x v="0"/>
    <x v="0"/>
  </r>
  <r>
    <s v="2015-06"/>
    <x v="3"/>
    <n v="3655"/>
    <x v="0"/>
    <n v="2461"/>
    <n v="2501"/>
    <n v="1368"/>
    <n v="16.399999999999999"/>
    <n v="2.6"/>
    <n v="16.600000000000001"/>
    <n v="2.5"/>
    <n v="0"/>
    <x v="0"/>
    <x v="0"/>
  </r>
  <r>
    <s v="2015-06"/>
    <x v="4"/>
    <n v="54628"/>
    <x v="205"/>
    <n v="7483"/>
    <n v="6539"/>
    <n v="5196"/>
    <n v="23.8"/>
    <n v="6.5"/>
    <n v="21.6"/>
    <n v="6.3"/>
    <n v="13.3"/>
    <x v="37"/>
    <x v="0"/>
  </r>
  <r>
    <s v="2015-06"/>
    <x v="5"/>
    <n v="410831"/>
    <x v="206"/>
    <n v="30829"/>
    <n v="13549"/>
    <n v="12990"/>
    <n v="28.8"/>
    <n v="13.8"/>
    <n v="21.9"/>
    <n v="8"/>
    <n v="16.899999999999999"/>
    <x v="20"/>
    <x v="0"/>
  </r>
  <r>
    <s v="2015-05"/>
    <x v="0"/>
    <n v="7681"/>
    <x v="0"/>
    <n v="4561"/>
    <n v="4550"/>
    <n v="2055"/>
    <n v="14"/>
    <n v="3.2"/>
    <n v="14"/>
    <n v="3.2"/>
    <n v="0"/>
    <x v="0"/>
    <x v="0"/>
  </r>
  <r>
    <s v="2015-05"/>
    <x v="1"/>
    <n v="94103"/>
    <x v="0"/>
    <n v="19076"/>
    <n v="14122"/>
    <n v="8120"/>
    <n v="17.8"/>
    <n v="5.4"/>
    <n v="18"/>
    <n v="5.6"/>
    <n v="0"/>
    <x v="0"/>
    <x v="0"/>
  </r>
  <r>
    <s v="2015-05"/>
    <x v="2"/>
    <n v="31153"/>
    <x v="0"/>
    <n v="6540"/>
    <n v="5779"/>
    <n v="3836"/>
    <n v="20.6"/>
    <n v="5.6"/>
    <n v="19"/>
    <n v="5.4"/>
    <n v="0"/>
    <x v="0"/>
    <x v="0"/>
  </r>
  <r>
    <s v="2015-05"/>
    <x v="3"/>
    <n v="3580"/>
    <x v="0"/>
    <n v="2709"/>
    <n v="2735"/>
    <n v="1388"/>
    <n v="15.7"/>
    <n v="2.5"/>
    <n v="16"/>
    <n v="2.4"/>
    <n v="0"/>
    <x v="0"/>
    <x v="0"/>
  </r>
  <r>
    <s v="2015-05"/>
    <x v="4"/>
    <n v="57637"/>
    <x v="207"/>
    <n v="7513"/>
    <n v="6508"/>
    <n v="5177"/>
    <n v="24.7"/>
    <n v="6.8"/>
    <n v="22.2"/>
    <n v="6.5"/>
    <n v="13.6"/>
    <x v="36"/>
    <x v="0"/>
  </r>
  <r>
    <s v="2015-05"/>
    <x v="5"/>
    <n v="424459"/>
    <x v="208"/>
    <n v="31442"/>
    <n v="13580"/>
    <n v="13006"/>
    <n v="29.7"/>
    <n v="14.1"/>
    <n v="22.4"/>
    <n v="8.1"/>
    <n v="16.399999999999999"/>
    <x v="21"/>
    <x v="0"/>
  </r>
  <r>
    <s v="2015-04"/>
    <x v="0"/>
    <n v="10060"/>
    <x v="0"/>
    <n v="5237"/>
    <n v="5225"/>
    <n v="2653"/>
    <n v="15.2"/>
    <n v="3.3"/>
    <n v="15.2"/>
    <n v="3.2"/>
    <n v="0"/>
    <x v="0"/>
    <x v="0"/>
  </r>
  <r>
    <s v="2015-04"/>
    <x v="1"/>
    <n v="82498"/>
    <x v="0"/>
    <n v="16473"/>
    <n v="16006"/>
    <n v="9711"/>
    <n v="18.2"/>
    <n v="5.6"/>
    <n v="17.8"/>
    <n v="5.5"/>
    <n v="0"/>
    <x v="0"/>
    <x v="0"/>
  </r>
  <r>
    <s v="2015-04"/>
    <x v="2"/>
    <n v="33619"/>
    <x v="0"/>
    <n v="7121"/>
    <n v="6416"/>
    <n v="4530"/>
    <n v="21.2"/>
    <n v="5.4"/>
    <n v="20"/>
    <n v="5.2"/>
    <n v="0"/>
    <x v="0"/>
    <x v="0"/>
  </r>
  <r>
    <s v="2015-04"/>
    <x v="3"/>
    <n v="2973"/>
    <x v="0"/>
    <n v="1977"/>
    <n v="1990"/>
    <n v="1059"/>
    <n v="16"/>
    <n v="2.7"/>
    <n v="16.100000000000001"/>
    <n v="2.6"/>
    <n v="0"/>
    <x v="0"/>
    <x v="0"/>
  </r>
  <r>
    <s v="2015-04"/>
    <x v="4"/>
    <n v="55473"/>
    <x v="209"/>
    <n v="7388"/>
    <n v="6378"/>
    <n v="5032"/>
    <n v="23.7"/>
    <n v="6.7"/>
    <n v="21.2"/>
    <n v="6.4"/>
    <n v="13"/>
    <x v="36"/>
    <x v="0"/>
  </r>
  <r>
    <s v="2015-04"/>
    <x v="5"/>
    <n v="435701"/>
    <x v="210"/>
    <n v="31574"/>
    <n v="13577"/>
    <n v="13098"/>
    <n v="28.9"/>
    <n v="14.2"/>
    <n v="21.9"/>
    <n v="8.1"/>
    <n v="16.899999999999999"/>
    <x v="20"/>
    <x v="0"/>
  </r>
  <r>
    <s v="2015-03"/>
    <x v="0"/>
    <n v="5338"/>
    <x v="0"/>
    <n v="2921"/>
    <n v="2882"/>
    <n v="1296"/>
    <n v="13.9"/>
    <n v="3.3"/>
    <n v="13.6"/>
    <n v="3.3"/>
    <n v="0"/>
    <x v="0"/>
    <x v="0"/>
  </r>
  <r>
    <s v="2015-03"/>
    <x v="1"/>
    <n v="72889"/>
    <x v="0"/>
    <n v="14995"/>
    <n v="14290"/>
    <n v="8579"/>
    <n v="18.600000000000001"/>
    <n v="5.5"/>
    <n v="18.2"/>
    <n v="5.5"/>
    <n v="0"/>
    <x v="0"/>
    <x v="0"/>
  </r>
  <r>
    <s v="2015-03"/>
    <x v="2"/>
    <n v="25025"/>
    <x v="0"/>
    <n v="4275"/>
    <n v="4087"/>
    <n v="3052"/>
    <n v="23.2"/>
    <n v="5.6"/>
    <n v="23"/>
    <n v="5.4"/>
    <n v="0"/>
    <x v="0"/>
    <x v="0"/>
  </r>
  <r>
    <s v="2015-03"/>
    <x v="3"/>
    <n v="1439"/>
    <x v="0"/>
    <n v="957"/>
    <n v="990"/>
    <n v="553"/>
    <n v="17.3"/>
    <n v="2.6"/>
    <n v="18.7"/>
    <n v="2.5"/>
    <n v="0"/>
    <x v="0"/>
    <x v="0"/>
  </r>
  <r>
    <s v="2015-03"/>
    <x v="4"/>
    <n v="55567"/>
    <x v="211"/>
    <n v="7254"/>
    <n v="6221"/>
    <n v="4835"/>
    <n v="24.1"/>
    <n v="6.7"/>
    <n v="21.5"/>
    <n v="6.5"/>
    <n v="13"/>
    <x v="37"/>
    <x v="0"/>
  </r>
  <r>
    <s v="2015-03"/>
    <x v="5"/>
    <n v="430669"/>
    <x v="212"/>
    <n v="31610"/>
    <n v="13584"/>
    <n v="13030"/>
    <n v="29.7"/>
    <n v="14"/>
    <n v="22.3"/>
    <n v="8"/>
    <n v="16.8"/>
    <x v="20"/>
    <x v="0"/>
  </r>
  <r>
    <s v="2015-02"/>
    <x v="0"/>
    <n v="6213"/>
    <x v="0"/>
    <n v="2640"/>
    <n v="2620"/>
    <n v="1618"/>
    <n v="17.3"/>
    <n v="3.5"/>
    <n v="17.2"/>
    <n v="3.5"/>
    <n v="0"/>
    <x v="0"/>
    <x v="0"/>
  </r>
  <r>
    <s v="2015-02"/>
    <x v="1"/>
    <n v="77796"/>
    <x v="0"/>
    <n v="14180"/>
    <n v="13531"/>
    <n v="8402"/>
    <n v="17.399999999999999"/>
    <n v="5.8"/>
    <n v="17.100000000000001"/>
    <n v="5.8"/>
    <n v="0"/>
    <x v="0"/>
    <x v="0"/>
  </r>
  <r>
    <s v="2015-02"/>
    <x v="2"/>
    <n v="23250"/>
    <x v="0"/>
    <n v="4227"/>
    <n v="3971"/>
    <n v="2901"/>
    <n v="20.5"/>
    <n v="5.4"/>
    <n v="20.2"/>
    <n v="5.2"/>
    <n v="0"/>
    <x v="0"/>
    <x v="0"/>
  </r>
  <r>
    <s v="2015-02"/>
    <x v="3"/>
    <n v="1782"/>
    <x v="0"/>
    <n v="1037"/>
    <n v="1034"/>
    <n v="620"/>
    <n v="16.8"/>
    <n v="2.8"/>
    <n v="17.2"/>
    <n v="2.7"/>
    <n v="0"/>
    <x v="0"/>
    <x v="0"/>
  </r>
  <r>
    <s v="2015-02"/>
    <x v="4"/>
    <n v="56242"/>
    <x v="213"/>
    <n v="6880"/>
    <n v="5984"/>
    <n v="4723"/>
    <n v="22.1"/>
    <n v="6.9"/>
    <n v="20"/>
    <n v="6.6"/>
    <n v="12.9"/>
    <x v="37"/>
    <x v="0"/>
  </r>
  <r>
    <s v="2015-02"/>
    <x v="5"/>
    <n v="444633"/>
    <x v="214"/>
    <n v="30969"/>
    <n v="13617"/>
    <n v="12979"/>
    <n v="26.7"/>
    <n v="14.1"/>
    <n v="20.3"/>
    <n v="8.1"/>
    <n v="15.8"/>
    <x v="13"/>
    <x v="0"/>
  </r>
  <r>
    <s v="2015-01"/>
    <x v="0"/>
    <n v="5359"/>
    <x v="0"/>
    <n v="2737"/>
    <n v="2725"/>
    <n v="1469"/>
    <n v="16.7"/>
    <n v="3.3"/>
    <n v="16.7"/>
    <n v="3.3"/>
    <n v="0"/>
    <x v="0"/>
    <x v="0"/>
  </r>
  <r>
    <s v="2015-01"/>
    <x v="1"/>
    <n v="60357"/>
    <x v="0"/>
    <n v="13153"/>
    <n v="12544"/>
    <n v="7265"/>
    <n v="18"/>
    <n v="5.4"/>
    <n v="17.600000000000001"/>
    <n v="5.3"/>
    <n v="0"/>
    <x v="0"/>
    <x v="0"/>
  </r>
  <r>
    <s v="2015-01"/>
    <x v="2"/>
    <n v="20740"/>
    <x v="0"/>
    <n v="4526"/>
    <n v="4181"/>
    <n v="2848"/>
    <n v="21.1"/>
    <n v="5.2"/>
    <n v="20.5"/>
    <n v="5"/>
    <n v="0"/>
    <x v="0"/>
    <x v="0"/>
  </r>
  <r>
    <s v="2015-01"/>
    <x v="3"/>
    <n v="1310"/>
    <x v="0"/>
    <n v="886"/>
    <n v="856"/>
    <n v="462"/>
    <n v="16.8"/>
    <n v="2.8"/>
    <n v="16.600000000000001"/>
    <n v="2.7"/>
    <n v="0"/>
    <x v="0"/>
    <x v="0"/>
  </r>
  <r>
    <s v="2015-01"/>
    <x v="4"/>
    <n v="48659"/>
    <x v="215"/>
    <n v="6919"/>
    <n v="5897"/>
    <n v="4498"/>
    <n v="23.6"/>
    <n v="6.6"/>
    <n v="21"/>
    <n v="6.3"/>
    <n v="12.1"/>
    <x v="37"/>
    <x v="0"/>
  </r>
  <r>
    <s v="2015-01"/>
    <x v="5"/>
    <n v="411238"/>
    <x v="216"/>
    <n v="31236"/>
    <n v="13633"/>
    <n v="12721"/>
    <n v="28.9"/>
    <n v="13.4"/>
    <n v="21.5"/>
    <n v="7.9"/>
    <n v="15"/>
    <x v="21"/>
    <x v="0"/>
  </r>
  <r>
    <s v="2014-12"/>
    <x v="4"/>
    <n v="53078"/>
    <x v="217"/>
    <n v="6933"/>
    <n v="5812"/>
    <n v="4651"/>
    <n v="24.8"/>
    <n v="6.8"/>
    <n v="21.7"/>
    <n v="6.5"/>
    <n v="12.9"/>
    <x v="22"/>
    <x v="0"/>
  </r>
  <r>
    <s v="2014-12"/>
    <x v="5"/>
    <n v="419776"/>
    <x v="218"/>
    <n v="32048"/>
    <n v="13642"/>
    <n v="13041"/>
    <n v="29.6"/>
    <n v="13.9"/>
    <n v="22.3"/>
    <n v="7.9"/>
    <n v="14"/>
    <x v="30"/>
    <x v="0"/>
  </r>
  <r>
    <s v="2014-11"/>
    <x v="4"/>
    <n v="51600"/>
    <x v="219"/>
    <n v="6622"/>
    <n v="5558"/>
    <n v="4499"/>
    <n v="24.3"/>
    <n v="6.9"/>
    <n v="21.3"/>
    <n v="6.6"/>
    <n v="13"/>
    <x v="37"/>
    <x v="0"/>
  </r>
  <r>
    <s v="2014-11"/>
    <x v="5"/>
    <n v="440576"/>
    <x v="220"/>
    <n v="32260"/>
    <n v="13642"/>
    <n v="13095"/>
    <n v="28.8"/>
    <n v="14.3"/>
    <n v="21.8"/>
    <n v="8"/>
    <n v="13.8"/>
    <x v="28"/>
    <x v="0"/>
  </r>
  <r>
    <s v="2014-10"/>
    <x v="4"/>
    <n v="48100"/>
    <x v="221"/>
    <n v="6488"/>
    <n v="5347"/>
    <n v="4280"/>
    <n v="24.8"/>
    <n v="6.8"/>
    <n v="21.3"/>
    <n v="6.5"/>
    <n v="13.1"/>
    <x v="37"/>
    <x v="0"/>
  </r>
  <r>
    <s v="2014-10"/>
    <x v="5"/>
    <n v="459087"/>
    <x v="222"/>
    <n v="32091"/>
    <n v="13665"/>
    <n v="13162"/>
    <n v="29.9"/>
    <n v="14.5"/>
    <n v="22.7"/>
    <n v="8.1"/>
    <n v="13.8"/>
    <x v="28"/>
    <x v="0"/>
  </r>
  <r>
    <s v="2014-09"/>
    <x v="4"/>
    <n v="45394"/>
    <x v="223"/>
    <n v="6311"/>
    <n v="5202"/>
    <n v="4153"/>
    <n v="23.9"/>
    <n v="6.7"/>
    <n v="20.6"/>
    <n v="6.4"/>
    <n v="13.2"/>
    <x v="22"/>
    <x v="0"/>
  </r>
  <r>
    <s v="2014-09"/>
    <x v="5"/>
    <n v="445782"/>
    <x v="224"/>
    <n v="32191"/>
    <n v="13647"/>
    <n v="13087"/>
    <n v="28.8"/>
    <n v="14.3"/>
    <n v="21.7"/>
    <n v="8.1"/>
    <n v="13.9"/>
    <x v="28"/>
    <x v="0"/>
  </r>
  <r>
    <s v="2014-08"/>
    <x v="4"/>
    <n v="43381"/>
    <x v="225"/>
    <n v="6249"/>
    <n v="5136"/>
    <n v="3989"/>
    <n v="24.1"/>
    <n v="6.7"/>
    <n v="20.7"/>
    <n v="6.4"/>
    <n v="12.8"/>
    <x v="38"/>
    <x v="0"/>
  </r>
  <r>
    <s v="2014-08"/>
    <x v="5"/>
    <n v="409305"/>
    <x v="226"/>
    <n v="31429"/>
    <n v="13622"/>
    <n v="12919"/>
    <n v="29.4"/>
    <n v="13.8"/>
    <n v="22.2"/>
    <n v="7.9"/>
    <n v="13.1"/>
    <x v="25"/>
    <x v="0"/>
  </r>
  <r>
    <s v="2014-07"/>
    <x v="4"/>
    <n v="41094"/>
    <x v="227"/>
    <n v="6180"/>
    <n v="5130"/>
    <n v="3958"/>
    <n v="23.9"/>
    <n v="6.4"/>
    <n v="20.8"/>
    <n v="6.1"/>
    <n v="12.7"/>
    <x v="38"/>
    <x v="0"/>
  </r>
  <r>
    <s v="2014-07"/>
    <x v="5"/>
    <n v="422771"/>
    <x v="228"/>
    <n v="31515"/>
    <n v="13633"/>
    <n v="12943"/>
    <n v="29.4"/>
    <n v="13.8"/>
    <n v="22.5"/>
    <n v="7.8"/>
    <n v="13"/>
    <x v="25"/>
    <x v="0"/>
  </r>
  <r>
    <s v="2014-06"/>
    <x v="4"/>
    <n v="44590"/>
    <x v="229"/>
    <n v="6158"/>
    <n v="5069"/>
    <n v="4040"/>
    <n v="23.9"/>
    <n v="6.7"/>
    <n v="20.7"/>
    <n v="6.4"/>
    <n v="13.2"/>
    <x v="39"/>
    <x v="0"/>
  </r>
  <r>
    <s v="2014-06"/>
    <x v="5"/>
    <n v="460393"/>
    <x v="230"/>
    <n v="32747"/>
    <n v="13651"/>
    <n v="13154"/>
    <n v="28.9"/>
    <n v="14.6"/>
    <n v="22"/>
    <n v="8"/>
    <n v="13.6"/>
    <x v="30"/>
    <x v="0"/>
  </r>
  <r>
    <s v="2014-05"/>
    <x v="4"/>
    <n v="45853"/>
    <x v="231"/>
    <n v="6136"/>
    <n v="4957"/>
    <n v="3998"/>
    <n v="25"/>
    <n v="6.9"/>
    <n v="21.3"/>
    <n v="6.5"/>
    <n v="13.4"/>
    <x v="39"/>
    <x v="0"/>
  </r>
  <r>
    <s v="2014-05"/>
    <x v="5"/>
    <n v="476569"/>
    <x v="232"/>
    <n v="33060"/>
    <n v="13581"/>
    <n v="13098"/>
    <n v="29.9"/>
    <n v="14.9"/>
    <n v="22.7"/>
    <n v="8.1"/>
    <n v="13.6"/>
    <x v="25"/>
    <x v="0"/>
  </r>
  <r>
    <s v="2014-04"/>
    <x v="4"/>
    <n v="43625"/>
    <x v="233"/>
    <n v="5894"/>
    <n v="4811"/>
    <n v="3799"/>
    <n v="23.7"/>
    <n v="6.8"/>
    <n v="20.399999999999999"/>
    <n v="6.4"/>
    <n v="12.5"/>
    <x v="40"/>
    <x v="0"/>
  </r>
  <r>
    <s v="2014-04"/>
    <x v="5"/>
    <n v="487275"/>
    <x v="234"/>
    <n v="33086"/>
    <n v="13524"/>
    <n v="13074"/>
    <n v="29"/>
    <n v="15"/>
    <n v="22"/>
    <n v="8.1"/>
    <n v="12.9"/>
    <x v="25"/>
    <x v="0"/>
  </r>
  <r>
    <s v="2014-03"/>
    <x v="4"/>
    <n v="41718"/>
    <x v="235"/>
    <n v="5620"/>
    <n v="4566"/>
    <n v="3547"/>
    <n v="24.1"/>
    <n v="6.9"/>
    <n v="20.7"/>
    <n v="6.5"/>
    <n v="12.2"/>
    <x v="41"/>
    <x v="0"/>
  </r>
  <r>
    <s v="2014-03"/>
    <x v="5"/>
    <n v="497661"/>
    <x v="236"/>
    <n v="33229"/>
    <n v="13442"/>
    <n v="13020"/>
    <n v="30"/>
    <n v="15.1"/>
    <n v="22.6"/>
    <n v="8.1"/>
    <n v="12.4"/>
    <x v="30"/>
    <x v="0"/>
  </r>
  <r>
    <s v="2014-02"/>
    <x v="4"/>
    <n v="35895"/>
    <x v="237"/>
    <n v="5085"/>
    <n v="4207"/>
    <n v="3065"/>
    <n v="20.399999999999999"/>
    <n v="6.8"/>
    <n v="17.8"/>
    <n v="6.5"/>
    <n v="12.6"/>
    <x v="42"/>
    <x v="0"/>
  </r>
  <r>
    <s v="2014-02"/>
    <x v="5"/>
    <n v="466522"/>
    <x v="238"/>
    <n v="32634"/>
    <n v="13376"/>
    <n v="12852"/>
    <n v="26.9"/>
    <n v="14.6"/>
    <n v="20.2"/>
    <n v="8"/>
    <n v="12.6"/>
    <x v="28"/>
    <x v="0"/>
  </r>
  <r>
    <s v="2014-01"/>
    <x v="4"/>
    <n v="25923"/>
    <x v="239"/>
    <n v="4564"/>
    <n v="3818"/>
    <n v="2409"/>
    <n v="19.600000000000001"/>
    <n v="6.5"/>
    <n v="17.2"/>
    <n v="6.1"/>
    <n v="11.9"/>
    <x v="42"/>
    <x v="0"/>
  </r>
  <r>
    <s v="2014-01"/>
    <x v="5"/>
    <n v="444537"/>
    <x v="240"/>
    <n v="32775"/>
    <n v="13366"/>
    <n v="12778"/>
    <n v="29.6"/>
    <n v="14.1"/>
    <n v="21.9"/>
    <n v="7.8"/>
    <n v="12.2"/>
    <x v="25"/>
    <x v="0"/>
  </r>
  <r>
    <s v="2013-12"/>
    <x v="4"/>
    <n v="19435"/>
    <x v="241"/>
    <n v="3317"/>
    <n v="2736"/>
    <n v="1707"/>
    <n v="19.3"/>
    <n v="6.8"/>
    <n v="16.899999999999999"/>
    <n v="6.4"/>
    <n v="12.3"/>
    <x v="43"/>
    <x v="0"/>
  </r>
  <r>
    <s v="2013-12"/>
    <x v="5"/>
    <n v="450634"/>
    <x v="242"/>
    <n v="33335"/>
    <n v="13356"/>
    <n v="12858"/>
    <n v="29.8"/>
    <n v="14.5"/>
    <n v="22.2"/>
    <n v="7.8"/>
    <n v="13.1"/>
    <x v="23"/>
    <x v="0"/>
  </r>
  <r>
    <s v="2013-11"/>
    <x v="4"/>
    <n v="12692"/>
    <x v="243"/>
    <n v="2160"/>
    <n v="1754"/>
    <n v="1044"/>
    <n v="17.899999999999999"/>
    <n v="7.1"/>
    <n v="15.5"/>
    <n v="6.6"/>
    <n v="12.3"/>
    <x v="44"/>
    <x v="0"/>
  </r>
  <r>
    <s v="2013-11"/>
    <x v="5"/>
    <n v="479527"/>
    <x v="244"/>
    <n v="33191"/>
    <n v="13336"/>
    <n v="12926"/>
    <n v="29.1"/>
    <n v="15"/>
    <n v="21.9"/>
    <n v="8"/>
    <n v="12.9"/>
    <x v="24"/>
    <x v="0"/>
  </r>
  <r>
    <s v="2013-10"/>
    <x v="4"/>
    <n v="5477"/>
    <x v="245"/>
    <n v="1261"/>
    <n v="1128"/>
    <n v="500"/>
    <n v="13.7"/>
    <n v="6.6"/>
    <n v="12.8"/>
    <n v="6.3"/>
    <n v="12.4"/>
    <x v="45"/>
    <x v="0"/>
  </r>
  <r>
    <s v="2013-10"/>
    <x v="5"/>
    <n v="483921"/>
    <x v="246"/>
    <n v="33417"/>
    <n v="13334"/>
    <n v="12962"/>
    <n v="30.1"/>
    <n v="15"/>
    <n v="22.5"/>
    <n v="8.1"/>
    <n v="13.1"/>
    <x v="25"/>
    <x v="0"/>
  </r>
  <r>
    <s v="2013-09"/>
    <x v="4"/>
    <n v="1632"/>
    <x v="247"/>
    <n v="478"/>
    <n v="445"/>
    <n v="159"/>
    <n v="10.7"/>
    <n v="6.3"/>
    <n v="10.199999999999999"/>
    <n v="6.2"/>
    <n v="12.7"/>
    <x v="44"/>
    <x v="0"/>
  </r>
  <r>
    <s v="2013-09"/>
    <x v="5"/>
    <n v="470147"/>
    <x v="248"/>
    <n v="33292"/>
    <n v="13340"/>
    <n v="12881"/>
    <n v="29"/>
    <n v="14.9"/>
    <n v="21.5"/>
    <n v="8"/>
    <n v="13.1"/>
    <x v="24"/>
    <x v="0"/>
  </r>
  <r>
    <s v="2013-08"/>
    <x v="4"/>
    <n v="283"/>
    <x v="249"/>
    <n v="129"/>
    <n v="114"/>
    <n v="33"/>
    <n v="7.3"/>
    <n v="5.4"/>
    <n v="6.8"/>
    <n v="5.0999999999999996"/>
    <n v="11.4"/>
    <x v="46"/>
    <x v="0"/>
  </r>
  <r>
    <s v="2013-08"/>
    <x v="5"/>
    <n v="406246"/>
    <x v="250"/>
    <n v="32388"/>
    <n v="13318"/>
    <n v="11959"/>
    <n v="27.8"/>
    <n v="14.2"/>
    <n v="20.7"/>
    <n v="7.9"/>
    <n v="0"/>
    <x v="26"/>
    <x v="0"/>
  </r>
  <r>
    <s v="2013-07"/>
    <x v="5"/>
    <n v="445861"/>
    <x v="251"/>
    <n v="32748"/>
    <n v="13327"/>
    <n v="12830"/>
    <n v="29.8"/>
    <n v="14.3"/>
    <n v="22.2"/>
    <n v="7.8"/>
    <n v="12.5"/>
    <x v="23"/>
    <x v="0"/>
  </r>
  <r>
    <s v="2013-06"/>
    <x v="5"/>
    <n v="479148"/>
    <x v="252"/>
    <n v="33452"/>
    <n v="13341"/>
    <n v="12922"/>
    <n v="29.1"/>
    <n v="15"/>
    <n v="21.7"/>
    <n v="8"/>
    <n v="13"/>
    <x v="26"/>
    <x v="0"/>
  </r>
  <r>
    <s v="2013-05"/>
    <x v="5"/>
    <n v="492962"/>
    <x v="253"/>
    <n v="33267"/>
    <n v="13334"/>
    <n v="12929"/>
    <n v="30.1"/>
    <n v="15.1"/>
    <n v="22.5"/>
    <n v="8.1"/>
    <n v="13"/>
    <x v="23"/>
    <x v="0"/>
  </r>
  <r>
    <s v="2013-04"/>
    <x v="5"/>
    <n v="503249"/>
    <x v="254"/>
    <n v="33084"/>
    <n v="13343"/>
    <n v="12949"/>
    <n v="29.1"/>
    <n v="15.1"/>
    <n v="21.9"/>
    <n v="8.1"/>
    <n v="12.4"/>
    <x v="26"/>
    <x v="0"/>
  </r>
  <r>
    <s v="2013-03"/>
    <x v="5"/>
    <n v="507914"/>
    <x v="255"/>
    <n v="32965"/>
    <n v="13334"/>
    <n v="12927"/>
    <n v="30.1"/>
    <n v="15"/>
    <n v="22.5"/>
    <n v="8.1"/>
    <n v="12"/>
    <x v="23"/>
    <x v="0"/>
  </r>
  <r>
    <s v="2013-02"/>
    <x v="5"/>
    <n v="499556"/>
    <x v="256"/>
    <n v="32052"/>
    <n v="13338"/>
    <n v="12867"/>
    <n v="27"/>
    <n v="14.6"/>
    <n v="20.399999999999999"/>
    <n v="8.1"/>
    <n v="11.7"/>
    <x v="26"/>
    <x v="0"/>
  </r>
  <r>
    <s v="2013-01"/>
    <x v="5"/>
    <n v="476544"/>
    <x v="257"/>
    <n v="32213"/>
    <n v="13344"/>
    <n v="12863"/>
    <n v="29.9"/>
    <n v="14.4"/>
    <n v="22.3"/>
    <n v="8"/>
    <n v="11.4"/>
    <x v="47"/>
    <x v="0"/>
  </r>
  <r>
    <s v="2012-12"/>
    <x v="5"/>
    <n v="474005"/>
    <x v="258"/>
    <n v="32257"/>
    <n v="13346"/>
    <n v="12806"/>
    <n v="29.7"/>
    <n v="14.6"/>
    <n v="22.4"/>
    <n v="8"/>
    <n v="12.5"/>
    <x v="33"/>
    <x v="0"/>
  </r>
  <r>
    <s v="2012-11"/>
    <x v="5"/>
    <n v="459114"/>
    <x v="259"/>
    <n v="31701"/>
    <n v="13324"/>
    <n v="12551"/>
    <n v="28.3"/>
    <n v="14.2"/>
    <n v="21.3"/>
    <n v="7.9"/>
    <n v="12.5"/>
    <x v="32"/>
    <x v="0"/>
  </r>
  <r>
    <s v="2012-10"/>
    <x v="5"/>
    <n v="468377"/>
    <x v="260"/>
    <n v="32104"/>
    <n v="13328"/>
    <n v="12555"/>
    <n v="29.2"/>
    <n v="14.6"/>
    <n v="22"/>
    <n v="8.1"/>
    <n v="12.8"/>
    <x v="32"/>
    <x v="0"/>
  </r>
  <r>
    <s v="2012-09"/>
    <x v="5"/>
    <n v="484783"/>
    <x v="261"/>
    <n v="31698"/>
    <n v="13322"/>
    <n v="12826"/>
    <n v="28.9"/>
    <n v="14.9"/>
    <n v="22"/>
    <n v="8.1999999999999993"/>
    <n v="12.8"/>
    <x v="32"/>
    <x v="0"/>
  </r>
  <r>
    <s v="2012-08"/>
    <x v="5"/>
    <n v="463841"/>
    <x v="262"/>
    <n v="30777"/>
    <n v="13318"/>
    <n v="12785"/>
    <n v="29.8"/>
    <n v="14.4"/>
    <n v="22.8"/>
    <n v="8.1"/>
    <n v="12.3"/>
    <x v="34"/>
    <x v="0"/>
  </r>
  <r>
    <s v="2012-07"/>
    <x v="5"/>
    <n v="463784"/>
    <x v="263"/>
    <n v="31174"/>
    <n v="13320"/>
    <n v="12773"/>
    <n v="29.7"/>
    <n v="14.4"/>
    <n v="22.7"/>
    <n v="8.1"/>
    <n v="12.2"/>
    <x v="34"/>
    <x v="0"/>
  </r>
  <r>
    <s v="2012-06"/>
    <x v="5"/>
    <n v="503139"/>
    <x v="264"/>
    <n v="31561"/>
    <n v="13332"/>
    <n v="12940"/>
    <n v="29.1"/>
    <n v="15.1"/>
    <n v="22.6"/>
    <n v="8.3000000000000007"/>
    <n v="12.8"/>
    <x v="34"/>
    <x v="0"/>
  </r>
  <r>
    <s v="2012-05"/>
    <x v="5"/>
    <n v="502097"/>
    <x v="265"/>
    <n v="31723"/>
    <n v="13325"/>
    <n v="12887"/>
    <n v="30"/>
    <n v="15.1"/>
    <n v="23"/>
    <n v="8.3000000000000007"/>
    <n v="12.9"/>
    <x v="35"/>
    <x v="0"/>
  </r>
  <r>
    <s v="2012-04"/>
    <x v="5"/>
    <n v="515848"/>
    <x v="266"/>
    <n v="31579"/>
    <n v="13319"/>
    <n v="12864"/>
    <n v="29"/>
    <n v="15.1"/>
    <n v="22.2"/>
    <n v="8.3000000000000007"/>
    <n v="12.2"/>
    <x v="35"/>
    <x v="0"/>
  </r>
  <r>
    <s v="2012-03"/>
    <x v="5"/>
    <n v="520764"/>
    <x v="267"/>
    <n v="31401"/>
    <n v="13320"/>
    <n v="12927"/>
    <n v="30.1"/>
    <n v="15.1"/>
    <n v="23.2"/>
    <n v="8.3000000000000007"/>
    <n v="12"/>
    <x v="34"/>
    <x v="0"/>
  </r>
  <r>
    <s v="2012-02"/>
    <x v="5"/>
    <n v="516585"/>
    <x v="268"/>
    <n v="30803"/>
    <n v="13317"/>
    <n v="12896"/>
    <n v="28.1"/>
    <n v="14.9"/>
    <n v="21.8"/>
    <n v="8.3000000000000007"/>
    <n v="11.6"/>
    <x v="34"/>
    <x v="0"/>
  </r>
  <r>
    <s v="2012-01"/>
    <x v="5"/>
    <n v="482811"/>
    <x v="269"/>
    <n v="30944"/>
    <n v="13317"/>
    <n v="12588"/>
    <n v="29.3"/>
    <n v="14.5"/>
    <n v="22.3"/>
    <n v="8.1999999999999993"/>
    <n v="11.3"/>
    <x v="35"/>
    <x v="0"/>
  </r>
  <r>
    <s v="2011-12"/>
    <x v="5"/>
    <n v="481410"/>
    <x v="270"/>
    <n v="31196"/>
    <n v="13323"/>
    <n v="12830"/>
    <n v="29.9"/>
    <n v="14.7"/>
    <n v="22.9"/>
    <n v="8.1999999999999993"/>
    <n v="12.7"/>
    <x v="48"/>
    <x v="0"/>
  </r>
  <r>
    <s v="2011-11"/>
    <x v="5"/>
    <n v="484122"/>
    <x v="271"/>
    <n v="31022"/>
    <n v="13319"/>
    <n v="12858"/>
    <n v="29"/>
    <n v="14.7"/>
    <n v="22.3"/>
    <n v="8.1999999999999993"/>
    <n v="12.9"/>
    <x v="22"/>
    <x v="0"/>
  </r>
  <r>
    <s v="2011-10"/>
    <x v="5"/>
    <n v="506532"/>
    <x v="272"/>
    <n v="31341"/>
    <n v="13322"/>
    <n v="12857"/>
    <n v="29.9"/>
    <n v="15"/>
    <n v="23"/>
    <n v="8.3000000000000007"/>
    <n v="12.7"/>
    <x v="37"/>
    <x v="0"/>
  </r>
  <r>
    <s v="2011-09"/>
    <x v="5"/>
    <n v="487470"/>
    <x v="273"/>
    <n v="30917"/>
    <n v="13313"/>
    <n v="12797"/>
    <n v="28.8"/>
    <n v="14.9"/>
    <n v="22.2"/>
    <n v="8.3000000000000007"/>
    <n v="13.1"/>
    <x v="22"/>
    <x v="0"/>
  </r>
  <r>
    <s v="2011-08"/>
    <x v="5"/>
    <n v="427740"/>
    <x v="274"/>
    <n v="30144"/>
    <n v="13295"/>
    <n v="12216"/>
    <n v="28.5"/>
    <n v="13.9"/>
    <n v="21.9"/>
    <n v="8"/>
    <n v="12.1"/>
    <x v="22"/>
    <x v="0"/>
  </r>
  <r>
    <s v="2011-07"/>
    <x v="5"/>
    <n v="475475"/>
    <x v="275"/>
    <n v="30683"/>
    <n v="13270"/>
    <n v="12612"/>
    <n v="29.5"/>
    <n v="14.6"/>
    <n v="22.6"/>
    <n v="8.3000000000000007"/>
    <n v="12.1"/>
    <x v="48"/>
    <x v="0"/>
  </r>
  <r>
    <s v="2011-06"/>
    <x v="5"/>
    <n v="503152"/>
    <x v="276"/>
    <n v="31094"/>
    <n v="13285"/>
    <n v="12760"/>
    <n v="28.8"/>
    <n v="15.1"/>
    <n v="22.4"/>
    <n v="8.3000000000000007"/>
    <n v="12.6"/>
    <x v="48"/>
    <x v="0"/>
  </r>
  <r>
    <s v="2011-05"/>
    <x v="5"/>
    <n v="501708"/>
    <x v="277"/>
    <n v="31259"/>
    <n v="13291"/>
    <n v="12745"/>
    <n v="29.7"/>
    <n v="14.9"/>
    <n v="22.8"/>
    <n v="8.3000000000000007"/>
    <n v="12.5"/>
    <x v="38"/>
    <x v="0"/>
  </r>
  <r>
    <s v="2011-04"/>
    <x v="5"/>
    <n v="490577"/>
    <x v="278"/>
    <n v="31022"/>
    <n v="13302"/>
    <n v="12178"/>
    <n v="27.5"/>
    <n v="15.1"/>
    <n v="21.3"/>
    <n v="8.4"/>
    <n v="12.1"/>
    <x v="38"/>
    <x v="0"/>
  </r>
  <r>
    <s v="2011-03"/>
    <x v="5"/>
    <n v="518212"/>
    <x v="279"/>
    <n v="30960"/>
    <n v="13288"/>
    <n v="12852"/>
    <n v="30"/>
    <n v="15"/>
    <n v="23.1"/>
    <n v="8.4"/>
    <n v="11.9"/>
    <x v="48"/>
    <x v="0"/>
  </r>
  <r>
    <s v="2011-02"/>
    <x v="5"/>
    <n v="507167"/>
    <x v="280"/>
    <n v="30359"/>
    <n v="13253"/>
    <n v="12678"/>
    <n v="26.8"/>
    <n v="14.9"/>
    <n v="20.8"/>
    <n v="8.4"/>
    <n v="11.8"/>
    <x v="48"/>
    <x v="0"/>
  </r>
  <r>
    <s v="2011-01"/>
    <x v="5"/>
    <n v="434297"/>
    <x v="281"/>
    <n v="29682"/>
    <n v="12798"/>
    <n v="11624"/>
    <n v="28.2"/>
    <n v="14.4"/>
    <n v="21.4"/>
    <n v="8.1999999999999993"/>
    <n v="11.7"/>
    <x v="39"/>
    <x v="0"/>
  </r>
  <r>
    <s v="2010-12"/>
    <x v="5"/>
    <n v="445727"/>
    <x v="282"/>
    <n v="29414"/>
    <n v="12491"/>
    <n v="11612"/>
    <n v="28.8"/>
    <n v="14.7"/>
    <n v="21.9"/>
    <n v="8.1999999999999993"/>
    <n v="12.6"/>
    <x v="49"/>
    <x v="0"/>
  </r>
  <r>
    <s v="2010-11"/>
    <x v="5"/>
    <n v="463701"/>
    <x v="283"/>
    <n v="29348"/>
    <n v="12347"/>
    <n v="11876"/>
    <n v="28.9"/>
    <n v="14.8"/>
    <n v="21.9"/>
    <n v="8.1999999999999993"/>
    <n v="12.2"/>
    <x v="40"/>
    <x v="0"/>
  </r>
  <r>
    <s v="2010-10"/>
    <x v="5"/>
    <n v="457996"/>
    <x v="284"/>
    <n v="29128"/>
    <n v="12268"/>
    <n v="11271"/>
    <n v="28.5"/>
    <n v="15.3"/>
    <n v="21.9"/>
    <n v="8.4"/>
    <n v="12.3"/>
    <x v="40"/>
    <x v="0"/>
  </r>
  <r>
    <s v="2010-09"/>
    <x v="5"/>
    <n v="517972"/>
    <x v="285"/>
    <n v="28989"/>
    <n v="12221"/>
    <n v="11765"/>
    <n v="28.9"/>
    <n v="14.7"/>
    <n v="21.7"/>
    <n v="8.3000000000000007"/>
    <n v="12.3"/>
    <x v="49"/>
    <x v="0"/>
  </r>
  <r>
    <s v="2010-08"/>
    <x v="5"/>
    <n v="404115"/>
    <x v="286"/>
    <n v="28574"/>
    <n v="12206"/>
    <n v="11224"/>
    <n v="28.5"/>
    <n v="14.4"/>
    <n v="21.5"/>
    <n v="8.1"/>
    <n v="11.8"/>
    <x v="41"/>
    <x v="0"/>
  </r>
  <r>
    <s v="2010-07"/>
    <x v="5"/>
    <n v="472752"/>
    <x v="287"/>
    <n v="30562"/>
    <n v="13307"/>
    <n v="12457"/>
    <n v="29"/>
    <n v="14.5"/>
    <n v="22.3"/>
    <n v="8.1999999999999993"/>
    <n v="0"/>
    <x v="41"/>
    <x v="0"/>
  </r>
  <r>
    <s v="2010-06"/>
    <x v="5"/>
    <n v="494137"/>
    <x v="288"/>
    <n v="30812"/>
    <n v="13305"/>
    <n v="12671"/>
    <n v="28.6"/>
    <n v="14.9"/>
    <n v="22.2"/>
    <n v="8.3000000000000007"/>
    <n v="0"/>
    <x v="50"/>
    <x v="0"/>
  </r>
  <r>
    <s v="2010-05"/>
    <x v="5"/>
    <n v="499374"/>
    <x v="289"/>
    <n v="30950"/>
    <n v="13309"/>
    <n v="12729"/>
    <n v="29.6"/>
    <n v="14.8"/>
    <n v="22.7"/>
    <n v="8.3000000000000007"/>
    <n v="0"/>
    <x v="42"/>
    <x v="0"/>
  </r>
  <r>
    <s v="2010-04"/>
    <x v="5"/>
    <n v="504798"/>
    <x v="290"/>
    <n v="30827"/>
    <n v="13326"/>
    <n v="12856"/>
    <n v="28.9"/>
    <n v="14.8"/>
    <n v="22.3"/>
    <n v="8.3000000000000007"/>
    <n v="0"/>
    <x v="42"/>
    <x v="0"/>
  </r>
  <r>
    <s v="2010-03"/>
    <x v="5"/>
    <n v="415567"/>
    <x v="291"/>
    <n v="28709"/>
    <n v="12183"/>
    <n v="10382"/>
    <n v="26.4"/>
    <n v="15.1"/>
    <n v="20.399999999999999"/>
    <n v="8.3000000000000007"/>
    <n v="11.5"/>
    <x v="42"/>
    <x v="0"/>
  </r>
  <r>
    <s v="2010-02"/>
    <x v="5"/>
    <n v="397969"/>
    <x v="292"/>
    <n v="28255"/>
    <n v="12171"/>
    <n v="10045"/>
    <n v="23.1"/>
    <n v="14.6"/>
    <n v="17.600000000000001"/>
    <n v="8.3000000000000007"/>
    <n v="11.1"/>
    <x v="42"/>
    <x v="0"/>
  </r>
  <r>
    <s v="2010-01"/>
    <x v="5"/>
    <n v="479376"/>
    <x v="293"/>
    <n v="30659"/>
    <n v="13305"/>
    <n v="12727"/>
    <n v="29.7"/>
    <n v="14.3"/>
    <n v="22.5"/>
    <n v="8.1999999999999993"/>
    <n v="0"/>
    <x v="4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d v="2023-12-01T00:00:00"/>
    <x v="0"/>
    <x v="0"/>
    <n v="18468"/>
    <s v="-"/>
    <n v="8155"/>
    <n v="8105"/>
    <n v="3340"/>
    <n v="12.8"/>
    <n v="4.3"/>
    <n v="12.8"/>
    <n v="4.2"/>
    <x v="0"/>
    <s v="-"/>
    <x v="0"/>
  </r>
  <r>
    <x v="0"/>
    <d v="2023-12-01T00:00:00"/>
    <x v="0"/>
    <x v="1"/>
    <n v="661812"/>
    <s v="-"/>
    <n v="84910"/>
    <n v="82374"/>
    <n v="58687"/>
    <n v="22.1"/>
    <n v="6.5"/>
    <n v="21.9"/>
    <n v="6.4"/>
    <x v="1"/>
    <s v="-"/>
    <x v="1"/>
  </r>
  <r>
    <x v="0"/>
    <d v="2023-12-01T00:00:00"/>
    <x v="0"/>
    <x v="2"/>
    <n v="24903"/>
    <s v="-"/>
    <n v="6296"/>
    <n v="6152"/>
    <n v="3651"/>
    <n v="18.399999999999999"/>
    <n v="4.9000000000000004"/>
    <n v="18.399999999999999"/>
    <n v="4.8"/>
    <x v="2"/>
    <s v="-"/>
    <x v="0"/>
  </r>
  <r>
    <x v="0"/>
    <d v="2023-12-01T00:00:00"/>
    <x v="0"/>
    <x v="3"/>
    <n v="967"/>
    <s v="-"/>
    <n v="1468"/>
    <n v="1398"/>
    <n v="462"/>
    <n v="10.3"/>
    <n v="2.1"/>
    <n v="10.1"/>
    <n v="2"/>
    <x v="3"/>
    <s v="-"/>
    <x v="0"/>
  </r>
  <r>
    <x v="0"/>
    <d v="2023-12-01T00:00:00"/>
    <x v="0"/>
    <x v="4"/>
    <n v="2071"/>
    <n v="45896"/>
    <n v="860"/>
    <n v="825"/>
    <n v="469"/>
    <n v="17.600000000000001"/>
    <n v="3.5"/>
    <n v="17.2"/>
    <n v="3.5"/>
    <x v="4"/>
    <n v="0.69"/>
    <x v="0"/>
  </r>
  <r>
    <x v="0"/>
    <d v="2023-12-01T00:00:00"/>
    <x v="0"/>
    <x v="5"/>
    <n v="108202"/>
    <n v="2710491"/>
    <n v="12340"/>
    <n v="8841"/>
    <n v="7551"/>
    <n v="26.5"/>
    <n v="8.1999999999999993"/>
    <n v="22.2"/>
    <n v="7"/>
    <x v="5"/>
    <n v="0.81"/>
    <x v="0"/>
  </r>
  <r>
    <x v="1"/>
    <d v="2023-11-01T00:00:00"/>
    <x v="0"/>
    <x v="0"/>
    <n v="19250"/>
    <s v="-"/>
    <n v="8263"/>
    <n v="8147"/>
    <n v="3575"/>
    <n v="13.2"/>
    <n v="4.2"/>
    <n v="13.2"/>
    <n v="4.0999999999999996"/>
    <x v="6"/>
    <s v="-"/>
    <x v="0"/>
  </r>
  <r>
    <x v="1"/>
    <d v="2023-11-01T00:00:00"/>
    <x v="0"/>
    <x v="1"/>
    <n v="642305"/>
    <s v="-"/>
    <n v="84090"/>
    <n v="80866"/>
    <n v="58734"/>
    <n v="21.8"/>
    <n v="6.4"/>
    <n v="21.5"/>
    <n v="6.3"/>
    <x v="1"/>
    <s v="-"/>
    <x v="2"/>
  </r>
  <r>
    <x v="1"/>
    <d v="2023-11-01T00:00:00"/>
    <x v="0"/>
    <x v="2"/>
    <n v="27143"/>
    <s v="-"/>
    <n v="6635"/>
    <n v="6429"/>
    <n v="4065"/>
    <n v="19"/>
    <n v="4.9000000000000004"/>
    <n v="18.8"/>
    <n v="4.8"/>
    <x v="2"/>
    <s v="-"/>
    <x v="0"/>
  </r>
  <r>
    <x v="1"/>
    <d v="2023-11-01T00:00:00"/>
    <x v="0"/>
    <x v="3"/>
    <n v="1389"/>
    <s v="-"/>
    <n v="1733"/>
    <n v="1685"/>
    <n v="675"/>
    <n v="12"/>
    <n v="2"/>
    <n v="11.9"/>
    <n v="2"/>
    <x v="7"/>
    <s v="-"/>
    <x v="0"/>
  </r>
  <r>
    <x v="1"/>
    <d v="2023-11-01T00:00:00"/>
    <x v="0"/>
    <x v="4"/>
    <n v="2133"/>
    <n v="46814"/>
    <n v="876"/>
    <n v="837"/>
    <n v="486"/>
    <n v="17.399999999999999"/>
    <n v="3.5"/>
    <n v="16.899999999999999"/>
    <n v="3.5"/>
    <x v="8"/>
    <n v="0.7"/>
    <x v="0"/>
  </r>
  <r>
    <x v="1"/>
    <d v="2023-11-01T00:00:00"/>
    <x v="0"/>
    <x v="5"/>
    <n v="110643"/>
    <n v="2777387"/>
    <n v="12257"/>
    <n v="8751"/>
    <n v="7622"/>
    <n v="26.1"/>
    <n v="8.4"/>
    <n v="22"/>
    <n v="7.1"/>
    <x v="5"/>
    <n v="0.82"/>
    <x v="0"/>
  </r>
  <r>
    <x v="2"/>
    <d v="2023-10-01T00:00:00"/>
    <x v="0"/>
    <x v="0"/>
    <n v="26032"/>
    <s v="-"/>
    <n v="8703"/>
    <n v="7758"/>
    <n v="3929"/>
    <n v="15.7"/>
    <n v="5.0999999999999996"/>
    <n v="15"/>
    <n v="4.8"/>
    <x v="9"/>
    <s v="-"/>
    <x v="0"/>
  </r>
  <r>
    <x v="2"/>
    <d v="2023-10-01T00:00:00"/>
    <x v="0"/>
    <x v="1"/>
    <n v="651167"/>
    <s v="-"/>
    <n v="83791"/>
    <n v="80343"/>
    <n v="58053"/>
    <n v="22.4"/>
    <n v="6.5"/>
    <n v="22"/>
    <n v="6.4"/>
    <x v="1"/>
    <s v="-"/>
    <x v="3"/>
  </r>
  <r>
    <x v="2"/>
    <d v="2023-10-01T00:00:00"/>
    <x v="0"/>
    <x v="2"/>
    <n v="29058"/>
    <s v="-"/>
    <n v="7257"/>
    <n v="7050"/>
    <n v="4418"/>
    <n v="19.399999999999999"/>
    <n v="4.8"/>
    <n v="19.3"/>
    <n v="4.7"/>
    <x v="2"/>
    <s v="-"/>
    <x v="0"/>
  </r>
  <r>
    <x v="2"/>
    <d v="2023-10-01T00:00:00"/>
    <x v="0"/>
    <x v="3"/>
    <n v="1359"/>
    <s v="-"/>
    <n v="1649"/>
    <n v="1629"/>
    <n v="638"/>
    <n v="12.1"/>
    <n v="2.1"/>
    <n v="12.4"/>
    <n v="2.1"/>
    <x v="7"/>
    <s v="-"/>
    <x v="0"/>
  </r>
  <r>
    <x v="2"/>
    <d v="2023-10-01T00:00:00"/>
    <x v="0"/>
    <x v="4"/>
    <n v="2135"/>
    <n v="48179"/>
    <n v="900"/>
    <n v="861"/>
    <n v="491"/>
    <n v="17.7"/>
    <n v="3.5"/>
    <n v="17.2"/>
    <n v="3.4"/>
    <x v="10"/>
    <n v="0.69"/>
    <x v="0"/>
  </r>
  <r>
    <x v="2"/>
    <d v="2023-10-01T00:00:00"/>
    <x v="0"/>
    <x v="5"/>
    <n v="112959"/>
    <n v="2889001"/>
    <n v="12232"/>
    <n v="8662"/>
    <n v="7548"/>
    <n v="27"/>
    <n v="8.5"/>
    <n v="22.6"/>
    <n v="7.2"/>
    <x v="11"/>
    <n v="0.82"/>
    <x v="0"/>
  </r>
  <r>
    <x v="3"/>
    <d v="2023-09-01T00:00:00"/>
    <x v="0"/>
    <x v="0"/>
    <n v="19754"/>
    <s v="-"/>
    <n v="7731"/>
    <n v="6899"/>
    <n v="3161"/>
    <n v="13.7"/>
    <n v="4.8"/>
    <n v="13.3"/>
    <n v="4.5"/>
    <x v="12"/>
    <s v="-"/>
    <x v="0"/>
  </r>
  <r>
    <x v="3"/>
    <d v="2023-09-01T00:00:00"/>
    <x v="0"/>
    <x v="1"/>
    <n v="661698"/>
    <s v="-"/>
    <n v="82812"/>
    <n v="79448"/>
    <n v="56923"/>
    <n v="21.5"/>
    <n v="6.6"/>
    <n v="21.1"/>
    <n v="6.5"/>
    <x v="13"/>
    <s v="-"/>
    <x v="4"/>
  </r>
  <r>
    <x v="3"/>
    <d v="2023-09-01T00:00:00"/>
    <x v="0"/>
    <x v="2"/>
    <n v="22459"/>
    <s v="-"/>
    <n v="6038"/>
    <n v="5804"/>
    <n v="3491"/>
    <n v="18"/>
    <n v="4.8"/>
    <n v="17.8"/>
    <n v="4.7"/>
    <x v="1"/>
    <s v="-"/>
    <x v="0"/>
  </r>
  <r>
    <x v="3"/>
    <d v="2023-09-01T00:00:00"/>
    <x v="0"/>
    <x v="3"/>
    <n v="1598"/>
    <s v="-"/>
    <n v="1984"/>
    <n v="1906"/>
    <n v="735"/>
    <n v="11.6"/>
    <n v="2.1"/>
    <n v="11.4"/>
    <n v="2.1"/>
    <x v="14"/>
    <s v="-"/>
    <x v="0"/>
  </r>
  <r>
    <x v="3"/>
    <d v="2023-09-01T00:00:00"/>
    <x v="0"/>
    <x v="4"/>
    <n v="2181"/>
    <n v="52570"/>
    <n v="899"/>
    <n v="855"/>
    <n v="485"/>
    <n v="17"/>
    <n v="3.6"/>
    <n v="16.3"/>
    <n v="3.5"/>
    <x v="15"/>
    <n v="0.7"/>
    <x v="0"/>
  </r>
  <r>
    <x v="3"/>
    <d v="2023-09-01T00:00:00"/>
    <x v="0"/>
    <x v="5"/>
    <n v="94351"/>
    <n v="2473575"/>
    <n v="11818"/>
    <n v="8495"/>
    <n v="6689"/>
    <n v="23.6"/>
    <n v="8"/>
    <n v="19.7"/>
    <n v="6.9"/>
    <x v="16"/>
    <n v="0.81"/>
    <x v="0"/>
  </r>
  <r>
    <x v="4"/>
    <d v="2023-08-01T00:00:00"/>
    <x v="0"/>
    <x v="0"/>
    <n v="21358"/>
    <s v="-"/>
    <n v="7507"/>
    <n v="6682"/>
    <n v="3143"/>
    <n v="14.6"/>
    <n v="5.2"/>
    <n v="14"/>
    <n v="4.9000000000000004"/>
    <x v="9"/>
    <s v="-"/>
    <x v="0"/>
  </r>
  <r>
    <x v="4"/>
    <d v="2023-08-01T00:00:00"/>
    <x v="0"/>
    <x v="1"/>
    <n v="591032"/>
    <s v="-"/>
    <n v="80823"/>
    <n v="77520"/>
    <n v="54179"/>
    <n v="21.7"/>
    <n v="6.4"/>
    <n v="21.3"/>
    <n v="6.2"/>
    <x v="2"/>
    <s v="-"/>
    <x v="5"/>
  </r>
  <r>
    <x v="4"/>
    <d v="2023-08-01T00:00:00"/>
    <x v="0"/>
    <x v="2"/>
    <n v="23915"/>
    <s v="-"/>
    <n v="6283"/>
    <n v="6098"/>
    <n v="3736"/>
    <n v="19"/>
    <n v="4.8"/>
    <n v="18.899999999999999"/>
    <n v="4.7"/>
    <x v="2"/>
    <s v="-"/>
    <x v="0"/>
  </r>
  <r>
    <x v="4"/>
    <d v="2023-08-01T00:00:00"/>
    <x v="0"/>
    <x v="3"/>
    <n v="1324"/>
    <s v="-"/>
    <n v="1873"/>
    <n v="1789"/>
    <n v="676"/>
    <n v="11.7"/>
    <n v="1.9"/>
    <n v="11.5"/>
    <n v="1.9"/>
    <x v="17"/>
    <s v="-"/>
    <x v="0"/>
  </r>
  <r>
    <x v="4"/>
    <d v="2023-08-01T00:00:00"/>
    <x v="0"/>
    <x v="4"/>
    <n v="1957"/>
    <n v="44903"/>
    <n v="886"/>
    <n v="853"/>
    <n v="471"/>
    <n v="17.100000000000001"/>
    <n v="3.4"/>
    <n v="16.7"/>
    <n v="3.4"/>
    <x v="18"/>
    <n v="0.68"/>
    <x v="0"/>
  </r>
  <r>
    <x v="4"/>
    <d v="2023-08-01T00:00:00"/>
    <x v="0"/>
    <x v="5"/>
    <n v="90485"/>
    <n v="2282461"/>
    <n v="11442"/>
    <n v="8341"/>
    <n v="6933"/>
    <n v="25.8"/>
    <n v="7.8"/>
    <n v="21.7"/>
    <n v="6.7"/>
    <x v="19"/>
    <n v="0.79"/>
    <x v="0"/>
  </r>
  <r>
    <x v="5"/>
    <d v="2023-07-01T00:00:00"/>
    <x v="0"/>
    <x v="0"/>
    <n v="17464"/>
    <s v="-"/>
    <n v="7352"/>
    <n v="6568"/>
    <n v="2842"/>
    <n v="13.4"/>
    <n v="4.7"/>
    <n v="12.9"/>
    <n v="4.4000000000000004"/>
    <x v="0"/>
    <s v="-"/>
    <x v="0"/>
  </r>
  <r>
    <x v="5"/>
    <d v="2023-07-01T00:00:00"/>
    <x v="0"/>
    <x v="1"/>
    <n v="617161"/>
    <s v="-"/>
    <n v="80592"/>
    <n v="77346"/>
    <n v="53969"/>
    <n v="21.6"/>
    <n v="6.4"/>
    <n v="21.2"/>
    <n v="6.3"/>
    <x v="2"/>
    <s v="-"/>
    <x v="6"/>
  </r>
  <r>
    <x v="5"/>
    <d v="2023-07-01T00:00:00"/>
    <x v="0"/>
    <x v="2"/>
    <n v="25744"/>
    <s v="-"/>
    <n v="6750"/>
    <n v="6558"/>
    <n v="3993"/>
    <n v="18.899999999999999"/>
    <n v="4.8"/>
    <n v="18.8"/>
    <n v="4.7"/>
    <x v="2"/>
    <s v="-"/>
    <x v="0"/>
  </r>
  <r>
    <x v="5"/>
    <d v="2023-07-01T00:00:00"/>
    <x v="0"/>
    <x v="3"/>
    <n v="959"/>
    <s v="-"/>
    <n v="1556"/>
    <n v="1549"/>
    <n v="515"/>
    <n v="10.3"/>
    <n v="1.9"/>
    <n v="10.5"/>
    <n v="1.8"/>
    <x v="20"/>
    <s v="-"/>
    <x v="0"/>
  </r>
  <r>
    <x v="5"/>
    <d v="2023-07-01T00:00:00"/>
    <x v="0"/>
    <x v="4"/>
    <n v="1978"/>
    <n v="43964"/>
    <n v="882"/>
    <n v="850"/>
    <n v="464"/>
    <n v="16.899999999999999"/>
    <n v="3.4"/>
    <n v="16.5"/>
    <n v="3.4"/>
    <x v="21"/>
    <n v="0.67"/>
    <x v="0"/>
  </r>
  <r>
    <x v="5"/>
    <d v="2023-07-01T00:00:00"/>
    <x v="0"/>
    <x v="5"/>
    <n v="93315"/>
    <n v="2347673"/>
    <n v="11396"/>
    <n v="8306"/>
    <n v="6811"/>
    <n v="25.4"/>
    <n v="7.9"/>
    <n v="21.5"/>
    <n v="6.8"/>
    <x v="22"/>
    <n v="0.79"/>
    <x v="0"/>
  </r>
  <r>
    <x v="6"/>
    <d v="2023-06-01T00:00:00"/>
    <x v="0"/>
    <x v="0"/>
    <n v="17742"/>
    <s v="-"/>
    <n v="7183"/>
    <n v="6449"/>
    <n v="2899"/>
    <n v="13.5"/>
    <n v="4.7"/>
    <n v="13"/>
    <n v="4.4000000000000004"/>
    <x v="6"/>
    <s v="-"/>
    <x v="0"/>
  </r>
  <r>
    <x v="6"/>
    <d v="2023-06-01T00:00:00"/>
    <x v="0"/>
    <x v="1"/>
    <n v="645549"/>
    <s v="-"/>
    <n v="81025"/>
    <n v="77565"/>
    <n v="55701"/>
    <n v="21.5"/>
    <n v="6.5"/>
    <n v="21.1"/>
    <n v="6.4"/>
    <x v="1"/>
    <s v="-"/>
    <x v="7"/>
  </r>
  <r>
    <x v="6"/>
    <d v="2023-06-01T00:00:00"/>
    <x v="0"/>
    <x v="2"/>
    <n v="22559"/>
    <s v="-"/>
    <n v="5520"/>
    <n v="5320"/>
    <n v="3359"/>
    <n v="18.899999999999999"/>
    <n v="5"/>
    <n v="18.8"/>
    <n v="4.8"/>
    <x v="1"/>
    <s v="-"/>
    <x v="0"/>
  </r>
  <r>
    <x v="6"/>
    <d v="2023-06-01T00:00:00"/>
    <x v="0"/>
    <x v="3"/>
    <n v="1245"/>
    <s v="-"/>
    <n v="1625"/>
    <n v="1569"/>
    <n v="606"/>
    <n v="11.6"/>
    <n v="2"/>
    <n v="11.5"/>
    <n v="2"/>
    <x v="23"/>
    <s v="-"/>
    <x v="0"/>
  </r>
  <r>
    <x v="6"/>
    <d v="2023-06-01T00:00:00"/>
    <x v="0"/>
    <x v="4"/>
    <n v="2184"/>
    <n v="48844"/>
    <n v="889"/>
    <n v="855"/>
    <n v="479"/>
    <n v="16.8"/>
    <n v="3.6"/>
    <n v="16.399999999999999"/>
    <n v="3.5"/>
    <x v="24"/>
    <n v="0.69"/>
    <x v="0"/>
  </r>
  <r>
    <x v="6"/>
    <d v="2023-06-01T00:00:00"/>
    <x v="0"/>
    <x v="5"/>
    <n v="109766"/>
    <n v="2802472"/>
    <n v="11736"/>
    <n v="8384"/>
    <n v="7171"/>
    <n v="25.7"/>
    <n v="8.4"/>
    <n v="21.5"/>
    <n v="7.2"/>
    <x v="25"/>
    <n v="0.81"/>
    <x v="0"/>
  </r>
  <r>
    <x v="7"/>
    <d v="2023-05-01T00:00:00"/>
    <x v="0"/>
    <x v="0"/>
    <n v="21770"/>
    <s v="-"/>
    <n v="7508"/>
    <n v="6844"/>
    <n v="3318"/>
    <n v="15"/>
    <n v="5"/>
    <n v="14.6"/>
    <n v="4.7"/>
    <x v="26"/>
    <s v="-"/>
    <x v="0"/>
  </r>
  <r>
    <x v="7"/>
    <d v="2023-05-01T00:00:00"/>
    <x v="0"/>
    <x v="1"/>
    <n v="640244"/>
    <s v="-"/>
    <n v="80394"/>
    <n v="77106"/>
    <n v="55261"/>
    <n v="22.2"/>
    <n v="6.5"/>
    <n v="21.8"/>
    <n v="6.4"/>
    <x v="1"/>
    <s v="-"/>
    <x v="8"/>
  </r>
  <r>
    <x v="7"/>
    <d v="2023-05-01T00:00:00"/>
    <x v="0"/>
    <x v="2"/>
    <n v="22406"/>
    <s v="-"/>
    <n v="5601"/>
    <n v="5361"/>
    <n v="3367"/>
    <n v="19.5"/>
    <n v="4.9000000000000004"/>
    <n v="19.100000000000001"/>
    <n v="4.8"/>
    <x v="1"/>
    <s v="-"/>
    <x v="0"/>
  </r>
  <r>
    <x v="7"/>
    <d v="2023-05-01T00:00:00"/>
    <x v="0"/>
    <x v="3"/>
    <n v="1544"/>
    <s v="-"/>
    <n v="1622"/>
    <n v="1622"/>
    <n v="631"/>
    <n v="12.1"/>
    <n v="2.2999999999999998"/>
    <n v="12.4"/>
    <n v="2.2000000000000002"/>
    <x v="27"/>
    <s v="-"/>
    <x v="0"/>
  </r>
  <r>
    <x v="7"/>
    <d v="2023-05-01T00:00:00"/>
    <x v="0"/>
    <x v="4"/>
    <n v="2231"/>
    <n v="48349"/>
    <n v="922"/>
    <n v="879"/>
    <n v="475"/>
    <n v="16.8"/>
    <n v="3.7"/>
    <n v="16.3"/>
    <n v="3.6"/>
    <x v="28"/>
    <n v="0.68"/>
    <x v="0"/>
  </r>
  <r>
    <x v="7"/>
    <d v="2023-05-01T00:00:00"/>
    <x v="0"/>
    <x v="5"/>
    <n v="112843"/>
    <n v="2867319"/>
    <n v="11661"/>
    <n v="8317"/>
    <n v="7186"/>
    <n v="26.8"/>
    <n v="8.6"/>
    <n v="22.4"/>
    <n v="7.3"/>
    <x v="29"/>
    <n v="0.81"/>
    <x v="0"/>
  </r>
  <r>
    <x v="8"/>
    <d v="2023-04-01T00:00:00"/>
    <x v="0"/>
    <x v="0"/>
    <n v="20381"/>
    <s v="-"/>
    <n v="7401"/>
    <n v="6846"/>
    <n v="3185"/>
    <n v="14"/>
    <n v="4.9000000000000004"/>
    <n v="13.7"/>
    <n v="4.7"/>
    <x v="12"/>
    <s v="-"/>
    <x v="0"/>
  </r>
  <r>
    <x v="8"/>
    <d v="2023-04-01T00:00:00"/>
    <x v="0"/>
    <x v="1"/>
    <n v="638161"/>
    <s v="-"/>
    <n v="79657"/>
    <n v="76511"/>
    <n v="54269"/>
    <n v="21.3"/>
    <n v="6.5"/>
    <n v="20.9"/>
    <n v="6.4"/>
    <x v="2"/>
    <s v="-"/>
    <x v="9"/>
  </r>
  <r>
    <x v="8"/>
    <d v="2023-04-01T00:00:00"/>
    <x v="0"/>
    <x v="2"/>
    <n v="20791"/>
    <s v="-"/>
    <n v="5453"/>
    <n v="5262"/>
    <n v="3159"/>
    <n v="18"/>
    <n v="4.9000000000000004"/>
    <n v="17.8"/>
    <n v="4.8"/>
    <x v="1"/>
    <s v="-"/>
    <x v="0"/>
  </r>
  <r>
    <x v="8"/>
    <d v="2023-04-01T00:00:00"/>
    <x v="0"/>
    <x v="3"/>
    <n v="1201"/>
    <s v="-"/>
    <n v="1577"/>
    <n v="1548"/>
    <n v="583"/>
    <n v="11.3"/>
    <n v="2"/>
    <n v="11.3"/>
    <n v="2"/>
    <x v="7"/>
    <s v="-"/>
    <x v="0"/>
  </r>
  <r>
    <x v="8"/>
    <d v="2023-04-01T00:00:00"/>
    <x v="0"/>
    <x v="4"/>
    <n v="2179"/>
    <n v="45836"/>
    <n v="933"/>
    <n v="884"/>
    <n v="481"/>
    <n v="16.3"/>
    <n v="3.5"/>
    <n v="15.8"/>
    <n v="3.5"/>
    <x v="30"/>
    <n v="0.67"/>
    <x v="0"/>
  </r>
  <r>
    <x v="8"/>
    <d v="2023-04-01T00:00:00"/>
    <x v="0"/>
    <x v="5"/>
    <n v="109071"/>
    <n v="2704765"/>
    <n v="11236"/>
    <n v="8172"/>
    <n v="6916"/>
    <n v="25.4"/>
    <n v="8.4"/>
    <n v="21.5"/>
    <n v="7.3"/>
    <x v="19"/>
    <n v="0.8"/>
    <x v="0"/>
  </r>
  <r>
    <x v="9"/>
    <d v="2023-03-01T00:00:00"/>
    <x v="0"/>
    <x v="0"/>
    <n v="21445"/>
    <s v="-"/>
    <n v="7597"/>
    <n v="7102"/>
    <n v="3433"/>
    <n v="15"/>
    <n v="4.8"/>
    <n v="14.7"/>
    <n v="4.5999999999999996"/>
    <x v="12"/>
    <s v="-"/>
    <x v="0"/>
  </r>
  <r>
    <x v="9"/>
    <d v="2023-03-01T00:00:00"/>
    <x v="0"/>
    <x v="1"/>
    <n v="658499"/>
    <s v="-"/>
    <n v="79004"/>
    <n v="75941"/>
    <n v="55118"/>
    <n v="22.5"/>
    <n v="6.6"/>
    <n v="22.1"/>
    <n v="6.4"/>
    <x v="2"/>
    <s v="-"/>
    <x v="10"/>
  </r>
  <r>
    <x v="9"/>
    <d v="2023-03-01T00:00:00"/>
    <x v="0"/>
    <x v="2"/>
    <n v="20960"/>
    <s v="-"/>
    <n v="4984"/>
    <n v="4797"/>
    <n v="3038"/>
    <n v="19.600000000000001"/>
    <n v="5.0999999999999996"/>
    <n v="19.399999999999999"/>
    <n v="5"/>
    <x v="1"/>
    <s v="-"/>
    <x v="0"/>
  </r>
  <r>
    <x v="9"/>
    <d v="2023-03-01T00:00:00"/>
    <x v="0"/>
    <x v="3"/>
    <n v="1325"/>
    <s v="-"/>
    <n v="1582"/>
    <n v="1560"/>
    <n v="640"/>
    <n v="12.7"/>
    <n v="2.1"/>
    <n v="12.9"/>
    <n v="2"/>
    <x v="14"/>
    <s v="-"/>
    <x v="0"/>
  </r>
  <r>
    <x v="9"/>
    <d v="2023-03-01T00:00:00"/>
    <x v="0"/>
    <x v="4"/>
    <n v="2323"/>
    <n v="47270"/>
    <n v="942"/>
    <n v="884"/>
    <n v="498"/>
    <n v="17.5"/>
    <n v="3.6"/>
    <n v="16.8"/>
    <n v="3.5"/>
    <x v="31"/>
    <n v="0.66"/>
    <x v="0"/>
  </r>
  <r>
    <x v="9"/>
    <d v="2023-03-01T00:00:00"/>
    <x v="0"/>
    <x v="5"/>
    <n v="109230"/>
    <n v="2658778"/>
    <n v="11235"/>
    <n v="8119"/>
    <n v="6970"/>
    <n v="26.6"/>
    <n v="8.5"/>
    <n v="22.5"/>
    <n v="7.3"/>
    <x v="24"/>
    <n v="0.81"/>
    <x v="0"/>
  </r>
  <r>
    <x v="10"/>
    <d v="2023-02-01T00:00:00"/>
    <x v="0"/>
    <x v="0"/>
    <n v="19630"/>
    <s v="-"/>
    <n v="7279"/>
    <n v="6846"/>
    <n v="3208"/>
    <n v="13.1"/>
    <n v="4.7"/>
    <n v="12.9"/>
    <n v="4.5"/>
    <x v="9"/>
    <s v="-"/>
    <x v="0"/>
  </r>
  <r>
    <x v="10"/>
    <d v="2023-02-01T00:00:00"/>
    <x v="0"/>
    <x v="1"/>
    <n v="641461"/>
    <s v="-"/>
    <n v="77137"/>
    <n v="74404"/>
    <n v="53180"/>
    <n v="20"/>
    <n v="6.6"/>
    <n v="19.7"/>
    <n v="6.4"/>
    <x v="32"/>
    <s v="-"/>
    <x v="11"/>
  </r>
  <r>
    <x v="10"/>
    <d v="2023-02-01T00:00:00"/>
    <x v="0"/>
    <x v="2"/>
    <n v="19739"/>
    <s v="-"/>
    <n v="4854"/>
    <n v="4670"/>
    <n v="2970"/>
    <n v="17.8"/>
    <n v="5"/>
    <n v="17.5"/>
    <n v="4.9000000000000004"/>
    <x v="2"/>
    <s v="-"/>
    <x v="0"/>
  </r>
  <r>
    <x v="10"/>
    <d v="2023-02-01T00:00:00"/>
    <x v="0"/>
    <x v="3"/>
    <n v="1192"/>
    <s v="-"/>
    <n v="1466"/>
    <n v="1424"/>
    <n v="564"/>
    <n v="11.1"/>
    <n v="2.1"/>
    <n v="11.1"/>
    <n v="2"/>
    <x v="27"/>
    <s v="-"/>
    <x v="0"/>
  </r>
  <r>
    <x v="10"/>
    <d v="2023-02-01T00:00:00"/>
    <x v="0"/>
    <x v="4"/>
    <n v="2313"/>
    <n v="46203"/>
    <n v="928"/>
    <n v="891"/>
    <n v="504"/>
    <n v="15.8"/>
    <n v="3.6"/>
    <n v="15.5"/>
    <n v="3.5"/>
    <x v="33"/>
    <n v="0.66"/>
    <x v="0"/>
  </r>
  <r>
    <x v="10"/>
    <d v="2023-02-01T00:00:00"/>
    <x v="0"/>
    <x v="5"/>
    <n v="103632"/>
    <n v="2440127"/>
    <n v="10762"/>
    <n v="7886"/>
    <n v="6679"/>
    <n v="23.7"/>
    <n v="8.4"/>
    <n v="20.2"/>
    <n v="7.2"/>
    <x v="34"/>
    <n v="0.81"/>
    <x v="0"/>
  </r>
  <r>
    <x v="11"/>
    <d v="2023-01-01T00:00:00"/>
    <x v="0"/>
    <x v="0"/>
    <n v="16286"/>
    <s v="-"/>
    <n v="7291"/>
    <n v="6903"/>
    <n v="2925"/>
    <n v="13.1"/>
    <n v="4.3"/>
    <n v="12.9"/>
    <n v="4.2"/>
    <x v="0"/>
    <s v="-"/>
    <x v="0"/>
  </r>
  <r>
    <x v="11"/>
    <d v="2023-01-01T00:00:00"/>
    <x v="0"/>
    <x v="1"/>
    <n v="596095"/>
    <s v="-"/>
    <n v="77641"/>
    <n v="74553"/>
    <n v="50996"/>
    <n v="21.2"/>
    <n v="6.4"/>
    <n v="20.7"/>
    <n v="6.3"/>
    <x v="32"/>
    <s v="-"/>
    <x v="12"/>
  </r>
  <r>
    <x v="11"/>
    <d v="2023-01-01T00:00:00"/>
    <x v="0"/>
    <x v="2"/>
    <n v="19638"/>
    <s v="-"/>
    <n v="4913"/>
    <n v="4747"/>
    <n v="2878"/>
    <n v="18.8"/>
    <n v="4.9000000000000004"/>
    <n v="18.5"/>
    <n v="4.8"/>
    <x v="32"/>
    <s v="-"/>
    <x v="0"/>
  </r>
  <r>
    <x v="11"/>
    <d v="2023-01-01T00:00:00"/>
    <x v="0"/>
    <x v="3"/>
    <n v="1075"/>
    <s v="-"/>
    <n v="1514"/>
    <n v="1482"/>
    <n v="540"/>
    <n v="11.3"/>
    <n v="2"/>
    <n v="11.4"/>
    <n v="1.9"/>
    <x v="35"/>
    <s v="-"/>
    <x v="0"/>
  </r>
  <r>
    <x v="11"/>
    <d v="2023-01-01T00:00:00"/>
    <x v="0"/>
    <x v="4"/>
    <n v="2199"/>
    <n v="43733"/>
    <n v="960"/>
    <n v="911"/>
    <n v="488"/>
    <n v="16.600000000000001"/>
    <n v="3.5"/>
    <n v="16.100000000000001"/>
    <n v="3.5"/>
    <x v="36"/>
    <n v="0.65"/>
    <x v="0"/>
  </r>
  <r>
    <x v="11"/>
    <d v="2023-01-01T00:00:00"/>
    <x v="0"/>
    <x v="5"/>
    <n v="98569"/>
    <n v="2335375"/>
    <n v="10594"/>
    <n v="7737"/>
    <n v="6354"/>
    <n v="25.5"/>
    <n v="8.1999999999999993"/>
    <n v="21.6"/>
    <n v="7.1"/>
    <x v="37"/>
    <n v="0.8"/>
    <x v="0"/>
  </r>
  <r>
    <x v="12"/>
    <d v="2022-12-01T00:00:00"/>
    <x v="1"/>
    <x v="0"/>
    <n v="20152"/>
    <s v="-"/>
    <n v="8044"/>
    <n v="7743"/>
    <n v="3307"/>
    <n v="13.2"/>
    <n v="4.5999999999999996"/>
    <n v="13"/>
    <n v="4.5"/>
    <x v="12"/>
    <s v="-"/>
    <x v="0"/>
  </r>
  <r>
    <x v="12"/>
    <d v="2022-12-01T00:00:00"/>
    <x v="1"/>
    <x v="1"/>
    <n v="634379"/>
    <s v="-"/>
    <n v="78091"/>
    <n v="74877"/>
    <n v="52087"/>
    <n v="21.6"/>
    <n v="6.6"/>
    <n v="21.1"/>
    <n v="6.4"/>
    <x v="2"/>
    <s v="-"/>
    <x v="13"/>
  </r>
  <r>
    <x v="12"/>
    <d v="2022-12-01T00:00:00"/>
    <x v="1"/>
    <x v="2"/>
    <n v="20097"/>
    <s v="-"/>
    <n v="4376"/>
    <n v="4204"/>
    <n v="2793"/>
    <n v="20.6"/>
    <n v="5.0999999999999996"/>
    <n v="20.2"/>
    <n v="5"/>
    <x v="2"/>
    <s v="-"/>
    <x v="0"/>
  </r>
  <r>
    <x v="12"/>
    <d v="2022-12-01T00:00:00"/>
    <x v="1"/>
    <x v="3"/>
    <n v="1120"/>
    <s v="-"/>
    <n v="1712"/>
    <n v="1656"/>
    <n v="544"/>
    <n v="10.199999999999999"/>
    <n v="2"/>
    <n v="10.1"/>
    <n v="2"/>
    <x v="38"/>
    <s v="-"/>
    <x v="0"/>
  </r>
  <r>
    <x v="12"/>
    <d v="2022-12-01T00:00:00"/>
    <x v="1"/>
    <x v="4"/>
    <n v="2336"/>
    <n v="45204"/>
    <n v="966"/>
    <n v="942"/>
    <n v="496"/>
    <n v="16.3"/>
    <n v="3.6"/>
    <n v="16.100000000000001"/>
    <n v="3.5"/>
    <x v="19"/>
    <n v="0.66"/>
    <x v="0"/>
  </r>
  <r>
    <x v="12"/>
    <d v="2022-12-01T00:00:00"/>
    <x v="1"/>
    <x v="5"/>
    <n v="109287"/>
    <n v="2358881"/>
    <n v="10751"/>
    <n v="7791"/>
    <n v="6529"/>
    <n v="26"/>
    <n v="8.6999999999999993"/>
    <n v="22"/>
    <n v="7.5"/>
    <x v="39"/>
    <n v="0.78"/>
    <x v="0"/>
  </r>
  <r>
    <x v="13"/>
    <d v="2022-11-01T00:00:00"/>
    <x v="1"/>
    <x v="0"/>
    <n v="17581"/>
    <s v="-"/>
    <n v="7444"/>
    <n v="7394"/>
    <n v="3250"/>
    <n v="13.2"/>
    <n v="4.2"/>
    <n v="13.2"/>
    <n v="4.2"/>
    <x v="40"/>
    <s v="-"/>
    <x v="0"/>
  </r>
  <r>
    <x v="13"/>
    <d v="2022-11-01T00:00:00"/>
    <x v="1"/>
    <x v="1"/>
    <n v="602819"/>
    <s v="-"/>
    <n v="77228"/>
    <n v="74237"/>
    <n v="51703"/>
    <n v="20.9"/>
    <n v="6.5"/>
    <n v="20.5"/>
    <n v="6.3"/>
    <x v="2"/>
    <s v="-"/>
    <x v="14"/>
  </r>
  <r>
    <x v="13"/>
    <d v="2022-11-01T00:00:00"/>
    <x v="1"/>
    <x v="2"/>
    <n v="19089"/>
    <s v="-"/>
    <n v="4506"/>
    <n v="4328"/>
    <n v="2852"/>
    <n v="19.8"/>
    <n v="5"/>
    <n v="19.399999999999999"/>
    <n v="4.9000000000000004"/>
    <x v="13"/>
    <s v="-"/>
    <x v="0"/>
  </r>
  <r>
    <x v="13"/>
    <d v="2022-11-01T00:00:00"/>
    <x v="1"/>
    <x v="3"/>
    <n v="1303"/>
    <s v="-"/>
    <n v="1648"/>
    <n v="1611"/>
    <n v="616"/>
    <n v="11.5"/>
    <n v="2.1"/>
    <n v="11.4"/>
    <n v="2.1"/>
    <x v="38"/>
    <s v="-"/>
    <x v="0"/>
  </r>
  <r>
    <x v="13"/>
    <d v="2022-11-01T00:00:00"/>
    <x v="1"/>
    <x v="4"/>
    <n v="2076"/>
    <n v="35983"/>
    <n v="958"/>
    <n v="910"/>
    <n v="458"/>
    <n v="15.1"/>
    <n v="3.5"/>
    <n v="14.5"/>
    <n v="3.4"/>
    <x v="41"/>
    <n v="0.69"/>
    <x v="0"/>
  </r>
  <r>
    <x v="13"/>
    <d v="2022-11-01T00:00:00"/>
    <x v="1"/>
    <x v="5"/>
    <n v="108146"/>
    <n v="2088889"/>
    <n v="10804"/>
    <n v="7685"/>
    <n v="6100"/>
    <n v="23.8"/>
    <n v="9.1"/>
    <n v="19.899999999999999"/>
    <n v="7.7"/>
    <x v="42"/>
    <n v="0.8"/>
    <x v="0"/>
  </r>
  <r>
    <x v="14"/>
    <d v="2022-10-01T00:00:00"/>
    <x v="1"/>
    <x v="0"/>
    <n v="17377"/>
    <s v="-"/>
    <n v="7498"/>
    <n v="7165"/>
    <n v="3169"/>
    <n v="13.7"/>
    <n v="4.3"/>
    <n v="13.4"/>
    <n v="4.2"/>
    <x v="40"/>
    <s v="-"/>
    <x v="0"/>
  </r>
  <r>
    <x v="14"/>
    <d v="2022-10-01T00:00:00"/>
    <x v="1"/>
    <x v="1"/>
    <n v="622770"/>
    <s v="-"/>
    <n v="76651"/>
    <n v="73747"/>
    <n v="51532"/>
    <n v="21.7"/>
    <n v="6.6"/>
    <n v="21.2"/>
    <n v="6.5"/>
    <x v="1"/>
    <s v="-"/>
    <x v="15"/>
  </r>
  <r>
    <x v="14"/>
    <d v="2022-10-01T00:00:00"/>
    <x v="1"/>
    <x v="2"/>
    <n v="19930"/>
    <s v="-"/>
    <n v="4530"/>
    <n v="4328"/>
    <n v="2906"/>
    <n v="20.8"/>
    <n v="5"/>
    <n v="20.399999999999999"/>
    <n v="4.9000000000000004"/>
    <x v="1"/>
    <s v="-"/>
    <x v="0"/>
  </r>
  <r>
    <x v="14"/>
    <d v="2022-10-01T00:00:00"/>
    <x v="1"/>
    <x v="3"/>
    <n v="1428"/>
    <s v="-"/>
    <n v="1729"/>
    <n v="1650"/>
    <n v="647"/>
    <n v="12.2"/>
    <n v="2.2000000000000002"/>
    <n v="12"/>
    <n v="2.1"/>
    <x v="38"/>
    <s v="-"/>
    <x v="0"/>
  </r>
  <r>
    <x v="14"/>
    <d v="2022-10-01T00:00:00"/>
    <x v="1"/>
    <x v="4"/>
    <n v="2236"/>
    <n v="39956"/>
    <n v="966"/>
    <n v="929"/>
    <n v="485"/>
    <n v="16.2"/>
    <n v="3.5"/>
    <n v="15.8"/>
    <n v="3.5"/>
    <x v="42"/>
    <n v="0.69"/>
    <x v="0"/>
  </r>
  <r>
    <x v="14"/>
    <d v="2022-10-01T00:00:00"/>
    <x v="1"/>
    <x v="5"/>
    <n v="118197"/>
    <n v="2301955"/>
    <n v="10737"/>
    <n v="7585"/>
    <n v="6442"/>
    <n v="26.3"/>
    <n v="9.1999999999999993"/>
    <n v="21.9"/>
    <n v="7.8"/>
    <x v="43"/>
    <n v="0.79"/>
    <x v="0"/>
  </r>
  <r>
    <x v="15"/>
    <d v="2022-09-01T00:00:00"/>
    <x v="1"/>
    <x v="0"/>
    <n v="17606"/>
    <s v="-"/>
    <n v="7330"/>
    <n v="7084"/>
    <n v="3117"/>
    <n v="13.2"/>
    <n v="4.3"/>
    <n v="13.1"/>
    <n v="4.2"/>
    <x v="26"/>
    <s v="-"/>
    <x v="0"/>
  </r>
  <r>
    <x v="15"/>
    <d v="2022-09-01T00:00:00"/>
    <x v="1"/>
    <x v="1"/>
    <n v="593114"/>
    <s v="-"/>
    <n v="75194"/>
    <n v="72616"/>
    <n v="49980"/>
    <n v="20.6"/>
    <n v="6.6"/>
    <n v="20.3"/>
    <n v="6.5"/>
    <x v="1"/>
    <s v="-"/>
    <x v="16"/>
  </r>
  <r>
    <x v="15"/>
    <d v="2022-09-01T00:00:00"/>
    <x v="1"/>
    <x v="2"/>
    <n v="21664"/>
    <s v="-"/>
    <n v="4664"/>
    <n v="4492"/>
    <n v="3020"/>
    <n v="20.2"/>
    <n v="5.0999999999999996"/>
    <n v="19.8"/>
    <n v="5"/>
    <x v="13"/>
    <s v="-"/>
    <x v="0"/>
  </r>
  <r>
    <x v="15"/>
    <d v="2022-09-01T00:00:00"/>
    <x v="1"/>
    <x v="3"/>
    <n v="1384"/>
    <s v="-"/>
    <n v="1749"/>
    <n v="1664"/>
    <n v="630"/>
    <n v="11.4"/>
    <n v="2.2000000000000002"/>
    <n v="11.1"/>
    <n v="2.1"/>
    <x v="44"/>
    <s v="-"/>
    <x v="0"/>
  </r>
  <r>
    <x v="15"/>
    <d v="2022-09-01T00:00:00"/>
    <x v="1"/>
    <x v="4"/>
    <n v="2300"/>
    <n v="43805"/>
    <n v="964"/>
    <n v="928"/>
    <n v="491"/>
    <n v="15.9"/>
    <n v="3.6"/>
    <n v="15.4"/>
    <n v="3.5"/>
    <x v="11"/>
    <n v="0.69"/>
    <x v="0"/>
  </r>
  <r>
    <x v="15"/>
    <d v="2022-09-01T00:00:00"/>
    <x v="1"/>
    <x v="5"/>
    <n v="105917"/>
    <n v="2109566"/>
    <n v="10249"/>
    <n v="7380"/>
    <n v="6005"/>
    <n v="24.4"/>
    <n v="8.9"/>
    <n v="20.399999999999999"/>
    <n v="7.6"/>
    <x v="11"/>
    <n v="0.79"/>
    <x v="0"/>
  </r>
  <r>
    <x v="16"/>
    <d v="2022-08-01T00:00:00"/>
    <x v="1"/>
    <x v="0"/>
    <n v="15140"/>
    <s v="-"/>
    <n v="6892"/>
    <n v="6610"/>
    <n v="2838"/>
    <n v="13.3"/>
    <n v="4.0999999999999996"/>
    <n v="13.2"/>
    <n v="4"/>
    <x v="6"/>
    <s v="-"/>
    <x v="0"/>
  </r>
  <r>
    <x v="16"/>
    <d v="2022-08-01T00:00:00"/>
    <x v="1"/>
    <x v="1"/>
    <n v="554361"/>
    <s v="-"/>
    <n v="72640"/>
    <n v="70497"/>
    <n v="46996"/>
    <n v="20.7"/>
    <n v="6.5"/>
    <n v="20.399999999999999"/>
    <n v="6.4"/>
    <x v="2"/>
    <s v="-"/>
    <x v="17"/>
  </r>
  <r>
    <x v="16"/>
    <d v="2022-08-01T00:00:00"/>
    <x v="1"/>
    <x v="2"/>
    <n v="21030"/>
    <s v="-"/>
    <n v="4674"/>
    <n v="4524"/>
    <n v="2958"/>
    <n v="20.3"/>
    <n v="5.0999999999999996"/>
    <n v="20"/>
    <n v="5"/>
    <x v="2"/>
    <s v="-"/>
    <x v="0"/>
  </r>
  <r>
    <x v="16"/>
    <d v="2022-08-01T00:00:00"/>
    <x v="1"/>
    <x v="3"/>
    <n v="986"/>
    <s v="-"/>
    <n v="1367"/>
    <n v="1305"/>
    <n v="493"/>
    <n v="11.7"/>
    <n v="2"/>
    <n v="11.5"/>
    <n v="1.9"/>
    <x v="38"/>
    <s v="-"/>
    <x v="0"/>
  </r>
  <r>
    <x v="16"/>
    <d v="2022-08-01T00:00:00"/>
    <x v="1"/>
    <x v="4"/>
    <n v="2126"/>
    <n v="38913"/>
    <n v="961"/>
    <n v="924"/>
    <n v="475"/>
    <n v="16"/>
    <n v="3.5"/>
    <n v="15.5"/>
    <n v="3.4"/>
    <x v="4"/>
    <n v="0.67"/>
    <x v="0"/>
  </r>
  <r>
    <x v="16"/>
    <d v="2022-08-01T00:00:00"/>
    <x v="1"/>
    <x v="5"/>
    <n v="101327"/>
    <n v="1918362"/>
    <n v="9678"/>
    <n v="7169"/>
    <n v="5823"/>
    <n v="25.2"/>
    <n v="8.8000000000000007"/>
    <n v="21.6"/>
    <n v="7.6"/>
    <x v="45"/>
    <n v="0.77"/>
    <x v="0"/>
  </r>
  <r>
    <x v="17"/>
    <d v="2022-07-01T00:00:00"/>
    <x v="1"/>
    <x v="0"/>
    <n v="15715"/>
    <s v="-"/>
    <n v="7522"/>
    <n v="7248"/>
    <n v="2954"/>
    <n v="12.6"/>
    <n v="4.0999999999999996"/>
    <n v="12.5"/>
    <n v="4"/>
    <x v="0"/>
    <s v="-"/>
    <x v="0"/>
  </r>
  <r>
    <x v="17"/>
    <d v="2022-07-01T00:00:00"/>
    <x v="1"/>
    <x v="1"/>
    <n v="563353"/>
    <s v="-"/>
    <n v="73321"/>
    <n v="71043"/>
    <n v="46799"/>
    <n v="20.399999999999999"/>
    <n v="6.5"/>
    <n v="20.100000000000001"/>
    <n v="6.4"/>
    <x v="2"/>
    <s v="-"/>
    <x v="18"/>
  </r>
  <r>
    <x v="17"/>
    <d v="2022-07-01T00:00:00"/>
    <x v="1"/>
    <x v="2"/>
    <n v="20553"/>
    <s v="-"/>
    <n v="4718"/>
    <n v="4562"/>
    <n v="2890"/>
    <n v="19.600000000000001"/>
    <n v="5.0999999999999996"/>
    <n v="19.399999999999999"/>
    <n v="5"/>
    <x v="2"/>
    <s v="-"/>
    <x v="0"/>
  </r>
  <r>
    <x v="17"/>
    <d v="2022-07-01T00:00:00"/>
    <x v="1"/>
    <x v="3"/>
    <n v="1041"/>
    <s v="-"/>
    <n v="1562"/>
    <n v="1513"/>
    <n v="526"/>
    <n v="10.8"/>
    <n v="2"/>
    <n v="10.5"/>
    <n v="1.9"/>
    <x v="38"/>
    <s v="-"/>
    <x v="0"/>
  </r>
  <r>
    <x v="17"/>
    <d v="2022-07-01T00:00:00"/>
    <x v="1"/>
    <x v="4"/>
    <n v="2070"/>
    <n v="37363"/>
    <n v="977"/>
    <n v="940"/>
    <n v="467"/>
    <n v="15.4"/>
    <n v="3.4"/>
    <n v="15"/>
    <n v="3.4"/>
    <x v="8"/>
    <n v="0.67"/>
    <x v="0"/>
  </r>
  <r>
    <x v="17"/>
    <d v="2022-07-01T00:00:00"/>
    <x v="1"/>
    <x v="5"/>
    <n v="102052"/>
    <n v="1921785"/>
    <n v="9843"/>
    <n v="7156"/>
    <n v="5702"/>
    <n v="24.7"/>
    <n v="8.9"/>
    <n v="20.8"/>
    <n v="7.7"/>
    <x v="46"/>
    <n v="0.77"/>
    <x v="0"/>
  </r>
  <r>
    <x v="18"/>
    <d v="2022-06-01T00:00:00"/>
    <x v="1"/>
    <x v="0"/>
    <n v="17040"/>
    <s v="-"/>
    <n v="7242"/>
    <n v="7031"/>
    <n v="3150"/>
    <n v="13.4"/>
    <n v="4.0999999999999996"/>
    <n v="13.3"/>
    <n v="4"/>
    <x v="12"/>
    <s v="-"/>
    <x v="0"/>
  </r>
  <r>
    <x v="18"/>
    <d v="2022-06-01T00:00:00"/>
    <x v="1"/>
    <x v="1"/>
    <n v="592656"/>
    <s v="-"/>
    <n v="74020"/>
    <n v="71552"/>
    <n v="49341"/>
    <n v="20.7"/>
    <n v="6.6"/>
    <n v="20.3"/>
    <n v="6.5"/>
    <x v="1"/>
    <s v="-"/>
    <x v="19"/>
  </r>
  <r>
    <x v="18"/>
    <d v="2022-06-01T00:00:00"/>
    <x v="1"/>
    <x v="2"/>
    <n v="21855"/>
    <s v="-"/>
    <n v="4646"/>
    <n v="4505"/>
    <n v="3037"/>
    <n v="20.2"/>
    <n v="5.2"/>
    <n v="20"/>
    <n v="5.0999999999999996"/>
    <x v="1"/>
    <s v="-"/>
    <x v="0"/>
  </r>
  <r>
    <x v="18"/>
    <d v="2022-06-01T00:00:00"/>
    <x v="1"/>
    <x v="3"/>
    <n v="1253"/>
    <s v="-"/>
    <n v="1639"/>
    <n v="1551"/>
    <n v="597"/>
    <n v="11.5"/>
    <n v="2.1"/>
    <n v="11.3"/>
    <n v="2"/>
    <x v="44"/>
    <s v="-"/>
    <x v="0"/>
  </r>
  <r>
    <x v="18"/>
    <d v="2022-06-01T00:00:00"/>
    <x v="1"/>
    <x v="4"/>
    <n v="2456"/>
    <n v="44690"/>
    <n v="1040"/>
    <n v="1004"/>
    <n v="527"/>
    <n v="15.7"/>
    <n v="3.6"/>
    <n v="15.3"/>
    <n v="3.6"/>
    <x v="29"/>
    <n v="0.68"/>
    <x v="0"/>
  </r>
  <r>
    <x v="18"/>
    <d v="2022-06-01T00:00:00"/>
    <x v="1"/>
    <x v="5"/>
    <n v="118213"/>
    <n v="2295511"/>
    <n v="10101"/>
    <n v="7246"/>
    <n v="6136"/>
    <n v="25.4"/>
    <n v="9.4"/>
    <n v="21.5"/>
    <n v="8"/>
    <x v="47"/>
    <n v="0.79"/>
    <x v="0"/>
  </r>
  <r>
    <x v="19"/>
    <d v="2022-05-01T00:00:00"/>
    <x v="1"/>
    <x v="0"/>
    <n v="16527"/>
    <s v="-"/>
    <n v="7361"/>
    <n v="7202"/>
    <n v="3029"/>
    <n v="13"/>
    <n v="4.0999999999999996"/>
    <n v="13"/>
    <n v="4.0999999999999996"/>
    <x v="12"/>
    <s v="-"/>
    <x v="0"/>
  </r>
  <r>
    <x v="19"/>
    <d v="2022-05-01T00:00:00"/>
    <x v="1"/>
    <x v="1"/>
    <n v="585714"/>
    <s v="-"/>
    <n v="73287"/>
    <n v="71059"/>
    <n v="47877"/>
    <n v="20.9"/>
    <n v="6.6"/>
    <n v="20.6"/>
    <n v="6.5"/>
    <x v="1"/>
    <s v="-"/>
    <x v="0"/>
  </r>
  <r>
    <x v="19"/>
    <d v="2022-05-01T00:00:00"/>
    <x v="1"/>
    <x v="2"/>
    <n v="22631"/>
    <s v="-"/>
    <n v="4807"/>
    <n v="4627"/>
    <n v="3098"/>
    <n v="20.8"/>
    <n v="5.0999999999999996"/>
    <n v="20.399999999999999"/>
    <n v="5"/>
    <x v="1"/>
    <s v="-"/>
    <x v="0"/>
  </r>
  <r>
    <x v="19"/>
    <d v="2022-05-01T00:00:00"/>
    <x v="1"/>
    <x v="3"/>
    <n v="1265"/>
    <s v="-"/>
    <n v="1571"/>
    <n v="1526"/>
    <n v="577"/>
    <n v="11.7"/>
    <n v="2.2000000000000002"/>
    <n v="11.7"/>
    <n v="2.1"/>
    <x v="38"/>
    <s v="-"/>
    <x v="0"/>
  </r>
  <r>
    <x v="19"/>
    <d v="2022-05-01T00:00:00"/>
    <x v="1"/>
    <x v="4"/>
    <n v="2482"/>
    <n v="44927"/>
    <n v="1065"/>
    <n v="1027"/>
    <n v="531"/>
    <n v="16.100000000000001"/>
    <n v="3.6"/>
    <n v="15.6"/>
    <n v="3.5"/>
    <x v="43"/>
    <n v="0.68"/>
    <x v="0"/>
  </r>
  <r>
    <x v="19"/>
    <d v="2022-05-01T00:00:00"/>
    <x v="1"/>
    <x v="5"/>
    <n v="115896"/>
    <n v="2244884"/>
    <n v="9977"/>
    <n v="7150"/>
    <n v="5961"/>
    <n v="25.8"/>
    <n v="9.3000000000000007"/>
    <n v="21.6"/>
    <n v="8"/>
    <x v="15"/>
    <n v="0.79"/>
    <x v="0"/>
  </r>
  <r>
    <x v="20"/>
    <d v="2022-04-01T00:00:00"/>
    <x v="1"/>
    <x v="0"/>
    <n v="18597"/>
    <s v="-"/>
    <n v="7941"/>
    <n v="7319"/>
    <n v="3322"/>
    <n v="13.6"/>
    <n v="4.2"/>
    <n v="13.2"/>
    <n v="4"/>
    <x v="9"/>
    <s v="-"/>
    <x v="0"/>
  </r>
  <r>
    <x v="20"/>
    <d v="2022-04-01T00:00:00"/>
    <x v="1"/>
    <x v="1"/>
    <n v="591746"/>
    <s v="-"/>
    <n v="72244"/>
    <n v="70281"/>
    <n v="48410"/>
    <n v="20.7"/>
    <n v="6.5"/>
    <n v="20.399999999999999"/>
    <n v="6.4"/>
    <x v="2"/>
    <s v="-"/>
    <x v="0"/>
  </r>
  <r>
    <x v="20"/>
    <d v="2022-04-01T00:00:00"/>
    <x v="1"/>
    <x v="2"/>
    <n v="24329"/>
    <s v="-"/>
    <n v="5056"/>
    <n v="4877"/>
    <n v="3299"/>
    <n v="20.3"/>
    <n v="5.2"/>
    <n v="20"/>
    <n v="5.0999999999999996"/>
    <x v="2"/>
    <s v="-"/>
    <x v="0"/>
  </r>
  <r>
    <x v="20"/>
    <d v="2022-04-01T00:00:00"/>
    <x v="1"/>
    <x v="3"/>
    <n v="1451"/>
    <s v="-"/>
    <n v="1610"/>
    <n v="1552"/>
    <n v="638"/>
    <n v="12.3"/>
    <n v="2.2999999999999998"/>
    <n v="12.2"/>
    <n v="2.2000000000000002"/>
    <x v="3"/>
    <s v="-"/>
    <x v="0"/>
  </r>
  <r>
    <x v="20"/>
    <d v="2022-04-01T00:00:00"/>
    <x v="1"/>
    <x v="4"/>
    <n v="2537"/>
    <n v="43601"/>
    <n v="1057"/>
    <n v="1027"/>
    <n v="546"/>
    <n v="16"/>
    <n v="3.5"/>
    <n v="15.7"/>
    <n v="3.5"/>
    <x v="19"/>
    <n v="0.67"/>
    <x v="0"/>
  </r>
  <r>
    <x v="20"/>
    <d v="2022-04-01T00:00:00"/>
    <x v="1"/>
    <x v="5"/>
    <n v="119627"/>
    <n v="2219111"/>
    <n v="9560"/>
    <n v="7053"/>
    <n v="5975"/>
    <n v="25.4"/>
    <n v="9.4"/>
    <n v="21.9"/>
    <n v="8"/>
    <x v="45"/>
    <n v="0.79"/>
    <x v="0"/>
  </r>
  <r>
    <x v="21"/>
    <d v="2022-03-01T00:00:00"/>
    <x v="1"/>
    <x v="0"/>
    <n v="17453"/>
    <s v="-"/>
    <n v="7008"/>
    <n v="6909"/>
    <n v="3191"/>
    <n v="14.3"/>
    <n v="4.0999999999999996"/>
    <n v="14.3"/>
    <n v="4.0999999999999996"/>
    <x v="9"/>
    <s v="-"/>
    <x v="0"/>
  </r>
  <r>
    <x v="21"/>
    <d v="2022-03-01T00:00:00"/>
    <x v="1"/>
    <x v="1"/>
    <n v="595270"/>
    <s v="-"/>
    <n v="71667"/>
    <n v="69702"/>
    <n v="48364"/>
    <n v="21.5"/>
    <n v="6.7"/>
    <n v="21.2"/>
    <n v="6.6"/>
    <x v="32"/>
    <s v="-"/>
    <x v="0"/>
  </r>
  <r>
    <x v="21"/>
    <d v="2022-03-01T00:00:00"/>
    <x v="1"/>
    <x v="2"/>
    <n v="26269"/>
    <s v="-"/>
    <n v="5355"/>
    <n v="5186"/>
    <n v="3495"/>
    <n v="20.9"/>
    <n v="5.3"/>
    <n v="20.7"/>
    <n v="5.2"/>
    <x v="32"/>
    <s v="-"/>
    <x v="0"/>
  </r>
  <r>
    <x v="21"/>
    <d v="2022-03-01T00:00:00"/>
    <x v="1"/>
    <x v="3"/>
    <n v="1405"/>
    <s v="-"/>
    <n v="1501"/>
    <n v="1445"/>
    <n v="627"/>
    <n v="13.5"/>
    <n v="2.2000000000000002"/>
    <n v="13.4"/>
    <n v="2.2000000000000002"/>
    <x v="48"/>
    <s v="-"/>
    <x v="0"/>
  </r>
  <r>
    <x v="21"/>
    <d v="2022-03-01T00:00:00"/>
    <x v="1"/>
    <x v="4"/>
    <n v="2532"/>
    <n v="42458"/>
    <n v="1133"/>
    <n v="1104"/>
    <n v="553"/>
    <n v="15.5"/>
    <n v="3.5"/>
    <n v="15.4"/>
    <n v="3.4"/>
    <x v="45"/>
    <n v="0.66"/>
    <x v="0"/>
  </r>
  <r>
    <x v="21"/>
    <d v="2022-03-01T00:00:00"/>
    <x v="1"/>
    <x v="5"/>
    <n v="116628"/>
    <n v="2097319"/>
    <n v="9535"/>
    <n v="6984"/>
    <n v="5907"/>
    <n v="26.2"/>
    <n v="9.4"/>
    <n v="22.3"/>
    <n v="8.1"/>
    <x v="49"/>
    <n v="0.79"/>
    <x v="0"/>
  </r>
  <r>
    <x v="22"/>
    <d v="2022-02-01T00:00:00"/>
    <x v="1"/>
    <x v="0"/>
    <n v="17521"/>
    <s v="-"/>
    <n v="7336"/>
    <n v="7265"/>
    <n v="3208"/>
    <n v="12.4"/>
    <n v="4.0999999999999996"/>
    <n v="12.4"/>
    <n v="4.0999999999999996"/>
    <x v="6"/>
    <s v="-"/>
    <x v="0"/>
  </r>
  <r>
    <x v="22"/>
    <d v="2022-02-01T00:00:00"/>
    <x v="1"/>
    <x v="1"/>
    <n v="572114"/>
    <s v="-"/>
    <n v="68998"/>
    <n v="67536"/>
    <n v="46279"/>
    <n v="19.2"/>
    <n v="6.6"/>
    <n v="19"/>
    <n v="6.5"/>
    <x v="32"/>
    <s v="-"/>
    <x v="0"/>
  </r>
  <r>
    <x v="22"/>
    <d v="2022-02-01T00:00:00"/>
    <x v="1"/>
    <x v="2"/>
    <n v="26237"/>
    <s v="-"/>
    <n v="5453"/>
    <n v="5299"/>
    <n v="3548"/>
    <n v="18.8"/>
    <n v="5.2"/>
    <n v="18.600000000000001"/>
    <n v="5.0999999999999996"/>
    <x v="32"/>
    <s v="-"/>
    <x v="0"/>
  </r>
  <r>
    <x v="22"/>
    <d v="2022-02-01T00:00:00"/>
    <x v="1"/>
    <x v="3"/>
    <n v="1267"/>
    <s v="-"/>
    <n v="1473"/>
    <n v="1416"/>
    <n v="597"/>
    <n v="11.8"/>
    <n v="2.1"/>
    <n v="11.6"/>
    <n v="2.1"/>
    <x v="27"/>
    <s v="-"/>
    <x v="0"/>
  </r>
  <r>
    <x v="22"/>
    <d v="2022-02-01T00:00:00"/>
    <x v="1"/>
    <x v="4"/>
    <n v="2478"/>
    <n v="40483"/>
    <n v="1121"/>
    <n v="1085"/>
    <n v="565"/>
    <n v="14.6"/>
    <n v="3.4"/>
    <n v="14.3"/>
    <n v="3.3"/>
    <x v="46"/>
    <n v="0.65"/>
    <x v="0"/>
  </r>
  <r>
    <x v="22"/>
    <d v="2022-02-01T00:00:00"/>
    <x v="1"/>
    <x v="5"/>
    <n v="106036"/>
    <n v="1805858"/>
    <n v="8989"/>
    <n v="6734"/>
    <n v="5591"/>
    <n v="23.2"/>
    <n v="9.1"/>
    <n v="20.100000000000001"/>
    <n v="7.9"/>
    <x v="50"/>
    <n v="0.8"/>
    <x v="0"/>
  </r>
  <r>
    <x v="23"/>
    <d v="2022-01-01T00:00:00"/>
    <x v="1"/>
    <x v="0"/>
    <n v="13440"/>
    <s v="-"/>
    <n v="7171"/>
    <n v="7136"/>
    <n v="2625"/>
    <n v="11.4"/>
    <n v="3.9"/>
    <n v="11.5"/>
    <n v="3.9"/>
    <x v="51"/>
    <s v="-"/>
    <x v="0"/>
  </r>
  <r>
    <x v="23"/>
    <d v="2022-01-01T00:00:00"/>
    <x v="1"/>
    <x v="1"/>
    <n v="475854"/>
    <s v="-"/>
    <n v="68531"/>
    <n v="66855"/>
    <n v="41326"/>
    <n v="19.2"/>
    <n v="6.3"/>
    <n v="18.899999999999999"/>
    <n v="6.2"/>
    <x v="5"/>
    <s v="-"/>
    <x v="0"/>
  </r>
  <r>
    <x v="23"/>
    <d v="2022-01-01T00:00:00"/>
    <x v="1"/>
    <x v="2"/>
    <n v="22633"/>
    <s v="-"/>
    <n v="5581"/>
    <n v="5470"/>
    <n v="3192"/>
    <n v="18.100000000000001"/>
    <n v="5"/>
    <n v="18"/>
    <n v="4.9000000000000004"/>
    <x v="10"/>
    <s v="-"/>
    <x v="0"/>
  </r>
  <r>
    <x v="23"/>
    <d v="2022-01-01T00:00:00"/>
    <x v="1"/>
    <x v="3"/>
    <n v="763"/>
    <s v="-"/>
    <n v="1243"/>
    <n v="1206"/>
    <n v="407"/>
    <n v="10.5"/>
    <n v="1.9"/>
    <n v="10.5"/>
    <n v="1.8"/>
    <x v="52"/>
    <s v="-"/>
    <x v="0"/>
  </r>
  <r>
    <x v="23"/>
    <d v="2022-01-01T00:00:00"/>
    <x v="1"/>
    <x v="4"/>
    <n v="2016"/>
    <n v="32513"/>
    <n v="1162"/>
    <n v="1136"/>
    <n v="523"/>
    <n v="14.3"/>
    <n v="3.1"/>
    <n v="14.2"/>
    <n v="3"/>
    <x v="53"/>
    <n v="0.64"/>
    <x v="0"/>
  </r>
  <r>
    <x v="23"/>
    <d v="2022-01-01T00:00:00"/>
    <x v="1"/>
    <x v="5"/>
    <n v="79212"/>
    <n v="1330576"/>
    <n v="8803"/>
    <n v="6653"/>
    <n v="4989"/>
    <n v="23.3"/>
    <n v="8.1999999999999993"/>
    <n v="20"/>
    <n v="7.2"/>
    <x v="54"/>
    <n v="0.78"/>
    <x v="0"/>
  </r>
  <r>
    <x v="24"/>
    <d v="2021-12-01T00:00:00"/>
    <x v="2"/>
    <x v="0"/>
    <n v="15731"/>
    <s v="-"/>
    <n v="7658"/>
    <n v="7579"/>
    <n v="2990"/>
    <n v="12.2"/>
    <n v="4"/>
    <n v="12.2"/>
    <n v="4"/>
    <x v="9"/>
    <s v="-"/>
    <x v="0"/>
  </r>
  <r>
    <x v="24"/>
    <d v="2021-12-01T00:00:00"/>
    <x v="2"/>
    <x v="1"/>
    <n v="517884"/>
    <s v="-"/>
    <n v="70302"/>
    <n v="68257"/>
    <n v="44289"/>
    <n v="20.100000000000001"/>
    <n v="6.4"/>
    <n v="19.8"/>
    <n v="6.3"/>
    <x v="32"/>
    <s v="-"/>
    <x v="0"/>
  </r>
  <r>
    <x v="24"/>
    <d v="2021-12-01T00:00:00"/>
    <x v="2"/>
    <x v="2"/>
    <n v="26315"/>
    <s v="-"/>
    <n v="5556"/>
    <n v="5382"/>
    <n v="3566"/>
    <n v="20.5"/>
    <n v="5.0999999999999996"/>
    <n v="20.2"/>
    <n v="5.0999999999999996"/>
    <x v="32"/>
    <s v="-"/>
    <x v="0"/>
  </r>
  <r>
    <x v="24"/>
    <d v="2021-12-01T00:00:00"/>
    <x v="2"/>
    <x v="3"/>
    <n v="1099"/>
    <s v="-"/>
    <n v="1516"/>
    <n v="1447"/>
    <n v="510"/>
    <n v="10.9"/>
    <n v="2.1"/>
    <n v="10.7"/>
    <n v="2.1"/>
    <x v="3"/>
    <s v="-"/>
    <x v="0"/>
  </r>
  <r>
    <x v="24"/>
    <d v="2021-12-01T00:00:00"/>
    <x v="2"/>
    <x v="4"/>
    <n v="3223"/>
    <n v="70839"/>
    <n v="1299"/>
    <n v="1232"/>
    <n v="705"/>
    <n v="17.8"/>
    <n v="3.6"/>
    <n v="17.100000000000001"/>
    <n v="3.6"/>
    <x v="55"/>
    <n v="0.69"/>
    <x v="0"/>
  </r>
  <r>
    <x v="24"/>
    <d v="2021-12-01T00:00:00"/>
    <x v="2"/>
    <x v="5"/>
    <n v="103586"/>
    <n v="1903868"/>
    <n v="9552"/>
    <n v="6908"/>
    <n v="5657"/>
    <n v="25.4"/>
    <n v="9"/>
    <n v="21.5"/>
    <n v="7.7"/>
    <x v="18"/>
    <n v="0.76"/>
    <x v="0"/>
  </r>
  <r>
    <x v="25"/>
    <d v="2021-11-01T00:00:00"/>
    <x v="2"/>
    <x v="0"/>
    <n v="12168"/>
    <s v="-"/>
    <n v="5115"/>
    <n v="4985"/>
    <n v="2294"/>
    <n v="13.8"/>
    <n v="4"/>
    <n v="13.7"/>
    <n v="4"/>
    <x v="9"/>
    <s v="-"/>
    <x v="0"/>
  </r>
  <r>
    <x v="25"/>
    <d v="2021-11-01T00:00:00"/>
    <x v="2"/>
    <x v="1"/>
    <n v="534718"/>
    <s v="-"/>
    <n v="69410"/>
    <n v="67433"/>
    <n v="44979"/>
    <n v="20"/>
    <n v="6.5"/>
    <n v="19.7"/>
    <n v="6.4"/>
    <x v="2"/>
    <s v="-"/>
    <x v="0"/>
  </r>
  <r>
    <x v="25"/>
    <d v="2021-11-01T00:00:00"/>
    <x v="2"/>
    <x v="2"/>
    <n v="26927"/>
    <s v="-"/>
    <n v="5595"/>
    <n v="5431"/>
    <n v="3534"/>
    <n v="19.5"/>
    <n v="5"/>
    <n v="19.3"/>
    <n v="4.9000000000000004"/>
    <x v="1"/>
    <s v="-"/>
    <x v="0"/>
  </r>
  <r>
    <x v="25"/>
    <d v="2021-11-01T00:00:00"/>
    <x v="2"/>
    <x v="3"/>
    <n v="1376"/>
    <s v="-"/>
    <n v="1537"/>
    <n v="1455"/>
    <n v="603"/>
    <n v="12.4"/>
    <n v="2.2999999999999998"/>
    <n v="12.2"/>
    <n v="2.2000000000000002"/>
    <x v="7"/>
    <s v="-"/>
    <x v="0"/>
  </r>
  <r>
    <x v="25"/>
    <d v="2021-11-01T00:00:00"/>
    <x v="2"/>
    <x v="4"/>
    <n v="3607"/>
    <n v="82075"/>
    <n v="1311"/>
    <n v="1269"/>
    <n v="741"/>
    <n v="17.5"/>
    <n v="3.9"/>
    <n v="17.2"/>
    <n v="3.8"/>
    <x v="56"/>
    <n v="0.72"/>
    <x v="0"/>
  </r>
  <r>
    <x v="25"/>
    <d v="2021-11-01T00:00:00"/>
    <x v="2"/>
    <x v="5"/>
    <n v="115660"/>
    <n v="2103000"/>
    <n v="9516"/>
    <n v="6810"/>
    <n v="5763"/>
    <n v="25.4"/>
    <n v="9.5"/>
    <n v="21.3"/>
    <n v="8.1999999999999993"/>
    <x v="28"/>
    <n v="0.78"/>
    <x v="0"/>
  </r>
  <r>
    <x v="26"/>
    <d v="2021-10-01T00:00:00"/>
    <x v="2"/>
    <x v="0"/>
    <n v="12216"/>
    <s v="-"/>
    <n v="5340"/>
    <n v="5210"/>
    <n v="2297"/>
    <n v="13.7"/>
    <n v="4"/>
    <n v="13.6"/>
    <n v="4"/>
    <x v="12"/>
    <s v="-"/>
    <x v="0"/>
  </r>
  <r>
    <x v="26"/>
    <d v="2021-10-01T00:00:00"/>
    <x v="2"/>
    <x v="1"/>
    <n v="533649"/>
    <s v="-"/>
    <n v="68927"/>
    <n v="66935"/>
    <n v="44408"/>
    <n v="20.6"/>
    <n v="6.6"/>
    <n v="20.3"/>
    <n v="6.5"/>
    <x v="2"/>
    <s v="-"/>
    <x v="20"/>
  </r>
  <r>
    <x v="26"/>
    <d v="2021-10-01T00:00:00"/>
    <x v="2"/>
    <x v="2"/>
    <n v="26619"/>
    <s v="-"/>
    <n v="5664"/>
    <n v="5465"/>
    <n v="3482"/>
    <n v="19.8"/>
    <n v="5"/>
    <n v="19.5"/>
    <n v="5"/>
    <x v="1"/>
    <s v="-"/>
    <x v="0"/>
  </r>
  <r>
    <x v="26"/>
    <d v="2021-10-01T00:00:00"/>
    <x v="2"/>
    <x v="3"/>
    <n v="1203"/>
    <s v="-"/>
    <n v="1452"/>
    <n v="1395"/>
    <n v="554"/>
    <n v="12.3"/>
    <n v="2.1"/>
    <n v="11.9"/>
    <n v="2.1"/>
    <x v="38"/>
    <s v="-"/>
    <x v="0"/>
  </r>
  <r>
    <x v="26"/>
    <d v="2021-10-01T00:00:00"/>
    <x v="2"/>
    <x v="4"/>
    <n v="3574"/>
    <n v="82092"/>
    <n v="1311"/>
    <n v="1251"/>
    <n v="736"/>
    <n v="18.3"/>
    <n v="3.9"/>
    <n v="17.600000000000001"/>
    <n v="3.8"/>
    <x v="13"/>
    <n v="0.73"/>
    <x v="0"/>
  </r>
  <r>
    <x v="26"/>
    <d v="2021-10-01T00:00:00"/>
    <x v="2"/>
    <x v="5"/>
    <n v="111643"/>
    <n v="1993304"/>
    <n v="9154"/>
    <n v="6600"/>
    <n v="5555"/>
    <n v="26.1"/>
    <n v="9.5"/>
    <n v="21.7"/>
    <n v="8.1999999999999993"/>
    <x v="46"/>
    <n v="0.79"/>
    <x v="0"/>
  </r>
  <r>
    <x v="27"/>
    <d v="2021-09-01T00:00:00"/>
    <x v="2"/>
    <x v="0"/>
    <n v="11874"/>
    <s v="-"/>
    <n v="5009"/>
    <n v="4899"/>
    <n v="2129"/>
    <n v="13"/>
    <n v="4.0999999999999996"/>
    <n v="12.9"/>
    <n v="4.0999999999999996"/>
    <x v="12"/>
    <s v="-"/>
    <x v="0"/>
  </r>
  <r>
    <x v="27"/>
    <d v="2021-09-01T00:00:00"/>
    <x v="2"/>
    <x v="1"/>
    <n v="496112"/>
    <s v="-"/>
    <n v="65996"/>
    <n v="64572"/>
    <n v="40404"/>
    <n v="18.8"/>
    <n v="6.6"/>
    <n v="18.600000000000001"/>
    <n v="6.5"/>
    <x v="2"/>
    <s v="-"/>
    <x v="21"/>
  </r>
  <r>
    <x v="27"/>
    <d v="2021-09-01T00:00:00"/>
    <x v="2"/>
    <x v="2"/>
    <n v="25476"/>
    <s v="-"/>
    <n v="5584"/>
    <n v="5441"/>
    <n v="3374"/>
    <n v="18.600000000000001"/>
    <n v="5"/>
    <n v="18.399999999999999"/>
    <n v="4.9000000000000004"/>
    <x v="1"/>
    <s v="-"/>
    <x v="0"/>
  </r>
  <r>
    <x v="27"/>
    <d v="2021-09-01T00:00:00"/>
    <x v="2"/>
    <x v="3"/>
    <n v="1052"/>
    <s v="-"/>
    <n v="1396"/>
    <n v="1321"/>
    <n v="496"/>
    <n v="11.3"/>
    <n v="2.1"/>
    <n v="10.9"/>
    <n v="2"/>
    <x v="57"/>
    <s v="-"/>
    <x v="0"/>
  </r>
  <r>
    <x v="27"/>
    <d v="2021-09-01T00:00:00"/>
    <x v="2"/>
    <x v="4"/>
    <n v="3190"/>
    <n v="77260"/>
    <n v="1216"/>
    <n v="1173"/>
    <n v="640"/>
    <n v="16.399999999999999"/>
    <n v="4"/>
    <n v="15.9"/>
    <n v="3.9"/>
    <x v="58"/>
    <n v="0.73"/>
    <x v="0"/>
  </r>
  <r>
    <x v="27"/>
    <d v="2021-09-01T00:00:00"/>
    <x v="2"/>
    <x v="5"/>
    <n v="98723"/>
    <n v="1826376"/>
    <n v="8502"/>
    <n v="6218"/>
    <n v="5069"/>
    <n v="24.5"/>
    <n v="9"/>
    <n v="19.899999999999999"/>
    <n v="8.1"/>
    <x v="18"/>
    <n v="0.78"/>
    <x v="0"/>
  </r>
  <r>
    <x v="28"/>
    <d v="2021-08-01T00:00:00"/>
    <x v="2"/>
    <x v="0"/>
    <n v="11562"/>
    <s v="-"/>
    <n v="4529"/>
    <n v="4463"/>
    <n v="1956"/>
    <n v="13.6"/>
    <n v="4.3"/>
    <n v="13.5"/>
    <n v="4.3"/>
    <x v="6"/>
    <s v="-"/>
    <x v="0"/>
  </r>
  <r>
    <x v="28"/>
    <d v="2021-08-01T00:00:00"/>
    <x v="2"/>
    <x v="1"/>
    <n v="467654"/>
    <s v="-"/>
    <n v="59816"/>
    <n v="58754"/>
    <n v="35257"/>
    <n v="18.600000000000001"/>
    <n v="6.7"/>
    <n v="18.5"/>
    <n v="6.7"/>
    <x v="32"/>
    <s v="-"/>
    <x v="22"/>
  </r>
  <r>
    <x v="28"/>
    <d v="2021-08-01T00:00:00"/>
    <x v="2"/>
    <x v="2"/>
    <n v="28195"/>
    <s v="-"/>
    <n v="5457"/>
    <n v="5349"/>
    <n v="3376"/>
    <n v="19.600000000000001"/>
    <n v="5.2"/>
    <n v="19.5"/>
    <n v="5.2"/>
    <x v="2"/>
    <s v="-"/>
    <x v="0"/>
  </r>
  <r>
    <x v="28"/>
    <d v="2021-08-01T00:00:00"/>
    <x v="2"/>
    <x v="3"/>
    <n v="740"/>
    <s v="-"/>
    <n v="1157"/>
    <n v="1115"/>
    <n v="381"/>
    <n v="10.6"/>
    <n v="1.9"/>
    <n v="10.4"/>
    <n v="1.9"/>
    <x v="44"/>
    <s v="-"/>
    <x v="0"/>
  </r>
  <r>
    <x v="28"/>
    <d v="2021-08-01T00:00:00"/>
    <x v="2"/>
    <x v="4"/>
    <n v="2693"/>
    <n v="63669"/>
    <n v="944"/>
    <n v="926"/>
    <n v="509"/>
    <n v="17.100000000000001"/>
    <n v="4.0999999999999996"/>
    <n v="16.899999999999999"/>
    <n v="4.0999999999999996"/>
    <x v="1"/>
    <n v="0.75"/>
    <x v="0"/>
  </r>
  <r>
    <x v="28"/>
    <d v="2021-08-01T00:00:00"/>
    <x v="2"/>
    <x v="5"/>
    <n v="89924"/>
    <n v="1612966"/>
    <n v="7471"/>
    <n v="5888"/>
    <n v="4700"/>
    <n v="24.7"/>
    <n v="8.8000000000000007"/>
    <n v="21.1"/>
    <n v="8.1999999999999993"/>
    <x v="59"/>
    <n v="0.76"/>
    <x v="0"/>
  </r>
  <r>
    <x v="29"/>
    <d v="2021-07-01T00:00:00"/>
    <x v="2"/>
    <x v="0"/>
    <n v="12142"/>
    <s v="-"/>
    <n v="4601"/>
    <n v="4585"/>
    <n v="2023"/>
    <n v="13.7"/>
    <n v="4.4000000000000004"/>
    <n v="13.7"/>
    <n v="4.4000000000000004"/>
    <x v="0"/>
    <s v="-"/>
    <x v="0"/>
  </r>
  <r>
    <x v="29"/>
    <d v="2021-07-01T00:00:00"/>
    <x v="2"/>
    <x v="1"/>
    <n v="484745"/>
    <s v="-"/>
    <n v="59733"/>
    <n v="58607"/>
    <n v="36036"/>
    <n v="19.100000000000001"/>
    <n v="6.8"/>
    <n v="18.899999999999999"/>
    <n v="6.7"/>
    <x v="32"/>
    <s v="-"/>
    <x v="23"/>
  </r>
  <r>
    <x v="29"/>
    <d v="2021-07-01T00:00:00"/>
    <x v="2"/>
    <x v="2"/>
    <n v="29022"/>
    <s v="-"/>
    <n v="5599"/>
    <n v="5491"/>
    <n v="3491"/>
    <n v="19.7"/>
    <n v="5.2"/>
    <n v="19.600000000000001"/>
    <n v="5.0999999999999996"/>
    <x v="32"/>
    <s v="-"/>
    <x v="0"/>
  </r>
  <r>
    <x v="29"/>
    <d v="2021-07-01T00:00:00"/>
    <x v="2"/>
    <x v="3"/>
    <n v="734"/>
    <s v="-"/>
    <n v="1213"/>
    <n v="1195"/>
    <n v="380"/>
    <n v="9.9"/>
    <n v="1.9"/>
    <n v="9.8000000000000007"/>
    <n v="1.9"/>
    <x v="20"/>
    <s v="-"/>
    <x v="0"/>
  </r>
  <r>
    <x v="29"/>
    <d v="2021-07-01T00:00:00"/>
    <x v="2"/>
    <x v="4"/>
    <n v="2698"/>
    <n v="63047"/>
    <n v="983"/>
    <n v="950"/>
    <n v="508"/>
    <n v="16.600000000000001"/>
    <n v="4.0999999999999996"/>
    <n v="16.2"/>
    <n v="4.0999999999999996"/>
    <x v="60"/>
    <n v="0.74"/>
    <x v="0"/>
  </r>
  <r>
    <x v="29"/>
    <d v="2021-07-01T00:00:00"/>
    <x v="2"/>
    <x v="5"/>
    <n v="91012"/>
    <n v="1605064"/>
    <n v="7350"/>
    <n v="5782"/>
    <n v="4631"/>
    <n v="24.8"/>
    <n v="8.9"/>
    <n v="21.1"/>
    <n v="8.3000000000000007"/>
    <x v="59"/>
    <n v="0.76"/>
    <x v="0"/>
  </r>
  <r>
    <x v="30"/>
    <d v="2021-06-01T00:00:00"/>
    <x v="2"/>
    <x v="0"/>
    <n v="14228"/>
    <s v="-"/>
    <n v="4697"/>
    <n v="4685"/>
    <n v="2294"/>
    <n v="14.7"/>
    <n v="4.5"/>
    <n v="14.7"/>
    <n v="4.5"/>
    <x v="0"/>
    <s v="-"/>
    <x v="0"/>
  </r>
  <r>
    <x v="30"/>
    <d v="2021-06-01T00:00:00"/>
    <x v="2"/>
    <x v="1"/>
    <n v="498685"/>
    <s v="-"/>
    <n v="58802"/>
    <n v="57863"/>
    <n v="36925"/>
    <n v="19.100000000000001"/>
    <n v="6.9"/>
    <n v="19"/>
    <n v="6.9"/>
    <x v="2"/>
    <s v="-"/>
    <x v="24"/>
  </r>
  <r>
    <x v="30"/>
    <d v="2021-06-01T00:00:00"/>
    <x v="2"/>
    <x v="2"/>
    <n v="29578"/>
    <s v="-"/>
    <n v="6037"/>
    <n v="5921"/>
    <n v="3741"/>
    <n v="19"/>
    <n v="5"/>
    <n v="18.8"/>
    <n v="5"/>
    <x v="2"/>
    <s v="-"/>
    <x v="0"/>
  </r>
  <r>
    <x v="30"/>
    <d v="2021-06-01T00:00:00"/>
    <x v="2"/>
    <x v="3"/>
    <n v="932"/>
    <s v="-"/>
    <n v="1190"/>
    <n v="1161"/>
    <n v="440"/>
    <n v="11.4"/>
    <n v="2.1"/>
    <n v="11.3"/>
    <n v="2.1"/>
    <x v="20"/>
    <s v="-"/>
    <x v="0"/>
  </r>
  <r>
    <x v="30"/>
    <d v="2021-06-01T00:00:00"/>
    <x v="2"/>
    <x v="4"/>
    <n v="2891"/>
    <n v="65832"/>
    <n v="1001"/>
    <n v="975"/>
    <n v="531"/>
    <n v="16.3"/>
    <n v="4.2"/>
    <n v="16.100000000000001"/>
    <n v="4.2"/>
    <x v="61"/>
    <n v="0.74"/>
    <x v="0"/>
  </r>
  <r>
    <x v="30"/>
    <d v="2021-06-01T00:00:00"/>
    <x v="2"/>
    <x v="5"/>
    <n v="94462"/>
    <n v="1623722"/>
    <n v="7089"/>
    <n v="5646"/>
    <n v="4577"/>
    <n v="24.3"/>
    <n v="9.1"/>
    <n v="20.9"/>
    <n v="8.5"/>
    <x v="33"/>
    <n v="0.77"/>
    <x v="0"/>
  </r>
  <r>
    <x v="31"/>
    <d v="2021-05-01T00:00:00"/>
    <x v="2"/>
    <x v="0"/>
    <n v="13244"/>
    <s v="-"/>
    <n v="4389"/>
    <n v="4372"/>
    <n v="2106"/>
    <n v="14.9"/>
    <n v="4.5999999999999996"/>
    <n v="15"/>
    <n v="4.5999999999999996"/>
    <x v="51"/>
    <s v="-"/>
    <x v="0"/>
  </r>
  <r>
    <x v="31"/>
    <d v="2021-05-01T00:00:00"/>
    <x v="2"/>
    <x v="1"/>
    <n v="474809"/>
    <s v="-"/>
    <n v="56874"/>
    <n v="56112"/>
    <n v="34404"/>
    <n v="19"/>
    <n v="6.9"/>
    <n v="18.899999999999999"/>
    <n v="6.9"/>
    <x v="32"/>
    <s v="-"/>
    <x v="25"/>
  </r>
  <r>
    <x v="31"/>
    <d v="2021-05-01T00:00:00"/>
    <x v="2"/>
    <x v="2"/>
    <n v="28073"/>
    <s v="-"/>
    <n v="5380"/>
    <n v="5292"/>
    <n v="3384"/>
    <n v="19.8"/>
    <n v="5.2"/>
    <n v="19.8"/>
    <n v="5.2"/>
    <x v="32"/>
    <s v="-"/>
    <x v="0"/>
  </r>
  <r>
    <x v="31"/>
    <d v="2021-05-01T00:00:00"/>
    <x v="2"/>
    <x v="3"/>
    <n v="742"/>
    <s v="-"/>
    <n v="984"/>
    <n v="928"/>
    <n v="350"/>
    <n v="11.7"/>
    <n v="2.1"/>
    <n v="11.2"/>
    <n v="2.1"/>
    <x v="3"/>
    <s v="-"/>
    <x v="0"/>
  </r>
  <r>
    <x v="31"/>
    <d v="2021-05-01T00:00:00"/>
    <x v="2"/>
    <x v="4"/>
    <n v="2843"/>
    <n v="65571"/>
    <n v="980"/>
    <n v="952"/>
    <n v="517"/>
    <n v="16.8"/>
    <n v="4.3"/>
    <n v="16.5"/>
    <n v="4.2"/>
    <x v="1"/>
    <n v="0.77"/>
    <x v="0"/>
  </r>
  <r>
    <x v="31"/>
    <d v="2021-05-01T00:00:00"/>
    <x v="2"/>
    <x v="5"/>
    <n v="80862"/>
    <n v="1355888"/>
    <n v="6587"/>
    <n v="5238"/>
    <n v="4113"/>
    <n v="24.3"/>
    <n v="8.8000000000000007"/>
    <n v="20.6"/>
    <n v="8.1999999999999993"/>
    <x v="62"/>
    <n v="0.77"/>
    <x v="0"/>
  </r>
  <r>
    <x v="32"/>
    <d v="2021-04-01T00:00:00"/>
    <x v="2"/>
    <x v="0"/>
    <n v="13781"/>
    <s v="-"/>
    <n v="4454"/>
    <n v="4454"/>
    <n v="2235"/>
    <n v="15.1"/>
    <n v="4.5999999999999996"/>
    <n v="15.1"/>
    <n v="4.5999999999999996"/>
    <x v="51"/>
    <s v="-"/>
    <x v="0"/>
  </r>
  <r>
    <x v="32"/>
    <d v="2021-04-01T00:00:00"/>
    <x v="2"/>
    <x v="1"/>
    <n v="470377"/>
    <s v="-"/>
    <n v="54487"/>
    <n v="53748"/>
    <n v="33360"/>
    <n v="18.600000000000001"/>
    <n v="7"/>
    <n v="18.5"/>
    <n v="6.9"/>
    <x v="5"/>
    <s v="-"/>
    <x v="26"/>
  </r>
  <r>
    <x v="32"/>
    <d v="2021-04-01T00:00:00"/>
    <x v="2"/>
    <x v="2"/>
    <n v="28912"/>
    <s v="-"/>
    <n v="5484"/>
    <n v="5359"/>
    <n v="3435"/>
    <n v="19.2"/>
    <n v="5.3"/>
    <n v="19.100000000000001"/>
    <n v="5.2"/>
    <x v="32"/>
    <s v="-"/>
    <x v="0"/>
  </r>
  <r>
    <x v="32"/>
    <d v="2021-04-01T00:00:00"/>
    <x v="2"/>
    <x v="3"/>
    <n v="753"/>
    <s v="-"/>
    <n v="1008"/>
    <n v="971"/>
    <n v="367"/>
    <n v="11.4"/>
    <n v="2"/>
    <n v="11.2"/>
    <n v="2"/>
    <x v="63"/>
    <s v="-"/>
    <x v="0"/>
  </r>
  <r>
    <x v="32"/>
    <d v="2021-04-01T00:00:00"/>
    <x v="2"/>
    <x v="4"/>
    <n v="2897"/>
    <n v="67893"/>
    <n v="954"/>
    <n v="928"/>
    <n v="515"/>
    <n v="16.7"/>
    <n v="4.4000000000000004"/>
    <n v="16.399999999999999"/>
    <n v="4.3"/>
    <x v="60"/>
    <n v="0.78"/>
    <x v="0"/>
  </r>
  <r>
    <x v="32"/>
    <d v="2021-04-01T00:00:00"/>
    <x v="2"/>
    <x v="5"/>
    <n v="71986"/>
    <n v="1182845"/>
    <n v="6102"/>
    <n v="4924"/>
    <n v="3889"/>
    <n v="23.7"/>
    <n v="8.6"/>
    <n v="20.2"/>
    <n v="8.1"/>
    <x v="64"/>
    <n v="0.77"/>
    <x v="0"/>
  </r>
  <r>
    <x v="33"/>
    <d v="2021-03-01T00:00:00"/>
    <x v="2"/>
    <x v="0"/>
    <n v="13226"/>
    <s v="-"/>
    <n v="4084"/>
    <n v="4079"/>
    <n v="2085"/>
    <n v="15.8"/>
    <n v="4.5999999999999996"/>
    <n v="15.9"/>
    <n v="4.5999999999999996"/>
    <x v="65"/>
    <s v="-"/>
    <x v="0"/>
  </r>
  <r>
    <x v="33"/>
    <d v="2021-03-01T00:00:00"/>
    <x v="2"/>
    <x v="1"/>
    <n v="458946"/>
    <s v="-"/>
    <n v="52123"/>
    <n v="51761"/>
    <n v="31639"/>
    <n v="18.899999999999999"/>
    <n v="7.1"/>
    <n v="19"/>
    <n v="7"/>
    <x v="5"/>
    <s v="-"/>
    <x v="27"/>
  </r>
  <r>
    <x v="33"/>
    <d v="2021-03-01T00:00:00"/>
    <x v="2"/>
    <x v="2"/>
    <n v="29605"/>
    <s v="-"/>
    <n v="5498"/>
    <n v="5389"/>
    <n v="3506"/>
    <n v="20.2"/>
    <n v="5.4"/>
    <n v="20.100000000000001"/>
    <n v="5.3"/>
    <x v="5"/>
    <s v="-"/>
    <x v="0"/>
  </r>
  <r>
    <x v="33"/>
    <d v="2021-03-01T00:00:00"/>
    <x v="2"/>
    <x v="3"/>
    <n v="715"/>
    <s v="-"/>
    <n v="911"/>
    <n v="903"/>
    <n v="346"/>
    <n v="11.9"/>
    <n v="2"/>
    <n v="12"/>
    <n v="2"/>
    <x v="66"/>
    <s v="-"/>
    <x v="0"/>
  </r>
  <r>
    <x v="33"/>
    <d v="2021-03-01T00:00:00"/>
    <x v="2"/>
    <x v="4"/>
    <n v="2703"/>
    <n v="62416"/>
    <n v="952"/>
    <n v="932"/>
    <n v="483"/>
    <n v="16.100000000000001"/>
    <n v="4.4000000000000004"/>
    <n v="15.9"/>
    <n v="4.4000000000000004"/>
    <x v="67"/>
    <n v="0.79"/>
    <x v="0"/>
  </r>
  <r>
    <x v="33"/>
    <d v="2021-03-01T00:00:00"/>
    <x v="2"/>
    <x v="5"/>
    <n v="61643"/>
    <n v="979152"/>
    <n v="5765"/>
    <n v="4719"/>
    <n v="3652"/>
    <n v="24"/>
    <n v="8.3000000000000007"/>
    <n v="20.6"/>
    <n v="7.9"/>
    <x v="68"/>
    <n v="0.76"/>
    <x v="0"/>
  </r>
  <r>
    <x v="34"/>
    <d v="2021-02-01T00:00:00"/>
    <x v="2"/>
    <x v="0"/>
    <n v="11157"/>
    <s v="-"/>
    <n v="3686"/>
    <n v="3683"/>
    <n v="1791"/>
    <n v="13.6"/>
    <n v="4.5999999999999996"/>
    <n v="13.6"/>
    <n v="4.5999999999999996"/>
    <x v="65"/>
    <s v="-"/>
    <x v="0"/>
  </r>
  <r>
    <x v="34"/>
    <d v="2021-02-01T00:00:00"/>
    <x v="2"/>
    <x v="1"/>
    <n v="414782"/>
    <s v="-"/>
    <n v="47208"/>
    <n v="47272"/>
    <n v="28639"/>
    <n v="17"/>
    <n v="7.1"/>
    <n v="17.100000000000001"/>
    <n v="7.1"/>
    <x v="10"/>
    <s v="-"/>
    <x v="28"/>
  </r>
  <r>
    <x v="34"/>
    <d v="2021-02-01T00:00:00"/>
    <x v="2"/>
    <x v="2"/>
    <n v="25292"/>
    <s v="-"/>
    <n v="5128"/>
    <n v="5041"/>
    <n v="3069"/>
    <n v="17.100000000000001"/>
    <n v="5.3"/>
    <n v="17"/>
    <n v="5.2"/>
    <x v="5"/>
    <s v="-"/>
    <x v="0"/>
  </r>
  <r>
    <x v="34"/>
    <d v="2021-02-01T00:00:00"/>
    <x v="2"/>
    <x v="3"/>
    <n v="600"/>
    <s v="-"/>
    <n v="814"/>
    <n v="805"/>
    <n v="284"/>
    <n v="9.9"/>
    <n v="2.1"/>
    <n v="10"/>
    <n v="2"/>
    <x v="69"/>
    <s v="-"/>
    <x v="0"/>
  </r>
  <r>
    <x v="34"/>
    <d v="2021-02-01T00:00:00"/>
    <x v="2"/>
    <x v="4"/>
    <n v="2305"/>
    <n v="52276"/>
    <n v="904"/>
    <n v="881"/>
    <n v="446"/>
    <n v="14.2"/>
    <n v="4.0999999999999996"/>
    <n v="13.9"/>
    <n v="4.0999999999999996"/>
    <x v="70"/>
    <n v="0.79"/>
    <x v="0"/>
  </r>
  <r>
    <x v="34"/>
    <d v="2021-02-01T00:00:00"/>
    <x v="2"/>
    <x v="5"/>
    <n v="48499"/>
    <n v="755111"/>
    <n v="5276"/>
    <n v="4496"/>
    <n v="3182"/>
    <n v="19.8"/>
    <n v="7.9"/>
    <n v="17.600000000000001"/>
    <n v="7.6"/>
    <x v="71"/>
    <n v="0.76"/>
    <x v="0"/>
  </r>
  <r>
    <x v="35"/>
    <d v="2021-01-01T00:00:00"/>
    <x v="2"/>
    <x v="0"/>
    <n v="11164"/>
    <s v="-"/>
    <n v="4078"/>
    <n v="4072"/>
    <n v="1881"/>
    <n v="14.3"/>
    <n v="4.4000000000000004"/>
    <n v="14.3"/>
    <n v="4.4000000000000004"/>
    <x v="72"/>
    <s v="-"/>
    <x v="0"/>
  </r>
  <r>
    <x v="35"/>
    <d v="2021-01-01T00:00:00"/>
    <x v="2"/>
    <x v="1"/>
    <n v="383951"/>
    <s v="-"/>
    <n v="47623"/>
    <n v="47594"/>
    <n v="28584"/>
    <n v="18.600000000000001"/>
    <n v="6.9"/>
    <n v="18.7"/>
    <n v="6.8"/>
    <x v="73"/>
    <s v="-"/>
    <x v="29"/>
  </r>
  <r>
    <x v="35"/>
    <d v="2021-01-01T00:00:00"/>
    <x v="2"/>
    <x v="2"/>
    <n v="25157"/>
    <s v="-"/>
    <n v="5384"/>
    <n v="5287"/>
    <n v="3256"/>
    <n v="19.100000000000001"/>
    <n v="5.0999999999999996"/>
    <n v="19"/>
    <n v="5.0999999999999996"/>
    <x v="73"/>
    <s v="-"/>
    <x v="0"/>
  </r>
  <r>
    <x v="35"/>
    <d v="2021-01-01T00:00:00"/>
    <x v="2"/>
    <x v="3"/>
    <n v="529"/>
    <s v="-"/>
    <n v="793"/>
    <n v="769"/>
    <n v="265"/>
    <n v="10.7"/>
    <n v="2"/>
    <n v="10.6"/>
    <n v="1.9"/>
    <x v="74"/>
    <s v="-"/>
    <x v="0"/>
  </r>
  <r>
    <x v="35"/>
    <d v="2021-01-01T00:00:00"/>
    <x v="2"/>
    <x v="4"/>
    <n v="2467"/>
    <n v="56409"/>
    <n v="991"/>
    <n v="982"/>
    <n v="491"/>
    <n v="15.5"/>
    <n v="4.0999999999999996"/>
    <n v="15.5"/>
    <n v="4"/>
    <x v="75"/>
    <n v="0.79"/>
    <x v="0"/>
  </r>
  <r>
    <x v="35"/>
    <d v="2021-01-01T00:00:00"/>
    <x v="2"/>
    <x v="5"/>
    <n v="44052"/>
    <n v="688808"/>
    <n v="5396"/>
    <n v="4625"/>
    <n v="3256"/>
    <n v="21.8"/>
    <n v="7.5"/>
    <n v="19.399999999999999"/>
    <n v="7.3"/>
    <x v="76"/>
    <n v="0.75"/>
    <x v="0"/>
  </r>
  <r>
    <x v="36"/>
    <d v="2020-12-01T00:00:00"/>
    <x v="3"/>
    <x v="0"/>
    <n v="11359"/>
    <s v="-"/>
    <n v="4247"/>
    <n v="4223"/>
    <n v="1932"/>
    <n v="14.2"/>
    <n v="4.5"/>
    <n v="14.1"/>
    <n v="4.4000000000000004"/>
    <x v="72"/>
    <s v="-"/>
    <x v="0"/>
  </r>
  <r>
    <x v="36"/>
    <d v="2020-12-01T00:00:00"/>
    <x v="3"/>
    <x v="1"/>
    <n v="375389"/>
    <s v="-"/>
    <n v="51535"/>
    <n v="51548"/>
    <n v="32500"/>
    <n v="19.5"/>
    <n v="6.5"/>
    <n v="19.7"/>
    <n v="6.5"/>
    <x v="10"/>
    <s v="-"/>
    <x v="30"/>
  </r>
  <r>
    <x v="36"/>
    <d v="2020-12-01T00:00:00"/>
    <x v="3"/>
    <x v="2"/>
    <n v="24857"/>
    <s v="-"/>
    <n v="5597"/>
    <n v="5489"/>
    <n v="3354"/>
    <n v="18.899999999999999"/>
    <n v="5"/>
    <n v="18.8"/>
    <n v="5"/>
    <x v="10"/>
    <s v="-"/>
    <x v="0"/>
  </r>
  <r>
    <x v="36"/>
    <d v="2020-12-01T00:00:00"/>
    <x v="3"/>
    <x v="3"/>
    <n v="537"/>
    <s v="-"/>
    <n v="823"/>
    <n v="796"/>
    <n v="266"/>
    <n v="10.4"/>
    <n v="2"/>
    <n v="10.199999999999999"/>
    <n v="2"/>
    <x v="69"/>
    <s v="-"/>
    <x v="0"/>
  </r>
  <r>
    <x v="36"/>
    <d v="2020-12-01T00:00:00"/>
    <x v="3"/>
    <x v="4"/>
    <n v="2681"/>
    <n v="60329"/>
    <n v="1095"/>
    <n v="1087"/>
    <n v="560"/>
    <n v="16"/>
    <n v="3.9"/>
    <n v="16"/>
    <n v="3.9"/>
    <x v="77"/>
    <n v="0.76"/>
    <x v="0"/>
  </r>
  <r>
    <x v="36"/>
    <d v="2020-12-01T00:00:00"/>
    <x v="3"/>
    <x v="5"/>
    <n v="47143"/>
    <n v="744814"/>
    <n v="6092"/>
    <n v="5142"/>
    <n v="3757"/>
    <n v="22.7"/>
    <n v="7.4"/>
    <n v="19.8"/>
    <n v="7.1"/>
    <x v="71"/>
    <n v="0.74"/>
    <x v="0"/>
  </r>
  <r>
    <x v="37"/>
    <d v="2020-11-01T00:00:00"/>
    <x v="3"/>
    <x v="0"/>
    <n v="12454"/>
    <s v="-"/>
    <n v="4608"/>
    <n v="4607"/>
    <n v="2117"/>
    <n v="13.8"/>
    <n v="4.5"/>
    <n v="13.8"/>
    <n v="4.5"/>
    <x v="65"/>
    <s v="-"/>
    <x v="0"/>
  </r>
  <r>
    <x v="37"/>
    <d v="2020-11-01T00:00:00"/>
    <x v="3"/>
    <x v="1"/>
    <n v="386560"/>
    <s v="-"/>
    <n v="53018"/>
    <n v="52960"/>
    <n v="34090"/>
    <n v="19.3"/>
    <n v="6.4"/>
    <n v="19.5"/>
    <n v="6.4"/>
    <x v="10"/>
    <s v="-"/>
    <x v="31"/>
  </r>
  <r>
    <x v="37"/>
    <d v="2020-11-01T00:00:00"/>
    <x v="3"/>
    <x v="2"/>
    <n v="25639"/>
    <s v="-"/>
    <n v="5568"/>
    <n v="5486"/>
    <n v="3482"/>
    <n v="19"/>
    <n v="5"/>
    <n v="19"/>
    <n v="4.9000000000000004"/>
    <x v="10"/>
    <s v="-"/>
    <x v="0"/>
  </r>
  <r>
    <x v="37"/>
    <d v="2020-11-01T00:00:00"/>
    <x v="3"/>
    <x v="3"/>
    <n v="490"/>
    <s v="-"/>
    <n v="755"/>
    <n v="734"/>
    <n v="246"/>
    <n v="10.1"/>
    <n v="2"/>
    <n v="10"/>
    <n v="1.9"/>
    <x v="78"/>
    <s v="-"/>
    <x v="0"/>
  </r>
  <r>
    <x v="37"/>
    <d v="2020-11-01T00:00:00"/>
    <x v="3"/>
    <x v="4"/>
    <n v="2953"/>
    <n v="66502"/>
    <n v="1137"/>
    <n v="1106"/>
    <n v="610"/>
    <n v="16.600000000000001"/>
    <n v="4"/>
    <n v="16.399999999999999"/>
    <n v="3.9"/>
    <x v="79"/>
    <n v="0.77"/>
    <x v="0"/>
  </r>
  <r>
    <x v="37"/>
    <d v="2020-11-01T00:00:00"/>
    <x v="3"/>
    <x v="5"/>
    <n v="50286"/>
    <n v="786221"/>
    <n v="6315"/>
    <n v="5209"/>
    <n v="3868"/>
    <n v="22.3"/>
    <n v="7.5"/>
    <n v="19.2"/>
    <n v="7.2"/>
    <x v="71"/>
    <n v="0.75"/>
    <x v="0"/>
  </r>
  <r>
    <x v="38"/>
    <d v="2020-10-01T00:00:00"/>
    <x v="3"/>
    <x v="0"/>
    <n v="12540"/>
    <s v="-"/>
    <n v="4620"/>
    <n v="4598"/>
    <n v="2183"/>
    <n v="14.7"/>
    <n v="4.4000000000000004"/>
    <n v="14.7"/>
    <n v="4.4000000000000004"/>
    <x v="51"/>
    <s v="-"/>
    <x v="0"/>
  </r>
  <r>
    <x v="38"/>
    <d v="2020-10-01T00:00:00"/>
    <x v="3"/>
    <x v="1"/>
    <n v="427396"/>
    <s v="-"/>
    <n v="52379"/>
    <n v="52290"/>
    <n v="33969"/>
    <n v="20.100000000000001"/>
    <n v="6.8"/>
    <n v="20.3"/>
    <n v="6.7"/>
    <x v="5"/>
    <s v="-"/>
    <x v="32"/>
  </r>
  <r>
    <x v="38"/>
    <d v="2020-10-01T00:00:00"/>
    <x v="3"/>
    <x v="2"/>
    <n v="27559"/>
    <s v="-"/>
    <n v="5891"/>
    <n v="5766"/>
    <n v="3636"/>
    <n v="19.600000000000001"/>
    <n v="5.0999999999999996"/>
    <n v="19.5"/>
    <n v="5"/>
    <x v="5"/>
    <s v="-"/>
    <x v="0"/>
  </r>
  <r>
    <x v="38"/>
    <d v="2020-10-01T00:00:00"/>
    <x v="3"/>
    <x v="3"/>
    <n v="567"/>
    <s v="-"/>
    <n v="889"/>
    <n v="868"/>
    <n v="286"/>
    <n v="10.199999999999999"/>
    <n v="2"/>
    <n v="10.199999999999999"/>
    <n v="1.9"/>
    <x v="52"/>
    <s v="-"/>
    <x v="0"/>
  </r>
  <r>
    <x v="38"/>
    <d v="2020-10-01T00:00:00"/>
    <x v="3"/>
    <x v="4"/>
    <n v="3067"/>
    <n v="68558"/>
    <n v="1137"/>
    <n v="1117"/>
    <n v="605"/>
    <n v="16.8"/>
    <n v="4.0999999999999996"/>
    <n v="16.7"/>
    <n v="4.0999999999999996"/>
    <x v="80"/>
    <n v="0.76"/>
    <x v="0"/>
  </r>
  <r>
    <x v="38"/>
    <d v="2020-10-01T00:00:00"/>
    <x v="3"/>
    <x v="5"/>
    <n v="54218"/>
    <n v="880037"/>
    <n v="6144"/>
    <n v="5092"/>
    <n v="3728"/>
    <n v="22.7"/>
    <n v="8"/>
    <n v="19.7"/>
    <n v="7.6"/>
    <x v="81"/>
    <n v="0.75"/>
    <x v="0"/>
  </r>
  <r>
    <x v="39"/>
    <d v="2020-09-01T00:00:00"/>
    <x v="3"/>
    <x v="0"/>
    <n v="13146"/>
    <s v="-"/>
    <n v="4650"/>
    <n v="4654"/>
    <n v="2221"/>
    <n v="14.3"/>
    <n v="4.5999999999999996"/>
    <n v="14.4"/>
    <n v="4.5"/>
    <x v="0"/>
    <s v="-"/>
    <x v="0"/>
  </r>
  <r>
    <x v="39"/>
    <d v="2020-09-01T00:00:00"/>
    <x v="3"/>
    <x v="1"/>
    <n v="403096"/>
    <s v="-"/>
    <n v="50594"/>
    <n v="50391"/>
    <n v="31535"/>
    <n v="18.8"/>
    <n v="6.8"/>
    <n v="18.899999999999999"/>
    <n v="6.8"/>
    <x v="5"/>
    <s v="-"/>
    <x v="30"/>
  </r>
  <r>
    <x v="39"/>
    <d v="2020-09-01T00:00:00"/>
    <x v="3"/>
    <x v="2"/>
    <n v="26230"/>
    <s v="-"/>
    <n v="5478"/>
    <n v="5350"/>
    <n v="3427"/>
    <n v="19.2"/>
    <n v="5.0999999999999996"/>
    <n v="19"/>
    <n v="5.0999999999999996"/>
    <x v="5"/>
    <s v="-"/>
    <x v="0"/>
  </r>
  <r>
    <x v="39"/>
    <d v="2020-09-01T00:00:00"/>
    <x v="3"/>
    <x v="3"/>
    <n v="527"/>
    <s v="-"/>
    <n v="805"/>
    <n v="779"/>
    <n v="258"/>
    <n v="10"/>
    <n v="2"/>
    <n v="9.8000000000000007"/>
    <n v="2"/>
    <x v="82"/>
    <s v="-"/>
    <x v="0"/>
  </r>
  <r>
    <x v="39"/>
    <d v="2020-09-01T00:00:00"/>
    <x v="3"/>
    <x v="4"/>
    <n v="2932"/>
    <n v="66854"/>
    <n v="1123"/>
    <n v="1100"/>
    <n v="575"/>
    <n v="15.7"/>
    <n v="4.0999999999999996"/>
    <n v="15.5"/>
    <n v="4.0999999999999996"/>
    <x v="83"/>
    <n v="0.75"/>
    <x v="0"/>
  </r>
  <r>
    <x v="39"/>
    <d v="2020-09-01T00:00:00"/>
    <x v="3"/>
    <x v="5"/>
    <n v="44686"/>
    <n v="708390"/>
    <n v="5707"/>
    <n v="4914"/>
    <n v="3258"/>
    <n v="19.899999999999999"/>
    <n v="7.6"/>
    <n v="17.8"/>
    <n v="7.3"/>
    <x v="81"/>
    <n v="0.73"/>
    <x v="0"/>
  </r>
  <r>
    <x v="40"/>
    <d v="2020-08-01T00:00:00"/>
    <x v="3"/>
    <x v="0"/>
    <n v="9723"/>
    <s v="-"/>
    <n v="3838"/>
    <n v="3856"/>
    <n v="1673"/>
    <n v="13.5"/>
    <n v="4.4000000000000004"/>
    <n v="13.5"/>
    <n v="4.4000000000000004"/>
    <x v="51"/>
    <s v="-"/>
    <x v="0"/>
  </r>
  <r>
    <x v="40"/>
    <d v="2020-08-01T00:00:00"/>
    <x v="3"/>
    <x v="1"/>
    <n v="357610"/>
    <s v="-"/>
    <n v="48984"/>
    <n v="48680"/>
    <n v="28731"/>
    <n v="18.3"/>
    <n v="6.7"/>
    <n v="18.399999999999999"/>
    <n v="6.6"/>
    <x v="5"/>
    <s v="-"/>
    <x v="33"/>
  </r>
  <r>
    <x v="40"/>
    <d v="2020-08-01T00:00:00"/>
    <x v="3"/>
    <x v="2"/>
    <n v="25507"/>
    <s v="-"/>
    <n v="5405"/>
    <n v="5291"/>
    <n v="3263"/>
    <n v="19.100000000000001"/>
    <n v="5.2"/>
    <n v="19"/>
    <n v="5.0999999999999996"/>
    <x v="5"/>
    <s v="-"/>
    <x v="0"/>
  </r>
  <r>
    <x v="40"/>
    <d v="2020-08-01T00:00:00"/>
    <x v="3"/>
    <x v="3"/>
    <n v="449"/>
    <s v="-"/>
    <n v="694"/>
    <n v="691"/>
    <n v="207"/>
    <n v="9.3000000000000007"/>
    <n v="2.1"/>
    <n v="9.4"/>
    <n v="2.1"/>
    <x v="84"/>
    <s v="-"/>
    <x v="0"/>
  </r>
  <r>
    <x v="40"/>
    <d v="2020-08-01T00:00:00"/>
    <x v="3"/>
    <x v="4"/>
    <n v="2614"/>
    <n v="62689"/>
    <n v="1143"/>
    <n v="1128"/>
    <n v="545"/>
    <n v="15"/>
    <n v="4"/>
    <n v="15"/>
    <n v="3.9"/>
    <x v="85"/>
    <n v="0.73"/>
    <x v="0"/>
  </r>
  <r>
    <x v="40"/>
    <d v="2020-08-01T00:00:00"/>
    <x v="3"/>
    <x v="5"/>
    <n v="32492"/>
    <n v="548766"/>
    <n v="5373"/>
    <n v="4759"/>
    <n v="2790"/>
    <n v="18.2"/>
    <n v="6.9"/>
    <n v="16.7"/>
    <n v="6.6"/>
    <x v="81"/>
    <n v="0.7"/>
    <x v="0"/>
  </r>
  <r>
    <x v="41"/>
    <d v="2020-07-01T00:00:00"/>
    <x v="3"/>
    <x v="0"/>
    <n v="8692"/>
    <s v="-"/>
    <n v="3113"/>
    <n v="3128"/>
    <n v="1446"/>
    <n v="14.3"/>
    <n v="4.5999999999999996"/>
    <n v="14.4"/>
    <n v="4.5999999999999996"/>
    <x v="0"/>
    <s v="-"/>
    <x v="0"/>
  </r>
  <r>
    <x v="41"/>
    <d v="2020-07-01T00:00:00"/>
    <x v="3"/>
    <x v="1"/>
    <n v="320999"/>
    <s v="-"/>
    <n v="38310"/>
    <n v="38380"/>
    <n v="21221"/>
    <n v="17.100000000000001"/>
    <n v="7.2"/>
    <n v="17.3"/>
    <n v="7.2"/>
    <x v="10"/>
    <s v="-"/>
    <x v="34"/>
  </r>
  <r>
    <x v="41"/>
    <d v="2020-07-01T00:00:00"/>
    <x v="3"/>
    <x v="2"/>
    <n v="23110"/>
    <s v="-"/>
    <n v="4473"/>
    <n v="4318"/>
    <n v="2760"/>
    <n v="19.8"/>
    <n v="5.5"/>
    <n v="19.399999999999999"/>
    <n v="5.4"/>
    <x v="5"/>
    <s v="-"/>
    <x v="0"/>
  </r>
  <r>
    <x v="41"/>
    <d v="2020-07-01T00:00:00"/>
    <x v="3"/>
    <x v="3"/>
    <n v="436"/>
    <s v="-"/>
    <n v="597"/>
    <n v="567"/>
    <n v="186"/>
    <n v="10.199999999999999"/>
    <n v="2.2999999999999998"/>
    <n v="9.8000000000000007"/>
    <n v="2.2999999999999998"/>
    <x v="86"/>
    <s v="-"/>
    <x v="0"/>
  </r>
  <r>
    <x v="41"/>
    <d v="2020-07-01T00:00:00"/>
    <x v="3"/>
    <x v="4"/>
    <n v="2330"/>
    <n v="54821"/>
    <n v="936"/>
    <n v="924"/>
    <n v="430"/>
    <n v="14.4"/>
    <n v="4.3"/>
    <n v="14.4"/>
    <n v="4.2"/>
    <x v="77"/>
    <n v="0.72"/>
    <x v="0"/>
  </r>
  <r>
    <x v="41"/>
    <d v="2020-07-01T00:00:00"/>
    <x v="3"/>
    <x v="5"/>
    <n v="25819"/>
    <n v="439016"/>
    <n v="3991"/>
    <n v="3806"/>
    <n v="1952"/>
    <n v="15.9"/>
    <n v="7.1"/>
    <n v="15.7"/>
    <n v="6.8"/>
    <x v="87"/>
    <n v="0.69"/>
    <x v="0"/>
  </r>
  <r>
    <x v="42"/>
    <d v="2020-06-01T00:00:00"/>
    <x v="3"/>
    <x v="0"/>
    <n v="9323"/>
    <s v="-"/>
    <n v="3157"/>
    <n v="3165"/>
    <n v="1533"/>
    <n v="14.5"/>
    <n v="4.5999999999999996"/>
    <n v="14.6"/>
    <n v="4.5999999999999996"/>
    <x v="72"/>
    <s v="-"/>
    <x v="0"/>
  </r>
  <r>
    <x v="42"/>
    <d v="2020-06-01T00:00:00"/>
    <x v="3"/>
    <x v="1"/>
    <n v="251696"/>
    <s v="-"/>
    <n v="29832"/>
    <n v="30131"/>
    <n v="17665"/>
    <n v="17.600000000000001"/>
    <n v="7.1"/>
    <n v="17.899999999999999"/>
    <n v="7"/>
    <x v="10"/>
    <s v="-"/>
    <x v="0"/>
  </r>
  <r>
    <x v="42"/>
    <d v="2020-06-01T00:00:00"/>
    <x v="3"/>
    <x v="2"/>
    <n v="22723"/>
    <s v="-"/>
    <n v="4250"/>
    <n v="4192"/>
    <n v="2770"/>
    <n v="19.8"/>
    <n v="5.3"/>
    <n v="19.8"/>
    <n v="5.3"/>
    <x v="10"/>
    <s v="-"/>
    <x v="0"/>
  </r>
  <r>
    <x v="42"/>
    <d v="2020-06-01T00:00:00"/>
    <x v="3"/>
    <x v="3"/>
    <n v="315"/>
    <s v="-"/>
    <n v="447"/>
    <n v="431"/>
    <n v="141"/>
    <n v="9.9"/>
    <n v="2.2000000000000002"/>
    <n v="9.6999999999999993"/>
    <n v="2.1"/>
    <x v="88"/>
    <s v="-"/>
    <x v="0"/>
  </r>
  <r>
    <x v="42"/>
    <d v="2020-06-01T00:00:00"/>
    <x v="3"/>
    <x v="4"/>
    <n v="2103"/>
    <n v="46850"/>
    <n v="856"/>
    <n v="850"/>
    <n v="408"/>
    <n v="14.4"/>
    <n v="4.0999999999999996"/>
    <n v="14.5"/>
    <n v="4"/>
    <x v="89"/>
    <n v="0.71"/>
    <x v="0"/>
  </r>
  <r>
    <x v="42"/>
    <d v="2020-06-01T00:00:00"/>
    <x v="3"/>
    <x v="5"/>
    <n v="18326"/>
    <n v="314473"/>
    <n v="2970"/>
    <n v="2966"/>
    <n v="1554"/>
    <n v="15.7"/>
    <n v="6.7"/>
    <n v="16.2"/>
    <n v="6.5"/>
    <x v="71"/>
    <n v="0.67"/>
    <x v="0"/>
  </r>
  <r>
    <x v="43"/>
    <d v="2020-05-01T00:00:00"/>
    <x v="3"/>
    <x v="0"/>
    <n v="6180"/>
    <s v="-"/>
    <n v="2851"/>
    <n v="2861"/>
    <n v="1186"/>
    <n v="12.9"/>
    <n v="4.0999999999999996"/>
    <n v="12.9"/>
    <n v="4.0999999999999996"/>
    <x v="1"/>
    <s v="-"/>
    <x v="0"/>
  </r>
  <r>
    <x v="43"/>
    <d v="2020-05-01T00:00:00"/>
    <x v="3"/>
    <x v="1"/>
    <n v="196447"/>
    <s v="-"/>
    <n v="27675"/>
    <n v="27881"/>
    <n v="16073"/>
    <n v="17.899999999999999"/>
    <n v="6.4"/>
    <n v="18.100000000000001"/>
    <n v="6.4"/>
    <x v="73"/>
    <s v="-"/>
    <x v="0"/>
  </r>
  <r>
    <x v="43"/>
    <d v="2020-05-01T00:00:00"/>
    <x v="3"/>
    <x v="2"/>
    <n v="17042"/>
    <s v="-"/>
    <n v="3874"/>
    <n v="3838"/>
    <n v="2329"/>
    <n v="18.8"/>
    <n v="4.9000000000000004"/>
    <n v="18.899999999999999"/>
    <n v="4.9000000000000004"/>
    <x v="50"/>
    <s v="-"/>
    <x v="0"/>
  </r>
  <r>
    <x v="43"/>
    <d v="2020-05-01T00:00:00"/>
    <x v="3"/>
    <x v="3"/>
    <n v="191"/>
    <s v="-"/>
    <n v="343"/>
    <n v="344"/>
    <n v="96"/>
    <n v="8.6999999999999993"/>
    <n v="2"/>
    <n v="8.6999999999999993"/>
    <n v="1.9"/>
    <x v="90"/>
    <s v="-"/>
    <x v="0"/>
  </r>
  <r>
    <x v="43"/>
    <d v="2020-05-01T00:00:00"/>
    <x v="3"/>
    <x v="4"/>
    <n v="1850"/>
    <n v="38441"/>
    <n v="830"/>
    <n v="819"/>
    <n v="405"/>
    <n v="15.3"/>
    <n v="3.7"/>
    <n v="15.3"/>
    <n v="3.7"/>
    <x v="42"/>
    <n v="0.72"/>
    <x v="0"/>
  </r>
  <r>
    <x v="43"/>
    <d v="2020-05-01T00:00:00"/>
    <x v="3"/>
    <x v="5"/>
    <n v="11237"/>
    <n v="206544"/>
    <n v="2606"/>
    <n v="2613"/>
    <n v="1298"/>
    <n v="15.4"/>
    <n v="5.7"/>
    <n v="15.9"/>
    <n v="5.6"/>
    <x v="91"/>
    <n v="0.66"/>
    <x v="0"/>
  </r>
  <r>
    <x v="44"/>
    <d v="2020-04-01T00:00:00"/>
    <x v="3"/>
    <x v="0"/>
    <n v="5103"/>
    <s v="-"/>
    <n v="2413"/>
    <n v="2425"/>
    <n v="982"/>
    <n v="12.2"/>
    <n v="4.0999999999999996"/>
    <n v="12.2"/>
    <n v="4.0999999999999996"/>
    <x v="2"/>
    <s v="-"/>
    <x v="0"/>
  </r>
  <r>
    <x v="44"/>
    <d v="2020-04-01T00:00:00"/>
    <x v="3"/>
    <x v="1"/>
    <n v="143762"/>
    <s v="-"/>
    <n v="22390"/>
    <n v="22527"/>
    <n v="11544"/>
    <n v="15.4"/>
    <n v="6.1"/>
    <n v="15.6"/>
    <n v="6.1"/>
    <x v="64"/>
    <s v="-"/>
    <x v="0"/>
  </r>
  <r>
    <x v="44"/>
    <d v="2020-04-01T00:00:00"/>
    <x v="3"/>
    <x v="2"/>
    <n v="10719"/>
    <s v="-"/>
    <n v="2816"/>
    <n v="2794"/>
    <n v="1447"/>
    <n v="15.5"/>
    <n v="5.0999999999999996"/>
    <n v="15.6"/>
    <n v="5"/>
    <x v="64"/>
    <s v="-"/>
    <x v="0"/>
  </r>
  <r>
    <x v="44"/>
    <d v="2020-04-01T00:00:00"/>
    <x v="3"/>
    <x v="3"/>
    <n v="148"/>
    <s v="-"/>
    <n v="319"/>
    <n v="337"/>
    <n v="75"/>
    <n v="6.7"/>
    <n v="1.9"/>
    <n v="7.1"/>
    <n v="1.9"/>
    <x v="92"/>
    <s v="-"/>
    <x v="0"/>
  </r>
  <r>
    <x v="44"/>
    <d v="2020-04-01T00:00:00"/>
    <x v="3"/>
    <x v="4"/>
    <n v="1187"/>
    <n v="22524"/>
    <n v="669"/>
    <n v="669"/>
    <n v="278"/>
    <n v="12.5"/>
    <n v="3.4"/>
    <n v="12.6"/>
    <n v="3.4"/>
    <x v="31"/>
    <n v="0.65"/>
    <x v="0"/>
  </r>
  <r>
    <x v="44"/>
    <d v="2020-04-01T00:00:00"/>
    <x v="3"/>
    <x v="5"/>
    <n v="7931"/>
    <n v="119152"/>
    <n v="2212"/>
    <n v="2196"/>
    <n v="983"/>
    <n v="13.4"/>
    <n v="5.3"/>
    <n v="13.8"/>
    <n v="5.0999999999999996"/>
    <x v="93"/>
    <n v="0.63"/>
    <x v="0"/>
  </r>
  <r>
    <x v="45"/>
    <d v="2020-03-01T00:00:00"/>
    <x v="3"/>
    <x v="0"/>
    <n v="13708"/>
    <s v="-"/>
    <n v="8345"/>
    <n v="8342"/>
    <n v="2917"/>
    <n v="10.8"/>
    <n v="3.8"/>
    <n v="10.9"/>
    <n v="3.8"/>
    <x v="51"/>
    <s v="-"/>
    <x v="0"/>
  </r>
  <r>
    <x v="45"/>
    <d v="2020-03-01T00:00:00"/>
    <x v="3"/>
    <x v="1"/>
    <n v="432027"/>
    <s v="-"/>
    <n v="76604"/>
    <n v="75506"/>
    <n v="35735"/>
    <n v="14.7"/>
    <n v="6.1"/>
    <n v="14.6"/>
    <n v="6"/>
    <x v="10"/>
    <s v="-"/>
    <x v="35"/>
  </r>
  <r>
    <x v="45"/>
    <d v="2020-03-01T00:00:00"/>
    <x v="3"/>
    <x v="2"/>
    <n v="25153"/>
    <s v="-"/>
    <n v="7553"/>
    <n v="7315"/>
    <n v="3689"/>
    <n v="15.6"/>
    <n v="5"/>
    <n v="15.4"/>
    <n v="4.9000000000000004"/>
    <x v="10"/>
    <s v="-"/>
    <x v="0"/>
  </r>
  <r>
    <x v="45"/>
    <d v="2020-03-01T00:00:00"/>
    <x v="3"/>
    <x v="3"/>
    <n v="1060"/>
    <s v="-"/>
    <n v="2194"/>
    <n v="2063"/>
    <n v="531"/>
    <n v="8"/>
    <n v="2"/>
    <n v="7.8"/>
    <n v="1.9"/>
    <x v="52"/>
    <s v="-"/>
    <x v="0"/>
  </r>
  <r>
    <x v="45"/>
    <d v="2020-03-01T00:00:00"/>
    <x v="3"/>
    <x v="4"/>
    <n v="7208"/>
    <n v="114041"/>
    <n v="2692"/>
    <n v="2560"/>
    <n v="1248"/>
    <n v="15.1"/>
    <n v="4.4000000000000004"/>
    <n v="14.7"/>
    <n v="4.3"/>
    <x v="18"/>
    <n v="0.62"/>
    <x v="0"/>
  </r>
  <r>
    <x v="45"/>
    <d v="2020-03-01T00:00:00"/>
    <x v="3"/>
    <x v="5"/>
    <n v="97004"/>
    <n v="1620621"/>
    <n v="19065"/>
    <n v="11318"/>
    <n v="6162"/>
    <n v="16.899999999999999"/>
    <n v="8.8000000000000007"/>
    <n v="13.2"/>
    <n v="6.7"/>
    <x v="64"/>
    <n v="0.74"/>
    <x v="0"/>
  </r>
  <r>
    <x v="46"/>
    <d v="2020-02-01T00:00:00"/>
    <x v="3"/>
    <x v="0"/>
    <n v="20412"/>
    <s v="-"/>
    <n v="8415"/>
    <n v="8403"/>
    <n v="4238"/>
    <n v="14.6"/>
    <n v="3.9"/>
    <n v="14.7"/>
    <n v="3.9"/>
    <x v="9"/>
    <s v="-"/>
    <x v="0"/>
  </r>
  <r>
    <x v="46"/>
    <d v="2020-02-01T00:00:00"/>
    <x v="3"/>
    <x v="1"/>
    <n v="749129"/>
    <s v="-"/>
    <n v="79282"/>
    <n v="78090"/>
    <n v="55139"/>
    <n v="20.5"/>
    <n v="6.6"/>
    <n v="20.5"/>
    <n v="6.5"/>
    <x v="5"/>
    <s v="-"/>
    <x v="36"/>
  </r>
  <r>
    <x v="46"/>
    <d v="2020-02-01T00:00:00"/>
    <x v="3"/>
    <x v="2"/>
    <n v="34822"/>
    <s v="-"/>
    <n v="7227"/>
    <n v="6969"/>
    <n v="4864"/>
    <n v="20.2"/>
    <n v="5.3"/>
    <n v="19.899999999999999"/>
    <n v="5.2"/>
    <x v="5"/>
    <s v="-"/>
    <x v="0"/>
  </r>
  <r>
    <x v="46"/>
    <d v="2020-02-01T00:00:00"/>
    <x v="3"/>
    <x v="3"/>
    <n v="2472"/>
    <s v="-"/>
    <n v="2472"/>
    <n v="2343"/>
    <n v="1071"/>
    <n v="13.3"/>
    <n v="2.2999999999999998"/>
    <n v="13.1"/>
    <n v="2.2000000000000002"/>
    <x v="35"/>
    <s v="-"/>
    <x v="0"/>
  </r>
  <r>
    <x v="46"/>
    <d v="2020-02-01T00:00:00"/>
    <x v="3"/>
    <x v="4"/>
    <n v="13743"/>
    <n v="240816"/>
    <n v="2844"/>
    <n v="2675"/>
    <n v="2006"/>
    <n v="21.8"/>
    <n v="5"/>
    <n v="20.9"/>
    <n v="4.9000000000000004"/>
    <x v="45"/>
    <n v="0.44"/>
    <x v="0"/>
  </r>
  <r>
    <x v="46"/>
    <d v="2020-02-01T00:00:00"/>
    <x v="3"/>
    <x v="5"/>
    <n v="217216"/>
    <n v="3556087"/>
    <n v="20123"/>
    <n v="11418"/>
    <n v="10349"/>
    <n v="26.3"/>
    <n v="10.8"/>
    <n v="20.9"/>
    <n v="7.7"/>
    <x v="94"/>
    <n v="0.74"/>
    <x v="0"/>
  </r>
  <r>
    <x v="47"/>
    <d v="2020-01-01T00:00:00"/>
    <x v="3"/>
    <x v="0"/>
    <n v="22982"/>
    <s v="-"/>
    <n v="8869"/>
    <n v="8882"/>
    <n v="4539"/>
    <n v="15.8"/>
    <n v="4"/>
    <n v="15.9"/>
    <n v="4"/>
    <x v="0"/>
    <s v="-"/>
    <x v="0"/>
  </r>
  <r>
    <x v="47"/>
    <d v="2020-01-01T00:00:00"/>
    <x v="3"/>
    <x v="1"/>
    <n v="663524"/>
    <s v="-"/>
    <n v="80726"/>
    <n v="79289"/>
    <n v="53607"/>
    <n v="21"/>
    <n v="6.2"/>
    <n v="20.9"/>
    <n v="6.1"/>
    <x v="5"/>
    <s v="-"/>
    <x v="37"/>
  </r>
  <r>
    <x v="47"/>
    <d v="2020-01-01T00:00:00"/>
    <x v="3"/>
    <x v="2"/>
    <n v="37306"/>
    <s v="-"/>
    <n v="8116"/>
    <n v="7861"/>
    <n v="5249"/>
    <n v="20.7"/>
    <n v="5.2"/>
    <n v="20.399999999999999"/>
    <n v="5.0999999999999996"/>
    <x v="5"/>
    <s v="-"/>
    <x v="0"/>
  </r>
  <r>
    <x v="47"/>
    <d v="2020-01-01T00:00:00"/>
    <x v="3"/>
    <x v="3"/>
    <n v="2474"/>
    <s v="-"/>
    <n v="2595"/>
    <n v="2575"/>
    <n v="1103"/>
    <n v="13.3"/>
    <n v="2.2000000000000002"/>
    <n v="13.6"/>
    <n v="2.2000000000000002"/>
    <x v="52"/>
    <s v="-"/>
    <x v="0"/>
  </r>
  <r>
    <x v="47"/>
    <d v="2020-01-01T00:00:00"/>
    <x v="3"/>
    <x v="4"/>
    <n v="13446"/>
    <n v="236992"/>
    <n v="2876"/>
    <n v="2703"/>
    <n v="1997"/>
    <n v="22.9"/>
    <n v="5"/>
    <n v="22"/>
    <n v="4.9000000000000004"/>
    <x v="28"/>
    <n v="0.44"/>
    <x v="0"/>
  </r>
  <r>
    <x v="47"/>
    <d v="2020-01-01T00:00:00"/>
    <x v="3"/>
    <x v="5"/>
    <n v="206604"/>
    <n v="3403736"/>
    <n v="20131"/>
    <n v="11435"/>
    <n v="10080"/>
    <n v="27.3"/>
    <n v="10.5"/>
    <n v="21.7"/>
    <n v="7.5"/>
    <x v="95"/>
    <n v="0.73"/>
    <x v="0"/>
  </r>
  <r>
    <x v="48"/>
    <d v="2019-12-01T00:00:00"/>
    <x v="4"/>
    <x v="0"/>
    <n v="20184"/>
    <s v="-"/>
    <n v="8331"/>
    <n v="8304"/>
    <n v="4066"/>
    <n v="15.2"/>
    <n v="3.9"/>
    <n v="15.2"/>
    <n v="3.9"/>
    <x v="12"/>
    <s v="-"/>
    <x v="0"/>
  </r>
  <r>
    <x v="48"/>
    <d v="2019-12-01T00:00:00"/>
    <x v="4"/>
    <x v="1"/>
    <n v="717517"/>
    <s v="-"/>
    <n v="82528"/>
    <n v="80925"/>
    <n v="55797"/>
    <n v="21.4"/>
    <n v="6.5"/>
    <n v="21.3"/>
    <n v="6.4"/>
    <x v="32"/>
    <s v="-"/>
    <x v="38"/>
  </r>
  <r>
    <x v="48"/>
    <d v="2019-12-01T00:00:00"/>
    <x v="4"/>
    <x v="2"/>
    <n v="41272"/>
    <s v="-"/>
    <n v="8297"/>
    <n v="8049"/>
    <n v="5544"/>
    <n v="21.4"/>
    <n v="5.3"/>
    <n v="21.1"/>
    <n v="5.2"/>
    <x v="32"/>
    <s v="-"/>
    <x v="0"/>
  </r>
  <r>
    <x v="48"/>
    <d v="2019-12-01T00:00:00"/>
    <x v="4"/>
    <x v="3"/>
    <n v="2736"/>
    <s v="-"/>
    <n v="2771"/>
    <n v="2724"/>
    <n v="1144"/>
    <n v="13"/>
    <n v="2.4"/>
    <n v="13.1"/>
    <n v="2.2999999999999998"/>
    <x v="20"/>
    <s v="-"/>
    <x v="0"/>
  </r>
  <r>
    <x v="48"/>
    <d v="2019-12-01T00:00:00"/>
    <x v="4"/>
    <x v="4"/>
    <n v="11598"/>
    <n v="162078"/>
    <n v="2904"/>
    <n v="2731"/>
    <n v="1834"/>
    <n v="20.8"/>
    <n v="4.4000000000000004"/>
    <n v="20"/>
    <n v="4.4000000000000004"/>
    <x v="96"/>
    <n v="0.53"/>
    <x v="0"/>
  </r>
  <r>
    <x v="48"/>
    <d v="2019-12-01T00:00:00"/>
    <x v="4"/>
    <x v="5"/>
    <n v="220786"/>
    <n v="3806944"/>
    <n v="20829"/>
    <n v="11478"/>
    <n v="10260"/>
    <n v="27.7"/>
    <n v="10.7"/>
    <n v="21.7"/>
    <n v="7.5"/>
    <x v="73"/>
    <n v="0.71"/>
    <x v="0"/>
  </r>
  <r>
    <x v="49"/>
    <d v="2019-11-01T00:00:00"/>
    <x v="4"/>
    <x v="0"/>
    <n v="16612"/>
    <s v="-"/>
    <n v="7237"/>
    <n v="7219"/>
    <n v="3645"/>
    <n v="15.2"/>
    <n v="3.7"/>
    <n v="15.2"/>
    <n v="3.7"/>
    <x v="12"/>
    <s v="-"/>
    <x v="0"/>
  </r>
  <r>
    <x v="49"/>
    <d v="2019-11-01T00:00:00"/>
    <x v="4"/>
    <x v="1"/>
    <n v="721170"/>
    <s v="-"/>
    <n v="83017"/>
    <n v="81286"/>
    <n v="57241"/>
    <n v="21.1"/>
    <n v="6.5"/>
    <n v="21"/>
    <n v="6.4"/>
    <x v="2"/>
    <s v="-"/>
    <x v="39"/>
  </r>
  <r>
    <x v="49"/>
    <d v="2019-11-01T00:00:00"/>
    <x v="4"/>
    <x v="2"/>
    <n v="35889"/>
    <s v="-"/>
    <n v="7524"/>
    <n v="7293"/>
    <n v="5086"/>
    <n v="20.9"/>
    <n v="5.2"/>
    <n v="20.7"/>
    <n v="5.0999999999999996"/>
    <x v="32"/>
    <s v="-"/>
    <x v="0"/>
  </r>
  <r>
    <x v="49"/>
    <d v="2019-11-01T00:00:00"/>
    <x v="4"/>
    <x v="3"/>
    <n v="2017"/>
    <s v="-"/>
    <n v="1853"/>
    <n v="1776"/>
    <n v="835"/>
    <n v="14.1"/>
    <n v="2.4"/>
    <n v="14"/>
    <n v="2.2999999999999998"/>
    <x v="3"/>
    <s v="-"/>
    <x v="0"/>
  </r>
  <r>
    <x v="49"/>
    <d v="2019-11-01T00:00:00"/>
    <x v="4"/>
    <x v="4"/>
    <n v="12068"/>
    <n v="170328"/>
    <n v="2969"/>
    <n v="2781"/>
    <n v="1904"/>
    <n v="20.5"/>
    <n v="4.5"/>
    <n v="19.7"/>
    <n v="4.4000000000000004"/>
    <x v="36"/>
    <n v="0.55000000000000004"/>
    <x v="0"/>
  </r>
  <r>
    <x v="49"/>
    <d v="2019-11-01T00:00:00"/>
    <x v="4"/>
    <x v="5"/>
    <n v="227654"/>
    <n v="3872769"/>
    <n v="20934"/>
    <n v="11431"/>
    <n v="10441"/>
    <n v="27.4"/>
    <n v="11"/>
    <n v="21.7"/>
    <n v="7.6"/>
    <x v="49"/>
    <n v="0.73"/>
    <x v="0"/>
  </r>
  <r>
    <x v="50"/>
    <d v="2019-10-01T00:00:00"/>
    <x v="4"/>
    <x v="0"/>
    <n v="16245"/>
    <s v="-"/>
    <n v="7120"/>
    <n v="7071"/>
    <n v="3757"/>
    <n v="16.5"/>
    <n v="3.6"/>
    <n v="16.399999999999999"/>
    <n v="3.6"/>
    <x v="26"/>
    <s v="-"/>
    <x v="0"/>
  </r>
  <r>
    <x v="50"/>
    <d v="2019-10-01T00:00:00"/>
    <x v="4"/>
    <x v="1"/>
    <n v="682635"/>
    <s v="-"/>
    <n v="83865"/>
    <n v="82051"/>
    <n v="57764"/>
    <n v="21.8"/>
    <n v="6.4"/>
    <n v="21.7"/>
    <n v="6.3"/>
    <x v="2"/>
    <s v="-"/>
    <x v="40"/>
  </r>
  <r>
    <x v="50"/>
    <d v="2019-10-01T00:00:00"/>
    <x v="4"/>
    <x v="2"/>
    <n v="38855"/>
    <s v="-"/>
    <n v="8217"/>
    <n v="7920"/>
    <n v="5503"/>
    <n v="21.5"/>
    <n v="5.2"/>
    <n v="21.2"/>
    <n v="5.0999999999999996"/>
    <x v="32"/>
    <s v="-"/>
    <x v="0"/>
  </r>
  <r>
    <x v="50"/>
    <d v="2019-10-01T00:00:00"/>
    <x v="4"/>
    <x v="3"/>
    <n v="3105"/>
    <s v="-"/>
    <n v="2682"/>
    <n v="2530"/>
    <n v="1256"/>
    <n v="15.4"/>
    <n v="2.4"/>
    <n v="15.1"/>
    <n v="2.4"/>
    <x v="38"/>
    <s v="-"/>
    <x v="0"/>
  </r>
  <r>
    <x v="50"/>
    <d v="2019-10-01T00:00:00"/>
    <x v="4"/>
    <x v="4"/>
    <n v="12470"/>
    <n v="178014"/>
    <n v="3004"/>
    <n v="2818"/>
    <n v="1990"/>
    <n v="21.9"/>
    <n v="4.5"/>
    <n v="21"/>
    <n v="4.4000000000000004"/>
    <x v="50"/>
    <n v="0.56000000000000005"/>
    <x v="0"/>
  </r>
  <r>
    <x v="50"/>
    <d v="2019-10-01T00:00:00"/>
    <x v="4"/>
    <x v="5"/>
    <n v="231171"/>
    <n v="4006128"/>
    <n v="20880"/>
    <n v="11380"/>
    <n v="10476"/>
    <n v="28.5"/>
    <n v="11.2"/>
    <n v="22.5"/>
    <n v="7.7"/>
    <x v="46"/>
    <n v="0.73"/>
    <x v="0"/>
  </r>
  <r>
    <x v="51"/>
    <d v="2019-09-01T00:00:00"/>
    <x v="4"/>
    <x v="0"/>
    <n v="12373"/>
    <s v="-"/>
    <n v="5499"/>
    <n v="5417"/>
    <n v="2846"/>
    <n v="15.8"/>
    <n v="3.5"/>
    <n v="15.6"/>
    <n v="3.5"/>
    <x v="97"/>
    <s v="-"/>
    <x v="0"/>
  </r>
  <r>
    <x v="51"/>
    <d v="2019-09-01T00:00:00"/>
    <x v="4"/>
    <x v="1"/>
    <n v="668520"/>
    <s v="-"/>
    <n v="84306"/>
    <n v="82206"/>
    <n v="56795"/>
    <n v="20.7"/>
    <n v="6.4"/>
    <n v="20.5"/>
    <n v="6.2"/>
    <x v="2"/>
    <s v="-"/>
    <x v="41"/>
  </r>
  <r>
    <x v="51"/>
    <d v="2019-09-01T00:00:00"/>
    <x v="4"/>
    <x v="2"/>
    <n v="19312"/>
    <s v="-"/>
    <n v="4183"/>
    <n v="3979"/>
    <n v="2633"/>
    <n v="19.899999999999999"/>
    <n v="5.3"/>
    <n v="19.2"/>
    <n v="5.2"/>
    <x v="13"/>
    <s v="-"/>
    <x v="0"/>
  </r>
  <r>
    <x v="51"/>
    <d v="2019-09-01T00:00:00"/>
    <x v="4"/>
    <x v="3"/>
    <n v="2739"/>
    <s v="-"/>
    <n v="2522"/>
    <n v="2402"/>
    <n v="1098"/>
    <n v="13.7"/>
    <n v="2.5"/>
    <n v="13.5"/>
    <n v="2.4"/>
    <x v="98"/>
    <s v="-"/>
    <x v="0"/>
  </r>
  <r>
    <x v="51"/>
    <d v="2019-09-01T00:00:00"/>
    <x v="4"/>
    <x v="4"/>
    <n v="12985"/>
    <n v="190621"/>
    <n v="3033"/>
    <n v="2856"/>
    <n v="2048"/>
    <n v="21.5"/>
    <n v="4.5999999999999996"/>
    <n v="20.6"/>
    <n v="4.5"/>
    <x v="53"/>
    <n v="0.55000000000000004"/>
    <x v="0"/>
  </r>
  <r>
    <x v="51"/>
    <d v="2019-09-01T00:00:00"/>
    <x v="4"/>
    <x v="5"/>
    <n v="217747"/>
    <n v="3814692"/>
    <n v="20369"/>
    <n v="11302"/>
    <n v="10066"/>
    <n v="26.7"/>
    <n v="10.9"/>
    <n v="21"/>
    <n v="7.7"/>
    <x v="10"/>
    <n v="0.72"/>
    <x v="0"/>
  </r>
  <r>
    <x v="52"/>
    <d v="2019-08-01T00:00:00"/>
    <x v="4"/>
    <x v="0"/>
    <n v="12787"/>
    <s v="-"/>
    <n v="5874"/>
    <n v="5845"/>
    <n v="2964"/>
    <n v="15.7"/>
    <n v="3.4"/>
    <n v="15.7"/>
    <n v="3.4"/>
    <x v="97"/>
    <s v="-"/>
    <x v="0"/>
  </r>
  <r>
    <x v="52"/>
    <d v="2019-08-01T00:00:00"/>
    <x v="4"/>
    <x v="1"/>
    <n v="648961"/>
    <s v="-"/>
    <n v="83709"/>
    <n v="82693"/>
    <n v="55289"/>
    <n v="20.8"/>
    <n v="6.3"/>
    <n v="20.8"/>
    <n v="6.2"/>
    <x v="32"/>
    <s v="-"/>
    <x v="42"/>
  </r>
  <r>
    <x v="52"/>
    <d v="2019-08-01T00:00:00"/>
    <x v="4"/>
    <x v="2"/>
    <n v="38815"/>
    <s v="-"/>
    <n v="8104"/>
    <n v="7824"/>
    <n v="5441"/>
    <n v="21.6"/>
    <n v="5.3"/>
    <n v="21.3"/>
    <n v="5.2"/>
    <x v="32"/>
    <s v="-"/>
    <x v="0"/>
  </r>
  <r>
    <x v="52"/>
    <d v="2019-08-01T00:00:00"/>
    <x v="4"/>
    <x v="3"/>
    <n v="2099"/>
    <s v="-"/>
    <n v="2389"/>
    <n v="2311"/>
    <n v="969"/>
    <n v="13"/>
    <n v="2.1"/>
    <n v="12.9"/>
    <n v="2.1"/>
    <x v="57"/>
    <s v="-"/>
    <x v="0"/>
  </r>
  <r>
    <x v="52"/>
    <d v="2019-08-01T00:00:00"/>
    <x v="4"/>
    <x v="4"/>
    <n v="12866"/>
    <n v="188318"/>
    <n v="3033"/>
    <n v="2841"/>
    <n v="2011"/>
    <n v="22"/>
    <n v="4.5999999999999996"/>
    <n v="20.9"/>
    <n v="4.5999999999999996"/>
    <x v="59"/>
    <n v="0.54"/>
    <x v="0"/>
  </r>
  <r>
    <x v="52"/>
    <d v="2019-08-01T00:00:00"/>
    <x v="4"/>
    <x v="5"/>
    <n v="194798"/>
    <n v="3385162"/>
    <n v="19583"/>
    <n v="11237"/>
    <n v="9741"/>
    <n v="26.9"/>
    <n v="10.4"/>
    <n v="21.4"/>
    <n v="7.5"/>
    <x v="53"/>
    <n v="0.7"/>
    <x v="0"/>
  </r>
  <r>
    <x v="53"/>
    <d v="2019-07-01T00:00:00"/>
    <x v="4"/>
    <x v="0"/>
    <n v="13993"/>
    <s v="-"/>
    <n v="5995"/>
    <n v="5968"/>
    <n v="2914"/>
    <n v="15.1"/>
    <n v="3.7"/>
    <n v="15.1"/>
    <n v="3.7"/>
    <x v="26"/>
    <s v="-"/>
    <x v="0"/>
  </r>
  <r>
    <x v="53"/>
    <d v="2019-07-01T00:00:00"/>
    <x v="4"/>
    <x v="1"/>
    <n v="654230"/>
    <s v="-"/>
    <n v="85896"/>
    <n v="84609"/>
    <n v="57048"/>
    <n v="21"/>
    <n v="6.2"/>
    <n v="20.9"/>
    <n v="6.1"/>
    <x v="32"/>
    <s v="-"/>
    <x v="43"/>
  </r>
  <r>
    <x v="53"/>
    <d v="2019-07-01T00:00:00"/>
    <x v="4"/>
    <x v="2"/>
    <n v="41492"/>
    <s v="-"/>
    <n v="8474"/>
    <n v="8150"/>
    <n v="5682"/>
    <n v="21.6"/>
    <n v="5.3"/>
    <n v="21.3"/>
    <n v="5.2"/>
    <x v="32"/>
    <s v="-"/>
    <x v="0"/>
  </r>
  <r>
    <x v="53"/>
    <d v="2019-07-01T00:00:00"/>
    <x v="4"/>
    <x v="3"/>
    <n v="2013"/>
    <s v="-"/>
    <n v="2105"/>
    <n v="2013"/>
    <n v="881"/>
    <n v="13.6"/>
    <n v="2.2999999999999998"/>
    <n v="13.4"/>
    <n v="2.2000000000000002"/>
    <x v="57"/>
    <s v="-"/>
    <x v="0"/>
  </r>
  <r>
    <x v="53"/>
    <d v="2019-07-01T00:00:00"/>
    <x v="4"/>
    <x v="4"/>
    <n v="13969"/>
    <n v="205934"/>
    <n v="3179"/>
    <n v="2985"/>
    <n v="2125"/>
    <n v="22.1"/>
    <n v="4.7"/>
    <n v="21.1"/>
    <n v="4.5999999999999996"/>
    <x v="99"/>
    <n v="0.55000000000000004"/>
    <x v="0"/>
  </r>
  <r>
    <x v="53"/>
    <d v="2019-07-01T00:00:00"/>
    <x v="4"/>
    <x v="5"/>
    <n v="202443"/>
    <n v="3501565"/>
    <n v="20206"/>
    <n v="11366"/>
    <n v="9894"/>
    <n v="27"/>
    <n v="10.5"/>
    <n v="21.4"/>
    <n v="7.5"/>
    <x v="31"/>
    <n v="0.7"/>
    <x v="0"/>
  </r>
  <r>
    <x v="54"/>
    <d v="2019-06-01T00:00:00"/>
    <x v="4"/>
    <x v="0"/>
    <n v="14233"/>
    <s v="-"/>
    <n v="5876"/>
    <n v="5858"/>
    <n v="2988"/>
    <n v="15.3"/>
    <n v="3.7"/>
    <n v="15.3"/>
    <n v="3.7"/>
    <x v="26"/>
    <s v="-"/>
    <x v="0"/>
  </r>
  <r>
    <x v="54"/>
    <d v="2019-06-01T00:00:00"/>
    <x v="4"/>
    <x v="1"/>
    <n v="700036"/>
    <s v="-"/>
    <n v="87131"/>
    <n v="85712"/>
    <n v="58847"/>
    <n v="20.7"/>
    <n v="6.3"/>
    <n v="20.6"/>
    <n v="5.8"/>
    <x v="2"/>
    <s v="-"/>
    <x v="44"/>
  </r>
  <r>
    <x v="54"/>
    <d v="2019-06-01T00:00:00"/>
    <x v="4"/>
    <x v="2"/>
    <n v="43938"/>
    <s v="-"/>
    <n v="8569"/>
    <n v="8224"/>
    <n v="5856"/>
    <n v="21.4"/>
    <n v="5.4"/>
    <n v="21.1"/>
    <n v="5.3"/>
    <x v="32"/>
    <s v="-"/>
    <x v="0"/>
  </r>
  <r>
    <x v="54"/>
    <d v="2019-06-01T00:00:00"/>
    <x v="4"/>
    <x v="3"/>
    <n v="2276"/>
    <s v="-"/>
    <n v="2124"/>
    <n v="2140"/>
    <n v="993"/>
    <n v="13.9"/>
    <n v="2.2999999999999998"/>
    <n v="14.1"/>
    <n v="2.2999999999999998"/>
    <x v="20"/>
    <s v="-"/>
    <x v="0"/>
  </r>
  <r>
    <x v="54"/>
    <d v="2019-06-01T00:00:00"/>
    <x v="4"/>
    <x v="4"/>
    <n v="15690"/>
    <n v="235578"/>
    <n v="3292"/>
    <n v="3080"/>
    <n v="2216"/>
    <n v="21.6"/>
    <n v="5"/>
    <n v="20.7"/>
    <n v="4.8"/>
    <x v="73"/>
    <n v="0.55000000000000004"/>
    <x v="0"/>
  </r>
  <r>
    <x v="54"/>
    <d v="2019-06-01T00:00:00"/>
    <x v="4"/>
    <x v="5"/>
    <n v="231335"/>
    <n v="4042788"/>
    <n v="20728"/>
    <n v="11533"/>
    <n v="10274"/>
    <n v="26.7"/>
    <n v="11"/>
    <n v="21.3"/>
    <n v="7.7"/>
    <x v="46"/>
    <n v="0.72"/>
    <x v="0"/>
  </r>
  <r>
    <x v="55"/>
    <d v="2019-05-01T00:00:00"/>
    <x v="4"/>
    <x v="0"/>
    <n v="16186"/>
    <s v="-"/>
    <n v="6211"/>
    <n v="6171"/>
    <n v="3237"/>
    <n v="16.3"/>
    <n v="3.9"/>
    <n v="16.2"/>
    <n v="3.8"/>
    <x v="9"/>
    <s v="-"/>
    <x v="0"/>
  </r>
  <r>
    <x v="55"/>
    <d v="2019-05-01T00:00:00"/>
    <x v="4"/>
    <x v="1"/>
    <n v="720263"/>
    <s v="-"/>
    <n v="87719"/>
    <n v="86391"/>
    <n v="59902"/>
    <n v="21.6"/>
    <n v="6.2"/>
    <n v="21.5"/>
    <n v="6.2"/>
    <x v="2"/>
    <s v="-"/>
    <x v="45"/>
  </r>
  <r>
    <x v="55"/>
    <d v="2019-05-01T00:00:00"/>
    <x v="4"/>
    <x v="2"/>
    <n v="44781"/>
    <s v="-"/>
    <n v="8581"/>
    <n v="8228"/>
    <n v="5868"/>
    <n v="22.1"/>
    <n v="5.5"/>
    <n v="21.7"/>
    <n v="5.3"/>
    <x v="5"/>
    <s v="-"/>
    <x v="0"/>
  </r>
  <r>
    <x v="55"/>
    <d v="2019-05-01T00:00:00"/>
    <x v="4"/>
    <x v="3"/>
    <n v="2657"/>
    <s v="-"/>
    <n v="2245"/>
    <n v="2256"/>
    <n v="1100"/>
    <n v="15.1"/>
    <n v="2.4"/>
    <n v="15.1"/>
    <n v="2.4"/>
    <x v="23"/>
    <s v="-"/>
    <x v="0"/>
  </r>
  <r>
    <x v="55"/>
    <d v="2019-05-01T00:00:00"/>
    <x v="4"/>
    <x v="4"/>
    <n v="16248"/>
    <n v="243583"/>
    <n v="3393"/>
    <n v="3170"/>
    <n v="2351"/>
    <n v="23"/>
    <n v="4.8"/>
    <n v="22"/>
    <n v="4.7"/>
    <x v="46"/>
    <n v="0.56000000000000005"/>
    <x v="0"/>
  </r>
  <r>
    <x v="55"/>
    <d v="2019-05-01T00:00:00"/>
    <x v="4"/>
    <x v="5"/>
    <n v="244017"/>
    <n v="4214808"/>
    <n v="21042"/>
    <n v="11689"/>
    <n v="10494"/>
    <n v="27.8"/>
    <n v="11.2"/>
    <n v="22.3"/>
    <n v="7.7"/>
    <x v="21"/>
    <n v="0.72"/>
    <x v="0"/>
  </r>
  <r>
    <x v="56"/>
    <d v="2019-04-01T00:00:00"/>
    <x v="4"/>
    <x v="0"/>
    <n v="15660"/>
    <s v="-"/>
    <n v="5824"/>
    <n v="5795"/>
    <n v="3126"/>
    <n v="16.2"/>
    <n v="3.9"/>
    <n v="16.2"/>
    <n v="3.8"/>
    <x v="9"/>
    <s v="-"/>
    <x v="0"/>
  </r>
  <r>
    <x v="56"/>
    <d v="2019-04-01T00:00:00"/>
    <x v="4"/>
    <x v="1"/>
    <n v="724388"/>
    <s v="-"/>
    <n v="87779"/>
    <n v="86463"/>
    <n v="59121"/>
    <n v="20.6"/>
    <n v="6.3"/>
    <n v="20.5"/>
    <n v="6.2"/>
    <x v="2"/>
    <s v="-"/>
    <x v="46"/>
  </r>
  <r>
    <x v="56"/>
    <d v="2019-04-01T00:00:00"/>
    <x v="4"/>
    <x v="2"/>
    <n v="44846"/>
    <s v="-"/>
    <n v="8469"/>
    <n v="8175"/>
    <n v="5844"/>
    <n v="21.4"/>
    <n v="5.5"/>
    <n v="21.1"/>
    <n v="5.4"/>
    <x v="5"/>
    <s v="-"/>
    <x v="0"/>
  </r>
  <r>
    <x v="56"/>
    <d v="2019-04-01T00:00:00"/>
    <x v="4"/>
    <x v="3"/>
    <n v="2584"/>
    <s v="-"/>
    <n v="2374"/>
    <n v="2391"/>
    <n v="1118"/>
    <n v="14"/>
    <n v="2.2999999999999998"/>
    <n v="14.1"/>
    <n v="2.2999999999999998"/>
    <x v="3"/>
    <s v="-"/>
    <x v="0"/>
  </r>
  <r>
    <x v="56"/>
    <d v="2019-04-01T00:00:00"/>
    <x v="4"/>
    <x v="4"/>
    <n v="17080"/>
    <n v="249506"/>
    <n v="3508"/>
    <n v="3249"/>
    <n v="2423"/>
    <n v="22.4"/>
    <n v="4.9000000000000004"/>
    <n v="21.2"/>
    <n v="4.8"/>
    <x v="53"/>
    <n v="0.56000000000000005"/>
    <x v="0"/>
  </r>
  <r>
    <x v="56"/>
    <d v="2019-04-01T00:00:00"/>
    <x v="4"/>
    <x v="5"/>
    <n v="247742"/>
    <n v="4215927"/>
    <n v="21595"/>
    <n v="11786"/>
    <n v="10674"/>
    <n v="27.2"/>
    <n v="11.3"/>
    <n v="21.4"/>
    <n v="7.8"/>
    <x v="53"/>
    <n v="0.72"/>
    <x v="0"/>
  </r>
  <r>
    <x v="57"/>
    <d v="2019-03-01T00:00:00"/>
    <x v="4"/>
    <x v="0"/>
    <n v="8778"/>
    <s v="-"/>
    <n v="4513"/>
    <n v="4498"/>
    <n v="1916"/>
    <n v="13.2"/>
    <n v="3.5"/>
    <n v="13.3"/>
    <n v="3.5"/>
    <x v="65"/>
    <s v="-"/>
    <x v="0"/>
  </r>
  <r>
    <x v="57"/>
    <d v="2019-03-01T00:00:00"/>
    <x v="4"/>
    <x v="1"/>
    <n v="769729"/>
    <s v="-"/>
    <n v="87695"/>
    <n v="86540"/>
    <n v="59893"/>
    <n v="21.6"/>
    <n v="6.4"/>
    <n v="21.5"/>
    <n v="6.4"/>
    <x v="2"/>
    <s v="-"/>
    <x v="47"/>
  </r>
  <r>
    <x v="57"/>
    <d v="2019-03-01T00:00:00"/>
    <x v="4"/>
    <x v="2"/>
    <n v="32099"/>
    <s v="-"/>
    <n v="8216"/>
    <n v="7918"/>
    <n v="4737"/>
    <n v="18.5"/>
    <n v="4.9000000000000004"/>
    <n v="18.3"/>
    <n v="4.8"/>
    <x v="5"/>
    <s v="-"/>
    <x v="0"/>
  </r>
  <r>
    <x v="57"/>
    <d v="2019-03-01T00:00:00"/>
    <x v="4"/>
    <x v="3"/>
    <n v="1513"/>
    <s v="-"/>
    <n v="1786"/>
    <n v="1799"/>
    <n v="698"/>
    <n v="12"/>
    <n v="2.1"/>
    <n v="12"/>
    <n v="2.1"/>
    <x v="82"/>
    <s v="-"/>
    <x v="0"/>
  </r>
  <r>
    <x v="57"/>
    <d v="2019-03-01T00:00:00"/>
    <x v="4"/>
    <x v="4"/>
    <n v="19318"/>
    <n v="305302"/>
    <n v="3586"/>
    <n v="3296"/>
    <n v="2524"/>
    <n v="23.7"/>
    <n v="5.4"/>
    <n v="22.3"/>
    <n v="5.2"/>
    <x v="4"/>
    <n v="0.6"/>
    <x v="0"/>
  </r>
  <r>
    <x v="57"/>
    <d v="2019-03-01T00:00:00"/>
    <x v="4"/>
    <x v="5"/>
    <n v="252634"/>
    <n v="4289036"/>
    <n v="21956"/>
    <n v="11912"/>
    <n v="10814"/>
    <n v="28.1"/>
    <n v="11.4"/>
    <n v="22.3"/>
    <n v="7.9"/>
    <x v="33"/>
    <n v="0.73"/>
    <x v="0"/>
  </r>
  <r>
    <x v="58"/>
    <d v="2019-02-01T00:00:00"/>
    <x v="4"/>
    <x v="0"/>
    <n v="13692"/>
    <s v="-"/>
    <n v="5129"/>
    <n v="5103"/>
    <n v="2811"/>
    <n v="15.4"/>
    <n v="3.8"/>
    <n v="15.4"/>
    <n v="3.8"/>
    <x v="12"/>
    <s v="-"/>
    <x v="0"/>
  </r>
  <r>
    <x v="58"/>
    <d v="2019-02-01T00:00:00"/>
    <x v="4"/>
    <x v="1"/>
    <n v="719853"/>
    <s v="-"/>
    <n v="86296"/>
    <n v="85403"/>
    <n v="58980"/>
    <n v="19.5"/>
    <n v="6.3"/>
    <n v="19.399999999999999"/>
    <n v="6.2"/>
    <x v="32"/>
    <s v="-"/>
    <x v="48"/>
  </r>
  <r>
    <x v="58"/>
    <d v="2019-02-01T00:00:00"/>
    <x v="4"/>
    <x v="2"/>
    <n v="44638"/>
    <s v="-"/>
    <n v="8776"/>
    <n v="8440"/>
    <n v="5992"/>
    <n v="19.899999999999999"/>
    <n v="5.4"/>
    <n v="19.600000000000001"/>
    <n v="5.3"/>
    <x v="5"/>
    <s v="-"/>
    <x v="0"/>
  </r>
  <r>
    <x v="58"/>
    <d v="2019-02-01T00:00:00"/>
    <x v="4"/>
    <x v="3"/>
    <n v="2467"/>
    <s v="-"/>
    <n v="2147"/>
    <n v="2142"/>
    <n v="1034"/>
    <n v="13.5"/>
    <n v="2.4"/>
    <n v="13.6"/>
    <n v="2.2999999999999998"/>
    <x v="48"/>
    <s v="-"/>
    <x v="0"/>
  </r>
  <r>
    <x v="58"/>
    <d v="2019-02-01T00:00:00"/>
    <x v="4"/>
    <x v="4"/>
    <n v="20481"/>
    <n v="325509"/>
    <n v="3626"/>
    <n v="3385"/>
    <n v="2651"/>
    <n v="21.9"/>
    <n v="5.4"/>
    <n v="20.9"/>
    <n v="5.3"/>
    <x v="8"/>
    <n v="0.62"/>
    <x v="0"/>
  </r>
  <r>
    <x v="58"/>
    <d v="2019-02-01T00:00:00"/>
    <x v="4"/>
    <x v="5"/>
    <n v="250654"/>
    <n v="4105322"/>
    <n v="21733"/>
    <n v="11895"/>
    <n v="10770"/>
    <n v="25.4"/>
    <n v="11.3"/>
    <n v="20.100000000000001"/>
    <n v="7.8"/>
    <x v="96"/>
    <n v="0.74"/>
    <x v="0"/>
  </r>
  <r>
    <x v="59"/>
    <d v="2019-01-01T00:00:00"/>
    <x v="4"/>
    <x v="0"/>
    <n v="15024"/>
    <s v="-"/>
    <n v="6111"/>
    <n v="6072"/>
    <n v="3156"/>
    <n v="16.100000000000001"/>
    <n v="3.7"/>
    <n v="16.100000000000001"/>
    <n v="3.7"/>
    <x v="9"/>
    <s v="-"/>
    <x v="49"/>
  </r>
  <r>
    <x v="59"/>
    <d v="2019-01-01T00:00:00"/>
    <x v="4"/>
    <x v="1"/>
    <n v="683692"/>
    <s v="-"/>
    <n v="86715"/>
    <n v="84698"/>
    <n v="56530"/>
    <n v="20.7"/>
    <n v="6.2"/>
    <n v="20.5"/>
    <n v="6.1"/>
    <x v="32"/>
    <s v="-"/>
    <x v="50"/>
  </r>
  <r>
    <x v="59"/>
    <d v="2019-01-01T00:00:00"/>
    <x v="4"/>
    <x v="2"/>
    <n v="41974"/>
    <s v="-"/>
    <n v="8717"/>
    <n v="8368"/>
    <n v="5834"/>
    <n v="21.6"/>
    <n v="5.3"/>
    <n v="21.1"/>
    <n v="5.2"/>
    <x v="5"/>
    <s v="-"/>
    <x v="51"/>
  </r>
  <r>
    <x v="59"/>
    <d v="2019-01-01T00:00:00"/>
    <x v="4"/>
    <x v="3"/>
    <n v="2573"/>
    <s v="-"/>
    <n v="2675"/>
    <n v="2533"/>
    <n v="1137"/>
    <n v="13.9"/>
    <n v="2.2000000000000002"/>
    <n v="13.7"/>
    <n v="2.2000000000000002"/>
    <x v="35"/>
    <s v="-"/>
    <x v="0"/>
  </r>
  <r>
    <x v="59"/>
    <d v="2019-01-01T00:00:00"/>
    <x v="4"/>
    <x v="4"/>
    <n v="20327"/>
    <n v="309210"/>
    <n v="3705"/>
    <n v="3442"/>
    <n v="2642"/>
    <n v="23.8"/>
    <n v="5.4"/>
    <n v="22.6"/>
    <n v="5.3"/>
    <x v="73"/>
    <n v="0.62"/>
    <x v="0"/>
  </r>
  <r>
    <x v="59"/>
    <d v="2019-01-01T00:00:00"/>
    <x v="4"/>
    <x v="5"/>
    <n v="247315"/>
    <n v="3413625"/>
    <n v="22085"/>
    <n v="11867"/>
    <n v="10582"/>
    <n v="27.6"/>
    <n v="11.1"/>
    <n v="21.5"/>
    <n v="7.7"/>
    <x v="100"/>
    <n v="0.72"/>
    <x v="0"/>
  </r>
  <r>
    <x v="60"/>
    <d v="2018-12-01T00:00:00"/>
    <x v="5"/>
    <x v="0"/>
    <n v="16120"/>
    <s v="-"/>
    <n v="7321"/>
    <n v="7286"/>
    <n v="3463"/>
    <n v="14.7"/>
    <n v="3.6"/>
    <n v="14.8"/>
    <n v="3.6"/>
    <x v="40"/>
    <s v="-"/>
    <x v="52"/>
  </r>
  <r>
    <x v="60"/>
    <d v="2018-12-01T00:00:00"/>
    <x v="5"/>
    <x v="1"/>
    <n v="701180"/>
    <s v="-"/>
    <n v="86788"/>
    <n v="85146"/>
    <n v="56844"/>
    <n v="20.7"/>
    <n v="6.3"/>
    <n v="20.6"/>
    <n v="6.2"/>
    <x v="1"/>
    <s v="-"/>
    <x v="53"/>
  </r>
  <r>
    <x v="60"/>
    <d v="2018-12-01T00:00:00"/>
    <x v="5"/>
    <x v="2"/>
    <n v="48951"/>
    <s v="-"/>
    <n v="9682"/>
    <n v="9247"/>
    <n v="6460"/>
    <n v="21.7"/>
    <n v="5.5"/>
    <n v="21.2"/>
    <n v="5.3"/>
    <x v="32"/>
    <s v="-"/>
    <x v="54"/>
  </r>
  <r>
    <x v="60"/>
    <d v="2018-12-01T00:00:00"/>
    <x v="5"/>
    <x v="3"/>
    <n v="3025"/>
    <s v="-"/>
    <n v="3083"/>
    <n v="2991"/>
    <n v="1260"/>
    <n v="13.1"/>
    <n v="2.4"/>
    <n v="13.1"/>
    <n v="2.2999999999999998"/>
    <x v="23"/>
    <s v="-"/>
    <x v="0"/>
  </r>
  <r>
    <x v="60"/>
    <d v="2018-12-01T00:00:00"/>
    <x v="5"/>
    <x v="4"/>
    <n v="22083"/>
    <n v="341294"/>
    <n v="3777"/>
    <n v="3468"/>
    <n v="2720"/>
    <n v="24.3"/>
    <n v="5.6"/>
    <n v="22.9"/>
    <n v="5.4"/>
    <x v="8"/>
    <n v="0.59"/>
    <x v="0"/>
  </r>
  <r>
    <x v="60"/>
    <d v="2018-12-01T00:00:00"/>
    <x v="5"/>
    <x v="5"/>
    <n v="263609"/>
    <n v="3852809"/>
    <n v="23042"/>
    <n v="11938"/>
    <n v="10803"/>
    <n v="28.1"/>
    <n v="11.5"/>
    <n v="21.7"/>
    <n v="7.7"/>
    <x v="34"/>
    <n v="0.68"/>
    <x v="0"/>
  </r>
  <r>
    <x v="61"/>
    <d v="2018-11-01T00:00:00"/>
    <x v="5"/>
    <x v="0"/>
    <n v="17791"/>
    <s v="-"/>
    <n v="7362"/>
    <n v="7340"/>
    <n v="3891"/>
    <n v="15.9"/>
    <n v="3.6"/>
    <n v="15.9"/>
    <n v="3.6"/>
    <x v="40"/>
    <s v="-"/>
    <x v="55"/>
  </r>
  <r>
    <x v="61"/>
    <d v="2018-11-01T00:00:00"/>
    <x v="5"/>
    <x v="1"/>
    <n v="691379"/>
    <s v="-"/>
    <n v="85496"/>
    <n v="83271"/>
    <n v="56908"/>
    <n v="20.5"/>
    <n v="6.3"/>
    <n v="20.3"/>
    <n v="6.2"/>
    <x v="1"/>
    <s v="-"/>
    <x v="56"/>
  </r>
  <r>
    <x v="61"/>
    <d v="2018-11-01T00:00:00"/>
    <x v="5"/>
    <x v="2"/>
    <n v="47205"/>
    <s v="-"/>
    <n v="9584"/>
    <n v="9195"/>
    <n v="6464"/>
    <n v="21.1"/>
    <n v="5.4"/>
    <n v="20.7"/>
    <n v="5.2"/>
    <x v="32"/>
    <s v="-"/>
    <x v="31"/>
  </r>
  <r>
    <x v="61"/>
    <d v="2018-11-01T00:00:00"/>
    <x v="5"/>
    <x v="3"/>
    <n v="3622"/>
    <s v="-"/>
    <n v="2960"/>
    <n v="2832"/>
    <n v="1364"/>
    <n v="14.5"/>
    <n v="2.5"/>
    <n v="14.2"/>
    <n v="2.4"/>
    <x v="20"/>
    <s v="-"/>
    <x v="0"/>
  </r>
  <r>
    <x v="61"/>
    <d v="2018-11-01T00:00:00"/>
    <x v="5"/>
    <x v="4"/>
    <n v="21858"/>
    <n v="344302"/>
    <n v="3767"/>
    <n v="3490"/>
    <n v="2742"/>
    <n v="23.6"/>
    <n v="5.5"/>
    <n v="22.3"/>
    <n v="5.4"/>
    <x v="15"/>
    <n v="0.61"/>
    <x v="0"/>
  </r>
  <r>
    <x v="61"/>
    <d v="2018-11-01T00:00:00"/>
    <x v="5"/>
    <x v="5"/>
    <n v="271501"/>
    <n v="4035397"/>
    <n v="23459"/>
    <n v="11948"/>
    <n v="11040"/>
    <n v="27.7"/>
    <n v="11.8"/>
    <n v="21.4"/>
    <n v="7.8"/>
    <x v="18"/>
    <n v="0.7"/>
    <x v="0"/>
  </r>
  <r>
    <x v="62"/>
    <d v="2018-10-01T00:00:00"/>
    <x v="5"/>
    <x v="0"/>
    <n v="18364"/>
    <s v="-"/>
    <n v="7582"/>
    <n v="7476"/>
    <n v="3933"/>
    <n v="16.3"/>
    <n v="3.6"/>
    <n v="16.3"/>
    <n v="3.6"/>
    <x v="101"/>
    <s v="-"/>
    <x v="57"/>
  </r>
  <r>
    <x v="62"/>
    <d v="2018-10-01T00:00:00"/>
    <x v="5"/>
    <x v="1"/>
    <n v="680433"/>
    <s v="-"/>
    <n v="84660"/>
    <n v="82247"/>
    <n v="56538"/>
    <n v="21.3"/>
    <n v="6.3"/>
    <n v="21"/>
    <n v="6.2"/>
    <x v="13"/>
    <s v="-"/>
    <x v="58"/>
  </r>
  <r>
    <x v="62"/>
    <d v="2018-10-01T00:00:00"/>
    <x v="5"/>
    <x v="2"/>
    <n v="44990"/>
    <s v="-"/>
    <n v="9558"/>
    <n v="9182"/>
    <n v="6382"/>
    <n v="21.5"/>
    <n v="5.3"/>
    <n v="21.2"/>
    <n v="5.2"/>
    <x v="2"/>
    <s v="-"/>
    <x v="59"/>
  </r>
  <r>
    <x v="62"/>
    <d v="2018-10-01T00:00:00"/>
    <x v="5"/>
    <x v="3"/>
    <n v="3467"/>
    <s v="-"/>
    <n v="2835"/>
    <n v="2696"/>
    <n v="1384"/>
    <n v="15.9"/>
    <n v="2.5"/>
    <n v="15.6"/>
    <n v="2.4"/>
    <x v="20"/>
    <s v="-"/>
    <x v="0"/>
  </r>
  <r>
    <x v="62"/>
    <d v="2018-10-01T00:00:00"/>
    <x v="5"/>
    <x v="4"/>
    <n v="22889"/>
    <n v="360292"/>
    <n v="3827"/>
    <n v="3523"/>
    <n v="2796"/>
    <n v="24.6"/>
    <n v="5.7"/>
    <n v="23.2"/>
    <n v="5.6"/>
    <x v="47"/>
    <n v="0.6"/>
    <x v="0"/>
  </r>
  <r>
    <x v="62"/>
    <d v="2018-10-01T00:00:00"/>
    <x v="5"/>
    <x v="5"/>
    <n v="284121"/>
    <n v="4267309"/>
    <n v="23600"/>
    <n v="12009"/>
    <n v="11151"/>
    <n v="28.8"/>
    <n v="12"/>
    <n v="22.2"/>
    <n v="7.9"/>
    <x v="18"/>
    <n v="0.71"/>
    <x v="0"/>
  </r>
  <r>
    <x v="63"/>
    <d v="2018-09-01T00:00:00"/>
    <x v="5"/>
    <x v="0"/>
    <n v="15159"/>
    <s v="-"/>
    <n v="6183"/>
    <n v="6140"/>
    <n v="3232"/>
    <n v="15.8"/>
    <n v="3.7"/>
    <n v="15.7"/>
    <n v="3.7"/>
    <x v="97"/>
    <s v="-"/>
    <x v="60"/>
  </r>
  <r>
    <x v="63"/>
    <d v="2018-09-01T00:00:00"/>
    <x v="5"/>
    <x v="1"/>
    <n v="658952"/>
    <s v="-"/>
    <n v="82782"/>
    <n v="80536"/>
    <n v="53842"/>
    <n v="20.100000000000001"/>
    <n v="6.4"/>
    <n v="19.8"/>
    <n v="6.3"/>
    <x v="1"/>
    <s v="-"/>
    <x v="61"/>
  </r>
  <r>
    <x v="63"/>
    <d v="2018-09-01T00:00:00"/>
    <x v="5"/>
    <x v="2"/>
    <n v="42058"/>
    <s v="-"/>
    <n v="8697"/>
    <n v="8414"/>
    <n v="5823"/>
    <n v="20.8"/>
    <n v="5.3"/>
    <n v="20.399999999999999"/>
    <n v="5.2"/>
    <x v="32"/>
    <s v="-"/>
    <x v="54"/>
  </r>
  <r>
    <x v="63"/>
    <d v="2018-09-01T00:00:00"/>
    <x v="5"/>
    <x v="3"/>
    <n v="2556"/>
    <s v="-"/>
    <n v="2425"/>
    <n v="2271"/>
    <n v="1062"/>
    <n v="14"/>
    <n v="2.4"/>
    <n v="13.6"/>
    <n v="2.2999999999999998"/>
    <x v="38"/>
    <s v="-"/>
    <x v="0"/>
  </r>
  <r>
    <x v="63"/>
    <d v="2018-09-01T00:00:00"/>
    <x v="5"/>
    <x v="4"/>
    <n v="22193"/>
    <n v="345939"/>
    <n v="3806"/>
    <n v="3503"/>
    <n v="2721"/>
    <n v="23.3"/>
    <n v="5.6"/>
    <n v="21.9"/>
    <n v="5.5"/>
    <x v="4"/>
    <n v="0.56999999999999995"/>
    <x v="0"/>
  </r>
  <r>
    <x v="63"/>
    <d v="2018-09-01T00:00:00"/>
    <x v="5"/>
    <x v="5"/>
    <n v="267983"/>
    <n v="3995849"/>
    <n v="23055"/>
    <n v="12007"/>
    <n v="10741"/>
    <n v="26.8"/>
    <n v="11.7"/>
    <n v="20.6"/>
    <n v="7.9"/>
    <x v="73"/>
    <n v="0.7"/>
    <x v="0"/>
  </r>
  <r>
    <x v="64"/>
    <d v="2018-08-01T00:00:00"/>
    <x v="5"/>
    <x v="0"/>
    <n v="14455"/>
    <s v="-"/>
    <n v="6634"/>
    <n v="6609"/>
    <n v="3448"/>
    <n v="16.2"/>
    <n v="3.4"/>
    <n v="16.2"/>
    <n v="3.4"/>
    <x v="97"/>
    <s v="-"/>
    <x v="62"/>
  </r>
  <r>
    <x v="64"/>
    <d v="2018-08-01T00:00:00"/>
    <x v="5"/>
    <x v="1"/>
    <n v="642341"/>
    <s v="-"/>
    <n v="80363"/>
    <n v="78545"/>
    <n v="51804"/>
    <n v="20.399999999999999"/>
    <n v="6.4"/>
    <n v="20.3"/>
    <n v="6.3"/>
    <x v="1"/>
    <s v="-"/>
    <x v="63"/>
  </r>
  <r>
    <x v="64"/>
    <d v="2018-08-01T00:00:00"/>
    <x v="5"/>
    <x v="2"/>
    <n v="46411"/>
    <s v="-"/>
    <n v="9603"/>
    <n v="9321"/>
    <n v="6418"/>
    <n v="21.3"/>
    <n v="5.3"/>
    <n v="21"/>
    <n v="5.2"/>
    <x v="32"/>
    <s v="-"/>
    <x v="64"/>
  </r>
  <r>
    <x v="64"/>
    <d v="2018-08-01T00:00:00"/>
    <x v="5"/>
    <x v="3"/>
    <n v="2211"/>
    <s v="-"/>
    <n v="2516"/>
    <n v="2395"/>
    <n v="1027"/>
    <n v="13.3"/>
    <n v="2.1"/>
    <n v="13"/>
    <n v="2.1"/>
    <x v="7"/>
    <s v="-"/>
    <x v="0"/>
  </r>
  <r>
    <x v="64"/>
    <d v="2018-08-01T00:00:00"/>
    <x v="5"/>
    <x v="4"/>
    <n v="21468"/>
    <n v="326276"/>
    <n v="3788"/>
    <n v="3507"/>
    <n v="2646"/>
    <n v="23.4"/>
    <n v="5.6"/>
    <n v="22.1"/>
    <n v="5.5"/>
    <x v="73"/>
    <n v="0.6"/>
    <x v="0"/>
  </r>
  <r>
    <x v="64"/>
    <d v="2018-08-01T00:00:00"/>
    <x v="5"/>
    <x v="5"/>
    <n v="253182"/>
    <n v="3742832"/>
    <n v="22319"/>
    <n v="11961"/>
    <n v="10655"/>
    <n v="27.6"/>
    <n v="11.3"/>
    <n v="21.4"/>
    <n v="7.8"/>
    <x v="33"/>
    <n v="0.7"/>
    <x v="0"/>
  </r>
  <r>
    <x v="65"/>
    <d v="2018-07-01T00:00:00"/>
    <x v="5"/>
    <x v="0"/>
    <n v="13614"/>
    <s v="-"/>
    <n v="6242"/>
    <n v="6188"/>
    <n v="3086"/>
    <n v="15.5"/>
    <n v="3.4"/>
    <n v="15.4"/>
    <n v="3.4"/>
    <x v="97"/>
    <s v="-"/>
    <x v="65"/>
  </r>
  <r>
    <x v="65"/>
    <d v="2018-07-01T00:00:00"/>
    <x v="5"/>
    <x v="1"/>
    <n v="630977"/>
    <s v="-"/>
    <n v="79945"/>
    <n v="78100"/>
    <n v="51565"/>
    <n v="20.5"/>
    <n v="6.3"/>
    <n v="20.3"/>
    <n v="6.2"/>
    <x v="1"/>
    <s v="-"/>
    <x v="66"/>
  </r>
  <r>
    <x v="65"/>
    <d v="2018-07-01T00:00:00"/>
    <x v="5"/>
    <x v="2"/>
    <n v="44963"/>
    <s v="-"/>
    <n v="9649"/>
    <n v="9396"/>
    <n v="6378"/>
    <n v="21"/>
    <n v="5.3"/>
    <n v="20.8"/>
    <n v="5.2"/>
    <x v="32"/>
    <s v="-"/>
    <x v="67"/>
  </r>
  <r>
    <x v="65"/>
    <d v="2018-07-01T00:00:00"/>
    <x v="5"/>
    <x v="3"/>
    <n v="2377"/>
    <s v="-"/>
    <n v="2663"/>
    <n v="2488"/>
    <n v="1072"/>
    <n v="13.4"/>
    <n v="2.2000000000000002"/>
    <n v="12.8"/>
    <n v="2.1"/>
    <x v="38"/>
    <s v="-"/>
    <x v="0"/>
  </r>
  <r>
    <x v="65"/>
    <d v="2018-07-01T00:00:00"/>
    <x v="5"/>
    <x v="4"/>
    <n v="22048"/>
    <n v="331003"/>
    <n v="3909"/>
    <n v="3588"/>
    <n v="2754"/>
    <n v="23.8"/>
    <n v="5.5"/>
    <n v="22.4"/>
    <n v="5.4"/>
    <x v="49"/>
    <n v="0.56000000000000005"/>
    <x v="0"/>
  </r>
  <r>
    <x v="65"/>
    <d v="2018-07-01T00:00:00"/>
    <x v="5"/>
    <x v="5"/>
    <n v="253186"/>
    <n v="3735128"/>
    <n v="23142"/>
    <n v="12092"/>
    <n v="10788"/>
    <n v="27.7"/>
    <n v="11.3"/>
    <n v="21.3"/>
    <n v="7.7"/>
    <x v="33"/>
    <n v="0.68"/>
    <x v="0"/>
  </r>
  <r>
    <x v="66"/>
    <d v="2018-06-01T00:00:00"/>
    <x v="5"/>
    <x v="0"/>
    <n v="17207"/>
    <s v="-"/>
    <n v="7155"/>
    <n v="7119"/>
    <n v="3809"/>
    <n v="16.100000000000001"/>
    <n v="3.5"/>
    <n v="16"/>
    <n v="3.5"/>
    <x v="101"/>
    <s v="-"/>
    <x v="0"/>
  </r>
  <r>
    <x v="66"/>
    <d v="2018-06-01T00:00:00"/>
    <x v="5"/>
    <x v="1"/>
    <n v="626423"/>
    <s v="-"/>
    <n v="78862"/>
    <n v="77460"/>
    <n v="51728"/>
    <n v="20"/>
    <n v="6.3"/>
    <n v="19.899999999999999"/>
    <n v="6.2"/>
    <x v="1"/>
    <s v="-"/>
    <x v="68"/>
  </r>
  <r>
    <x v="66"/>
    <d v="2018-06-01T00:00:00"/>
    <x v="5"/>
    <x v="2"/>
    <n v="55453"/>
    <s v="-"/>
    <n v="10655"/>
    <n v="10332"/>
    <n v="7357"/>
    <n v="21.4"/>
    <n v="5.5"/>
    <n v="21.1"/>
    <n v="5.3"/>
    <x v="32"/>
    <s v="-"/>
    <x v="67"/>
  </r>
  <r>
    <x v="66"/>
    <d v="2018-06-01T00:00:00"/>
    <x v="5"/>
    <x v="3"/>
    <n v="3433"/>
    <s v="-"/>
    <n v="3135"/>
    <n v="3062"/>
    <n v="1431"/>
    <n v="14"/>
    <n v="2.4"/>
    <n v="14.2"/>
    <n v="2.2999999999999998"/>
    <x v="57"/>
    <s v="-"/>
    <x v="0"/>
  </r>
  <r>
    <x v="66"/>
    <d v="2018-06-01T00:00:00"/>
    <x v="5"/>
    <x v="4"/>
    <n v="24610"/>
    <n v="374454"/>
    <n v="3976"/>
    <n v="3653"/>
    <n v="2858"/>
    <n v="23.5"/>
    <n v="5.8"/>
    <n v="22.1"/>
    <n v="5.6"/>
    <x v="24"/>
    <n v="0.56000000000000005"/>
    <x v="0"/>
  </r>
  <r>
    <x v="66"/>
    <d v="2018-06-01T00:00:00"/>
    <x v="5"/>
    <x v="5"/>
    <n v="290362"/>
    <n v="4283693"/>
    <n v="23737"/>
    <n v="12222"/>
    <n v="11223"/>
    <n v="27.5"/>
    <n v="11.9"/>
    <n v="21.4"/>
    <n v="7.9"/>
    <x v="34"/>
    <n v="0.7"/>
    <x v="0"/>
  </r>
  <r>
    <x v="67"/>
    <d v="2018-05-01T00:00:00"/>
    <x v="5"/>
    <x v="0"/>
    <n v="16826"/>
    <s v="-"/>
    <n v="7268"/>
    <n v="7224"/>
    <n v="3906"/>
    <n v="16.8"/>
    <n v="3.5"/>
    <n v="16.7"/>
    <n v="3.5"/>
    <x v="102"/>
    <s v="-"/>
    <x v="0"/>
  </r>
  <r>
    <x v="67"/>
    <d v="2018-05-01T00:00:00"/>
    <x v="5"/>
    <x v="1"/>
    <n v="620950"/>
    <s v="-"/>
    <n v="77775"/>
    <n v="76382"/>
    <n v="51355"/>
    <n v="20.8"/>
    <n v="6.3"/>
    <n v="20.7"/>
    <n v="6.2"/>
    <x v="1"/>
    <s v="-"/>
    <x v="69"/>
  </r>
  <r>
    <x v="67"/>
    <d v="2018-05-01T00:00:00"/>
    <x v="5"/>
    <x v="2"/>
    <n v="55083"/>
    <s v="-"/>
    <n v="10697"/>
    <n v="10368"/>
    <n v="7298"/>
    <n v="21.8"/>
    <n v="5.4"/>
    <n v="21.6"/>
    <n v="5.3"/>
    <x v="2"/>
    <s v="-"/>
    <x v="64"/>
  </r>
  <r>
    <x v="67"/>
    <d v="2018-05-01T00:00:00"/>
    <x v="5"/>
    <x v="3"/>
    <n v="3531"/>
    <s v="-"/>
    <n v="3180"/>
    <n v="3141"/>
    <n v="1463"/>
    <n v="14.4"/>
    <n v="2.4"/>
    <n v="14.7"/>
    <n v="2.2999999999999998"/>
    <x v="44"/>
    <s v="-"/>
    <x v="0"/>
  </r>
  <r>
    <x v="67"/>
    <d v="2018-05-01T00:00:00"/>
    <x v="5"/>
    <x v="4"/>
    <n v="25693"/>
    <n v="386965"/>
    <n v="4057"/>
    <n v="3707"/>
    <n v="2949"/>
    <n v="24.7"/>
    <n v="5.8"/>
    <n v="23.1"/>
    <n v="5.7"/>
    <x v="24"/>
    <n v="0.56000000000000005"/>
    <x v="0"/>
  </r>
  <r>
    <x v="67"/>
    <d v="2018-05-01T00:00:00"/>
    <x v="5"/>
    <x v="5"/>
    <n v="297508"/>
    <n v="4431220"/>
    <n v="24330"/>
    <n v="12317"/>
    <n v="11396"/>
    <n v="28.7"/>
    <n v="12.1"/>
    <n v="22.3"/>
    <n v="7.9"/>
    <x v="21"/>
    <n v="0.69"/>
    <x v="0"/>
  </r>
  <r>
    <x v="68"/>
    <d v="2018-04-01T00:00:00"/>
    <x v="5"/>
    <x v="0"/>
    <n v="16088"/>
    <s v="-"/>
    <n v="7221"/>
    <n v="7176"/>
    <n v="3832"/>
    <n v="16"/>
    <n v="3.5"/>
    <n v="16"/>
    <n v="3.4"/>
    <x v="101"/>
    <s v="-"/>
    <x v="0"/>
  </r>
  <r>
    <x v="68"/>
    <d v="2018-04-01T00:00:00"/>
    <x v="5"/>
    <x v="1"/>
    <n v="616450"/>
    <s v="-"/>
    <n v="75879"/>
    <n v="74273"/>
    <n v="49959"/>
    <n v="20.2"/>
    <n v="6.3"/>
    <n v="20"/>
    <n v="6.2"/>
    <x v="1"/>
    <s v="-"/>
    <x v="70"/>
  </r>
  <r>
    <x v="68"/>
    <d v="2018-04-01T00:00:00"/>
    <x v="5"/>
    <x v="2"/>
    <n v="57501"/>
    <s v="-"/>
    <n v="11472"/>
    <n v="11106"/>
    <n v="7768"/>
    <n v="21"/>
    <n v="5.4"/>
    <n v="20.8"/>
    <n v="5.3"/>
    <x v="2"/>
    <s v="-"/>
    <x v="71"/>
  </r>
  <r>
    <x v="68"/>
    <d v="2018-04-01T00:00:00"/>
    <x v="5"/>
    <x v="3"/>
    <n v="3362"/>
    <s v="-"/>
    <n v="3289"/>
    <n v="3214"/>
    <n v="1446"/>
    <n v="13.5"/>
    <n v="2.2999999999999998"/>
    <n v="13.6"/>
    <n v="2.2000000000000002"/>
    <x v="35"/>
    <s v="-"/>
    <x v="0"/>
  </r>
  <r>
    <x v="68"/>
    <d v="2018-04-01T00:00:00"/>
    <x v="5"/>
    <x v="4"/>
    <n v="26642"/>
    <n v="384918"/>
    <n v="4081"/>
    <n v="3746"/>
    <n v="2976"/>
    <n v="23.8"/>
    <n v="5.9"/>
    <n v="22.4"/>
    <n v="5.8"/>
    <x v="31"/>
    <n v="0.56000000000000005"/>
    <x v="0"/>
  </r>
  <r>
    <x v="68"/>
    <d v="2018-04-01T00:00:00"/>
    <x v="5"/>
    <x v="5"/>
    <n v="310169"/>
    <n v="4486177"/>
    <n v="24807"/>
    <n v="12372"/>
    <n v="11534"/>
    <n v="28"/>
    <n v="12.4"/>
    <n v="21.5"/>
    <n v="8.1"/>
    <x v="99"/>
    <n v="0.7"/>
    <x v="0"/>
  </r>
  <r>
    <x v="69"/>
    <d v="2018-03-01T00:00:00"/>
    <x v="5"/>
    <x v="0"/>
    <n v="16422"/>
    <s v="-"/>
    <n v="7535"/>
    <n v="7471"/>
    <n v="3988"/>
    <n v="16.5"/>
    <n v="3.4"/>
    <n v="16.5"/>
    <n v="3.4"/>
    <x v="102"/>
    <s v="-"/>
    <x v="0"/>
  </r>
  <r>
    <x v="69"/>
    <d v="2018-03-01T00:00:00"/>
    <x v="5"/>
    <x v="1"/>
    <n v="624601"/>
    <s v="-"/>
    <n v="74288"/>
    <n v="72691"/>
    <n v="49102"/>
    <n v="20.9"/>
    <n v="6.4"/>
    <n v="20.7"/>
    <n v="6.3"/>
    <x v="2"/>
    <s v="-"/>
    <x v="72"/>
  </r>
  <r>
    <x v="69"/>
    <d v="2018-03-01T00:00:00"/>
    <x v="5"/>
    <x v="2"/>
    <n v="58458"/>
    <s v="-"/>
    <n v="11687"/>
    <n v="11313"/>
    <n v="7795"/>
    <n v="21.4"/>
    <n v="5.4"/>
    <n v="21.1"/>
    <n v="5.3"/>
    <x v="2"/>
    <s v="-"/>
    <x v="73"/>
  </r>
  <r>
    <x v="69"/>
    <d v="2018-03-01T00:00:00"/>
    <x v="5"/>
    <x v="3"/>
    <n v="3127"/>
    <s v="-"/>
    <n v="3174"/>
    <n v="3077"/>
    <n v="1346"/>
    <n v="13.6"/>
    <n v="2.2999999999999998"/>
    <n v="13.6"/>
    <n v="2.2000000000000002"/>
    <x v="27"/>
    <s v="-"/>
    <x v="0"/>
  </r>
  <r>
    <x v="69"/>
    <d v="2018-03-01T00:00:00"/>
    <x v="5"/>
    <x v="4"/>
    <n v="26967"/>
    <n v="374253"/>
    <n v="4145"/>
    <n v="3773"/>
    <n v="2961"/>
    <n v="24.3"/>
    <n v="5.9"/>
    <n v="22.7"/>
    <n v="5.8"/>
    <x v="59"/>
    <n v="0.55000000000000004"/>
    <x v="0"/>
  </r>
  <r>
    <x v="69"/>
    <d v="2018-03-01T00:00:00"/>
    <x v="5"/>
    <x v="5"/>
    <n v="304169"/>
    <n v="4293867"/>
    <n v="24991"/>
    <n v="12389"/>
    <n v="11480"/>
    <n v="28.7"/>
    <n v="12.2"/>
    <n v="21.9"/>
    <n v="7.9"/>
    <x v="103"/>
    <n v="0.7"/>
    <x v="0"/>
  </r>
  <r>
    <x v="70"/>
    <d v="2018-02-01T00:00:00"/>
    <x v="5"/>
    <x v="0"/>
    <n v="17415"/>
    <s v="-"/>
    <n v="7550"/>
    <n v="7529"/>
    <n v="4063"/>
    <n v="15.1"/>
    <n v="3.5"/>
    <n v="15.1"/>
    <n v="3.5"/>
    <x v="104"/>
    <s v="-"/>
    <x v="0"/>
  </r>
  <r>
    <x v="70"/>
    <d v="2018-02-01T00:00:00"/>
    <x v="5"/>
    <x v="1"/>
    <n v="603801"/>
    <s v="-"/>
    <n v="72893"/>
    <n v="71731"/>
    <n v="48772"/>
    <n v="19"/>
    <n v="6.3"/>
    <n v="18.899999999999999"/>
    <n v="6.3"/>
    <x v="2"/>
    <s v="-"/>
    <x v="74"/>
  </r>
  <r>
    <x v="70"/>
    <d v="2018-02-01T00:00:00"/>
    <x v="5"/>
    <x v="2"/>
    <n v="58545"/>
    <s v="-"/>
    <n v="12653"/>
    <n v="12055"/>
    <n v="8242"/>
    <n v="19.100000000000001"/>
    <n v="5.3"/>
    <n v="18.600000000000001"/>
    <n v="5.2"/>
    <x v="32"/>
    <s v="-"/>
    <x v="75"/>
  </r>
  <r>
    <x v="70"/>
    <d v="2018-02-01T00:00:00"/>
    <x v="5"/>
    <x v="3"/>
    <n v="3240"/>
    <s v="-"/>
    <n v="3273"/>
    <n v="3189"/>
    <n v="1399"/>
    <n v="12.3"/>
    <n v="2.2999999999999998"/>
    <n v="12.4"/>
    <n v="2.2000000000000002"/>
    <x v="82"/>
    <s v="-"/>
    <x v="0"/>
  </r>
  <r>
    <x v="70"/>
    <d v="2018-02-01T00:00:00"/>
    <x v="5"/>
    <x v="4"/>
    <n v="27461"/>
    <n v="360001"/>
    <n v="4260"/>
    <n v="3920"/>
    <n v="3058"/>
    <n v="21.8"/>
    <n v="5.9"/>
    <n v="20.6"/>
    <n v="5.7"/>
    <x v="105"/>
    <n v="0.55000000000000004"/>
    <x v="0"/>
  </r>
  <r>
    <x v="70"/>
    <d v="2018-02-01T00:00:00"/>
    <x v="5"/>
    <x v="5"/>
    <n v="303280"/>
    <n v="4138935"/>
    <n v="24641"/>
    <n v="12490"/>
    <n v="11535"/>
    <n v="25.9"/>
    <n v="12.1"/>
    <n v="19.899999999999999"/>
    <n v="8"/>
    <x v="95"/>
    <n v="0.71"/>
    <x v="0"/>
  </r>
  <r>
    <x v="71"/>
    <d v="2018-01-01T00:00:00"/>
    <x v="5"/>
    <x v="0"/>
    <n v="15445"/>
    <s v="-"/>
    <n v="7464"/>
    <n v="7410"/>
    <n v="3778"/>
    <n v="15.8"/>
    <n v="3.4"/>
    <n v="15.7"/>
    <n v="3.4"/>
    <x v="102"/>
    <s v="-"/>
    <x v="0"/>
  </r>
  <r>
    <x v="71"/>
    <d v="2018-01-01T00:00:00"/>
    <x v="5"/>
    <x v="1"/>
    <n v="555031"/>
    <s v="-"/>
    <n v="72719"/>
    <n v="71484"/>
    <n v="46403"/>
    <n v="20.100000000000001"/>
    <n v="6.2"/>
    <n v="19.899999999999999"/>
    <n v="6.1"/>
    <x v="32"/>
    <s v="-"/>
    <x v="76"/>
  </r>
  <r>
    <x v="71"/>
    <d v="2018-01-01T00:00:00"/>
    <x v="5"/>
    <x v="2"/>
    <n v="62222"/>
    <s v="-"/>
    <n v="13961"/>
    <n v="12751"/>
    <n v="8389"/>
    <n v="20.399999999999999"/>
    <n v="5.4"/>
    <n v="19"/>
    <n v="5.3"/>
    <x v="5"/>
    <s v="-"/>
    <x v="64"/>
  </r>
  <r>
    <x v="71"/>
    <d v="2018-01-01T00:00:00"/>
    <x v="5"/>
    <x v="3"/>
    <n v="3142"/>
    <s v="-"/>
    <n v="3385"/>
    <n v="3299"/>
    <n v="1378"/>
    <n v="13"/>
    <n v="2.2000000000000002"/>
    <n v="13.1"/>
    <n v="2.2000000000000002"/>
    <x v="35"/>
    <s v="-"/>
    <x v="0"/>
  </r>
  <r>
    <x v="71"/>
    <d v="2018-01-01T00:00:00"/>
    <x v="5"/>
    <x v="4"/>
    <n v="25564"/>
    <n v="331105"/>
    <n v="4377"/>
    <n v="4021"/>
    <n v="2983"/>
    <n v="23"/>
    <n v="5.7"/>
    <n v="21.6"/>
    <n v="5.5"/>
    <x v="100"/>
    <n v="0.53"/>
    <x v="0"/>
  </r>
  <r>
    <x v="71"/>
    <d v="2018-01-01T00:00:00"/>
    <x v="5"/>
    <x v="5"/>
    <n v="282565"/>
    <n v="3863024"/>
    <n v="24923"/>
    <n v="12599"/>
    <n v="11304"/>
    <n v="27.8"/>
    <n v="11.6"/>
    <n v="21.1"/>
    <n v="7.7"/>
    <x v="95"/>
    <n v="0.7"/>
    <x v="0"/>
  </r>
  <r>
    <x v="72"/>
    <d v="2017-12-01T00:00:00"/>
    <x v="6"/>
    <x v="0"/>
    <n v="15541"/>
    <s v="-"/>
    <n v="7789"/>
    <n v="7703"/>
    <n v="3720"/>
    <n v="15"/>
    <n v="3.4"/>
    <n v="14.9"/>
    <n v="3.4"/>
    <x v="102"/>
    <s v="-"/>
    <x v="0"/>
  </r>
  <r>
    <x v="72"/>
    <d v="2017-12-01T00:00:00"/>
    <x v="6"/>
    <x v="1"/>
    <n v="553632"/>
    <s v="-"/>
    <n v="71671"/>
    <n v="70194"/>
    <n v="46799"/>
    <n v="20.7"/>
    <n v="6.3"/>
    <n v="20.5"/>
    <n v="6.2"/>
    <x v="1"/>
    <s v="-"/>
    <x v="77"/>
  </r>
  <r>
    <x v="72"/>
    <d v="2017-12-01T00:00:00"/>
    <x v="6"/>
    <x v="2"/>
    <n v="64462"/>
    <s v="-"/>
    <n v="13592"/>
    <n v="12966"/>
    <n v="8994"/>
    <n v="21.5"/>
    <n v="5.3"/>
    <n v="21"/>
    <n v="5.2"/>
    <x v="32"/>
    <s v="-"/>
    <x v="73"/>
  </r>
  <r>
    <x v="72"/>
    <d v="2017-12-01T00:00:00"/>
    <x v="6"/>
    <x v="3"/>
    <n v="3139"/>
    <s v="-"/>
    <n v="3479"/>
    <n v="3331"/>
    <n v="1343"/>
    <n v="12.5"/>
    <n v="2.2999999999999998"/>
    <n v="12.4"/>
    <n v="2.2000000000000002"/>
    <x v="38"/>
    <s v="-"/>
    <x v="0"/>
  </r>
  <r>
    <x v="72"/>
    <d v="2017-12-01T00:00:00"/>
    <x v="6"/>
    <x v="4"/>
    <n v="29223"/>
    <n v="383355"/>
    <n v="4497"/>
    <n v="4117"/>
    <n v="3200"/>
    <n v="24.1"/>
    <n v="5.9"/>
    <n v="22.6"/>
    <n v="5.8"/>
    <x v="64"/>
    <n v="0.51"/>
    <x v="0"/>
  </r>
  <r>
    <x v="72"/>
    <d v="2017-12-01T00:00:00"/>
    <x v="6"/>
    <x v="5"/>
    <n v="306706"/>
    <n v="4407843"/>
    <n v="26038"/>
    <n v="12685"/>
    <n v="11743"/>
    <n v="28.7"/>
    <n v="12.2"/>
    <n v="21.8"/>
    <n v="7.8"/>
    <x v="31"/>
    <n v="0.66"/>
    <x v="0"/>
  </r>
  <r>
    <x v="73"/>
    <d v="2017-11-01T00:00:00"/>
    <x v="6"/>
    <x v="0"/>
    <n v="15718"/>
    <s v="-"/>
    <n v="7376"/>
    <n v="7331"/>
    <n v="3859"/>
    <n v="15.8"/>
    <n v="3.4"/>
    <n v="15.8"/>
    <n v="3.4"/>
    <x v="106"/>
    <s v="-"/>
    <x v="0"/>
  </r>
  <r>
    <x v="73"/>
    <d v="2017-11-01T00:00:00"/>
    <x v="6"/>
    <x v="1"/>
    <n v="517191"/>
    <s v="-"/>
    <n v="69948"/>
    <n v="68521"/>
    <n v="46232"/>
    <n v="20.2"/>
    <n v="6.2"/>
    <n v="20"/>
    <n v="6.1"/>
    <x v="1"/>
    <s v="-"/>
    <x v="78"/>
  </r>
  <r>
    <x v="73"/>
    <d v="2017-11-01T00:00:00"/>
    <x v="6"/>
    <x v="2"/>
    <n v="59254"/>
    <s v="-"/>
    <n v="13304"/>
    <n v="12807"/>
    <n v="8986"/>
    <n v="21.1"/>
    <n v="5.0999999999999996"/>
    <n v="20.8"/>
    <n v="4.9000000000000004"/>
    <x v="32"/>
    <s v="-"/>
    <x v="62"/>
  </r>
  <r>
    <x v="73"/>
    <d v="2017-11-01T00:00:00"/>
    <x v="6"/>
    <x v="3"/>
    <n v="3246"/>
    <s v="-"/>
    <n v="3088"/>
    <n v="2978"/>
    <n v="1341"/>
    <n v="13.5"/>
    <n v="2.4"/>
    <n v="13.5"/>
    <n v="2.2999999999999998"/>
    <x v="7"/>
    <s v="-"/>
    <x v="0"/>
  </r>
  <r>
    <x v="73"/>
    <d v="2017-11-01T00:00:00"/>
    <x v="6"/>
    <x v="4"/>
    <n v="29136"/>
    <n v="386722"/>
    <n v="4601"/>
    <n v="4199"/>
    <n v="3320"/>
    <n v="23.7"/>
    <n v="5.8"/>
    <n v="22.2"/>
    <n v="5.7"/>
    <x v="107"/>
    <n v="0.53"/>
    <x v="0"/>
  </r>
  <r>
    <x v="73"/>
    <d v="2017-11-01T00:00:00"/>
    <x v="6"/>
    <x v="5"/>
    <n v="309471"/>
    <n v="4517934"/>
    <n v="26347"/>
    <n v="12692"/>
    <n v="11921"/>
    <n v="28.2"/>
    <n v="12.4"/>
    <n v="21.5"/>
    <n v="7.8"/>
    <x v="49"/>
    <n v="0.68"/>
    <x v="0"/>
  </r>
  <r>
    <x v="74"/>
    <d v="2017-10-01T00:00:00"/>
    <x v="6"/>
    <x v="0"/>
    <n v="16405"/>
    <s v="-"/>
    <n v="8008"/>
    <n v="7882"/>
    <n v="4221"/>
    <n v="16.600000000000001"/>
    <n v="3.3"/>
    <n v="16.5"/>
    <n v="3.3"/>
    <x v="108"/>
    <s v="-"/>
    <x v="0"/>
  </r>
  <r>
    <x v="74"/>
    <d v="2017-10-01T00:00:00"/>
    <x v="6"/>
    <x v="1"/>
    <n v="492028"/>
    <s v="-"/>
    <n v="69303"/>
    <n v="67653"/>
    <n v="45234"/>
    <n v="20.7"/>
    <n v="6.1"/>
    <n v="20.399999999999999"/>
    <n v="6.1"/>
    <x v="1"/>
    <s v="-"/>
    <x v="79"/>
  </r>
  <r>
    <x v="74"/>
    <d v="2017-10-01T00:00:00"/>
    <x v="6"/>
    <x v="2"/>
    <n v="59234"/>
    <s v="-"/>
    <n v="13833"/>
    <n v="13335"/>
    <n v="9231"/>
    <n v="21.5"/>
    <n v="5"/>
    <n v="21.2"/>
    <n v="4.9000000000000004"/>
    <x v="32"/>
    <s v="-"/>
    <x v="0"/>
  </r>
  <r>
    <x v="74"/>
    <d v="2017-10-01T00:00:00"/>
    <x v="6"/>
    <x v="3"/>
    <n v="3171"/>
    <s v="-"/>
    <n v="3053"/>
    <n v="2936"/>
    <n v="1341"/>
    <n v="14.2"/>
    <n v="2.2999999999999998"/>
    <n v="14.2"/>
    <n v="2.2999999999999998"/>
    <x v="7"/>
    <s v="-"/>
    <x v="0"/>
  </r>
  <r>
    <x v="74"/>
    <d v="2017-10-01T00:00:00"/>
    <x v="6"/>
    <x v="4"/>
    <n v="29858"/>
    <n v="401160"/>
    <n v="4723"/>
    <n v="4287"/>
    <n v="3390"/>
    <n v="24.5"/>
    <n v="5.9"/>
    <n v="22.8"/>
    <n v="5.7"/>
    <x v="62"/>
    <n v="0.53"/>
    <x v="0"/>
  </r>
  <r>
    <x v="74"/>
    <d v="2017-10-01T00:00:00"/>
    <x v="6"/>
    <x v="5"/>
    <n v="315084"/>
    <n v="4681421"/>
    <n v="26536"/>
    <n v="12703"/>
    <n v="11931"/>
    <n v="29.1"/>
    <n v="12.5"/>
    <n v="22.1"/>
    <n v="7.9"/>
    <x v="49"/>
    <n v="0.68"/>
    <x v="0"/>
  </r>
  <r>
    <x v="75"/>
    <d v="2017-09-01T00:00:00"/>
    <x v="6"/>
    <x v="0"/>
    <n v="15975"/>
    <s v="-"/>
    <n v="7777"/>
    <n v="7693"/>
    <n v="3906"/>
    <n v="15.2"/>
    <n v="3.4"/>
    <n v="15.2"/>
    <n v="3.4"/>
    <x v="109"/>
    <s v="-"/>
    <x v="0"/>
  </r>
  <r>
    <x v="75"/>
    <d v="2017-09-01T00:00:00"/>
    <x v="6"/>
    <x v="1"/>
    <n v="468318"/>
    <s v="-"/>
    <n v="67408"/>
    <n v="65690"/>
    <n v="43120"/>
    <n v="19.7"/>
    <n v="6.2"/>
    <n v="19.399999999999999"/>
    <n v="6.1"/>
    <x v="1"/>
    <s v="-"/>
    <x v="80"/>
  </r>
  <r>
    <x v="75"/>
    <d v="2017-09-01T00:00:00"/>
    <x v="6"/>
    <x v="2"/>
    <n v="59436"/>
    <s v="-"/>
    <n v="14306"/>
    <n v="13795"/>
    <n v="9339"/>
    <n v="20.3"/>
    <n v="4.9000000000000004"/>
    <n v="20"/>
    <n v="4.8"/>
    <x v="32"/>
    <s v="-"/>
    <x v="73"/>
  </r>
  <r>
    <x v="75"/>
    <d v="2017-09-01T00:00:00"/>
    <x v="6"/>
    <x v="3"/>
    <n v="3396"/>
    <s v="-"/>
    <n v="3483"/>
    <n v="3375"/>
    <n v="1439"/>
    <n v="12.8"/>
    <n v="2.2999999999999998"/>
    <n v="12.8"/>
    <n v="2.2999999999999998"/>
    <x v="7"/>
    <s v="-"/>
    <x v="0"/>
  </r>
  <r>
    <x v="75"/>
    <d v="2017-09-01T00:00:00"/>
    <x v="6"/>
    <x v="4"/>
    <n v="29409"/>
    <n v="402289"/>
    <n v="4693"/>
    <n v="4320"/>
    <n v="3337"/>
    <n v="23.2"/>
    <n v="5.8"/>
    <n v="21.9"/>
    <n v="5.7"/>
    <x v="110"/>
    <n v="0.51"/>
    <x v="0"/>
  </r>
  <r>
    <x v="75"/>
    <d v="2017-09-01T00:00:00"/>
    <x v="6"/>
    <x v="5"/>
    <n v="298163"/>
    <n v="4422289"/>
    <n v="25604"/>
    <n v="12656"/>
    <n v="11499"/>
    <n v="27.3"/>
    <n v="12.1"/>
    <n v="20.6"/>
    <n v="7.9"/>
    <x v="49"/>
    <n v="0.67"/>
    <x v="0"/>
  </r>
  <r>
    <x v="76"/>
    <d v="2017-08-01T00:00:00"/>
    <x v="6"/>
    <x v="0"/>
    <n v="13985"/>
    <s v="-"/>
    <n v="7463"/>
    <n v="7406"/>
    <n v="3686"/>
    <n v="15.4"/>
    <n v="3.2"/>
    <n v="15.4"/>
    <n v="3.2"/>
    <x v="102"/>
    <s v="-"/>
    <x v="0"/>
  </r>
  <r>
    <x v="76"/>
    <d v="2017-08-01T00:00:00"/>
    <x v="6"/>
    <x v="1"/>
    <n v="429691"/>
    <s v="-"/>
    <n v="65522"/>
    <n v="64054"/>
    <n v="41372"/>
    <n v="20"/>
    <n v="6"/>
    <n v="19.8"/>
    <n v="6"/>
    <x v="1"/>
    <s v="-"/>
    <x v="81"/>
  </r>
  <r>
    <x v="76"/>
    <d v="2017-08-01T00:00:00"/>
    <x v="6"/>
    <x v="2"/>
    <n v="59142"/>
    <s v="-"/>
    <n v="14398"/>
    <n v="13907"/>
    <n v="9263"/>
    <n v="20.7"/>
    <n v="4.9000000000000004"/>
    <n v="20.399999999999999"/>
    <n v="4.8"/>
    <x v="32"/>
    <s v="-"/>
    <x v="82"/>
  </r>
  <r>
    <x v="76"/>
    <d v="2017-08-01T00:00:00"/>
    <x v="6"/>
    <x v="3"/>
    <n v="2774"/>
    <s v="-"/>
    <n v="3400"/>
    <n v="3278"/>
    <n v="1313"/>
    <n v="12.4"/>
    <n v="2.1"/>
    <n v="12.4"/>
    <n v="2"/>
    <x v="3"/>
    <s v="-"/>
    <x v="0"/>
  </r>
  <r>
    <x v="76"/>
    <d v="2017-08-01T00:00:00"/>
    <x v="6"/>
    <x v="4"/>
    <n v="27976"/>
    <n v="373385"/>
    <n v="4769"/>
    <n v="4384"/>
    <n v="3347"/>
    <n v="23.7"/>
    <n v="5.6"/>
    <n v="22.3"/>
    <n v="5.5"/>
    <x v="81"/>
    <n v="0.5"/>
    <x v="0"/>
  </r>
  <r>
    <x v="76"/>
    <d v="2017-08-01T00:00:00"/>
    <x v="6"/>
    <x v="5"/>
    <n v="271676"/>
    <n v="3985437"/>
    <n v="25164"/>
    <n v="12690"/>
    <n v="11550"/>
    <n v="28.2"/>
    <n v="11.7"/>
    <n v="21.6"/>
    <n v="7.7"/>
    <x v="50"/>
    <n v="0.66"/>
    <x v="0"/>
  </r>
  <r>
    <x v="77"/>
    <d v="2017-07-01T00:00:00"/>
    <x v="6"/>
    <x v="0"/>
    <n v="13084"/>
    <s v="-"/>
    <n v="7559"/>
    <n v="7486"/>
    <n v="3515"/>
    <n v="14.6"/>
    <n v="3.2"/>
    <n v="14.5"/>
    <n v="3.1"/>
    <x v="109"/>
    <s v="-"/>
    <x v="0"/>
  </r>
  <r>
    <x v="77"/>
    <d v="2017-07-01T00:00:00"/>
    <x v="6"/>
    <x v="1"/>
    <n v="421285"/>
    <s v="-"/>
    <n v="65178"/>
    <n v="63604"/>
    <n v="40679"/>
    <n v="19.8"/>
    <n v="6"/>
    <n v="19.600000000000001"/>
    <n v="5.9"/>
    <x v="1"/>
    <s v="-"/>
    <x v="83"/>
  </r>
  <r>
    <x v="77"/>
    <d v="2017-07-01T00:00:00"/>
    <x v="6"/>
    <x v="2"/>
    <n v="59805"/>
    <s v="-"/>
    <n v="14658"/>
    <n v="14069"/>
    <n v="9283"/>
    <n v="20.5"/>
    <n v="4.9000000000000004"/>
    <n v="20.100000000000001"/>
    <n v="4.8"/>
    <x v="32"/>
    <s v="-"/>
    <x v="65"/>
  </r>
  <r>
    <x v="77"/>
    <d v="2017-07-01T00:00:00"/>
    <x v="6"/>
    <x v="3"/>
    <n v="2720"/>
    <s v="-"/>
    <n v="3284"/>
    <n v="3237"/>
    <n v="1270"/>
    <n v="12.2"/>
    <n v="2.1"/>
    <n v="12.4"/>
    <n v="2.1"/>
    <x v="38"/>
    <s v="-"/>
    <x v="0"/>
  </r>
  <r>
    <x v="77"/>
    <d v="2017-07-01T00:00:00"/>
    <x v="6"/>
    <x v="4"/>
    <n v="29503"/>
    <n v="391767"/>
    <n v="4969"/>
    <n v="4579"/>
    <n v="3463"/>
    <n v="23.4"/>
    <n v="5.7"/>
    <n v="22.2"/>
    <n v="5.5"/>
    <x v="81"/>
    <n v="0.5"/>
    <x v="0"/>
  </r>
  <r>
    <x v="77"/>
    <d v="2017-07-01T00:00:00"/>
    <x v="6"/>
    <x v="5"/>
    <n v="277042"/>
    <n v="4037177"/>
    <n v="26108"/>
    <n v="12792"/>
    <n v="11583"/>
    <n v="28.1"/>
    <n v="11.8"/>
    <n v="21.1"/>
    <n v="7.7"/>
    <x v="33"/>
    <n v="0.66"/>
    <x v="0"/>
  </r>
  <r>
    <x v="78"/>
    <d v="2017-06-01T00:00:00"/>
    <x v="6"/>
    <x v="0"/>
    <n v="14274"/>
    <s v="-"/>
    <n v="7450"/>
    <n v="7394"/>
    <n v="3840"/>
    <n v="15.6"/>
    <n v="3.2"/>
    <n v="15.5"/>
    <n v="3.2"/>
    <x v="111"/>
    <s v="-"/>
    <x v="0"/>
  </r>
  <r>
    <x v="78"/>
    <d v="2017-06-01T00:00:00"/>
    <x v="6"/>
    <x v="1"/>
    <n v="420017"/>
    <s v="-"/>
    <n v="63721"/>
    <n v="62331"/>
    <n v="40408"/>
    <n v="19.5"/>
    <n v="5.9"/>
    <n v="19.2"/>
    <n v="5.8"/>
    <x v="13"/>
    <s v="-"/>
    <x v="84"/>
  </r>
  <r>
    <x v="78"/>
    <d v="2017-06-01T00:00:00"/>
    <x v="6"/>
    <x v="2"/>
    <n v="64389"/>
    <s v="-"/>
    <n v="15171"/>
    <n v="14250"/>
    <n v="9525"/>
    <n v="20.100000000000001"/>
    <n v="5.0999999999999996"/>
    <n v="19.399999999999999"/>
    <n v="5"/>
    <x v="2"/>
    <s v="-"/>
    <x v="73"/>
  </r>
  <r>
    <x v="78"/>
    <d v="2017-06-01T00:00:00"/>
    <x v="6"/>
    <x v="3"/>
    <n v="3327"/>
    <s v="-"/>
    <n v="3254"/>
    <n v="3225"/>
    <n v="1423"/>
    <n v="13.3"/>
    <n v="2.2999999999999998"/>
    <n v="13.6"/>
    <n v="2.2000000000000002"/>
    <x v="20"/>
    <s v="-"/>
    <x v="0"/>
  </r>
  <r>
    <x v="78"/>
    <d v="2017-06-01T00:00:00"/>
    <x v="6"/>
    <x v="4"/>
    <n v="32544"/>
    <n v="432850"/>
    <n v="5072"/>
    <n v="4686"/>
    <n v="3629"/>
    <n v="23.2"/>
    <n v="5.7"/>
    <n v="22"/>
    <n v="5.6"/>
    <x v="107"/>
    <n v="0.5"/>
    <x v="0"/>
  </r>
  <r>
    <x v="78"/>
    <d v="2017-06-01T00:00:00"/>
    <x v="6"/>
    <x v="5"/>
    <n v="321877"/>
    <n v="4751867"/>
    <n v="26664"/>
    <n v="12894"/>
    <n v="12038"/>
    <n v="28"/>
    <n v="12.4"/>
    <n v="21.5"/>
    <n v="7.8"/>
    <x v="49"/>
    <n v="0.67"/>
    <x v="0"/>
  </r>
  <r>
    <x v="79"/>
    <d v="2017-05-01T00:00:00"/>
    <x v="6"/>
    <x v="0"/>
    <n v="15505"/>
    <s v="-"/>
    <n v="7974"/>
    <n v="7435"/>
    <n v="4054"/>
    <n v="16.899999999999999"/>
    <n v="3.3"/>
    <n v="15.9"/>
    <n v="3.2"/>
    <x v="112"/>
    <s v="-"/>
    <x v="0"/>
  </r>
  <r>
    <x v="79"/>
    <d v="2017-05-01T00:00:00"/>
    <x v="6"/>
    <x v="1"/>
    <n v="399546"/>
    <s v="-"/>
    <n v="61532"/>
    <n v="59795"/>
    <n v="38015"/>
    <n v="19.7"/>
    <n v="5.9"/>
    <n v="19.399999999999999"/>
    <n v="5.9"/>
    <x v="112"/>
    <s v="-"/>
    <x v="0"/>
  </r>
  <r>
    <x v="79"/>
    <d v="2017-05-01T00:00:00"/>
    <x v="6"/>
    <x v="2"/>
    <n v="77985"/>
    <s v="-"/>
    <n v="14892"/>
    <n v="14323"/>
    <n v="10396"/>
    <n v="22.5"/>
    <n v="5.4"/>
    <n v="22.2"/>
    <n v="5.3"/>
    <x v="112"/>
    <s v="-"/>
    <x v="0"/>
  </r>
  <r>
    <x v="79"/>
    <d v="2017-05-01T00:00:00"/>
    <x v="6"/>
    <x v="3"/>
    <n v="3653"/>
    <s v="-"/>
    <n v="3062"/>
    <n v="3053"/>
    <n v="1526"/>
    <n v="15.5"/>
    <n v="2.2999999999999998"/>
    <n v="15.7"/>
    <n v="2.2999999999999998"/>
    <x v="112"/>
    <s v="-"/>
    <x v="0"/>
  </r>
  <r>
    <x v="79"/>
    <d v="2017-05-01T00:00:00"/>
    <x v="6"/>
    <x v="4"/>
    <n v="34174"/>
    <n v="449352"/>
    <n v="5302"/>
    <n v="4823"/>
    <n v="3740"/>
    <n v="24"/>
    <n v="5.8"/>
    <n v="22.4"/>
    <n v="5.7"/>
    <x v="95"/>
    <n v="0.5"/>
    <x v="0"/>
  </r>
  <r>
    <x v="79"/>
    <d v="2017-05-01T00:00:00"/>
    <x v="6"/>
    <x v="5"/>
    <n v="325857"/>
    <n v="4848494"/>
    <n v="27655"/>
    <n v="12977"/>
    <n v="12159"/>
    <n v="29"/>
    <n v="12.6"/>
    <n v="21.9"/>
    <n v="7.8"/>
    <x v="73"/>
    <n v="0.67"/>
    <x v="0"/>
  </r>
  <r>
    <x v="80"/>
    <d v="2017-04-01T00:00:00"/>
    <x v="6"/>
    <x v="0"/>
    <n v="13676"/>
    <s v="-"/>
    <n v="7201"/>
    <n v="6725"/>
    <n v="3536"/>
    <n v="15.8"/>
    <n v="3.3"/>
    <n v="14.8"/>
    <n v="3.2"/>
    <x v="112"/>
    <s v="-"/>
    <x v="0"/>
  </r>
  <r>
    <x v="80"/>
    <d v="2017-04-01T00:00:00"/>
    <x v="6"/>
    <x v="1"/>
    <n v="393918"/>
    <s v="-"/>
    <n v="58963"/>
    <n v="57181"/>
    <n v="36750"/>
    <n v="19.3"/>
    <n v="6"/>
    <n v="18.899999999999999"/>
    <n v="6"/>
    <x v="112"/>
    <s v="-"/>
    <x v="0"/>
  </r>
  <r>
    <x v="80"/>
    <d v="2017-04-01T00:00:00"/>
    <x v="6"/>
    <x v="2"/>
    <n v="81326"/>
    <s v="-"/>
    <n v="15386"/>
    <n v="14469"/>
    <n v="10373"/>
    <n v="21.5"/>
    <n v="5.6"/>
    <n v="20.9"/>
    <n v="5.4"/>
    <x v="112"/>
    <s v="-"/>
    <x v="0"/>
  </r>
  <r>
    <x v="80"/>
    <d v="2017-04-01T00:00:00"/>
    <x v="6"/>
    <x v="3"/>
    <n v="3240"/>
    <s v="-"/>
    <n v="3067"/>
    <n v="3034"/>
    <n v="1366"/>
    <n v="13.5"/>
    <n v="2.2999999999999998"/>
    <n v="13.5"/>
    <n v="2.2000000000000002"/>
    <x v="112"/>
    <s v="-"/>
    <x v="0"/>
  </r>
  <r>
    <x v="80"/>
    <d v="2017-04-01T00:00:00"/>
    <x v="6"/>
    <x v="4"/>
    <n v="36024"/>
    <n v="465532"/>
    <n v="5337"/>
    <n v="4844"/>
    <n v="3803"/>
    <n v="23.6"/>
    <n v="6"/>
    <n v="22"/>
    <n v="5.8"/>
    <x v="87"/>
    <n v="0.5"/>
    <x v="0"/>
  </r>
  <r>
    <x v="80"/>
    <d v="2017-04-01T00:00:00"/>
    <x v="6"/>
    <x v="5"/>
    <n v="334865"/>
    <n v="4865420"/>
    <n v="27802"/>
    <n v="12981"/>
    <n v="12229"/>
    <n v="28.3"/>
    <n v="12.8"/>
    <n v="21.4"/>
    <n v="7.9"/>
    <x v="53"/>
    <n v="0.67"/>
    <x v="0"/>
  </r>
  <r>
    <x v="81"/>
    <d v="2017-03-01T00:00:00"/>
    <x v="6"/>
    <x v="0"/>
    <n v="14500"/>
    <s v="-"/>
    <n v="7334"/>
    <n v="6815"/>
    <n v="3742"/>
    <n v="17"/>
    <n v="3.3"/>
    <n v="16"/>
    <n v="3.2"/>
    <x v="112"/>
    <s v="-"/>
    <x v="0"/>
  </r>
  <r>
    <x v="81"/>
    <d v="2017-03-01T00:00:00"/>
    <x v="6"/>
    <x v="1"/>
    <n v="402938"/>
    <s v="-"/>
    <n v="56768"/>
    <n v="54836"/>
    <n v="35619"/>
    <n v="20.100000000000001"/>
    <n v="6.2"/>
    <n v="19.7"/>
    <n v="6.1"/>
    <x v="112"/>
    <s v="-"/>
    <x v="0"/>
  </r>
  <r>
    <x v="81"/>
    <d v="2017-03-01T00:00:00"/>
    <x v="6"/>
    <x v="2"/>
    <n v="85721"/>
    <s v="-"/>
    <n v="15711"/>
    <n v="14884"/>
    <n v="10446"/>
    <n v="21.8"/>
    <n v="5.7"/>
    <n v="21.3"/>
    <n v="5.5"/>
    <x v="112"/>
    <s v="-"/>
    <x v="0"/>
  </r>
  <r>
    <x v="81"/>
    <d v="2017-03-01T00:00:00"/>
    <x v="6"/>
    <x v="3"/>
    <n v="3391"/>
    <s v="-"/>
    <n v="2865"/>
    <n v="2923"/>
    <n v="1371"/>
    <n v="14.6"/>
    <n v="2.4"/>
    <n v="15"/>
    <n v="2.2999999999999998"/>
    <x v="112"/>
    <s v="-"/>
    <x v="0"/>
  </r>
  <r>
    <x v="81"/>
    <d v="2017-03-01T00:00:00"/>
    <x v="6"/>
    <x v="4"/>
    <n v="37341"/>
    <n v="473888"/>
    <n v="5357"/>
    <n v="4923"/>
    <n v="3789"/>
    <n v="23.9"/>
    <n v="6.1"/>
    <n v="22.5"/>
    <n v="5.9"/>
    <x v="71"/>
    <n v="0.49"/>
    <x v="0"/>
  </r>
  <r>
    <x v="81"/>
    <d v="2017-03-01T00:00:00"/>
    <x v="6"/>
    <x v="5"/>
    <n v="332075"/>
    <n v="4770322"/>
    <n v="27900"/>
    <n v="12990"/>
    <n v="12146"/>
    <n v="29"/>
    <n v="12.8"/>
    <n v="21.8"/>
    <n v="7.9"/>
    <x v="50"/>
    <n v="0.68"/>
    <x v="0"/>
  </r>
  <r>
    <x v="82"/>
    <d v="2017-02-01T00:00:00"/>
    <x v="6"/>
    <x v="0"/>
    <n v="13280"/>
    <s v="-"/>
    <n v="6931"/>
    <n v="6769"/>
    <n v="3599"/>
    <n v="14.9"/>
    <n v="3.2"/>
    <n v="14.7"/>
    <n v="3.1"/>
    <x v="112"/>
    <s v="-"/>
    <x v="0"/>
  </r>
  <r>
    <x v="82"/>
    <d v="2017-02-01T00:00:00"/>
    <x v="6"/>
    <x v="1"/>
    <n v="375693"/>
    <s v="-"/>
    <n v="55552"/>
    <n v="53577"/>
    <n v="34850"/>
    <n v="18.2"/>
    <n v="6.1"/>
    <n v="17.8"/>
    <n v="6"/>
    <x v="112"/>
    <s v="-"/>
    <x v="0"/>
  </r>
  <r>
    <x v="82"/>
    <d v="2017-02-01T00:00:00"/>
    <x v="6"/>
    <x v="2"/>
    <n v="81985"/>
    <s v="-"/>
    <n v="15605"/>
    <n v="14975"/>
    <n v="10746"/>
    <n v="20.100000000000001"/>
    <n v="5.5"/>
    <n v="19.8"/>
    <n v="5.4"/>
    <x v="112"/>
    <s v="-"/>
    <x v="0"/>
  </r>
  <r>
    <x v="82"/>
    <d v="2017-02-01T00:00:00"/>
    <x v="6"/>
    <x v="3"/>
    <n v="3502"/>
    <s v="-"/>
    <n v="3041"/>
    <n v="3083"/>
    <n v="1467"/>
    <n v="13.3"/>
    <n v="2.2999999999999998"/>
    <n v="13.7"/>
    <n v="2.2000000000000002"/>
    <x v="112"/>
    <s v="-"/>
    <x v="0"/>
  </r>
  <r>
    <x v="82"/>
    <d v="2017-02-01T00:00:00"/>
    <x v="6"/>
    <x v="4"/>
    <n v="36509"/>
    <n v="461734"/>
    <n v="5533"/>
    <n v="5089"/>
    <n v="3895"/>
    <n v="21.4"/>
    <n v="5.9"/>
    <n v="20.2"/>
    <n v="5.8"/>
    <x v="113"/>
    <n v="0.5"/>
    <x v="0"/>
  </r>
  <r>
    <x v="82"/>
    <d v="2017-02-01T00:00:00"/>
    <x v="6"/>
    <x v="5"/>
    <n v="327451"/>
    <n v="4531822"/>
    <n v="27523"/>
    <n v="12967"/>
    <n v="12112"/>
    <n v="26.2"/>
    <n v="12.6"/>
    <n v="19.600000000000001"/>
    <n v="7.9"/>
    <x v="110"/>
    <n v="0.68"/>
    <x v="0"/>
  </r>
  <r>
    <x v="83"/>
    <d v="2017-01-01T00:00:00"/>
    <x v="6"/>
    <x v="0"/>
    <n v="12660"/>
    <s v="-"/>
    <n v="6481"/>
    <n v="6431"/>
    <n v="3297"/>
    <n v="15.9"/>
    <n v="3.3"/>
    <n v="15.8"/>
    <n v="3.3"/>
    <x v="112"/>
    <s v="-"/>
    <x v="0"/>
  </r>
  <r>
    <x v="83"/>
    <d v="2017-01-01T00:00:00"/>
    <x v="6"/>
    <x v="1"/>
    <n v="344972"/>
    <s v="-"/>
    <n v="54665"/>
    <n v="52538"/>
    <n v="32782"/>
    <n v="19.3"/>
    <n v="6"/>
    <n v="18.899999999999999"/>
    <n v="5.9"/>
    <x v="112"/>
    <s v="-"/>
    <x v="0"/>
  </r>
  <r>
    <x v="83"/>
    <d v="2017-01-01T00:00:00"/>
    <x v="6"/>
    <x v="2"/>
    <n v="79624"/>
    <s v="-"/>
    <n v="15299"/>
    <n v="14680"/>
    <n v="10335"/>
    <n v="21.8"/>
    <n v="5.6"/>
    <n v="21.3"/>
    <n v="5.4"/>
    <x v="112"/>
    <s v="-"/>
    <x v="0"/>
  </r>
  <r>
    <x v="83"/>
    <d v="2017-01-01T00:00:00"/>
    <x v="6"/>
    <x v="3"/>
    <n v="3302"/>
    <s v="-"/>
    <n v="3139"/>
    <n v="3178"/>
    <n v="1404"/>
    <n v="13.7"/>
    <n v="2.2999999999999998"/>
    <n v="14"/>
    <n v="2.2000000000000002"/>
    <x v="112"/>
    <s v="-"/>
    <x v="0"/>
  </r>
  <r>
    <x v="83"/>
    <d v="2017-01-01T00:00:00"/>
    <x v="6"/>
    <x v="4"/>
    <n v="34497"/>
    <n v="431323"/>
    <n v="5751"/>
    <n v="5277"/>
    <n v="3918"/>
    <n v="23"/>
    <n v="5.7"/>
    <n v="21.7"/>
    <n v="5.5"/>
    <x v="114"/>
    <n v="0.49"/>
    <x v="0"/>
  </r>
  <r>
    <x v="83"/>
    <d v="2017-01-01T00:00:00"/>
    <x v="6"/>
    <x v="5"/>
    <n v="313229"/>
    <n v="4314880"/>
    <n v="27782"/>
    <n v="13058"/>
    <n v="11990"/>
    <n v="28.5"/>
    <n v="12.2"/>
    <n v="21"/>
    <n v="7.8"/>
    <x v="64"/>
    <n v="0.67"/>
    <x v="0"/>
  </r>
  <r>
    <x v="84"/>
    <d v="2016-12-01T00:00:00"/>
    <x v="7"/>
    <x v="0"/>
    <n v="12185"/>
    <s v="-"/>
    <n v="6304"/>
    <n v="6140"/>
    <n v="3102"/>
    <n v="15.7"/>
    <n v="3.3"/>
    <n v="15.2"/>
    <n v="3.3"/>
    <x v="112"/>
    <s v="-"/>
    <x v="0"/>
  </r>
  <r>
    <x v="84"/>
    <d v="2016-12-01T00:00:00"/>
    <x v="7"/>
    <x v="1"/>
    <n v="347858"/>
    <s v="-"/>
    <n v="53130"/>
    <n v="50955"/>
    <n v="32336"/>
    <n v="19.7"/>
    <n v="6.1"/>
    <n v="19.100000000000001"/>
    <n v="6"/>
    <x v="112"/>
    <s v="-"/>
    <x v="0"/>
  </r>
  <r>
    <x v="84"/>
    <d v="2016-12-01T00:00:00"/>
    <x v="7"/>
    <x v="2"/>
    <n v="84307"/>
    <s v="-"/>
    <n v="15164"/>
    <n v="14427"/>
    <n v="10525"/>
    <n v="22.6"/>
    <n v="5.6"/>
    <n v="22.1"/>
    <n v="5.5"/>
    <x v="112"/>
    <s v="-"/>
    <x v="0"/>
  </r>
  <r>
    <x v="84"/>
    <d v="2016-12-01T00:00:00"/>
    <x v="7"/>
    <x v="3"/>
    <n v="2705"/>
    <s v="-"/>
    <n v="2370"/>
    <n v="2545"/>
    <n v="1094"/>
    <n v="13.3"/>
    <n v="2.4"/>
    <n v="14.1"/>
    <n v="2.2999999999999998"/>
    <x v="112"/>
    <s v="-"/>
    <x v="0"/>
  </r>
  <r>
    <x v="84"/>
    <d v="2016-12-01T00:00:00"/>
    <x v="7"/>
    <x v="4"/>
    <n v="39488"/>
    <n v="508205"/>
    <n v="5935"/>
    <n v="5399"/>
    <n v="4166"/>
    <n v="23.9"/>
    <n v="6"/>
    <n v="22.4"/>
    <n v="5.8"/>
    <x v="71"/>
    <n v="0.48"/>
    <x v="0"/>
  </r>
  <r>
    <x v="84"/>
    <d v="2016-12-01T00:00:00"/>
    <x v="7"/>
    <x v="5"/>
    <n v="337071"/>
    <n v="4869413"/>
    <n v="28743"/>
    <n v="13197"/>
    <n v="12329"/>
    <n v="29"/>
    <n v="12.8"/>
    <n v="21.7"/>
    <n v="7.8"/>
    <x v="30"/>
    <n v="0.64"/>
    <x v="0"/>
  </r>
  <r>
    <x v="85"/>
    <d v="2016-11-01T00:00:00"/>
    <x v="7"/>
    <x v="0"/>
    <n v="12670"/>
    <s v="-"/>
    <n v="6407"/>
    <n v="6114"/>
    <n v="3345"/>
    <n v="16.399999999999999"/>
    <n v="3.3"/>
    <n v="15.7"/>
    <n v="3.3"/>
    <x v="112"/>
    <s v="-"/>
    <x v="0"/>
  </r>
  <r>
    <x v="85"/>
    <d v="2016-11-01T00:00:00"/>
    <x v="7"/>
    <x v="1"/>
    <n v="318664"/>
    <s v="-"/>
    <n v="50932"/>
    <n v="49110"/>
    <n v="30921"/>
    <n v="18.899999999999999"/>
    <n v="5.9"/>
    <n v="18.399999999999999"/>
    <n v="5.8"/>
    <x v="112"/>
    <s v="-"/>
    <x v="0"/>
  </r>
  <r>
    <x v="85"/>
    <d v="2016-11-01T00:00:00"/>
    <x v="7"/>
    <x v="2"/>
    <n v="80717"/>
    <s v="-"/>
    <n v="15223"/>
    <n v="14489"/>
    <n v="10571"/>
    <n v="21.9"/>
    <n v="5.5"/>
    <n v="21.5"/>
    <n v="5.3"/>
    <x v="112"/>
    <s v="-"/>
    <x v="0"/>
  </r>
  <r>
    <x v="85"/>
    <d v="2016-11-01T00:00:00"/>
    <x v="7"/>
    <x v="3"/>
    <n v="2514"/>
    <s v="-"/>
    <n v="2075"/>
    <n v="2198"/>
    <n v="1017"/>
    <n v="13.9"/>
    <n v="2.4"/>
    <n v="14.4"/>
    <n v="2.4"/>
    <x v="112"/>
    <s v="-"/>
    <x v="0"/>
  </r>
  <r>
    <x v="85"/>
    <d v="2016-11-01T00:00:00"/>
    <x v="7"/>
    <x v="4"/>
    <n v="38272"/>
    <n v="501128"/>
    <n v="6065"/>
    <n v="5513"/>
    <n v="4258"/>
    <n v="23.2"/>
    <n v="5.8"/>
    <n v="21.6"/>
    <n v="5.7"/>
    <x v="100"/>
    <n v="0.49"/>
    <x v="0"/>
  </r>
  <r>
    <x v="85"/>
    <d v="2016-11-01T00:00:00"/>
    <x v="7"/>
    <x v="5"/>
    <n v="336737"/>
    <n v="4980423"/>
    <n v="29080"/>
    <n v="13159"/>
    <n v="12437"/>
    <n v="28.4"/>
    <n v="12.9"/>
    <n v="21.3"/>
    <n v="7.8"/>
    <x v="19"/>
    <n v="0.66"/>
    <x v="0"/>
  </r>
  <r>
    <x v="86"/>
    <d v="2016-10-01T00:00:00"/>
    <x v="7"/>
    <x v="0"/>
    <n v="12933"/>
    <s v="-"/>
    <n v="6616"/>
    <n v="6381"/>
    <n v="3375"/>
    <n v="16.399999999999999"/>
    <n v="3.3"/>
    <n v="15.8"/>
    <n v="3.3"/>
    <x v="112"/>
    <s v="-"/>
    <x v="0"/>
  </r>
  <r>
    <x v="86"/>
    <d v="2016-10-01T00:00:00"/>
    <x v="7"/>
    <x v="1"/>
    <n v="310749"/>
    <s v="-"/>
    <n v="49545"/>
    <n v="47758"/>
    <n v="30097"/>
    <n v="19.5"/>
    <n v="6"/>
    <n v="19"/>
    <n v="5.9"/>
    <x v="112"/>
    <s v="-"/>
    <x v="0"/>
  </r>
  <r>
    <x v="86"/>
    <d v="2016-10-01T00:00:00"/>
    <x v="7"/>
    <x v="2"/>
    <n v="81340"/>
    <s v="-"/>
    <n v="15530"/>
    <n v="14880"/>
    <n v="10729"/>
    <n v="22.4"/>
    <n v="5.5"/>
    <n v="22"/>
    <n v="5.3"/>
    <x v="112"/>
    <s v="-"/>
    <x v="0"/>
  </r>
  <r>
    <x v="86"/>
    <d v="2016-10-01T00:00:00"/>
    <x v="7"/>
    <x v="3"/>
    <n v="3297"/>
    <s v="-"/>
    <n v="2632"/>
    <n v="2696"/>
    <n v="1307"/>
    <n v="15.1"/>
    <n v="2.4"/>
    <n v="15.5"/>
    <n v="2.4"/>
    <x v="112"/>
    <s v="-"/>
    <x v="0"/>
  </r>
  <r>
    <x v="86"/>
    <d v="2016-10-01T00:00:00"/>
    <x v="7"/>
    <x v="4"/>
    <n v="40405"/>
    <n v="540913"/>
    <n v="6215"/>
    <n v="5604"/>
    <n v="4331"/>
    <n v="24"/>
    <n v="5.9"/>
    <n v="22.1"/>
    <n v="5.8"/>
    <x v="64"/>
    <n v="0.5"/>
    <x v="0"/>
  </r>
  <r>
    <x v="86"/>
    <d v="2016-10-01T00:00:00"/>
    <x v="7"/>
    <x v="5"/>
    <n v="350380"/>
    <n v="5196275"/>
    <n v="29383"/>
    <n v="13198"/>
    <n v="12433"/>
    <n v="29.2"/>
    <n v="13.1"/>
    <n v="21.8"/>
    <n v="7.9"/>
    <x v="10"/>
    <n v="0.66"/>
    <x v="0"/>
  </r>
  <r>
    <x v="87"/>
    <d v="2016-09-01T00:00:00"/>
    <x v="7"/>
    <x v="0"/>
    <n v="14150"/>
    <s v="-"/>
    <n v="6611"/>
    <n v="6261"/>
    <n v="3456"/>
    <n v="16.600000000000001"/>
    <n v="3.5"/>
    <n v="15.8"/>
    <n v="3.5"/>
    <x v="112"/>
    <s v="-"/>
    <x v="0"/>
  </r>
  <r>
    <x v="87"/>
    <d v="2016-09-01T00:00:00"/>
    <x v="7"/>
    <x v="1"/>
    <n v="292548"/>
    <s v="-"/>
    <n v="48448"/>
    <n v="46308"/>
    <n v="28684"/>
    <n v="18.600000000000001"/>
    <n v="6"/>
    <n v="18"/>
    <n v="5.8"/>
    <x v="112"/>
    <s v="-"/>
    <x v="0"/>
  </r>
  <r>
    <x v="87"/>
    <d v="2016-09-01T00:00:00"/>
    <x v="7"/>
    <x v="2"/>
    <n v="82088"/>
    <s v="-"/>
    <n v="15503"/>
    <n v="14680"/>
    <n v="10715"/>
    <n v="21.9"/>
    <n v="5.5"/>
    <n v="21.4"/>
    <n v="5.3"/>
    <x v="112"/>
    <s v="-"/>
    <x v="0"/>
  </r>
  <r>
    <x v="87"/>
    <d v="2016-09-01T00:00:00"/>
    <x v="7"/>
    <x v="3"/>
    <n v="3200"/>
    <s v="-"/>
    <n v="2504"/>
    <n v="2579"/>
    <n v="1254"/>
    <n v="14.6"/>
    <n v="2.4"/>
    <n v="15"/>
    <n v="2.4"/>
    <x v="112"/>
    <s v="-"/>
    <x v="0"/>
  </r>
  <r>
    <x v="87"/>
    <d v="2016-09-01T00:00:00"/>
    <x v="7"/>
    <x v="4"/>
    <n v="38741"/>
    <n v="529544"/>
    <n v="6341"/>
    <n v="5690"/>
    <n v="4272"/>
    <n v="22.5"/>
    <n v="5.8"/>
    <n v="20.7"/>
    <n v="5.7"/>
    <x v="62"/>
    <n v="0.49"/>
    <x v="0"/>
  </r>
  <r>
    <x v="87"/>
    <d v="2016-09-01T00:00:00"/>
    <x v="7"/>
    <x v="5"/>
    <n v="337321"/>
    <n v="5167170"/>
    <n v="28526"/>
    <n v="13166"/>
    <n v="12137"/>
    <n v="27.7"/>
    <n v="12.8"/>
    <n v="20.6"/>
    <n v="7.9"/>
    <x v="10"/>
    <n v="0.66"/>
    <x v="0"/>
  </r>
  <r>
    <x v="88"/>
    <d v="2016-08-01T00:00:00"/>
    <x v="7"/>
    <x v="0"/>
    <n v="12344"/>
    <s v="-"/>
    <n v="6410"/>
    <n v="6289"/>
    <n v="3383"/>
    <n v="16.7"/>
    <n v="3.1"/>
    <n v="16.5"/>
    <n v="3.1"/>
    <x v="112"/>
    <s v="-"/>
    <x v="0"/>
  </r>
  <r>
    <x v="88"/>
    <d v="2016-08-01T00:00:00"/>
    <x v="7"/>
    <x v="1"/>
    <n v="263457"/>
    <s v="-"/>
    <n v="45496"/>
    <n v="43375"/>
    <n v="25589"/>
    <n v="18.3"/>
    <n v="5.9"/>
    <n v="17.7"/>
    <n v="5.8"/>
    <x v="112"/>
    <s v="-"/>
    <x v="0"/>
  </r>
  <r>
    <x v="88"/>
    <d v="2016-08-01T00:00:00"/>
    <x v="7"/>
    <x v="2"/>
    <n v="83283"/>
    <s v="-"/>
    <n v="16226"/>
    <n v="15422"/>
    <n v="10916"/>
    <n v="21.9"/>
    <n v="5.5"/>
    <n v="21.4"/>
    <n v="5.3"/>
    <x v="112"/>
    <s v="-"/>
    <x v="0"/>
  </r>
  <r>
    <x v="88"/>
    <d v="2016-08-01T00:00:00"/>
    <x v="7"/>
    <x v="3"/>
    <n v="3008"/>
    <s v="-"/>
    <n v="3010"/>
    <n v="3077"/>
    <n v="1336"/>
    <n v="13.5"/>
    <n v="2.2000000000000002"/>
    <n v="13.7"/>
    <n v="2.1"/>
    <x v="112"/>
    <s v="-"/>
    <x v="0"/>
  </r>
  <r>
    <x v="88"/>
    <d v="2016-08-01T00:00:00"/>
    <x v="7"/>
    <x v="4"/>
    <n v="40241"/>
    <n v="547786"/>
    <n v="6359"/>
    <n v="5774"/>
    <n v="4329"/>
    <n v="23.2"/>
    <n v="6"/>
    <n v="21.7"/>
    <n v="5.9"/>
    <x v="105"/>
    <n v="0.49"/>
    <x v="0"/>
  </r>
  <r>
    <x v="88"/>
    <d v="2016-08-01T00:00:00"/>
    <x v="7"/>
    <x v="5"/>
    <n v="320718"/>
    <n v="4722586"/>
    <n v="28340"/>
    <n v="13203"/>
    <n v="12266"/>
    <n v="28.8"/>
    <n v="12.5"/>
    <n v="21.7"/>
    <n v="7.8"/>
    <x v="24"/>
    <n v="0.64"/>
    <x v="0"/>
  </r>
  <r>
    <x v="89"/>
    <d v="2016-07-01T00:00:00"/>
    <x v="7"/>
    <x v="0"/>
    <n v="12589"/>
    <s v="-"/>
    <n v="6525"/>
    <n v="6423"/>
    <n v="3336"/>
    <n v="16.100000000000001"/>
    <n v="3.2"/>
    <n v="15.9"/>
    <n v="3.2"/>
    <x v="112"/>
    <s v="-"/>
    <x v="0"/>
  </r>
  <r>
    <x v="89"/>
    <d v="2016-07-01T00:00:00"/>
    <x v="7"/>
    <x v="1"/>
    <n v="252701"/>
    <s v="-"/>
    <n v="40398"/>
    <n v="38843"/>
    <n v="23844"/>
    <n v="19"/>
    <n v="6"/>
    <n v="18.5"/>
    <n v="5.9"/>
    <x v="112"/>
    <s v="-"/>
    <x v="0"/>
  </r>
  <r>
    <x v="89"/>
    <d v="2016-07-01T00:00:00"/>
    <x v="7"/>
    <x v="2"/>
    <n v="85737"/>
    <s v="-"/>
    <n v="16492"/>
    <n v="15435"/>
    <n v="10851"/>
    <n v="21.8"/>
    <n v="5.6"/>
    <n v="21.1"/>
    <n v="5.4"/>
    <x v="112"/>
    <s v="-"/>
    <x v="0"/>
  </r>
  <r>
    <x v="89"/>
    <d v="2016-07-01T00:00:00"/>
    <x v="7"/>
    <x v="3"/>
    <n v="3080"/>
    <s v="-"/>
    <n v="2798"/>
    <n v="2830"/>
    <n v="1258"/>
    <n v="13.8"/>
    <n v="2.2999999999999998"/>
    <n v="14.1"/>
    <n v="2.2000000000000002"/>
    <x v="112"/>
    <s v="-"/>
    <x v="0"/>
  </r>
  <r>
    <x v="89"/>
    <d v="2016-07-01T00:00:00"/>
    <x v="7"/>
    <x v="4"/>
    <n v="42979"/>
    <n v="589602"/>
    <n v="6471"/>
    <n v="5868"/>
    <n v="4408"/>
    <n v="23.3"/>
    <n v="6.2"/>
    <n v="21.7"/>
    <n v="6"/>
    <x v="64"/>
    <n v="0.5"/>
    <x v="0"/>
  </r>
  <r>
    <x v="89"/>
    <d v="2016-07-01T00:00:00"/>
    <x v="7"/>
    <x v="5"/>
    <n v="332231"/>
    <n v="4924633"/>
    <n v="29062"/>
    <n v="13293"/>
    <n v="12266"/>
    <n v="28.6"/>
    <n v="12.6"/>
    <n v="21.3"/>
    <n v="7.8"/>
    <x v="8"/>
    <n v="0.64"/>
    <x v="0"/>
  </r>
  <r>
    <x v="90"/>
    <d v="2016-06-01T00:00:00"/>
    <x v="7"/>
    <x v="0"/>
    <n v="15375"/>
    <s v="-"/>
    <n v="6889"/>
    <n v="6794"/>
    <n v="3957"/>
    <n v="17.5"/>
    <n v="3.3"/>
    <n v="17.3"/>
    <n v="3.3"/>
    <x v="112"/>
    <s v="-"/>
    <x v="0"/>
  </r>
  <r>
    <x v="90"/>
    <d v="2016-06-01T00:00:00"/>
    <x v="7"/>
    <x v="1"/>
    <n v="242233"/>
    <s v="-"/>
    <n v="38771"/>
    <n v="37615"/>
    <n v="23824"/>
    <n v="19"/>
    <n v="6"/>
    <n v="18.7"/>
    <n v="5.9"/>
    <x v="112"/>
    <s v="-"/>
    <x v="0"/>
  </r>
  <r>
    <x v="90"/>
    <d v="2016-06-01T00:00:00"/>
    <x v="7"/>
    <x v="2"/>
    <n v="96337"/>
    <s v="-"/>
    <n v="17481"/>
    <n v="16512"/>
    <n v="12114"/>
    <n v="22"/>
    <n v="5.6"/>
    <n v="21.5"/>
    <n v="5.5"/>
    <x v="112"/>
    <s v="-"/>
    <x v="0"/>
  </r>
  <r>
    <x v="90"/>
    <d v="2016-06-01T00:00:00"/>
    <x v="7"/>
    <x v="3"/>
    <n v="5007"/>
    <s v="-"/>
    <n v="3592"/>
    <n v="3628"/>
    <n v="1852"/>
    <n v="15.3"/>
    <n v="2.5"/>
    <n v="15.5"/>
    <n v="2.4"/>
    <x v="112"/>
    <s v="-"/>
    <x v="0"/>
  </r>
  <r>
    <x v="90"/>
    <d v="2016-06-01T00:00:00"/>
    <x v="7"/>
    <x v="4"/>
    <n v="46817"/>
    <n v="645016"/>
    <n v="6582"/>
    <n v="5959"/>
    <n v="4711"/>
    <n v="23.7"/>
    <n v="6.2"/>
    <n v="22.1"/>
    <n v="6.1"/>
    <x v="94"/>
    <n v="0.49"/>
    <x v="0"/>
  </r>
  <r>
    <x v="90"/>
    <d v="2016-06-01T00:00:00"/>
    <x v="7"/>
    <x v="5"/>
    <n v="371257"/>
    <n v="5564246"/>
    <n v="29899"/>
    <n v="13354"/>
    <n v="12781"/>
    <n v="28.7"/>
    <n v="13.3"/>
    <n v="21.8"/>
    <n v="7.8"/>
    <x v="43"/>
    <n v="0.66"/>
    <x v="0"/>
  </r>
  <r>
    <x v="91"/>
    <d v="2016-05-01T00:00:00"/>
    <x v="7"/>
    <x v="0"/>
    <n v="14705"/>
    <s v="-"/>
    <n v="7059"/>
    <n v="7029"/>
    <n v="3818"/>
    <n v="16.8"/>
    <n v="3.3"/>
    <n v="16.7"/>
    <n v="3.3"/>
    <x v="112"/>
    <s v="-"/>
    <x v="0"/>
  </r>
  <r>
    <x v="91"/>
    <d v="2016-05-01T00:00:00"/>
    <x v="7"/>
    <x v="1"/>
    <n v="226667"/>
    <s v="-"/>
    <n v="36443"/>
    <n v="35611"/>
    <n v="21717"/>
    <n v="19"/>
    <n v="6.1"/>
    <n v="18.7"/>
    <n v="6"/>
    <x v="112"/>
    <s v="-"/>
    <x v="0"/>
  </r>
  <r>
    <x v="91"/>
    <d v="2016-05-01T00:00:00"/>
    <x v="7"/>
    <x v="2"/>
    <n v="100070"/>
    <s v="-"/>
    <n v="21928"/>
    <n v="16951"/>
    <n v="12374"/>
    <n v="22.6"/>
    <n v="5.7"/>
    <n v="18.3"/>
    <n v="5.4"/>
    <x v="112"/>
    <s v="-"/>
    <x v="0"/>
  </r>
  <r>
    <x v="91"/>
    <d v="2016-05-01T00:00:00"/>
    <x v="7"/>
    <x v="3"/>
    <n v="4992"/>
    <s v="-"/>
    <n v="3713"/>
    <n v="3676"/>
    <n v="1821"/>
    <n v="15.4"/>
    <n v="2.6"/>
    <n v="15.6"/>
    <n v="2.5"/>
    <x v="112"/>
    <s v="-"/>
    <x v="0"/>
  </r>
  <r>
    <x v="91"/>
    <d v="2016-05-01T00:00:00"/>
    <x v="7"/>
    <x v="4"/>
    <n v="49573"/>
    <n v="681032"/>
    <n v="6672"/>
    <n v="6008"/>
    <n v="4730"/>
    <n v="24.4"/>
    <n v="6.5"/>
    <n v="22.6"/>
    <n v="6.3"/>
    <x v="94"/>
    <n v="0.5"/>
    <x v="0"/>
  </r>
  <r>
    <x v="91"/>
    <d v="2016-05-01T00:00:00"/>
    <x v="7"/>
    <x v="5"/>
    <n v="381878"/>
    <n v="5654653"/>
    <n v="30509"/>
    <n v="13381"/>
    <n v="12777"/>
    <n v="29.6"/>
    <n v="13.5"/>
    <n v="22.1"/>
    <n v="8"/>
    <x v="4"/>
    <n v="0.66"/>
    <x v="0"/>
  </r>
  <r>
    <x v="92"/>
    <d v="2016-04-01T00:00:00"/>
    <x v="7"/>
    <x v="0"/>
    <n v="14535"/>
    <s v="-"/>
    <n v="7361"/>
    <n v="7036"/>
    <n v="3939"/>
    <n v="16.8"/>
    <n v="3.2"/>
    <n v="16.2"/>
    <n v="3.2"/>
    <x v="112"/>
    <s v="-"/>
    <x v="0"/>
  </r>
  <r>
    <x v="92"/>
    <d v="2016-04-01T00:00:00"/>
    <x v="7"/>
    <x v="1"/>
    <n v="217147"/>
    <s v="-"/>
    <n v="34250"/>
    <n v="33518"/>
    <n v="20967"/>
    <n v="18.899999999999999"/>
    <n v="6.1"/>
    <n v="18.5"/>
    <n v="6"/>
    <x v="112"/>
    <s v="-"/>
    <x v="0"/>
  </r>
  <r>
    <x v="92"/>
    <d v="2016-04-01T00:00:00"/>
    <x v="7"/>
    <x v="2"/>
    <n v="101203"/>
    <s v="-"/>
    <n v="18275"/>
    <n v="17192"/>
    <n v="12538"/>
    <n v="21.9"/>
    <n v="5.7"/>
    <n v="21.3"/>
    <n v="5.5"/>
    <x v="112"/>
    <s v="-"/>
    <x v="0"/>
  </r>
  <r>
    <x v="92"/>
    <d v="2016-04-01T00:00:00"/>
    <x v="7"/>
    <x v="3"/>
    <n v="5053"/>
    <s v="-"/>
    <n v="3599"/>
    <n v="3593"/>
    <n v="1839"/>
    <n v="15.4"/>
    <n v="2.5"/>
    <n v="15.5"/>
    <n v="2.4"/>
    <x v="112"/>
    <s v="-"/>
    <x v="0"/>
  </r>
  <r>
    <x v="92"/>
    <d v="2016-04-01T00:00:00"/>
    <x v="7"/>
    <x v="4"/>
    <n v="51458"/>
    <n v="692778"/>
    <n v="6770"/>
    <n v="6021"/>
    <n v="4789"/>
    <n v="23.9"/>
    <n v="6.6"/>
    <n v="21.9"/>
    <n v="6.4"/>
    <x v="64"/>
    <n v="0.51"/>
    <x v="0"/>
  </r>
  <r>
    <x v="92"/>
    <d v="2016-04-01T00:00:00"/>
    <x v="7"/>
    <x v="5"/>
    <n v="397780"/>
    <n v="5721501"/>
    <n v="30488"/>
    <n v="13370"/>
    <n v="12875"/>
    <n v="28.9"/>
    <n v="13.8"/>
    <n v="21.7"/>
    <n v="8.1"/>
    <x v="75"/>
    <n v="0.67"/>
    <x v="0"/>
  </r>
  <r>
    <x v="93"/>
    <d v="2016-03-01T00:00:00"/>
    <x v="7"/>
    <x v="0"/>
    <n v="14138"/>
    <s v="-"/>
    <n v="6836"/>
    <n v="6543"/>
    <n v="3846"/>
    <n v="18.2"/>
    <n v="3.2"/>
    <n v="17.5"/>
    <n v="3.2"/>
    <x v="112"/>
    <s v="-"/>
    <x v="0"/>
  </r>
  <r>
    <x v="93"/>
    <d v="2016-03-01T00:00:00"/>
    <x v="7"/>
    <x v="1"/>
    <n v="195837"/>
    <s v="-"/>
    <n v="31716"/>
    <n v="32016"/>
    <n v="19685"/>
    <n v="19.2"/>
    <n v="5.8"/>
    <n v="19"/>
    <n v="5.7"/>
    <x v="112"/>
    <s v="-"/>
    <x v="0"/>
  </r>
  <r>
    <x v="93"/>
    <d v="2016-03-01T00:00:00"/>
    <x v="7"/>
    <x v="2"/>
    <n v="95707"/>
    <s v="-"/>
    <n v="16805"/>
    <n v="15852"/>
    <n v="11562"/>
    <n v="22.6"/>
    <n v="5.8"/>
    <n v="22.2"/>
    <n v="5.6"/>
    <x v="112"/>
    <s v="-"/>
    <x v="0"/>
  </r>
  <r>
    <x v="93"/>
    <d v="2016-03-01T00:00:00"/>
    <x v="7"/>
    <x v="3"/>
    <n v="4425"/>
    <s v="-"/>
    <n v="3416"/>
    <n v="3436"/>
    <n v="1724"/>
    <n v="15.6"/>
    <n v="2.4"/>
    <n v="15.7"/>
    <n v="2.2999999999999998"/>
    <x v="112"/>
    <s v="-"/>
    <x v="0"/>
  </r>
  <r>
    <x v="93"/>
    <d v="2016-03-01T00:00:00"/>
    <x v="7"/>
    <x v="4"/>
    <n v="50850"/>
    <n v="673269"/>
    <n v="6816"/>
    <n v="6043"/>
    <n v="4768"/>
    <n v="24.5"/>
    <n v="6.5"/>
    <n v="22.3"/>
    <n v="6.3"/>
    <x v="81"/>
    <n v="0.5"/>
    <x v="0"/>
  </r>
  <r>
    <x v="93"/>
    <d v="2016-03-01T00:00:00"/>
    <x v="7"/>
    <x v="5"/>
    <n v="393886"/>
    <n v="5614089"/>
    <n v="30327"/>
    <n v="13379"/>
    <n v="12828"/>
    <n v="29.7"/>
    <n v="13.6"/>
    <n v="22.2"/>
    <n v="8"/>
    <x v="73"/>
    <n v="0.67"/>
    <x v="0"/>
  </r>
  <r>
    <x v="94"/>
    <d v="2016-02-01T00:00:00"/>
    <x v="7"/>
    <x v="0"/>
    <n v="19854"/>
    <s v="-"/>
    <n v="9263"/>
    <n v="9138"/>
    <n v="4768"/>
    <n v="15.1"/>
    <n v="3.4"/>
    <n v="15"/>
    <n v="3.4"/>
    <x v="112"/>
    <s v="-"/>
    <x v="0"/>
  </r>
  <r>
    <x v="94"/>
    <d v="2016-02-01T00:00:00"/>
    <x v="7"/>
    <x v="1"/>
    <n v="201940"/>
    <s v="-"/>
    <n v="32348"/>
    <n v="31921"/>
    <n v="19596"/>
    <n v="17.899999999999999"/>
    <n v="5.9"/>
    <n v="17.7"/>
    <n v="5.9"/>
    <x v="112"/>
    <s v="-"/>
    <x v="0"/>
  </r>
  <r>
    <x v="94"/>
    <d v="2016-02-01T00:00:00"/>
    <x v="7"/>
    <x v="2"/>
    <n v="98897"/>
    <s v="-"/>
    <n v="17135"/>
    <n v="16039"/>
    <n v="11676"/>
    <n v="21.1"/>
    <n v="5.8"/>
    <n v="20.6"/>
    <n v="5.6"/>
    <x v="112"/>
    <s v="-"/>
    <x v="0"/>
  </r>
  <r>
    <x v="94"/>
    <d v="2016-02-01T00:00:00"/>
    <x v="7"/>
    <x v="3"/>
    <n v="4405"/>
    <s v="-"/>
    <n v="3250"/>
    <n v="3370"/>
    <n v="1701"/>
    <n v="14.7"/>
    <n v="2.4"/>
    <n v="15"/>
    <n v="2.2999999999999998"/>
    <x v="112"/>
    <s v="-"/>
    <x v="0"/>
  </r>
  <r>
    <x v="94"/>
    <d v="2016-02-01T00:00:00"/>
    <x v="7"/>
    <x v="4"/>
    <n v="52093"/>
    <n v="676135"/>
    <n v="6871"/>
    <n v="6165"/>
    <n v="4843"/>
    <n v="22.8"/>
    <n v="6.5"/>
    <n v="21.1"/>
    <n v="6.3"/>
    <x v="68"/>
    <n v="0.5"/>
    <x v="0"/>
  </r>
  <r>
    <x v="94"/>
    <d v="2016-02-01T00:00:00"/>
    <x v="7"/>
    <x v="5"/>
    <n v="392470"/>
    <n v="5427875"/>
    <n v="29564"/>
    <n v="13339"/>
    <n v="12718"/>
    <n v="27.7"/>
    <n v="13.4"/>
    <n v="20.8"/>
    <n v="8"/>
    <x v="30"/>
    <n v="0.67"/>
    <x v="0"/>
  </r>
  <r>
    <x v="95"/>
    <d v="2016-01-01T00:00:00"/>
    <x v="7"/>
    <x v="0"/>
    <n v="14352"/>
    <s v="-"/>
    <n v="8911"/>
    <n v="8788"/>
    <n v="4087"/>
    <n v="14.4"/>
    <n v="3.1"/>
    <n v="14.3"/>
    <n v="3"/>
    <x v="112"/>
    <s v="-"/>
    <x v="0"/>
  </r>
  <r>
    <x v="95"/>
    <d v="2016-01-01T00:00:00"/>
    <x v="7"/>
    <x v="1"/>
    <n v="166805"/>
    <s v="-"/>
    <n v="32497"/>
    <n v="32056"/>
    <n v="19007"/>
    <n v="18.5"/>
    <n v="5.5"/>
    <n v="18.2"/>
    <n v="5.5"/>
    <x v="112"/>
    <s v="-"/>
    <x v="0"/>
  </r>
  <r>
    <x v="95"/>
    <d v="2016-01-01T00:00:00"/>
    <x v="7"/>
    <x v="2"/>
    <n v="89661"/>
    <s v="-"/>
    <n v="19667"/>
    <n v="18782"/>
    <n v="11958"/>
    <n v="19.7"/>
    <n v="5.3"/>
    <n v="19.399999999999999"/>
    <n v="5.0999999999999996"/>
    <x v="112"/>
    <s v="-"/>
    <x v="0"/>
  </r>
  <r>
    <x v="95"/>
    <d v="2016-01-01T00:00:00"/>
    <x v="7"/>
    <x v="3"/>
    <n v="3721"/>
    <s v="-"/>
    <n v="3920"/>
    <n v="3371"/>
    <n v="1517"/>
    <n v="14"/>
    <n v="2.2999999999999998"/>
    <n v="12.3"/>
    <n v="2.2000000000000002"/>
    <x v="112"/>
    <s v="-"/>
    <x v="0"/>
  </r>
  <r>
    <x v="95"/>
    <d v="2016-01-01T00:00:00"/>
    <x v="7"/>
    <x v="4"/>
    <n v="46621"/>
    <n v="613966"/>
    <n v="6994"/>
    <n v="6253"/>
    <n v="4648"/>
    <n v="23"/>
    <n v="6.3"/>
    <n v="21.2"/>
    <n v="6.1"/>
    <x v="87"/>
    <n v="0.49"/>
    <x v="0"/>
  </r>
  <r>
    <x v="95"/>
    <d v="2016-01-01T00:00:00"/>
    <x v="7"/>
    <x v="5"/>
    <n v="351816"/>
    <n v="4886897"/>
    <n v="29276"/>
    <n v="13347"/>
    <n v="12244"/>
    <n v="28.4"/>
    <n v="12.7"/>
    <n v="21"/>
    <n v="7.9"/>
    <x v="45"/>
    <n v="0.66"/>
    <x v="0"/>
  </r>
  <r>
    <x v="96"/>
    <d v="2015-12-01T00:00:00"/>
    <x v="8"/>
    <x v="0"/>
    <n v="15377"/>
    <s v="-"/>
    <n v="8494"/>
    <n v="8429"/>
    <n v="3928"/>
    <n v="14.5"/>
    <n v="3.3"/>
    <n v="14.3"/>
    <n v="3.3"/>
    <x v="112"/>
    <s v="-"/>
    <x v="0"/>
  </r>
  <r>
    <x v="96"/>
    <d v="2015-12-01T00:00:00"/>
    <x v="8"/>
    <x v="1"/>
    <n v="168786"/>
    <s v="-"/>
    <n v="31249"/>
    <n v="30010"/>
    <n v="18733"/>
    <n v="19.399999999999999"/>
    <n v="5.6"/>
    <n v="19"/>
    <n v="5.6"/>
    <x v="112"/>
    <s v="-"/>
    <x v="0"/>
  </r>
  <r>
    <x v="96"/>
    <d v="2015-12-01T00:00:00"/>
    <x v="8"/>
    <x v="2"/>
    <n v="97134"/>
    <s v="-"/>
    <n v="17652"/>
    <n v="16698"/>
    <n v="12283"/>
    <n v="22.8"/>
    <n v="5.7"/>
    <n v="22.3"/>
    <n v="5.5"/>
    <x v="112"/>
    <s v="-"/>
    <x v="0"/>
  </r>
  <r>
    <x v="96"/>
    <d v="2015-12-01T00:00:00"/>
    <x v="8"/>
    <x v="3"/>
    <n v="5437"/>
    <s v="-"/>
    <n v="3887"/>
    <n v="3948"/>
    <n v="1878"/>
    <n v="14.8"/>
    <n v="2.5"/>
    <n v="14.7"/>
    <n v="2.4"/>
    <x v="112"/>
    <s v="-"/>
    <x v="0"/>
  </r>
  <r>
    <x v="96"/>
    <d v="2015-12-01T00:00:00"/>
    <x v="8"/>
    <x v="4"/>
    <n v="51880"/>
    <n v="700319"/>
    <n v="7120"/>
    <n v="6342"/>
    <n v="5030"/>
    <n v="24.6"/>
    <n v="6.4"/>
    <n v="22.5"/>
    <n v="6.3"/>
    <x v="105"/>
    <n v="0.48"/>
    <x v="0"/>
  </r>
  <r>
    <x v="96"/>
    <d v="2015-12-01T00:00:00"/>
    <x v="8"/>
    <x v="5"/>
    <n v="369686"/>
    <n v="5425880"/>
    <n v="29917"/>
    <n v="13429"/>
    <n v="12641"/>
    <n v="29.2"/>
    <n v="13.2"/>
    <n v="22"/>
    <n v="7.9"/>
    <x v="80"/>
    <n v="0.63"/>
    <x v="0"/>
  </r>
  <r>
    <x v="97"/>
    <d v="2015-11-01T00:00:00"/>
    <x v="8"/>
    <x v="0"/>
    <n v="15069"/>
    <s v="-"/>
    <n v="7790"/>
    <n v="7942"/>
    <n v="4024"/>
    <n v="15.2"/>
    <n v="3.2"/>
    <n v="15.1"/>
    <n v="3.3"/>
    <x v="112"/>
    <s v="-"/>
    <x v="0"/>
  </r>
  <r>
    <x v="97"/>
    <d v="2015-11-01T00:00:00"/>
    <x v="8"/>
    <x v="1"/>
    <n v="163178"/>
    <s v="-"/>
    <n v="30119"/>
    <n v="28845"/>
    <n v="18141"/>
    <n v="18.899999999999999"/>
    <n v="5.7"/>
    <n v="18.399999999999999"/>
    <n v="5.6"/>
    <x v="112"/>
    <s v="-"/>
    <x v="0"/>
  </r>
  <r>
    <x v="97"/>
    <d v="2015-11-01T00:00:00"/>
    <x v="8"/>
    <x v="2"/>
    <n v="93451"/>
    <s v="-"/>
    <n v="17933"/>
    <n v="16777"/>
    <n v="12166"/>
    <n v="21.8"/>
    <n v="5.5"/>
    <n v="21.4"/>
    <n v="5.3"/>
    <x v="112"/>
    <s v="-"/>
    <x v="0"/>
  </r>
  <r>
    <x v="97"/>
    <d v="2015-11-01T00:00:00"/>
    <x v="8"/>
    <x v="3"/>
    <n v="5583"/>
    <s v="-"/>
    <n v="3890"/>
    <n v="3820"/>
    <n v="1936"/>
    <n v="15.2"/>
    <n v="2.5"/>
    <n v="14.7"/>
    <n v="2.4"/>
    <x v="112"/>
    <s v="-"/>
    <x v="0"/>
  </r>
  <r>
    <x v="97"/>
    <d v="2015-11-01T00:00:00"/>
    <x v="8"/>
    <x v="4"/>
    <n v="50999"/>
    <n v="685908"/>
    <n v="7132"/>
    <n v="6342"/>
    <n v="5036"/>
    <n v="23.8"/>
    <n v="6.4"/>
    <n v="21.8"/>
    <n v="6.2"/>
    <x v="105"/>
    <n v="0.49"/>
    <x v="0"/>
  </r>
  <r>
    <x v="97"/>
    <d v="2015-11-01T00:00:00"/>
    <x v="8"/>
    <x v="5"/>
    <n v="377076"/>
    <n v="5502861"/>
    <n v="30270"/>
    <n v="13428"/>
    <n v="12732"/>
    <n v="28.4"/>
    <n v="13.3"/>
    <n v="21.3"/>
    <n v="7.9"/>
    <x v="115"/>
    <n v="0.64"/>
    <x v="0"/>
  </r>
  <r>
    <x v="98"/>
    <d v="2015-10-01T00:00:00"/>
    <x v="8"/>
    <x v="0"/>
    <n v="16756"/>
    <s v="-"/>
    <n v="7837"/>
    <n v="7652"/>
    <n v="3974"/>
    <n v="16.100000000000001"/>
    <n v="3.5"/>
    <n v="15.7"/>
    <n v="3.5"/>
    <x v="112"/>
    <s v="-"/>
    <x v="0"/>
  </r>
  <r>
    <x v="98"/>
    <d v="2015-10-01T00:00:00"/>
    <x v="8"/>
    <x v="1"/>
    <n v="163168"/>
    <s v="-"/>
    <n v="29151"/>
    <n v="28002"/>
    <n v="17701"/>
    <n v="19.600000000000001"/>
    <n v="5.8"/>
    <n v="19.100000000000001"/>
    <n v="5.7"/>
    <x v="112"/>
    <s v="-"/>
    <x v="0"/>
  </r>
  <r>
    <x v="98"/>
    <d v="2015-10-01T00:00:00"/>
    <x v="8"/>
    <x v="2"/>
    <n v="91468"/>
    <s v="-"/>
    <n v="17790"/>
    <n v="16712"/>
    <n v="11834"/>
    <n v="22"/>
    <n v="5.6"/>
    <n v="21.6"/>
    <n v="5.3"/>
    <x v="112"/>
    <s v="-"/>
    <x v="0"/>
  </r>
  <r>
    <x v="98"/>
    <d v="2015-10-01T00:00:00"/>
    <x v="8"/>
    <x v="3"/>
    <n v="5554"/>
    <s v="-"/>
    <n v="3805"/>
    <n v="3840"/>
    <n v="2008"/>
    <n v="16.2"/>
    <n v="2.5"/>
    <n v="16.600000000000001"/>
    <n v="2.5"/>
    <x v="112"/>
    <s v="-"/>
    <x v="0"/>
  </r>
  <r>
    <x v="98"/>
    <d v="2015-10-01T00:00:00"/>
    <x v="8"/>
    <x v="4"/>
    <n v="52598"/>
    <n v="716779"/>
    <n v="7157"/>
    <n v="6396"/>
    <n v="5083"/>
    <n v="24.6"/>
    <n v="6.5"/>
    <n v="22.7"/>
    <n v="6.3"/>
    <x v="110"/>
    <n v="0.48"/>
    <x v="0"/>
  </r>
  <r>
    <x v="98"/>
    <d v="2015-10-01T00:00:00"/>
    <x v="8"/>
    <x v="5"/>
    <n v="397244"/>
    <n v="5856687"/>
    <n v="30104"/>
    <n v="13436"/>
    <n v="12787"/>
    <n v="29.5"/>
    <n v="13.7"/>
    <n v="22.4"/>
    <n v="8.1"/>
    <x v="116"/>
    <n v="0.64"/>
    <x v="0"/>
  </r>
  <r>
    <x v="99"/>
    <d v="2015-09-01T00:00:00"/>
    <x v="8"/>
    <x v="0"/>
    <n v="10293"/>
    <s v="-"/>
    <n v="5937"/>
    <n v="5875"/>
    <n v="2769"/>
    <n v="14.1"/>
    <n v="3.2"/>
    <n v="14"/>
    <n v="3.2"/>
    <x v="112"/>
    <s v="-"/>
    <x v="0"/>
  </r>
  <r>
    <x v="99"/>
    <d v="2015-09-01T00:00:00"/>
    <x v="8"/>
    <x v="1"/>
    <n v="144300"/>
    <s v="-"/>
    <n v="26914"/>
    <n v="26050"/>
    <n v="15814"/>
    <n v="18.2"/>
    <n v="5.8"/>
    <n v="17.8"/>
    <n v="5.7"/>
    <x v="112"/>
    <s v="-"/>
    <x v="0"/>
  </r>
  <r>
    <x v="99"/>
    <d v="2015-09-01T00:00:00"/>
    <x v="8"/>
    <x v="2"/>
    <n v="60764"/>
    <s v="-"/>
    <n v="11595"/>
    <n v="10792"/>
    <n v="7851"/>
    <n v="21.8"/>
    <n v="5.6"/>
    <n v="21"/>
    <n v="5.4"/>
    <x v="112"/>
    <s v="-"/>
    <x v="0"/>
  </r>
  <r>
    <x v="99"/>
    <d v="2015-09-01T00:00:00"/>
    <x v="8"/>
    <x v="3"/>
    <n v="4069"/>
    <s v="-"/>
    <n v="3127"/>
    <n v="3069"/>
    <n v="1550"/>
    <n v="15.2"/>
    <n v="2.6"/>
    <n v="14.7"/>
    <n v="2.5"/>
    <x v="112"/>
    <s v="-"/>
    <x v="0"/>
  </r>
  <r>
    <x v="99"/>
    <d v="2015-09-01T00:00:00"/>
    <x v="8"/>
    <x v="4"/>
    <n v="49830"/>
    <n v="687469"/>
    <n v="7181"/>
    <n v="6403"/>
    <n v="4932"/>
    <n v="23.1"/>
    <n v="6.4"/>
    <n v="21.2"/>
    <n v="6.2"/>
    <x v="107"/>
    <n v="0.47"/>
    <x v="0"/>
  </r>
  <r>
    <x v="99"/>
    <d v="2015-09-01T00:00:00"/>
    <x v="8"/>
    <x v="5"/>
    <n v="374156"/>
    <n v="5520038"/>
    <n v="29912"/>
    <n v="13423"/>
    <n v="12523"/>
    <n v="28"/>
    <n v="13.2"/>
    <n v="20.8"/>
    <n v="8"/>
    <x v="42"/>
    <n v="0.62"/>
    <x v="0"/>
  </r>
  <r>
    <x v="100"/>
    <d v="2015-08-01T00:00:00"/>
    <x v="8"/>
    <x v="0"/>
    <n v="7988"/>
    <s v="-"/>
    <n v="5154"/>
    <n v="5073"/>
    <n v="2384"/>
    <n v="14.6"/>
    <n v="2.9"/>
    <n v="14.4"/>
    <n v="2.9"/>
    <x v="112"/>
    <s v="-"/>
    <x v="0"/>
  </r>
  <r>
    <x v="100"/>
    <d v="2015-08-01T00:00:00"/>
    <x v="8"/>
    <x v="1"/>
    <n v="123807"/>
    <s v="-"/>
    <n v="25085"/>
    <n v="24452"/>
    <n v="14485"/>
    <n v="18.399999999999999"/>
    <n v="5.6"/>
    <n v="18"/>
    <n v="5.5"/>
    <x v="112"/>
    <s v="-"/>
    <x v="0"/>
  </r>
  <r>
    <x v="100"/>
    <d v="2015-08-01T00:00:00"/>
    <x v="8"/>
    <x v="2"/>
    <n v="34450"/>
    <s v="-"/>
    <n v="7141"/>
    <n v="6327"/>
    <n v="4379"/>
    <n v="21.5"/>
    <n v="5.7"/>
    <n v="19.899999999999999"/>
    <n v="5.4"/>
    <x v="112"/>
    <s v="-"/>
    <x v="0"/>
  </r>
  <r>
    <x v="100"/>
    <d v="2015-08-01T00:00:00"/>
    <x v="8"/>
    <x v="3"/>
    <n v="3476"/>
    <s v="-"/>
    <n v="2389"/>
    <n v="2462"/>
    <n v="1188"/>
    <n v="15"/>
    <n v="2.5"/>
    <n v="14.5"/>
    <n v="2.2999999999999998"/>
    <x v="112"/>
    <s v="-"/>
    <x v="0"/>
  </r>
  <r>
    <x v="100"/>
    <d v="2015-08-01T00:00:00"/>
    <x v="8"/>
    <x v="4"/>
    <n v="49429"/>
    <n v="678711"/>
    <n v="7215"/>
    <n v="6404"/>
    <n v="4911"/>
    <n v="23.8"/>
    <n v="6.4"/>
    <n v="21.8"/>
    <n v="6.2"/>
    <x v="100"/>
    <n v="0.46"/>
    <x v="0"/>
  </r>
  <r>
    <x v="100"/>
    <d v="2015-08-01T00:00:00"/>
    <x v="8"/>
    <x v="5"/>
    <n v="359029"/>
    <n v="5200177"/>
    <n v="29688"/>
    <n v="13442"/>
    <n v="12579"/>
    <n v="29"/>
    <n v="13.1"/>
    <n v="21.7"/>
    <n v="7.9"/>
    <x v="117"/>
    <n v="0.61"/>
    <x v="0"/>
  </r>
  <r>
    <x v="101"/>
    <d v="2015-07-01T00:00:00"/>
    <x v="8"/>
    <x v="0"/>
    <n v="7574"/>
    <s v="-"/>
    <n v="4296"/>
    <n v="4248"/>
    <n v="2117"/>
    <n v="15.5"/>
    <n v="3.1"/>
    <n v="15.4"/>
    <n v="3.1"/>
    <x v="112"/>
    <s v="-"/>
    <x v="0"/>
  </r>
  <r>
    <x v="101"/>
    <d v="2015-07-01T00:00:00"/>
    <x v="8"/>
    <x v="1"/>
    <n v="112207"/>
    <s v="-"/>
    <n v="22070"/>
    <n v="22646"/>
    <n v="13358"/>
    <n v="18.3"/>
    <n v="5.5"/>
    <n v="17.5"/>
    <n v="5.4"/>
    <x v="112"/>
    <s v="-"/>
    <x v="0"/>
  </r>
  <r>
    <x v="101"/>
    <d v="2015-07-01T00:00:00"/>
    <x v="8"/>
    <x v="2"/>
    <n v="18526"/>
    <s v="-"/>
    <n v="4306"/>
    <n v="3815"/>
    <n v="2365"/>
    <n v="19.2"/>
    <n v="5.7"/>
    <n v="17.899999999999999"/>
    <n v="5.4"/>
    <x v="112"/>
    <s v="-"/>
    <x v="0"/>
  </r>
  <r>
    <x v="101"/>
    <d v="2015-07-01T00:00:00"/>
    <x v="8"/>
    <x v="3"/>
    <n v="3136"/>
    <s v="-"/>
    <n v="2381"/>
    <n v="2354"/>
    <n v="1146"/>
    <n v="15.1"/>
    <n v="2.4"/>
    <n v="15.5"/>
    <n v="2.5"/>
    <x v="112"/>
    <s v="-"/>
    <x v="0"/>
  </r>
  <r>
    <x v="101"/>
    <d v="2015-07-01T00:00:00"/>
    <x v="8"/>
    <x v="4"/>
    <n v="49730"/>
    <n v="681299"/>
    <n v="7321"/>
    <n v="6473"/>
    <n v="4981"/>
    <n v="23.9"/>
    <n v="6.3"/>
    <n v="21.7"/>
    <n v="6.1"/>
    <x v="64"/>
    <n v="0.45"/>
    <x v="0"/>
  </r>
  <r>
    <x v="101"/>
    <d v="2015-07-01T00:00:00"/>
    <x v="8"/>
    <x v="5"/>
    <n v="372979"/>
    <n v="5392570"/>
    <n v="29999"/>
    <n v="13490"/>
    <n v="12599"/>
    <n v="29"/>
    <n v="13.1"/>
    <n v="21.8"/>
    <n v="7.9"/>
    <x v="8"/>
    <n v="0.62"/>
    <x v="0"/>
  </r>
  <r>
    <x v="102"/>
    <d v="2015-06-01T00:00:00"/>
    <x v="8"/>
    <x v="0"/>
    <n v="9276"/>
    <s v="-"/>
    <n v="5009"/>
    <n v="4956"/>
    <n v="2543"/>
    <n v="15.4"/>
    <n v="3.2"/>
    <n v="15.3"/>
    <n v="3.2"/>
    <x v="112"/>
    <s v="-"/>
    <x v="0"/>
  </r>
  <r>
    <x v="102"/>
    <d v="2015-06-01T00:00:00"/>
    <x v="8"/>
    <x v="1"/>
    <n v="102793"/>
    <s v="-"/>
    <n v="20452"/>
    <n v="19840"/>
    <n v="12089"/>
    <n v="18.3"/>
    <n v="5.6"/>
    <n v="17.899999999999999"/>
    <n v="5.5"/>
    <x v="112"/>
    <s v="-"/>
    <x v="0"/>
  </r>
  <r>
    <x v="102"/>
    <d v="2015-06-01T00:00:00"/>
    <x v="8"/>
    <x v="2"/>
    <n v="25626"/>
    <s v="-"/>
    <n v="4800"/>
    <n v="4281"/>
    <n v="3008"/>
    <n v="21.1"/>
    <n v="5.8"/>
    <n v="19.5"/>
    <n v="5.6"/>
    <x v="112"/>
    <s v="-"/>
    <x v="0"/>
  </r>
  <r>
    <x v="102"/>
    <d v="2015-06-01T00:00:00"/>
    <x v="8"/>
    <x v="3"/>
    <n v="3655"/>
    <s v="-"/>
    <n v="2461"/>
    <n v="2501"/>
    <n v="1368"/>
    <n v="16.399999999999999"/>
    <n v="2.6"/>
    <n v="16.600000000000001"/>
    <n v="2.5"/>
    <x v="112"/>
    <s v="-"/>
    <x v="0"/>
  </r>
  <r>
    <x v="102"/>
    <d v="2015-06-01T00:00:00"/>
    <x v="8"/>
    <x v="4"/>
    <n v="54628"/>
    <n v="801215"/>
    <n v="7483"/>
    <n v="6539"/>
    <n v="5196"/>
    <n v="23.8"/>
    <n v="6.5"/>
    <n v="21.6"/>
    <n v="6.3"/>
    <x v="110"/>
    <n v="0.45"/>
    <x v="0"/>
  </r>
  <r>
    <x v="102"/>
    <d v="2015-06-01T00:00:00"/>
    <x v="8"/>
    <x v="5"/>
    <n v="410831"/>
    <n v="6014938"/>
    <n v="30829"/>
    <n v="13549"/>
    <n v="12990"/>
    <n v="28.8"/>
    <n v="13.8"/>
    <n v="21.9"/>
    <n v="8"/>
    <x v="39"/>
    <n v="0.63"/>
    <x v="0"/>
  </r>
  <r>
    <x v="103"/>
    <d v="2015-05-01T00:00:00"/>
    <x v="8"/>
    <x v="0"/>
    <n v="7681"/>
    <s v="-"/>
    <n v="4561"/>
    <n v="4550"/>
    <n v="2055"/>
    <n v="14"/>
    <n v="3.2"/>
    <n v="14"/>
    <n v="3.2"/>
    <x v="112"/>
    <s v="-"/>
    <x v="0"/>
  </r>
  <r>
    <x v="103"/>
    <d v="2015-05-01T00:00:00"/>
    <x v="8"/>
    <x v="1"/>
    <n v="94103"/>
    <s v="-"/>
    <n v="19076"/>
    <n v="14122"/>
    <n v="8120"/>
    <n v="17.8"/>
    <n v="5.4"/>
    <n v="18"/>
    <n v="5.6"/>
    <x v="112"/>
    <s v="-"/>
    <x v="0"/>
  </r>
  <r>
    <x v="103"/>
    <d v="2015-05-01T00:00:00"/>
    <x v="8"/>
    <x v="2"/>
    <n v="31153"/>
    <s v="-"/>
    <n v="6540"/>
    <n v="5779"/>
    <n v="3836"/>
    <n v="20.6"/>
    <n v="5.6"/>
    <n v="19"/>
    <n v="5.4"/>
    <x v="112"/>
    <s v="-"/>
    <x v="0"/>
  </r>
  <r>
    <x v="103"/>
    <d v="2015-05-01T00:00:00"/>
    <x v="8"/>
    <x v="3"/>
    <n v="3580"/>
    <s v="-"/>
    <n v="2709"/>
    <n v="2735"/>
    <n v="1388"/>
    <n v="15.7"/>
    <n v="2.5"/>
    <n v="16"/>
    <n v="2.4"/>
    <x v="112"/>
    <s v="-"/>
    <x v="0"/>
  </r>
  <r>
    <x v="103"/>
    <d v="2015-05-01T00:00:00"/>
    <x v="8"/>
    <x v="4"/>
    <n v="57637"/>
    <n v="862099"/>
    <n v="7513"/>
    <n v="6508"/>
    <n v="5177"/>
    <n v="24.7"/>
    <n v="6.8"/>
    <n v="22.2"/>
    <n v="6.5"/>
    <x v="96"/>
    <n v="0.46"/>
    <x v="0"/>
  </r>
  <r>
    <x v="103"/>
    <d v="2015-05-01T00:00:00"/>
    <x v="8"/>
    <x v="5"/>
    <n v="424459"/>
    <n v="6239552"/>
    <n v="31442"/>
    <n v="13580"/>
    <n v="13006"/>
    <n v="29.7"/>
    <n v="14.1"/>
    <n v="22.4"/>
    <n v="8.1"/>
    <x v="15"/>
    <n v="0.62"/>
    <x v="0"/>
  </r>
  <r>
    <x v="104"/>
    <d v="2015-04-01T00:00:00"/>
    <x v="8"/>
    <x v="0"/>
    <n v="10060"/>
    <s v="-"/>
    <n v="5237"/>
    <n v="5225"/>
    <n v="2653"/>
    <n v="15.2"/>
    <n v="3.3"/>
    <n v="15.2"/>
    <n v="3.2"/>
    <x v="112"/>
    <s v="-"/>
    <x v="0"/>
  </r>
  <r>
    <x v="104"/>
    <d v="2015-04-01T00:00:00"/>
    <x v="8"/>
    <x v="1"/>
    <n v="82498"/>
    <s v="-"/>
    <n v="16473"/>
    <n v="16006"/>
    <n v="9711"/>
    <n v="18.2"/>
    <n v="5.6"/>
    <n v="17.8"/>
    <n v="5.5"/>
    <x v="112"/>
    <s v="-"/>
    <x v="0"/>
  </r>
  <r>
    <x v="104"/>
    <d v="2015-04-01T00:00:00"/>
    <x v="8"/>
    <x v="2"/>
    <n v="33619"/>
    <s v="-"/>
    <n v="7121"/>
    <n v="6416"/>
    <n v="4530"/>
    <n v="21.2"/>
    <n v="5.4"/>
    <n v="20"/>
    <n v="5.2"/>
    <x v="112"/>
    <s v="-"/>
    <x v="0"/>
  </r>
  <r>
    <x v="104"/>
    <d v="2015-04-01T00:00:00"/>
    <x v="8"/>
    <x v="3"/>
    <n v="2973"/>
    <s v="-"/>
    <n v="1977"/>
    <n v="1990"/>
    <n v="1059"/>
    <n v="16"/>
    <n v="2.7"/>
    <n v="16.100000000000001"/>
    <n v="2.6"/>
    <x v="112"/>
    <s v="-"/>
    <x v="0"/>
  </r>
  <r>
    <x v="104"/>
    <d v="2015-04-01T00:00:00"/>
    <x v="8"/>
    <x v="4"/>
    <n v="55473"/>
    <n v="805698"/>
    <n v="7388"/>
    <n v="6378"/>
    <n v="5032"/>
    <n v="23.7"/>
    <n v="6.7"/>
    <n v="21.2"/>
    <n v="6.4"/>
    <x v="64"/>
    <n v="0.46"/>
    <x v="0"/>
  </r>
  <r>
    <x v="104"/>
    <d v="2015-04-01T00:00:00"/>
    <x v="8"/>
    <x v="5"/>
    <n v="435701"/>
    <n v="6226205"/>
    <n v="31574"/>
    <n v="13577"/>
    <n v="13098"/>
    <n v="28.9"/>
    <n v="14.2"/>
    <n v="21.9"/>
    <n v="8.1"/>
    <x v="39"/>
    <n v="0.63"/>
    <x v="0"/>
  </r>
  <r>
    <x v="105"/>
    <d v="2015-03-01T00:00:00"/>
    <x v="8"/>
    <x v="0"/>
    <n v="5338"/>
    <s v="-"/>
    <n v="2921"/>
    <n v="2882"/>
    <n v="1296"/>
    <n v="13.9"/>
    <n v="3.3"/>
    <n v="13.6"/>
    <n v="3.3"/>
    <x v="112"/>
    <s v="-"/>
    <x v="0"/>
  </r>
  <r>
    <x v="105"/>
    <d v="2015-03-01T00:00:00"/>
    <x v="8"/>
    <x v="1"/>
    <n v="72889"/>
    <s v="-"/>
    <n v="14995"/>
    <n v="14290"/>
    <n v="8579"/>
    <n v="18.600000000000001"/>
    <n v="5.5"/>
    <n v="18.2"/>
    <n v="5.5"/>
    <x v="112"/>
    <s v="-"/>
    <x v="0"/>
  </r>
  <r>
    <x v="105"/>
    <d v="2015-03-01T00:00:00"/>
    <x v="8"/>
    <x v="2"/>
    <n v="25025"/>
    <s v="-"/>
    <n v="4275"/>
    <n v="4087"/>
    <n v="3052"/>
    <n v="23.2"/>
    <n v="5.6"/>
    <n v="23"/>
    <n v="5.4"/>
    <x v="112"/>
    <s v="-"/>
    <x v="0"/>
  </r>
  <r>
    <x v="105"/>
    <d v="2015-03-01T00:00:00"/>
    <x v="8"/>
    <x v="3"/>
    <n v="1439"/>
    <s v="-"/>
    <n v="957"/>
    <n v="990"/>
    <n v="553"/>
    <n v="17.3"/>
    <n v="2.6"/>
    <n v="18.7"/>
    <n v="2.5"/>
    <x v="112"/>
    <s v="-"/>
    <x v="0"/>
  </r>
  <r>
    <x v="105"/>
    <d v="2015-03-01T00:00:00"/>
    <x v="8"/>
    <x v="4"/>
    <n v="55567"/>
    <n v="793672"/>
    <n v="7254"/>
    <n v="6221"/>
    <n v="4835"/>
    <n v="24.1"/>
    <n v="6.7"/>
    <n v="21.5"/>
    <n v="6.5"/>
    <x v="64"/>
    <n v="0.45"/>
    <x v="0"/>
  </r>
  <r>
    <x v="105"/>
    <d v="2015-03-01T00:00:00"/>
    <x v="8"/>
    <x v="5"/>
    <n v="430669"/>
    <n v="6076181"/>
    <n v="31610"/>
    <n v="13584"/>
    <n v="13030"/>
    <n v="29.7"/>
    <n v="14"/>
    <n v="22.3"/>
    <n v="8"/>
    <x v="29"/>
    <n v="0.63"/>
    <x v="0"/>
  </r>
  <r>
    <x v="106"/>
    <d v="2015-02-01T00:00:00"/>
    <x v="8"/>
    <x v="0"/>
    <n v="6213"/>
    <s v="-"/>
    <n v="2640"/>
    <n v="2620"/>
    <n v="1618"/>
    <n v="17.3"/>
    <n v="3.5"/>
    <n v="17.2"/>
    <n v="3.5"/>
    <x v="112"/>
    <s v="-"/>
    <x v="0"/>
  </r>
  <r>
    <x v="106"/>
    <d v="2015-02-01T00:00:00"/>
    <x v="8"/>
    <x v="1"/>
    <n v="77796"/>
    <s v="-"/>
    <n v="14180"/>
    <n v="13531"/>
    <n v="8402"/>
    <n v="17.399999999999999"/>
    <n v="5.8"/>
    <n v="17.100000000000001"/>
    <n v="5.8"/>
    <x v="112"/>
    <s v="-"/>
    <x v="0"/>
  </r>
  <r>
    <x v="106"/>
    <d v="2015-02-01T00:00:00"/>
    <x v="8"/>
    <x v="2"/>
    <n v="23250"/>
    <s v="-"/>
    <n v="4227"/>
    <n v="3971"/>
    <n v="2901"/>
    <n v="20.5"/>
    <n v="5.4"/>
    <n v="20.2"/>
    <n v="5.2"/>
    <x v="112"/>
    <s v="-"/>
    <x v="0"/>
  </r>
  <r>
    <x v="106"/>
    <d v="2015-02-01T00:00:00"/>
    <x v="8"/>
    <x v="3"/>
    <n v="1782"/>
    <s v="-"/>
    <n v="1037"/>
    <n v="1034"/>
    <n v="620"/>
    <n v="16.8"/>
    <n v="2.8"/>
    <n v="17.2"/>
    <n v="2.7"/>
    <x v="112"/>
    <s v="-"/>
    <x v="0"/>
  </r>
  <r>
    <x v="106"/>
    <d v="2015-02-01T00:00:00"/>
    <x v="8"/>
    <x v="4"/>
    <n v="56242"/>
    <n v="798649"/>
    <n v="6880"/>
    <n v="5984"/>
    <n v="4723"/>
    <n v="22.1"/>
    <n v="6.9"/>
    <n v="20"/>
    <n v="6.6"/>
    <x v="105"/>
    <n v="0.45"/>
    <x v="0"/>
  </r>
  <r>
    <x v="106"/>
    <d v="2015-02-01T00:00:00"/>
    <x v="8"/>
    <x v="5"/>
    <n v="444633"/>
    <n v="6097785"/>
    <n v="30969"/>
    <n v="13617"/>
    <n v="12979"/>
    <n v="26.7"/>
    <n v="14.1"/>
    <n v="20.3"/>
    <n v="8.1"/>
    <x v="4"/>
    <n v="0.64"/>
    <x v="0"/>
  </r>
  <r>
    <x v="107"/>
    <d v="2015-01-01T00:00:00"/>
    <x v="8"/>
    <x v="0"/>
    <n v="5359"/>
    <s v="-"/>
    <n v="2737"/>
    <n v="2725"/>
    <n v="1469"/>
    <n v="16.7"/>
    <n v="3.3"/>
    <n v="16.7"/>
    <n v="3.3"/>
    <x v="112"/>
    <s v="-"/>
    <x v="0"/>
  </r>
  <r>
    <x v="107"/>
    <d v="2015-01-01T00:00:00"/>
    <x v="8"/>
    <x v="1"/>
    <n v="60357"/>
    <s v="-"/>
    <n v="13153"/>
    <n v="12544"/>
    <n v="7265"/>
    <n v="18"/>
    <n v="5.4"/>
    <n v="17.600000000000001"/>
    <n v="5.3"/>
    <x v="112"/>
    <s v="-"/>
    <x v="0"/>
  </r>
  <r>
    <x v="107"/>
    <d v="2015-01-01T00:00:00"/>
    <x v="8"/>
    <x v="2"/>
    <n v="20740"/>
    <s v="-"/>
    <n v="4526"/>
    <n v="4181"/>
    <n v="2848"/>
    <n v="21.1"/>
    <n v="5.2"/>
    <n v="20.5"/>
    <n v="5"/>
    <x v="112"/>
    <s v="-"/>
    <x v="0"/>
  </r>
  <r>
    <x v="107"/>
    <d v="2015-01-01T00:00:00"/>
    <x v="8"/>
    <x v="3"/>
    <n v="1310"/>
    <s v="-"/>
    <n v="886"/>
    <n v="856"/>
    <n v="462"/>
    <n v="16.8"/>
    <n v="2.8"/>
    <n v="16.600000000000001"/>
    <n v="2.7"/>
    <x v="112"/>
    <s v="-"/>
    <x v="0"/>
  </r>
  <r>
    <x v="107"/>
    <d v="2015-01-01T00:00:00"/>
    <x v="8"/>
    <x v="4"/>
    <n v="48659"/>
    <n v="673523"/>
    <n v="6919"/>
    <n v="5897"/>
    <n v="4498"/>
    <n v="23.6"/>
    <n v="6.6"/>
    <n v="21"/>
    <n v="6.3"/>
    <x v="113"/>
    <n v="0.45"/>
    <x v="0"/>
  </r>
  <r>
    <x v="107"/>
    <d v="2015-01-01T00:00:00"/>
    <x v="8"/>
    <x v="5"/>
    <n v="411238"/>
    <n v="5442278"/>
    <n v="31236"/>
    <n v="13633"/>
    <n v="12721"/>
    <n v="28.9"/>
    <n v="13.4"/>
    <n v="21.5"/>
    <n v="7.9"/>
    <x v="73"/>
    <n v="0.62"/>
    <x v="0"/>
  </r>
  <r>
    <x v="108"/>
    <d v="2014-12-01T00:00:00"/>
    <x v="9"/>
    <x v="4"/>
    <n v="53078"/>
    <n v="701885"/>
    <n v="6933"/>
    <n v="5812"/>
    <n v="4651"/>
    <n v="24.8"/>
    <n v="6.8"/>
    <n v="21.7"/>
    <n v="6.5"/>
    <x v="105"/>
    <n v="0.44"/>
    <x v="0"/>
  </r>
  <r>
    <x v="108"/>
    <d v="2014-12-01T00:00:00"/>
    <x v="9"/>
    <x v="5"/>
    <n v="419776"/>
    <n v="5868025"/>
    <n v="32048"/>
    <n v="13642"/>
    <n v="13041"/>
    <n v="29.6"/>
    <n v="13.9"/>
    <n v="22.3"/>
    <n v="7.9"/>
    <x v="50"/>
    <n v="0.56999999999999995"/>
    <x v="0"/>
  </r>
  <r>
    <x v="109"/>
    <d v="2014-11-01T00:00:00"/>
    <x v="9"/>
    <x v="4"/>
    <n v="51600"/>
    <n v="684927"/>
    <n v="6622"/>
    <n v="5558"/>
    <n v="4499"/>
    <n v="24.3"/>
    <n v="6.9"/>
    <n v="21.3"/>
    <n v="6.6"/>
    <x v="64"/>
    <n v="0.45"/>
    <x v="0"/>
  </r>
  <r>
    <x v="109"/>
    <d v="2014-11-01T00:00:00"/>
    <x v="9"/>
    <x v="5"/>
    <n v="440576"/>
    <n v="6113253"/>
    <n v="32260"/>
    <n v="13642"/>
    <n v="13095"/>
    <n v="28.8"/>
    <n v="14.3"/>
    <n v="21.8"/>
    <n v="8"/>
    <x v="36"/>
    <n v="0.59"/>
    <x v="0"/>
  </r>
  <r>
    <x v="110"/>
    <d v="2014-10-01T00:00:00"/>
    <x v="9"/>
    <x v="4"/>
    <n v="48100"/>
    <n v="649348"/>
    <n v="6488"/>
    <n v="5347"/>
    <n v="4280"/>
    <n v="24.8"/>
    <n v="6.8"/>
    <n v="21.3"/>
    <n v="6.5"/>
    <x v="95"/>
    <n v="0.45"/>
    <x v="0"/>
  </r>
  <r>
    <x v="110"/>
    <d v="2014-10-01T00:00:00"/>
    <x v="9"/>
    <x v="5"/>
    <n v="459087"/>
    <n v="6432093"/>
    <n v="32091"/>
    <n v="13665"/>
    <n v="13162"/>
    <n v="29.9"/>
    <n v="14.5"/>
    <n v="22.7"/>
    <n v="8.1"/>
    <x v="36"/>
    <n v="0.59"/>
    <x v="0"/>
  </r>
  <r>
    <x v="111"/>
    <d v="2014-09-01T00:00:00"/>
    <x v="9"/>
    <x v="4"/>
    <n v="45394"/>
    <n v="623638"/>
    <n v="6311"/>
    <n v="5202"/>
    <n v="4153"/>
    <n v="23.9"/>
    <n v="6.7"/>
    <n v="20.6"/>
    <n v="6.4"/>
    <x v="107"/>
    <n v="0.44"/>
    <x v="0"/>
  </r>
  <r>
    <x v="111"/>
    <d v="2014-09-01T00:00:00"/>
    <x v="9"/>
    <x v="5"/>
    <n v="445782"/>
    <n v="6284615"/>
    <n v="32191"/>
    <n v="13647"/>
    <n v="13087"/>
    <n v="28.8"/>
    <n v="14.3"/>
    <n v="21.7"/>
    <n v="8.1"/>
    <x v="59"/>
    <n v="0.59"/>
    <x v="0"/>
  </r>
  <r>
    <x v="112"/>
    <d v="2014-08-01T00:00:00"/>
    <x v="9"/>
    <x v="4"/>
    <n v="43381"/>
    <n v="595477"/>
    <n v="6249"/>
    <n v="5136"/>
    <n v="3989"/>
    <n v="24.1"/>
    <n v="6.7"/>
    <n v="20.7"/>
    <n v="6.4"/>
    <x v="100"/>
    <n v="0.42"/>
    <x v="0"/>
  </r>
  <r>
    <x v="112"/>
    <d v="2014-08-01T00:00:00"/>
    <x v="9"/>
    <x v="5"/>
    <n v="409305"/>
    <n v="5709153"/>
    <n v="31429"/>
    <n v="13622"/>
    <n v="12919"/>
    <n v="29.4"/>
    <n v="13.8"/>
    <n v="22.2"/>
    <n v="7.9"/>
    <x v="95"/>
    <n v="0.56000000000000005"/>
    <x v="0"/>
  </r>
  <r>
    <x v="113"/>
    <d v="2014-07-01T00:00:00"/>
    <x v="9"/>
    <x v="4"/>
    <n v="41094"/>
    <n v="560319"/>
    <n v="6180"/>
    <n v="5130"/>
    <n v="3958"/>
    <n v="23.9"/>
    <n v="6.4"/>
    <n v="20.8"/>
    <n v="6.1"/>
    <x v="54"/>
    <n v="0.42"/>
    <x v="0"/>
  </r>
  <r>
    <x v="113"/>
    <d v="2014-07-01T00:00:00"/>
    <x v="9"/>
    <x v="5"/>
    <n v="422771"/>
    <n v="5832040"/>
    <n v="31515"/>
    <n v="13633"/>
    <n v="12943"/>
    <n v="29.4"/>
    <n v="13.8"/>
    <n v="22.5"/>
    <n v="7.8"/>
    <x v="64"/>
    <n v="0.56000000000000005"/>
    <x v="0"/>
  </r>
  <r>
    <x v="114"/>
    <d v="2014-06-01T00:00:00"/>
    <x v="9"/>
    <x v="4"/>
    <n v="44590"/>
    <n v="616892"/>
    <n v="6158"/>
    <n v="5069"/>
    <n v="4040"/>
    <n v="23.9"/>
    <n v="6.7"/>
    <n v="20.7"/>
    <n v="6.4"/>
    <x v="107"/>
    <n v="0.41"/>
    <x v="0"/>
  </r>
  <r>
    <x v="114"/>
    <d v="2014-06-01T00:00:00"/>
    <x v="9"/>
    <x v="5"/>
    <n v="460393"/>
    <n v="6490355"/>
    <n v="32747"/>
    <n v="13651"/>
    <n v="13154"/>
    <n v="28.9"/>
    <n v="14.6"/>
    <n v="22"/>
    <n v="8"/>
    <x v="96"/>
    <n v="0.56999999999999995"/>
    <x v="0"/>
  </r>
  <r>
    <x v="115"/>
    <d v="2014-05-01T00:00:00"/>
    <x v="9"/>
    <x v="4"/>
    <n v="45853"/>
    <n v="636698"/>
    <n v="6136"/>
    <n v="4957"/>
    <n v="3998"/>
    <n v="25"/>
    <n v="6.9"/>
    <n v="21.3"/>
    <n v="6.5"/>
    <x v="62"/>
    <n v="0.41"/>
    <x v="0"/>
  </r>
  <r>
    <x v="115"/>
    <d v="2014-05-01T00:00:00"/>
    <x v="9"/>
    <x v="5"/>
    <n v="476569"/>
    <n v="6718530"/>
    <n v="33060"/>
    <n v="13581"/>
    <n v="13098"/>
    <n v="29.9"/>
    <n v="14.9"/>
    <n v="22.7"/>
    <n v="8.1"/>
    <x v="96"/>
    <n v="0.56000000000000005"/>
    <x v="0"/>
  </r>
  <r>
    <x v="116"/>
    <d v="2014-04-01T00:00:00"/>
    <x v="9"/>
    <x v="4"/>
    <n v="43625"/>
    <n v="580228"/>
    <n v="5894"/>
    <n v="4811"/>
    <n v="3799"/>
    <n v="23.7"/>
    <n v="6.8"/>
    <n v="20.399999999999999"/>
    <n v="6.4"/>
    <x v="87"/>
    <n v="0.39"/>
    <x v="0"/>
  </r>
  <r>
    <x v="116"/>
    <d v="2014-04-01T00:00:00"/>
    <x v="9"/>
    <x v="5"/>
    <n v="487275"/>
    <n v="6613192"/>
    <n v="33086"/>
    <n v="13524"/>
    <n v="13074"/>
    <n v="29"/>
    <n v="15"/>
    <n v="22"/>
    <n v="8.1"/>
    <x v="105"/>
    <n v="0.56000000000000005"/>
    <x v="0"/>
  </r>
  <r>
    <x v="117"/>
    <d v="2014-03-01T00:00:00"/>
    <x v="9"/>
    <x v="4"/>
    <n v="41718"/>
    <n v="543542"/>
    <n v="5620"/>
    <n v="4566"/>
    <n v="3547"/>
    <n v="24.1"/>
    <n v="6.9"/>
    <n v="20.7"/>
    <n v="6.5"/>
    <x v="118"/>
    <n v="0.37"/>
    <x v="0"/>
  </r>
  <r>
    <x v="117"/>
    <d v="2014-03-01T00:00:00"/>
    <x v="9"/>
    <x v="5"/>
    <n v="497661"/>
    <n v="6612023"/>
    <n v="33229"/>
    <n v="13442"/>
    <n v="13020"/>
    <n v="30"/>
    <n v="15.1"/>
    <n v="22.6"/>
    <n v="8.1"/>
    <x v="71"/>
    <n v="0.56999999999999995"/>
    <x v="0"/>
  </r>
  <r>
    <x v="118"/>
    <d v="2014-02-01T00:00:00"/>
    <x v="9"/>
    <x v="4"/>
    <n v="35895"/>
    <n v="465192"/>
    <n v="5085"/>
    <n v="4207"/>
    <n v="3065"/>
    <n v="20.399999999999999"/>
    <n v="6.8"/>
    <n v="17.8"/>
    <n v="6.5"/>
    <x v="81"/>
    <n v="0.35"/>
    <x v="0"/>
  </r>
  <r>
    <x v="118"/>
    <d v="2014-02-01T00:00:00"/>
    <x v="9"/>
    <x v="5"/>
    <n v="466522"/>
    <n v="6122310"/>
    <n v="32634"/>
    <n v="13376"/>
    <n v="12852"/>
    <n v="26.9"/>
    <n v="14.6"/>
    <n v="20.2"/>
    <n v="8"/>
    <x v="81"/>
    <n v="0.59"/>
    <x v="0"/>
  </r>
  <r>
    <x v="119"/>
    <d v="2014-01-01T00:00:00"/>
    <x v="9"/>
    <x v="4"/>
    <n v="25923"/>
    <n v="331334"/>
    <n v="4564"/>
    <n v="3818"/>
    <n v="2409"/>
    <n v="19.600000000000001"/>
    <n v="6.5"/>
    <n v="17.2"/>
    <n v="6.1"/>
    <x v="91"/>
    <n v="0.35"/>
    <x v="0"/>
  </r>
  <r>
    <x v="119"/>
    <d v="2014-01-01T00:00:00"/>
    <x v="9"/>
    <x v="5"/>
    <n v="444537"/>
    <n v="5790713"/>
    <n v="32775"/>
    <n v="13366"/>
    <n v="12778"/>
    <n v="29.6"/>
    <n v="14.1"/>
    <n v="21.9"/>
    <n v="7.8"/>
    <x v="118"/>
    <n v="0.56000000000000005"/>
    <x v="0"/>
  </r>
  <r>
    <x v="120"/>
    <d v="2013-12-01T00:00:00"/>
    <x v="10"/>
    <x v="4"/>
    <n v="19435"/>
    <n v="257398"/>
    <n v="3317"/>
    <n v="2736"/>
    <n v="1707"/>
    <n v="19.3"/>
    <n v="6.8"/>
    <n v="16.899999999999999"/>
    <n v="6.4"/>
    <x v="68"/>
    <n v="0.32"/>
    <x v="0"/>
  </r>
  <r>
    <x v="120"/>
    <d v="2013-12-01T00:00:00"/>
    <x v="10"/>
    <x v="5"/>
    <n v="450634"/>
    <n v="6176199"/>
    <n v="33335"/>
    <n v="13356"/>
    <n v="12858"/>
    <n v="29.8"/>
    <n v="14.5"/>
    <n v="22.2"/>
    <n v="7.8"/>
    <x v="95"/>
    <n v="0.53"/>
    <x v="0"/>
  </r>
  <r>
    <x v="121"/>
    <d v="2013-11-01T00:00:00"/>
    <x v="10"/>
    <x v="4"/>
    <n v="12692"/>
    <n v="168976"/>
    <n v="2160"/>
    <n v="1754"/>
    <n v="1044"/>
    <n v="17.899999999999999"/>
    <n v="7.1"/>
    <n v="15.5"/>
    <n v="6.6"/>
    <x v="68"/>
    <n v="0.34"/>
    <x v="0"/>
  </r>
  <r>
    <x v="121"/>
    <d v="2013-11-01T00:00:00"/>
    <x v="10"/>
    <x v="5"/>
    <n v="479527"/>
    <n v="6470910"/>
    <n v="33191"/>
    <n v="13336"/>
    <n v="12926"/>
    <n v="29.1"/>
    <n v="15"/>
    <n v="21.9"/>
    <n v="8"/>
    <x v="105"/>
    <n v="0.55000000000000004"/>
    <x v="0"/>
  </r>
  <r>
    <x v="122"/>
    <d v="2013-10-01T00:00:00"/>
    <x v="10"/>
    <x v="4"/>
    <n v="5477"/>
    <n v="74128"/>
    <n v="1261"/>
    <n v="1128"/>
    <n v="500"/>
    <n v="13.7"/>
    <n v="6.6"/>
    <n v="12.8"/>
    <n v="6.3"/>
    <x v="71"/>
    <n v="0.33"/>
    <x v="0"/>
  </r>
  <r>
    <x v="122"/>
    <d v="2013-10-01T00:00:00"/>
    <x v="10"/>
    <x v="5"/>
    <n v="483921"/>
    <n v="6648711"/>
    <n v="33417"/>
    <n v="13334"/>
    <n v="12962"/>
    <n v="30.1"/>
    <n v="15"/>
    <n v="22.5"/>
    <n v="8.1"/>
    <x v="95"/>
    <n v="0.56000000000000005"/>
    <x v="0"/>
  </r>
  <r>
    <x v="123"/>
    <d v="2013-09-01T00:00:00"/>
    <x v="10"/>
    <x v="4"/>
    <n v="1632"/>
    <n v="23087"/>
    <n v="478"/>
    <n v="445"/>
    <n v="159"/>
    <n v="10.7"/>
    <n v="6.3"/>
    <n v="10.199999999999999"/>
    <n v="6.2"/>
    <x v="54"/>
    <n v="0.34"/>
    <x v="0"/>
  </r>
  <r>
    <x v="123"/>
    <d v="2013-09-01T00:00:00"/>
    <x v="10"/>
    <x v="5"/>
    <n v="470147"/>
    <n v="6493533"/>
    <n v="33292"/>
    <n v="13340"/>
    <n v="12881"/>
    <n v="29"/>
    <n v="14.9"/>
    <n v="21.5"/>
    <n v="8"/>
    <x v="95"/>
    <n v="0.55000000000000004"/>
    <x v="0"/>
  </r>
  <r>
    <x v="124"/>
    <d v="2013-08-01T00:00:00"/>
    <x v="10"/>
    <x v="4"/>
    <n v="283"/>
    <n v="4028"/>
    <n v="129"/>
    <n v="114"/>
    <n v="33"/>
    <n v="7.3"/>
    <n v="5.4"/>
    <n v="6.8"/>
    <n v="5.0999999999999996"/>
    <x v="119"/>
    <n v="0.3"/>
    <x v="0"/>
  </r>
  <r>
    <x v="124"/>
    <d v="2013-08-01T00:00:00"/>
    <x v="10"/>
    <x v="5"/>
    <n v="406246"/>
    <n v="5553989"/>
    <n v="32388"/>
    <n v="13318"/>
    <n v="11959"/>
    <n v="27.8"/>
    <n v="14.2"/>
    <n v="20.7"/>
    <n v="7.9"/>
    <x v="112"/>
    <n v="0.54"/>
    <x v="0"/>
  </r>
  <r>
    <x v="125"/>
    <d v="2013-07-01T00:00:00"/>
    <x v="10"/>
    <x v="5"/>
    <n v="445861"/>
    <n v="5983709"/>
    <n v="32748"/>
    <n v="13327"/>
    <n v="12830"/>
    <n v="29.8"/>
    <n v="14.3"/>
    <n v="22.2"/>
    <n v="7.8"/>
    <x v="87"/>
    <n v="0.53"/>
    <x v="0"/>
  </r>
  <r>
    <x v="126"/>
    <d v="2013-06-01T00:00:00"/>
    <x v="10"/>
    <x v="5"/>
    <n v="479148"/>
    <n v="6555608"/>
    <n v="33452"/>
    <n v="13341"/>
    <n v="12922"/>
    <n v="29.1"/>
    <n v="15"/>
    <n v="21.7"/>
    <n v="8"/>
    <x v="64"/>
    <n v="0.54"/>
    <x v="0"/>
  </r>
  <r>
    <x v="127"/>
    <d v="2013-05-01T00:00:00"/>
    <x v="10"/>
    <x v="5"/>
    <n v="492962"/>
    <n v="6744373"/>
    <n v="33267"/>
    <n v="13334"/>
    <n v="12929"/>
    <n v="30.1"/>
    <n v="15.1"/>
    <n v="22.5"/>
    <n v="8.1"/>
    <x v="64"/>
    <n v="0.53"/>
    <x v="0"/>
  </r>
  <r>
    <x v="128"/>
    <d v="2013-04-01T00:00:00"/>
    <x v="10"/>
    <x v="5"/>
    <n v="503249"/>
    <n v="6714891"/>
    <n v="33084"/>
    <n v="13343"/>
    <n v="12949"/>
    <n v="29.1"/>
    <n v="15.1"/>
    <n v="21.9"/>
    <n v="8.1"/>
    <x v="71"/>
    <n v="0.54"/>
    <x v="0"/>
  </r>
  <r>
    <x v="129"/>
    <d v="2013-03-01T00:00:00"/>
    <x v="10"/>
    <x v="5"/>
    <n v="507914"/>
    <n v="6646912"/>
    <n v="32965"/>
    <n v="13334"/>
    <n v="12927"/>
    <n v="30.1"/>
    <n v="15"/>
    <n v="22.5"/>
    <n v="8.1"/>
    <x v="120"/>
    <n v="0.53"/>
    <x v="0"/>
  </r>
  <r>
    <x v="130"/>
    <d v="2013-02-01T00:00:00"/>
    <x v="10"/>
    <x v="5"/>
    <n v="499556"/>
    <n v="6356651"/>
    <n v="32052"/>
    <n v="13338"/>
    <n v="12867"/>
    <n v="27"/>
    <n v="14.6"/>
    <n v="20.399999999999999"/>
    <n v="8.1"/>
    <x v="121"/>
    <n v="0.54"/>
    <x v="0"/>
  </r>
  <r>
    <x v="131"/>
    <d v="2013-01-01T00:00:00"/>
    <x v="10"/>
    <x v="5"/>
    <n v="476544"/>
    <n v="6045087"/>
    <n v="32213"/>
    <n v="13344"/>
    <n v="12863"/>
    <n v="29.9"/>
    <n v="14.4"/>
    <n v="22.3"/>
    <n v="8"/>
    <x v="119"/>
    <n v="0.52"/>
    <x v="0"/>
  </r>
  <r>
    <x v="132"/>
    <d v="2012-12-01T00:00:00"/>
    <x v="11"/>
    <x v="5"/>
    <n v="474005"/>
    <n v="6326604"/>
    <n v="32257"/>
    <n v="13346"/>
    <n v="12806"/>
    <n v="29.7"/>
    <n v="14.6"/>
    <n v="22.4"/>
    <n v="8"/>
    <x v="87"/>
    <n v="0.49"/>
    <x v="0"/>
  </r>
  <r>
    <x v="133"/>
    <d v="2012-11-01T00:00:00"/>
    <x v="11"/>
    <x v="5"/>
    <n v="459114"/>
    <n v="6094937"/>
    <n v="31701"/>
    <n v="13324"/>
    <n v="12551"/>
    <n v="28.3"/>
    <n v="14.2"/>
    <n v="21.3"/>
    <n v="7.9"/>
    <x v="87"/>
    <n v="0.5"/>
    <x v="0"/>
  </r>
  <r>
    <x v="134"/>
    <d v="2012-10-01T00:00:00"/>
    <x v="11"/>
    <x v="5"/>
    <n v="468377"/>
    <n v="6346508"/>
    <n v="32104"/>
    <n v="13328"/>
    <n v="12555"/>
    <n v="29.2"/>
    <n v="14.6"/>
    <n v="22"/>
    <n v="8.1"/>
    <x v="100"/>
    <n v="0.5"/>
    <x v="0"/>
  </r>
  <r>
    <x v="135"/>
    <d v="2012-09-01T00:00:00"/>
    <x v="11"/>
    <x v="5"/>
    <n v="484783"/>
    <n v="6512203"/>
    <n v="31698"/>
    <n v="13322"/>
    <n v="12826"/>
    <n v="28.9"/>
    <n v="14.9"/>
    <n v="22"/>
    <n v="8.1999999999999993"/>
    <x v="100"/>
    <n v="0.5"/>
    <x v="0"/>
  </r>
  <r>
    <x v="136"/>
    <d v="2012-08-01T00:00:00"/>
    <x v="11"/>
    <x v="5"/>
    <n v="463841"/>
    <n v="5357572"/>
    <n v="30777"/>
    <n v="13318"/>
    <n v="12785"/>
    <n v="29.8"/>
    <n v="14.4"/>
    <n v="22.8"/>
    <n v="8.1"/>
    <x v="68"/>
    <n v="0.48"/>
    <x v="0"/>
  </r>
  <r>
    <x v="137"/>
    <d v="2012-07-01T00:00:00"/>
    <x v="11"/>
    <x v="5"/>
    <n v="463784"/>
    <n v="5292247"/>
    <n v="31174"/>
    <n v="13320"/>
    <n v="12773"/>
    <n v="29.7"/>
    <n v="14.4"/>
    <n v="22.7"/>
    <n v="8.1"/>
    <x v="118"/>
    <n v="0.48"/>
    <x v="0"/>
  </r>
  <r>
    <x v="138"/>
    <d v="2012-06-01T00:00:00"/>
    <x v="11"/>
    <x v="5"/>
    <n v="503139"/>
    <n v="5831841"/>
    <n v="31561"/>
    <n v="13332"/>
    <n v="12940"/>
    <n v="29.1"/>
    <n v="15.1"/>
    <n v="22.6"/>
    <n v="8.3000000000000007"/>
    <x v="100"/>
    <n v="0.48"/>
    <x v="0"/>
  </r>
  <r>
    <x v="139"/>
    <d v="2012-05-01T00:00:00"/>
    <x v="11"/>
    <x v="5"/>
    <n v="502097"/>
    <n v="5838542"/>
    <n v="31723"/>
    <n v="13325"/>
    <n v="12887"/>
    <n v="30"/>
    <n v="15.1"/>
    <n v="23"/>
    <n v="8.3000000000000007"/>
    <x v="105"/>
    <n v="0.47"/>
    <x v="0"/>
  </r>
  <r>
    <x v="140"/>
    <d v="2012-04-01T00:00:00"/>
    <x v="11"/>
    <x v="5"/>
    <n v="515848"/>
    <n v="5861876"/>
    <n v="31579"/>
    <n v="13319"/>
    <n v="12864"/>
    <n v="29"/>
    <n v="15.1"/>
    <n v="22.2"/>
    <n v="8.3000000000000007"/>
    <x v="118"/>
    <n v="0.47"/>
    <x v="0"/>
  </r>
  <r>
    <x v="141"/>
    <d v="2012-03-01T00:00:00"/>
    <x v="11"/>
    <x v="5"/>
    <n v="520764"/>
    <n v="5860835"/>
    <n v="31401"/>
    <n v="13320"/>
    <n v="12927"/>
    <n v="30.1"/>
    <n v="15.1"/>
    <n v="23.2"/>
    <n v="8.3000000000000007"/>
    <x v="120"/>
    <n v="0.48"/>
    <x v="0"/>
  </r>
  <r>
    <x v="142"/>
    <d v="2012-02-01T00:00:00"/>
    <x v="11"/>
    <x v="5"/>
    <n v="516585"/>
    <n v="5655691"/>
    <n v="30803"/>
    <n v="13317"/>
    <n v="12896"/>
    <n v="28.1"/>
    <n v="14.9"/>
    <n v="21.8"/>
    <n v="8.3000000000000007"/>
    <x v="76"/>
    <n v="0.48"/>
    <x v="0"/>
  </r>
  <r>
    <x v="143"/>
    <d v="2012-01-01T00:00:00"/>
    <x v="11"/>
    <x v="5"/>
    <n v="482811"/>
    <n v="5220456"/>
    <n v="30944"/>
    <n v="13317"/>
    <n v="12588"/>
    <n v="29.3"/>
    <n v="14.5"/>
    <n v="22.3"/>
    <n v="8.1999999999999993"/>
    <x v="122"/>
    <n v="0.47"/>
    <x v="0"/>
  </r>
  <r>
    <x v="144"/>
    <d v="2011-12-01T00:00:00"/>
    <x v="12"/>
    <x v="5"/>
    <n v="481410"/>
    <n v="5493999"/>
    <n v="31196"/>
    <n v="13323"/>
    <n v="12830"/>
    <n v="29.9"/>
    <n v="14.7"/>
    <n v="22.9"/>
    <n v="8.1999999999999993"/>
    <x v="54"/>
    <n v="0.43"/>
    <x v="0"/>
  </r>
  <r>
    <x v="145"/>
    <d v="2011-11-01T00:00:00"/>
    <x v="12"/>
    <x v="5"/>
    <n v="484122"/>
    <n v="5572296"/>
    <n v="31022"/>
    <n v="13319"/>
    <n v="12858"/>
    <n v="29"/>
    <n v="14.7"/>
    <n v="22.3"/>
    <n v="8.1999999999999993"/>
    <x v="105"/>
    <n v="0.44"/>
    <x v="0"/>
  </r>
  <r>
    <x v="146"/>
    <d v="2011-10-01T00:00:00"/>
    <x v="12"/>
    <x v="5"/>
    <n v="506532"/>
    <n v="5790312"/>
    <n v="31341"/>
    <n v="13322"/>
    <n v="12857"/>
    <n v="29.9"/>
    <n v="15"/>
    <n v="23"/>
    <n v="8.3000000000000007"/>
    <x v="54"/>
    <n v="0.45"/>
    <x v="0"/>
  </r>
  <r>
    <x v="147"/>
    <d v="2011-09-01T00:00:00"/>
    <x v="12"/>
    <x v="5"/>
    <n v="487470"/>
    <n v="5687581"/>
    <n v="30917"/>
    <n v="13313"/>
    <n v="12797"/>
    <n v="28.8"/>
    <n v="14.9"/>
    <n v="22.2"/>
    <n v="8.3000000000000007"/>
    <x v="95"/>
    <n v="0.44"/>
    <x v="0"/>
  </r>
  <r>
    <x v="148"/>
    <d v="2011-08-01T00:00:00"/>
    <x v="12"/>
    <x v="5"/>
    <n v="427740"/>
    <n v="4851734"/>
    <n v="30144"/>
    <n v="13295"/>
    <n v="12216"/>
    <n v="28.5"/>
    <n v="13.9"/>
    <n v="21.9"/>
    <n v="8"/>
    <x v="113"/>
    <n v="0.44"/>
    <x v="0"/>
  </r>
  <r>
    <x v="149"/>
    <d v="2011-07-01T00:00:00"/>
    <x v="12"/>
    <x v="5"/>
    <n v="475475"/>
    <n v="5350809"/>
    <n v="30683"/>
    <n v="13270"/>
    <n v="12612"/>
    <n v="29.5"/>
    <n v="14.6"/>
    <n v="22.6"/>
    <n v="8.3000000000000007"/>
    <x v="113"/>
    <n v="0.43"/>
    <x v="0"/>
  </r>
  <r>
    <x v="150"/>
    <d v="2011-06-01T00:00:00"/>
    <x v="12"/>
    <x v="5"/>
    <n v="503152"/>
    <n v="5743238"/>
    <n v="31094"/>
    <n v="13285"/>
    <n v="12760"/>
    <n v="28.8"/>
    <n v="15.1"/>
    <n v="22.4"/>
    <n v="8.3000000000000007"/>
    <x v="81"/>
    <n v="0.43"/>
    <x v="0"/>
  </r>
  <r>
    <x v="151"/>
    <d v="2011-05-01T00:00:00"/>
    <x v="12"/>
    <x v="5"/>
    <n v="501708"/>
    <n v="5730613"/>
    <n v="31259"/>
    <n v="13291"/>
    <n v="12745"/>
    <n v="29.7"/>
    <n v="14.9"/>
    <n v="22.8"/>
    <n v="8.3000000000000007"/>
    <x v="87"/>
    <n v="0.42"/>
    <x v="0"/>
  </r>
  <r>
    <x v="152"/>
    <d v="2011-04-01T00:00:00"/>
    <x v="12"/>
    <x v="5"/>
    <n v="490577"/>
    <n v="5456034"/>
    <n v="31022"/>
    <n v="13302"/>
    <n v="12178"/>
    <n v="27.5"/>
    <n v="15.1"/>
    <n v="21.3"/>
    <n v="8.4"/>
    <x v="113"/>
    <n v="0.42"/>
    <x v="0"/>
  </r>
  <r>
    <x v="153"/>
    <d v="2011-03-01T00:00:00"/>
    <x v="12"/>
    <x v="5"/>
    <n v="518212"/>
    <n v="5717207"/>
    <n v="30960"/>
    <n v="13288"/>
    <n v="12852"/>
    <n v="30"/>
    <n v="15"/>
    <n v="23.1"/>
    <n v="8.4"/>
    <x v="91"/>
    <n v="0.43"/>
    <x v="0"/>
  </r>
  <r>
    <x v="154"/>
    <d v="2011-02-01T00:00:00"/>
    <x v="12"/>
    <x v="5"/>
    <n v="507167"/>
    <n v="5474959"/>
    <n v="30359"/>
    <n v="13253"/>
    <n v="12678"/>
    <n v="26.8"/>
    <n v="14.9"/>
    <n v="20.8"/>
    <n v="8.4"/>
    <x v="114"/>
    <n v="0.43"/>
    <x v="0"/>
  </r>
  <r>
    <x v="155"/>
    <d v="2011-01-01T00:00:00"/>
    <x v="12"/>
    <x v="5"/>
    <n v="434297"/>
    <n v="4661317"/>
    <n v="29682"/>
    <n v="12798"/>
    <n v="11624"/>
    <n v="28.2"/>
    <n v="14.4"/>
    <n v="21.4"/>
    <n v="8.1999999999999993"/>
    <x v="121"/>
    <n v="0.41"/>
    <x v="0"/>
  </r>
  <r>
    <x v="156"/>
    <d v="2010-12-01T00:00:00"/>
    <x v="13"/>
    <x v="5"/>
    <n v="445727"/>
    <n v="4985892"/>
    <n v="29414"/>
    <n v="12491"/>
    <n v="11612"/>
    <n v="28.8"/>
    <n v="14.7"/>
    <n v="21.9"/>
    <n v="8.1999999999999993"/>
    <x v="81"/>
    <n v="0.38"/>
    <x v="0"/>
  </r>
  <r>
    <x v="157"/>
    <d v="2010-11-01T00:00:00"/>
    <x v="13"/>
    <x v="5"/>
    <n v="463701"/>
    <n v="5165797"/>
    <n v="29348"/>
    <n v="12347"/>
    <n v="11876"/>
    <n v="28.9"/>
    <n v="14.8"/>
    <n v="21.9"/>
    <n v="8.1999999999999993"/>
    <x v="118"/>
    <n v="0.39"/>
    <x v="0"/>
  </r>
  <r>
    <x v="158"/>
    <d v="2010-10-01T00:00:00"/>
    <x v="13"/>
    <x v="5"/>
    <n v="457996"/>
    <n v="5122617"/>
    <n v="29128"/>
    <n v="12268"/>
    <n v="11271"/>
    <n v="28.5"/>
    <n v="15.3"/>
    <n v="21.9"/>
    <n v="8.4"/>
    <x v="68"/>
    <n v="0.39"/>
    <x v="0"/>
  </r>
  <r>
    <x v="159"/>
    <d v="2010-09-01T00:00:00"/>
    <x v="13"/>
    <x v="5"/>
    <n v="517972"/>
    <n v="5827246"/>
    <n v="28989"/>
    <n v="12221"/>
    <n v="11765"/>
    <n v="28.9"/>
    <n v="14.7"/>
    <n v="21.7"/>
    <n v="8.3000000000000007"/>
    <x v="68"/>
    <n v="0.38"/>
    <x v="0"/>
  </r>
  <r>
    <x v="160"/>
    <d v="2010-08-01T00:00:00"/>
    <x v="13"/>
    <x v="5"/>
    <n v="404115"/>
    <n v="4490108"/>
    <n v="28574"/>
    <n v="12206"/>
    <n v="11224"/>
    <n v="28.5"/>
    <n v="14.4"/>
    <n v="21.5"/>
    <n v="8.1"/>
    <x v="114"/>
    <n v="0.37"/>
    <x v="0"/>
  </r>
  <r>
    <x v="161"/>
    <d v="2010-07-01T00:00:00"/>
    <x v="13"/>
    <x v="5"/>
    <n v="472752"/>
    <n v="5216891"/>
    <n v="30562"/>
    <n v="13307"/>
    <n v="12457"/>
    <n v="29"/>
    <n v="14.5"/>
    <n v="22.3"/>
    <n v="8.1999999999999993"/>
    <x v="112"/>
    <n v="0.37"/>
    <x v="0"/>
  </r>
  <r>
    <x v="162"/>
    <d v="2010-06-01T00:00:00"/>
    <x v="13"/>
    <x v="5"/>
    <n v="494137"/>
    <n v="5503949"/>
    <n v="30812"/>
    <n v="13305"/>
    <n v="12671"/>
    <n v="28.6"/>
    <n v="14.9"/>
    <n v="22.2"/>
    <n v="8.3000000000000007"/>
    <x v="112"/>
    <n v="0.36"/>
    <x v="0"/>
  </r>
  <r>
    <x v="163"/>
    <d v="2010-05-01T00:00:00"/>
    <x v="13"/>
    <x v="5"/>
    <n v="499374"/>
    <n v="5561218"/>
    <n v="30950"/>
    <n v="13309"/>
    <n v="12729"/>
    <n v="29.6"/>
    <n v="14.8"/>
    <n v="22.7"/>
    <n v="8.3000000000000007"/>
    <x v="112"/>
    <n v="0.35"/>
    <x v="0"/>
  </r>
  <r>
    <x v="164"/>
    <d v="2010-04-01T00:00:00"/>
    <x v="13"/>
    <x v="5"/>
    <n v="504798"/>
    <n v="5502545"/>
    <n v="30827"/>
    <n v="13326"/>
    <n v="12856"/>
    <n v="28.9"/>
    <n v="14.8"/>
    <n v="22.3"/>
    <n v="8.3000000000000007"/>
    <x v="112"/>
    <n v="0.35"/>
    <x v="0"/>
  </r>
  <r>
    <x v="165"/>
    <d v="2010-03-01T00:00:00"/>
    <x v="13"/>
    <x v="5"/>
    <n v="415567"/>
    <n v="3011750"/>
    <n v="28709"/>
    <n v="12183"/>
    <n v="10382"/>
    <n v="26.4"/>
    <n v="15.1"/>
    <n v="20.399999999999999"/>
    <n v="8.3000000000000007"/>
    <x v="123"/>
    <n v="0.35"/>
    <x v="0"/>
  </r>
  <r>
    <x v="166"/>
    <d v="2010-02-01T00:00:00"/>
    <x v="13"/>
    <x v="5"/>
    <n v="397969"/>
    <n v="3392416"/>
    <n v="28255"/>
    <n v="12171"/>
    <n v="10045"/>
    <n v="23.1"/>
    <n v="14.6"/>
    <n v="17.600000000000001"/>
    <n v="8.3000000000000007"/>
    <x v="124"/>
    <n v="0.35"/>
    <x v="0"/>
  </r>
  <r>
    <x v="167"/>
    <d v="2010-01-01T00:00:00"/>
    <x v="13"/>
    <x v="5"/>
    <n v="479376"/>
    <n v="4968817"/>
    <n v="30659"/>
    <n v="13305"/>
    <n v="12727"/>
    <n v="29.7"/>
    <n v="14.3"/>
    <n v="22.5"/>
    <n v="8.1999999999999993"/>
    <x v="112"/>
    <n v="0.3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BB13D-68EF-4FCB-AD8F-5DA2533B157A}" name="PivotTable3" cacheId="98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6:H53" firstHeaderRow="0" firstDataRow="1" firstDataCol="1"/>
  <pivotFields count="14">
    <pivotField compact="0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  <pivotField dataField="1" compact="0" outline="0" showAll="0">
      <items count="295">
        <item x="249"/>
        <item x="89"/>
        <item x="247"/>
        <item x="47"/>
        <item x="27"/>
        <item x="35"/>
        <item x="87"/>
        <item x="33"/>
        <item x="29"/>
        <item x="45"/>
        <item x="43"/>
        <item x="41"/>
        <item x="23"/>
        <item x="31"/>
        <item x="11"/>
        <item x="37"/>
        <item x="9"/>
        <item x="39"/>
        <item x="25"/>
        <item x="17"/>
        <item x="1"/>
        <item x="21"/>
        <item x="3"/>
        <item x="85"/>
        <item x="19"/>
        <item x="5"/>
        <item x="15"/>
        <item x="13"/>
        <item x="69"/>
        <item x="7"/>
        <item x="83"/>
        <item x="71"/>
        <item x="73"/>
        <item x="67"/>
        <item x="81"/>
        <item x="59"/>
        <item x="57"/>
        <item x="63"/>
        <item x="61"/>
        <item x="75"/>
        <item x="79"/>
        <item x="65"/>
        <item x="77"/>
        <item x="49"/>
        <item x="245"/>
        <item x="55"/>
        <item x="51"/>
        <item x="53"/>
        <item x="91"/>
        <item x="90"/>
        <item x="97"/>
        <item x="243"/>
        <item x="99"/>
        <item x="101"/>
        <item x="105"/>
        <item x="103"/>
        <item x="107"/>
        <item x="88"/>
        <item x="109"/>
        <item x="95"/>
        <item x="93"/>
        <item x="111"/>
        <item x="113"/>
        <item x="241"/>
        <item x="115"/>
        <item x="119"/>
        <item x="86"/>
        <item x="117"/>
        <item x="129"/>
        <item x="131"/>
        <item x="143"/>
        <item x="239"/>
        <item x="121"/>
        <item x="123"/>
        <item x="127"/>
        <item x="141"/>
        <item x="125"/>
        <item x="153"/>
        <item x="139"/>
        <item x="133"/>
        <item x="145"/>
        <item x="137"/>
        <item x="147"/>
        <item x="135"/>
        <item x="155"/>
        <item x="149"/>
        <item x="151"/>
        <item x="167"/>
        <item x="157"/>
        <item x="84"/>
        <item x="159"/>
        <item x="165"/>
        <item x="237"/>
        <item x="161"/>
        <item x="163"/>
        <item x="171"/>
        <item x="169"/>
        <item x="175"/>
        <item x="173"/>
        <item x="235"/>
        <item x="177"/>
        <item x="82"/>
        <item x="227"/>
        <item x="233"/>
        <item x="179"/>
        <item x="225"/>
        <item x="191"/>
        <item x="229"/>
        <item x="223"/>
        <item x="231"/>
        <item x="181"/>
        <item x="221"/>
        <item x="187"/>
        <item x="215"/>
        <item x="189"/>
        <item x="201"/>
        <item x="183"/>
        <item x="203"/>
        <item x="219"/>
        <item x="195"/>
        <item x="199"/>
        <item x="72"/>
        <item x="185"/>
        <item x="193"/>
        <item x="217"/>
        <item x="80"/>
        <item x="197"/>
        <item x="74"/>
        <item x="70"/>
        <item x="76"/>
        <item x="211"/>
        <item x="213"/>
        <item x="205"/>
        <item x="209"/>
        <item x="207"/>
        <item x="78"/>
        <item x="68"/>
        <item x="66"/>
        <item x="48"/>
        <item x="64"/>
        <item x="60"/>
        <item x="58"/>
        <item x="92"/>
        <item x="62"/>
        <item x="46"/>
        <item x="56"/>
        <item x="50"/>
        <item x="34"/>
        <item x="36"/>
        <item x="54"/>
        <item x="28"/>
        <item x="44"/>
        <item x="52"/>
        <item x="32"/>
        <item x="42"/>
        <item x="40"/>
        <item x="10"/>
        <item x="38"/>
        <item x="30"/>
        <item x="24"/>
        <item x="12"/>
        <item x="26"/>
        <item x="22"/>
        <item x="8"/>
        <item x="20"/>
        <item x="18"/>
        <item x="2"/>
        <item x="4"/>
        <item x="14"/>
        <item x="16"/>
        <item x="6"/>
        <item x="291"/>
        <item x="106"/>
        <item x="292"/>
        <item x="96"/>
        <item x="120"/>
        <item x="108"/>
        <item x="94"/>
        <item x="132"/>
        <item x="130"/>
        <item x="98"/>
        <item x="104"/>
        <item x="122"/>
        <item x="144"/>
        <item x="100"/>
        <item x="154"/>
        <item x="128"/>
        <item x="102"/>
        <item x="124"/>
        <item x="156"/>
        <item x="110"/>
        <item x="118"/>
        <item x="142"/>
        <item x="112"/>
        <item x="114"/>
        <item x="126"/>
        <item x="134"/>
        <item x="116"/>
        <item x="140"/>
        <item x="168"/>
        <item x="146"/>
        <item x="152"/>
        <item x="136"/>
        <item x="138"/>
        <item x="286"/>
        <item x="148"/>
        <item x="166"/>
        <item x="281"/>
        <item x="150"/>
        <item x="178"/>
        <item x="158"/>
        <item x="164"/>
        <item x="160"/>
        <item x="274"/>
        <item x="162"/>
        <item x="170"/>
        <item x="192"/>
        <item x="180"/>
        <item x="293"/>
        <item x="172"/>
        <item x="282"/>
        <item x="284"/>
        <item x="283"/>
        <item x="176"/>
        <item x="174"/>
        <item x="202"/>
        <item x="287"/>
        <item x="269"/>
        <item x="263"/>
        <item x="275"/>
        <item x="262"/>
        <item x="204"/>
        <item x="194"/>
        <item x="190"/>
        <item x="216"/>
        <item x="278"/>
        <item x="280"/>
        <item x="270"/>
        <item x="290"/>
        <item x="196"/>
        <item x="288"/>
        <item x="200"/>
        <item x="250"/>
        <item x="289"/>
        <item x="182"/>
        <item x="271"/>
        <item x="188"/>
        <item x="184"/>
        <item x="268"/>
        <item x="273"/>
        <item x="226"/>
        <item x="279"/>
        <item x="186"/>
        <item x="277"/>
        <item x="276"/>
        <item x="272"/>
        <item x="240"/>
        <item x="285"/>
        <item x="264"/>
        <item x="228"/>
        <item x="265"/>
        <item x="198"/>
        <item x="267"/>
        <item x="266"/>
        <item x="218"/>
        <item x="251"/>
        <item x="206"/>
        <item x="257"/>
        <item x="212"/>
        <item x="259"/>
        <item x="214"/>
        <item x="220"/>
        <item x="238"/>
        <item x="242"/>
        <item x="210"/>
        <item x="208"/>
        <item x="224"/>
        <item x="258"/>
        <item x="260"/>
        <item x="256"/>
        <item x="222"/>
        <item x="244"/>
        <item x="230"/>
        <item x="248"/>
        <item x="261"/>
        <item x="252"/>
        <item x="236"/>
        <item x="234"/>
        <item x="255"/>
        <item x="246"/>
        <item x="254"/>
        <item x="232"/>
        <item x="253"/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52">
        <item x="46"/>
        <item x="43"/>
        <item x="45"/>
        <item x="44"/>
        <item x="42"/>
        <item x="50"/>
        <item x="41"/>
        <item x="49"/>
        <item x="40"/>
        <item x="39"/>
        <item x="38"/>
        <item x="48"/>
        <item x="22"/>
        <item x="37"/>
        <item x="36"/>
        <item x="35"/>
        <item x="34"/>
        <item x="33"/>
        <item x="32"/>
        <item x="31"/>
        <item x="47"/>
        <item x="23"/>
        <item x="26"/>
        <item x="24"/>
        <item x="25"/>
        <item x="30"/>
        <item x="28"/>
        <item x="27"/>
        <item x="29"/>
        <item x="21"/>
        <item x="20"/>
        <item x="13"/>
        <item x="10"/>
        <item x="9"/>
        <item x="7"/>
        <item x="5"/>
        <item x="1"/>
        <item x="3"/>
        <item x="19"/>
        <item x="15"/>
        <item x="16"/>
        <item x="18"/>
        <item x="17"/>
        <item x="14"/>
        <item x="12"/>
        <item x="11"/>
        <item x="6"/>
        <item x="8"/>
        <item x="2"/>
        <item x="4"/>
        <item x="0"/>
        <item t="default"/>
      </items>
    </pivotField>
    <pivotField dataField="1" compact="0" outline="0" showAll="0">
      <items count="86">
        <item x="34"/>
        <item x="82"/>
        <item x="33"/>
        <item x="73"/>
        <item x="65"/>
        <item x="71"/>
        <item x="64"/>
        <item x="62"/>
        <item x="67"/>
        <item x="75"/>
        <item x="51"/>
        <item x="30"/>
        <item x="59"/>
        <item x="54"/>
        <item x="31"/>
        <item x="29"/>
        <item x="32"/>
        <item x="28"/>
        <item x="49"/>
        <item x="24"/>
        <item x="52"/>
        <item x="19"/>
        <item x="25"/>
        <item x="57"/>
        <item x="27"/>
        <item x="26"/>
        <item x="20"/>
        <item x="60"/>
        <item x="16"/>
        <item x="17"/>
        <item x="23"/>
        <item x="22"/>
        <item x="21"/>
        <item x="18"/>
        <item x="9"/>
        <item x="15"/>
        <item x="7"/>
        <item x="8"/>
        <item x="5"/>
        <item x="6"/>
        <item x="4"/>
        <item x="1"/>
        <item x="3"/>
        <item x="2"/>
        <item x="14"/>
        <item x="12"/>
        <item x="13"/>
        <item x="11"/>
        <item x="10"/>
        <item x="55"/>
        <item x="35"/>
        <item x="84"/>
        <item x="83"/>
        <item x="81"/>
        <item x="80"/>
        <item x="37"/>
        <item x="79"/>
        <item x="38"/>
        <item x="36"/>
        <item x="44"/>
        <item x="39"/>
        <item x="43"/>
        <item x="42"/>
        <item x="40"/>
        <item x="78"/>
        <item x="41"/>
        <item x="77"/>
        <item x="45"/>
        <item x="76"/>
        <item x="74"/>
        <item x="46"/>
        <item x="68"/>
        <item x="69"/>
        <item x="61"/>
        <item x="72"/>
        <item x="50"/>
        <item x="47"/>
        <item x="56"/>
        <item x="70"/>
        <item x="66"/>
        <item x="53"/>
        <item x="63"/>
        <item x="48"/>
        <item x="58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Farebox Per Day" fld="3" subtotal="countNums" baseField="0" baseItem="0"/>
    <dataField name="Count of Trips Per Day" fld="2" subtotal="countNums" baseField="0" baseItem="0"/>
    <dataField name="Count of Unique Drivers" fld="4" subtotal="countNums" baseField="0" baseItem="0"/>
    <dataField name="Count of Unique Vehicles" fld="5" subtotal="countNums" baseField="0" baseItem="0"/>
    <dataField name="Count of Vehicles Per Day" fld="6" subtotal="countNums" baseField="0" baseItem="0"/>
    <dataField name="Count of Percent of Trips Paid with Credit Card" fld="12" subtotal="countNums" baseField="0" baseItem="0"/>
    <dataField name="Count of Trips Per Day Shared" fld="13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51F9D-8C07-4413-92CA-8D858FF476F0}" name="PivotTable2" cacheId="98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5:F42" firstHeaderRow="0" firstDataRow="1" firstDataCol="1"/>
  <pivotFields count="14">
    <pivotField compact="0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  <pivotField dataField="1" compact="0" outline="0" showAll="0">
      <items count="295">
        <item x="249"/>
        <item x="89"/>
        <item x="247"/>
        <item x="47"/>
        <item x="27"/>
        <item x="35"/>
        <item x="87"/>
        <item x="33"/>
        <item x="29"/>
        <item x="45"/>
        <item x="43"/>
        <item x="41"/>
        <item x="23"/>
        <item x="31"/>
        <item x="11"/>
        <item x="37"/>
        <item x="9"/>
        <item x="39"/>
        <item x="25"/>
        <item x="17"/>
        <item x="1"/>
        <item x="21"/>
        <item x="3"/>
        <item x="85"/>
        <item x="19"/>
        <item x="5"/>
        <item x="15"/>
        <item x="13"/>
        <item x="69"/>
        <item x="7"/>
        <item x="83"/>
        <item x="71"/>
        <item x="73"/>
        <item x="67"/>
        <item x="81"/>
        <item x="59"/>
        <item x="57"/>
        <item x="63"/>
        <item x="61"/>
        <item x="75"/>
        <item x="79"/>
        <item x="65"/>
        <item x="77"/>
        <item x="49"/>
        <item x="245"/>
        <item x="55"/>
        <item x="51"/>
        <item x="53"/>
        <item x="91"/>
        <item x="90"/>
        <item x="97"/>
        <item x="243"/>
        <item x="99"/>
        <item x="101"/>
        <item x="105"/>
        <item x="103"/>
        <item x="107"/>
        <item x="88"/>
        <item x="109"/>
        <item x="95"/>
        <item x="93"/>
        <item x="111"/>
        <item x="113"/>
        <item x="241"/>
        <item x="115"/>
        <item x="119"/>
        <item x="86"/>
        <item x="117"/>
        <item x="129"/>
        <item x="131"/>
        <item x="143"/>
        <item x="239"/>
        <item x="121"/>
        <item x="123"/>
        <item x="127"/>
        <item x="141"/>
        <item x="125"/>
        <item x="153"/>
        <item x="139"/>
        <item x="133"/>
        <item x="145"/>
        <item x="137"/>
        <item x="147"/>
        <item x="135"/>
        <item x="155"/>
        <item x="149"/>
        <item x="151"/>
        <item x="167"/>
        <item x="157"/>
        <item x="84"/>
        <item x="159"/>
        <item x="165"/>
        <item x="237"/>
        <item x="161"/>
        <item x="163"/>
        <item x="171"/>
        <item x="169"/>
        <item x="175"/>
        <item x="173"/>
        <item x="235"/>
        <item x="177"/>
        <item x="82"/>
        <item x="227"/>
        <item x="233"/>
        <item x="179"/>
        <item x="225"/>
        <item x="191"/>
        <item x="229"/>
        <item x="223"/>
        <item x="231"/>
        <item x="181"/>
        <item x="221"/>
        <item x="187"/>
        <item x="215"/>
        <item x="189"/>
        <item x="201"/>
        <item x="183"/>
        <item x="203"/>
        <item x="219"/>
        <item x="195"/>
        <item x="199"/>
        <item x="72"/>
        <item x="185"/>
        <item x="193"/>
        <item x="217"/>
        <item x="80"/>
        <item x="197"/>
        <item x="74"/>
        <item x="70"/>
        <item x="76"/>
        <item x="211"/>
        <item x="213"/>
        <item x="205"/>
        <item x="209"/>
        <item x="207"/>
        <item x="78"/>
        <item x="68"/>
        <item x="66"/>
        <item x="48"/>
        <item x="64"/>
        <item x="60"/>
        <item x="58"/>
        <item x="92"/>
        <item x="62"/>
        <item x="46"/>
        <item x="56"/>
        <item x="50"/>
        <item x="34"/>
        <item x="36"/>
        <item x="54"/>
        <item x="28"/>
        <item x="44"/>
        <item x="52"/>
        <item x="32"/>
        <item x="42"/>
        <item x="40"/>
        <item x="10"/>
        <item x="38"/>
        <item x="30"/>
        <item x="24"/>
        <item x="12"/>
        <item x="26"/>
        <item x="22"/>
        <item x="8"/>
        <item x="20"/>
        <item x="18"/>
        <item x="2"/>
        <item x="4"/>
        <item x="14"/>
        <item x="16"/>
        <item x="6"/>
        <item x="291"/>
        <item x="106"/>
        <item x="292"/>
        <item x="96"/>
        <item x="120"/>
        <item x="108"/>
        <item x="94"/>
        <item x="132"/>
        <item x="130"/>
        <item x="98"/>
        <item x="104"/>
        <item x="122"/>
        <item x="144"/>
        <item x="100"/>
        <item x="154"/>
        <item x="128"/>
        <item x="102"/>
        <item x="124"/>
        <item x="156"/>
        <item x="110"/>
        <item x="118"/>
        <item x="142"/>
        <item x="112"/>
        <item x="114"/>
        <item x="126"/>
        <item x="134"/>
        <item x="116"/>
        <item x="140"/>
        <item x="168"/>
        <item x="146"/>
        <item x="152"/>
        <item x="136"/>
        <item x="138"/>
        <item x="286"/>
        <item x="148"/>
        <item x="166"/>
        <item x="281"/>
        <item x="150"/>
        <item x="178"/>
        <item x="158"/>
        <item x="164"/>
        <item x="160"/>
        <item x="274"/>
        <item x="162"/>
        <item x="170"/>
        <item x="192"/>
        <item x="180"/>
        <item x="293"/>
        <item x="172"/>
        <item x="282"/>
        <item x="284"/>
        <item x="283"/>
        <item x="176"/>
        <item x="174"/>
        <item x="202"/>
        <item x="287"/>
        <item x="269"/>
        <item x="263"/>
        <item x="275"/>
        <item x="262"/>
        <item x="204"/>
        <item x="194"/>
        <item x="190"/>
        <item x="216"/>
        <item x="278"/>
        <item x="280"/>
        <item x="270"/>
        <item x="290"/>
        <item x="196"/>
        <item x="288"/>
        <item x="200"/>
        <item x="250"/>
        <item x="289"/>
        <item x="182"/>
        <item x="271"/>
        <item x="188"/>
        <item x="184"/>
        <item x="268"/>
        <item x="273"/>
        <item x="226"/>
        <item x="279"/>
        <item x="186"/>
        <item x="277"/>
        <item x="276"/>
        <item x="272"/>
        <item x="240"/>
        <item x="285"/>
        <item x="264"/>
        <item x="228"/>
        <item x="265"/>
        <item x="198"/>
        <item x="267"/>
        <item x="266"/>
        <item x="218"/>
        <item x="251"/>
        <item x="206"/>
        <item x="257"/>
        <item x="212"/>
        <item x="259"/>
        <item x="214"/>
        <item x="220"/>
        <item x="238"/>
        <item x="242"/>
        <item x="210"/>
        <item x="208"/>
        <item x="224"/>
        <item x="258"/>
        <item x="260"/>
        <item x="256"/>
        <item x="222"/>
        <item x="244"/>
        <item x="230"/>
        <item x="248"/>
        <item x="261"/>
        <item x="252"/>
        <item x="236"/>
        <item x="234"/>
        <item x="255"/>
        <item x="246"/>
        <item x="254"/>
        <item x="232"/>
        <item x="253"/>
        <item x="0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6">
        <item x="34"/>
        <item x="82"/>
        <item x="33"/>
        <item x="73"/>
        <item x="65"/>
        <item x="71"/>
        <item x="64"/>
        <item x="62"/>
        <item x="67"/>
        <item x="75"/>
        <item x="51"/>
        <item x="30"/>
        <item x="59"/>
        <item x="54"/>
        <item x="31"/>
        <item x="29"/>
        <item x="32"/>
        <item x="28"/>
        <item x="49"/>
        <item x="24"/>
        <item x="52"/>
        <item x="19"/>
        <item x="25"/>
        <item x="57"/>
        <item x="27"/>
        <item x="26"/>
        <item x="20"/>
        <item x="60"/>
        <item x="16"/>
        <item x="17"/>
        <item x="23"/>
        <item x="22"/>
        <item x="21"/>
        <item x="18"/>
        <item x="9"/>
        <item x="15"/>
        <item x="7"/>
        <item x="8"/>
        <item x="5"/>
        <item x="6"/>
        <item x="4"/>
        <item x="1"/>
        <item x="3"/>
        <item x="2"/>
        <item x="14"/>
        <item x="12"/>
        <item x="13"/>
        <item x="11"/>
        <item x="10"/>
        <item x="55"/>
        <item x="35"/>
        <item x="84"/>
        <item x="83"/>
        <item x="81"/>
        <item x="80"/>
        <item x="37"/>
        <item x="79"/>
        <item x="38"/>
        <item x="36"/>
        <item x="44"/>
        <item x="39"/>
        <item x="43"/>
        <item x="42"/>
        <item x="40"/>
        <item x="78"/>
        <item x="41"/>
        <item x="77"/>
        <item x="45"/>
        <item x="76"/>
        <item x="74"/>
        <item x="46"/>
        <item x="68"/>
        <item x="69"/>
        <item x="61"/>
        <item x="72"/>
        <item x="50"/>
        <item x="47"/>
        <item x="56"/>
        <item x="70"/>
        <item x="66"/>
        <item x="53"/>
        <item x="63"/>
        <item x="48"/>
        <item x="58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Farebox Per Day" fld="3" baseField="0" baseItem="0"/>
    <dataField name="Sum of Trips Per Day" fld="2" baseField="0" baseItem="0"/>
    <dataField name="Sum of Unique Drivers" fld="4" baseField="0" baseItem="0"/>
    <dataField name="Sum of Unique Vehicles" fld="5" baseField="0" baseItem="0"/>
    <dataField name="Sum of Vehicles Per Day" fld="6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46467-1AD5-4C6A-B11F-C14A17951E7D}" name="PivotTable1" cacheId="9838" dataPosition="0" applyNumberFormats="0" applyBorderFormats="0" applyFontFormats="0" applyPatternFormats="0" applyAlignmentFormats="0" applyWidthHeightFormats="1" dataCaption="Values" grandTotalCaption="Overall Average" updatedVersion="8" minRefreshableVersion="3" useAutoFormatting="1" itemPrintTitles="1" createdVersion="8" indent="0" compact="0" compactData="0" multipleFieldFilters="0" chartFormat="1">
  <location ref="B28:F36" firstHeaderRow="1" firstDataRow="2" firstDataCol="1"/>
  <pivotFields count="16">
    <pivotField compact="0" outline="0" showAll="0">
      <items count="169"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65" outline="0" showAll="0"/>
    <pivotField axis="axisCol" compact="0" numFmtId="1" outline="0" multipleItemSelectionAllowed="1" showAll="0">
      <items count="15">
        <item h="1" x="13"/>
        <item h="1" x="12"/>
        <item h="1" x="11"/>
        <item h="1" x="10"/>
        <item h="1" x="9"/>
        <item h="1" x="8"/>
        <item h="1" x="7"/>
        <item h="1" x="6"/>
        <item h="1" x="5"/>
        <item x="4"/>
        <item x="3"/>
        <item x="2"/>
        <item h="1" x="1"/>
        <item h="1"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6">
        <item x="112"/>
        <item x="93"/>
        <item x="124"/>
        <item x="122"/>
        <item x="119"/>
        <item x="123"/>
        <item x="76"/>
        <item x="121"/>
        <item x="114"/>
        <item x="91"/>
        <item x="120"/>
        <item x="113"/>
        <item x="118"/>
        <item x="68"/>
        <item x="71"/>
        <item x="87"/>
        <item x="81"/>
        <item x="54"/>
        <item x="100"/>
        <item x="105"/>
        <item x="64"/>
        <item x="95"/>
        <item x="107"/>
        <item x="110"/>
        <item x="62"/>
        <item x="94"/>
        <item x="96"/>
        <item x="103"/>
        <item x="36"/>
        <item x="59"/>
        <item x="50"/>
        <item x="33"/>
        <item x="99"/>
        <item x="53"/>
        <item x="37"/>
        <item x="31"/>
        <item x="30"/>
        <item x="34"/>
        <item x="49"/>
        <item x="21"/>
        <item x="73"/>
        <item x="46"/>
        <item x="18"/>
        <item x="28"/>
        <item x="45"/>
        <item x="24"/>
        <item x="8"/>
        <item x="4"/>
        <item x="19"/>
        <item x="10"/>
        <item x="117"/>
        <item x="41"/>
        <item x="47"/>
        <item x="15"/>
        <item x="42"/>
        <item x="25"/>
        <item x="43"/>
        <item x="29"/>
        <item x="39"/>
        <item x="5"/>
        <item x="11"/>
        <item x="116"/>
        <item x="75"/>
        <item x="89"/>
        <item x="16"/>
        <item x="32"/>
        <item x="77"/>
        <item x="79"/>
        <item x="22"/>
        <item x="80"/>
        <item x="83"/>
        <item x="85"/>
        <item x="70"/>
        <item x="67"/>
        <item x="2"/>
        <item x="55"/>
        <item x="1"/>
        <item x="60"/>
        <item x="115"/>
        <item x="61"/>
        <item x="56"/>
        <item x="13"/>
        <item x="58"/>
        <item x="72"/>
        <item x="65"/>
        <item x="51"/>
        <item x="0"/>
        <item x="6"/>
        <item x="9"/>
        <item x="12"/>
        <item x="26"/>
        <item x="40"/>
        <item x="97"/>
        <item x="104"/>
        <item x="101"/>
        <item x="102"/>
        <item x="109"/>
        <item x="106"/>
        <item x="108"/>
        <item x="111"/>
        <item x="90"/>
        <item x="92"/>
        <item x="74"/>
        <item x="88"/>
        <item x="86"/>
        <item x="69"/>
        <item x="66"/>
        <item x="84"/>
        <item x="78"/>
        <item x="63"/>
        <item x="52"/>
        <item x="82"/>
        <item x="35"/>
        <item x="27"/>
        <item x="48"/>
        <item x="14"/>
        <item x="3"/>
        <item x="7"/>
        <item x="38"/>
        <item x="23"/>
        <item x="20"/>
        <item x="44"/>
        <item x="57"/>
        <item x="17"/>
        <item x="98"/>
        <item t="default"/>
      </items>
    </pivotField>
    <pivotField compact="0" outline="0" showAll="0"/>
    <pivotField compact="0" outline="0" showAll="0">
      <items count="86">
        <item x="34"/>
        <item x="82"/>
        <item x="33"/>
        <item x="73"/>
        <item x="65"/>
        <item x="71"/>
        <item x="64"/>
        <item x="62"/>
        <item x="67"/>
        <item x="75"/>
        <item x="51"/>
        <item x="30"/>
        <item x="59"/>
        <item x="54"/>
        <item x="31"/>
        <item x="29"/>
        <item x="32"/>
        <item x="28"/>
        <item x="49"/>
        <item x="24"/>
        <item x="52"/>
        <item x="19"/>
        <item x="25"/>
        <item x="57"/>
        <item x="27"/>
        <item x="26"/>
        <item x="20"/>
        <item x="60"/>
        <item x="16"/>
        <item x="17"/>
        <item x="23"/>
        <item x="22"/>
        <item x="21"/>
        <item x="18"/>
        <item x="9"/>
        <item x="15"/>
        <item x="7"/>
        <item x="8"/>
        <item x="5"/>
        <item x="6"/>
        <item x="4"/>
        <item x="1"/>
        <item x="3"/>
        <item x="2"/>
        <item x="14"/>
        <item x="12"/>
        <item x="13"/>
        <item x="11"/>
        <item x="10"/>
        <item x="55"/>
        <item x="35"/>
        <item x="84"/>
        <item x="83"/>
        <item x="81"/>
        <item x="80"/>
        <item x="37"/>
        <item x="79"/>
        <item x="38"/>
        <item x="36"/>
        <item x="44"/>
        <item x="39"/>
        <item x="43"/>
        <item x="42"/>
        <item x="40"/>
        <item x="78"/>
        <item x="41"/>
        <item x="77"/>
        <item x="45"/>
        <item x="76"/>
        <item x="74"/>
        <item x="46"/>
        <item x="68"/>
        <item x="69"/>
        <item x="61"/>
        <item x="72"/>
        <item x="50"/>
        <item x="47"/>
        <item x="56"/>
        <item x="70"/>
        <item x="66"/>
        <item x="53"/>
        <item x="63"/>
        <item x="48"/>
        <item x="58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4">
    <i>
      <x v="9"/>
    </i>
    <i>
      <x v="10"/>
    </i>
    <i>
      <x v="11"/>
    </i>
    <i t="grand">
      <x/>
    </i>
  </colItems>
  <dataFields count="1">
    <dataField name="Average of Trips Per Day" fld="4" subtotal="average" baseField="0" baseItem="0" numFmtId="3"/>
  </dataFields>
  <formats count="1">
    <format dxfId="8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FDAD4D-6673-4B8B-A9F8-E758BA6C9C98}" name="Taxi" displayName="Taxi" ref="A1:P726" totalsRowShown="0">
  <autoFilter ref="A1:P726" xr:uid="{36FDAD4D-6673-4B8B-A9F8-E758BA6C9C98}"/>
  <tableColumns count="16">
    <tableColumn id="1" xr3:uid="{015C5077-1764-4914-8FBA-6A3F80F9318E}" name="Month/Year"/>
    <tableColumn id="2" xr3:uid="{0D552BF7-6080-461B-A178-C4649BA5BC0E}" name="Date" dataDxfId="7">
      <calculatedColumnFormula>DATE(MID(A2,1,4),MID(A2,6,2),1)</calculatedColumnFormula>
    </tableColumn>
    <tableColumn id="3" xr3:uid="{0D72468D-DC5C-4FBF-84DA-DC7953767346}" name="Date_Year" dataDxfId="6">
      <calculatedColumnFormula>YEAR(B2)</calculatedColumnFormula>
    </tableColumn>
    <tableColumn id="4" xr3:uid="{3E7EE101-1BCE-4E0E-8AAF-722D5076AE2A}" name="License Class"/>
    <tableColumn id="5" xr3:uid="{2B4162B4-9A64-454D-8FDF-7DD32724B305}" name="Trips Per Day" dataDxfId="5"/>
    <tableColumn id="6" xr3:uid="{328E83E5-877D-45DD-8C04-D478D9460384}" name="Farebox Per Day" dataDxfId="4"/>
    <tableColumn id="7" xr3:uid="{9450B755-E790-4F85-AB13-5C145B51A5E0}" name="Unique Drivers" dataDxfId="3"/>
    <tableColumn id="8" xr3:uid="{6E0BCF06-544C-4EB6-BA23-C6401D6B9538}" name="Unique Vehicles" dataDxfId="2"/>
    <tableColumn id="9" xr3:uid="{5FF0D5A4-867A-4E6D-B9A9-E8CF4A8F5A27}" name="Vehicles Per Day" dataDxfId="1"/>
    <tableColumn id="10" xr3:uid="{329D6056-FF97-4709-9040-DF31C3510258}" name="Avg Days Vehicles on Road"/>
    <tableColumn id="11" xr3:uid="{9A4D0FEC-E5F3-4BFD-A428-BADB11F10EE6}" name="Avg Hours Per Day Per Vehicle"/>
    <tableColumn id="12" xr3:uid="{BA8DD070-C64B-4E83-9FD7-1AB97E20C870}" name="Avg Days Drivers on Road"/>
    <tableColumn id="13" xr3:uid="{322B7D39-65EE-471D-84D6-7D8E6C3814C9}" name="Avg Hours Per Day Per Driver"/>
    <tableColumn id="14" xr3:uid="{2960C332-2C40-432D-B65E-D0747A6C55F9}" name="Avg Minutes Per Trip"/>
    <tableColumn id="15" xr3:uid="{1E0F2870-479B-48BF-9D89-B6938498417B}" name="Percent of Trips Paid with Credit Card" dataDxfId="0"/>
    <tableColumn id="16" xr3:uid="{14583E61-B593-49B9-B94A-C495FC458ABB}" name="Trips Per Day Shar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5ECC59-FEC1-466B-80E2-2B24B551BE23}" name="Table3" displayName="Table3" ref="B28:H31" totalsRowShown="0">
  <autoFilter ref="B28:H31" xr:uid="{6E5ECC59-FEC1-466B-80E2-2B24B551BE23}"/>
  <tableColumns count="7">
    <tableColumn id="1" xr3:uid="{676BFD0A-57A5-404F-9D55-8698BA9AB750}" name="Trips Per Day"/>
    <tableColumn id="2" xr3:uid="{489588E1-EC43-4DAA-A269-267B10C15EA9}" name="Farebox Per Day"/>
    <tableColumn id="3" xr3:uid="{7934A218-DEEE-4B6F-A217-692494489D60}" name="Unique Drivers"/>
    <tableColumn id="4" xr3:uid="{E19FDDDF-0F00-42A8-9429-2D647EFCBCA5}" name="Unique Vechicles"/>
    <tableColumn id="5" xr3:uid="{8ED6AAF3-C421-4DD1-B2AC-7F2EC845A1CC}" name="Vehicles Per Day"/>
    <tableColumn id="6" xr3:uid="{B53E00D2-76C1-4790-B29A-10D116917013}" name="Percent of Trips Paid with Credit Card"/>
    <tableColumn id="7" xr3:uid="{7AD52868-DF0B-4A51-B863-A15DE4CEF4E7}" name="Trips Per Day Shar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6"/>
  <sheetViews>
    <sheetView workbookViewId="0">
      <selection activeCell="G12" sqref="G12"/>
    </sheetView>
  </sheetViews>
  <sheetFormatPr defaultRowHeight="15"/>
  <cols>
    <col min="1" max="1" width="11.85546875" bestFit="1" customWidth="1"/>
    <col min="2" max="2" width="17.7109375" bestFit="1" customWidth="1"/>
    <col min="3" max="3" width="12.5703125" bestFit="1" customWidth="1"/>
    <col min="4" max="4" width="15.42578125" style="4" bestFit="1" customWidth="1"/>
    <col min="5" max="5" width="14.28515625" bestFit="1" customWidth="1"/>
    <col min="6" max="6" width="15.28515625" bestFit="1" customWidth="1"/>
    <col min="7" max="7" width="15.7109375" bestFit="1" customWidth="1"/>
    <col min="8" max="8" width="24.7109375" bestFit="1" customWidth="1"/>
    <col min="9" max="9" width="28" bestFit="1" customWidth="1"/>
    <col min="10" max="10" width="23.7109375" bestFit="1" customWidth="1"/>
    <col min="11" max="11" width="27" bestFit="1" customWidth="1"/>
    <col min="12" max="12" width="19.5703125" bestFit="1" customWidth="1"/>
    <col min="13" max="13" width="35.85546875" customWidth="1"/>
    <col min="14" max="14" width="21.5703125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6" t="s">
        <v>14</v>
      </c>
      <c r="B2" t="s">
        <v>15</v>
      </c>
      <c r="C2" s="1">
        <v>18468</v>
      </c>
      <c r="D2" s="4" t="s">
        <v>16</v>
      </c>
      <c r="E2" s="1">
        <v>8155</v>
      </c>
      <c r="F2" s="1">
        <v>8105</v>
      </c>
      <c r="G2" s="1">
        <v>3340</v>
      </c>
      <c r="H2">
        <v>12.8</v>
      </c>
      <c r="I2">
        <v>4.3</v>
      </c>
      <c r="J2">
        <v>12.8</v>
      </c>
      <c r="K2">
        <v>4.2</v>
      </c>
      <c r="L2">
        <v>25</v>
      </c>
      <c r="M2" t="s">
        <v>16</v>
      </c>
      <c r="N2" t="s">
        <v>16</v>
      </c>
    </row>
    <row r="3" spans="1:14">
      <c r="A3" t="s">
        <v>14</v>
      </c>
      <c r="B3" t="s">
        <v>17</v>
      </c>
      <c r="C3" s="1">
        <v>661812</v>
      </c>
      <c r="D3" s="4" t="s">
        <v>16</v>
      </c>
      <c r="E3" s="1">
        <v>84910</v>
      </c>
      <c r="F3" s="1">
        <v>82374</v>
      </c>
      <c r="G3" s="1">
        <v>58687</v>
      </c>
      <c r="H3">
        <v>22.1</v>
      </c>
      <c r="I3">
        <v>6.5</v>
      </c>
      <c r="J3">
        <v>21.9</v>
      </c>
      <c r="K3">
        <v>6.4</v>
      </c>
      <c r="L3">
        <v>20</v>
      </c>
      <c r="M3" t="s">
        <v>16</v>
      </c>
      <c r="N3" s="1">
        <v>6264</v>
      </c>
    </row>
    <row r="4" spans="1:14">
      <c r="A4" t="s">
        <v>14</v>
      </c>
      <c r="B4" t="s">
        <v>18</v>
      </c>
      <c r="C4" s="1">
        <v>24903</v>
      </c>
      <c r="D4" s="4" t="s">
        <v>16</v>
      </c>
      <c r="E4" s="1">
        <v>6296</v>
      </c>
      <c r="F4" s="1">
        <v>6152</v>
      </c>
      <c r="G4" s="1">
        <v>3651</v>
      </c>
      <c r="H4">
        <v>18.399999999999999</v>
      </c>
      <c r="I4">
        <v>4.9000000000000004</v>
      </c>
      <c r="J4">
        <v>18.399999999999999</v>
      </c>
      <c r="K4">
        <v>4.8</v>
      </c>
      <c r="L4">
        <v>19</v>
      </c>
      <c r="M4" t="s">
        <v>16</v>
      </c>
      <c r="N4" t="s">
        <v>16</v>
      </c>
    </row>
    <row r="5" spans="1:14">
      <c r="A5" t="s">
        <v>14</v>
      </c>
      <c r="B5" t="s">
        <v>19</v>
      </c>
      <c r="C5">
        <v>967</v>
      </c>
      <c r="D5" s="4" t="s">
        <v>16</v>
      </c>
      <c r="E5" s="1">
        <v>1468</v>
      </c>
      <c r="F5" s="1">
        <v>1398</v>
      </c>
      <c r="G5">
        <v>462</v>
      </c>
      <c r="H5">
        <v>10.3</v>
      </c>
      <c r="I5">
        <v>2.1</v>
      </c>
      <c r="J5">
        <v>10.1</v>
      </c>
      <c r="K5">
        <v>2</v>
      </c>
      <c r="L5">
        <v>67</v>
      </c>
      <c r="M5" t="s">
        <v>16</v>
      </c>
      <c r="N5" t="s">
        <v>16</v>
      </c>
    </row>
    <row r="6" spans="1:14">
      <c r="A6" t="s">
        <v>14</v>
      </c>
      <c r="B6" t="s">
        <v>20</v>
      </c>
      <c r="C6" s="1">
        <v>2071</v>
      </c>
      <c r="D6" s="4">
        <v>45896</v>
      </c>
      <c r="E6">
        <v>860</v>
      </c>
      <c r="F6">
        <v>825</v>
      </c>
      <c r="G6">
        <v>469</v>
      </c>
      <c r="H6">
        <v>17.600000000000001</v>
      </c>
      <c r="I6">
        <v>3.5</v>
      </c>
      <c r="J6">
        <v>17.2</v>
      </c>
      <c r="K6">
        <v>3.5</v>
      </c>
      <c r="L6">
        <v>15.8</v>
      </c>
      <c r="M6" s="2">
        <v>0.69</v>
      </c>
      <c r="N6" t="s">
        <v>16</v>
      </c>
    </row>
    <row r="7" spans="1:14">
      <c r="A7" t="s">
        <v>14</v>
      </c>
      <c r="B7" t="s">
        <v>21</v>
      </c>
      <c r="C7" s="1">
        <v>108202</v>
      </c>
      <c r="D7" s="4">
        <v>2710491</v>
      </c>
      <c r="E7" s="1">
        <v>12340</v>
      </c>
      <c r="F7" s="1">
        <v>8841</v>
      </c>
      <c r="G7" s="1">
        <v>7551</v>
      </c>
      <c r="H7">
        <v>26.5</v>
      </c>
      <c r="I7">
        <v>8.1999999999999993</v>
      </c>
      <c r="J7">
        <v>22.2</v>
      </c>
      <c r="K7">
        <v>7</v>
      </c>
      <c r="L7">
        <v>17</v>
      </c>
      <c r="M7" s="2">
        <v>0.81</v>
      </c>
      <c r="N7" t="s">
        <v>16</v>
      </c>
    </row>
    <row r="8" spans="1:14">
      <c r="A8" t="s">
        <v>22</v>
      </c>
      <c r="B8" t="s">
        <v>15</v>
      </c>
      <c r="C8" s="1">
        <v>19250</v>
      </c>
      <c r="D8" s="4" t="s">
        <v>16</v>
      </c>
      <c r="E8" s="1">
        <v>8263</v>
      </c>
      <c r="F8" s="1">
        <v>8147</v>
      </c>
      <c r="G8" s="1">
        <v>3575</v>
      </c>
      <c r="H8">
        <v>13.2</v>
      </c>
      <c r="I8">
        <v>4.2</v>
      </c>
      <c r="J8">
        <v>13.2</v>
      </c>
      <c r="K8">
        <v>4.0999999999999996</v>
      </c>
      <c r="L8">
        <v>26</v>
      </c>
      <c r="M8" t="s">
        <v>16</v>
      </c>
      <c r="N8" t="s">
        <v>16</v>
      </c>
    </row>
    <row r="9" spans="1:14">
      <c r="A9" t="s">
        <v>22</v>
      </c>
      <c r="B9" t="s">
        <v>17</v>
      </c>
      <c r="C9" s="1">
        <v>642305</v>
      </c>
      <c r="D9" s="4" t="s">
        <v>16</v>
      </c>
      <c r="E9" s="1">
        <v>84090</v>
      </c>
      <c r="F9" s="1">
        <v>80866</v>
      </c>
      <c r="G9" s="1">
        <v>58734</v>
      </c>
      <c r="H9">
        <v>21.8</v>
      </c>
      <c r="I9">
        <v>6.4</v>
      </c>
      <c r="J9">
        <v>21.5</v>
      </c>
      <c r="K9">
        <v>6.3</v>
      </c>
      <c r="L9">
        <v>20</v>
      </c>
      <c r="M9" t="s">
        <v>16</v>
      </c>
      <c r="N9" s="1">
        <v>6538</v>
      </c>
    </row>
    <row r="10" spans="1:14">
      <c r="A10" t="s">
        <v>22</v>
      </c>
      <c r="B10" t="s">
        <v>18</v>
      </c>
      <c r="C10" s="1">
        <v>27143</v>
      </c>
      <c r="D10" s="4" t="s">
        <v>16</v>
      </c>
      <c r="E10" s="1">
        <v>6635</v>
      </c>
      <c r="F10" s="1">
        <v>6429</v>
      </c>
      <c r="G10" s="1">
        <v>4065</v>
      </c>
      <c r="H10">
        <v>19</v>
      </c>
      <c r="I10">
        <v>4.9000000000000004</v>
      </c>
      <c r="J10">
        <v>18.8</v>
      </c>
      <c r="K10">
        <v>4.8</v>
      </c>
      <c r="L10">
        <v>19</v>
      </c>
      <c r="M10" t="s">
        <v>16</v>
      </c>
      <c r="N10" t="s">
        <v>16</v>
      </c>
    </row>
    <row r="11" spans="1:14">
      <c r="A11" t="s">
        <v>22</v>
      </c>
      <c r="B11" t="s">
        <v>19</v>
      </c>
      <c r="C11" s="1">
        <v>1389</v>
      </c>
      <c r="D11" s="4" t="s">
        <v>16</v>
      </c>
      <c r="E11" s="1">
        <v>1733</v>
      </c>
      <c r="F11" s="1">
        <v>1685</v>
      </c>
      <c r="G11">
        <v>675</v>
      </c>
      <c r="H11">
        <v>12</v>
      </c>
      <c r="I11">
        <v>2</v>
      </c>
      <c r="J11">
        <v>11.9</v>
      </c>
      <c r="K11">
        <v>2</v>
      </c>
      <c r="L11">
        <v>68</v>
      </c>
      <c r="M11" t="s">
        <v>16</v>
      </c>
      <c r="N11" t="s">
        <v>16</v>
      </c>
    </row>
    <row r="12" spans="1:14">
      <c r="A12" t="s">
        <v>22</v>
      </c>
      <c r="B12" t="s">
        <v>20</v>
      </c>
      <c r="C12" s="1">
        <v>2133</v>
      </c>
      <c r="D12" s="4">
        <v>46814</v>
      </c>
      <c r="E12">
        <v>876</v>
      </c>
      <c r="F12">
        <v>837</v>
      </c>
      <c r="G12">
        <v>486</v>
      </c>
      <c r="H12">
        <v>17.399999999999999</v>
      </c>
      <c r="I12">
        <v>3.5</v>
      </c>
      <c r="J12">
        <v>16.899999999999999</v>
      </c>
      <c r="K12">
        <v>3.5</v>
      </c>
      <c r="L12">
        <v>15.7</v>
      </c>
      <c r="M12" s="2">
        <v>0.7</v>
      </c>
      <c r="N12" t="s">
        <v>16</v>
      </c>
    </row>
    <row r="13" spans="1:14">
      <c r="A13" t="s">
        <v>22</v>
      </c>
      <c r="B13" t="s">
        <v>21</v>
      </c>
      <c r="C13" s="1">
        <v>110643</v>
      </c>
      <c r="D13" s="4">
        <v>2777387</v>
      </c>
      <c r="E13" s="1">
        <v>12257</v>
      </c>
      <c r="F13" s="1">
        <v>8751</v>
      </c>
      <c r="G13" s="1">
        <v>7622</v>
      </c>
      <c r="H13">
        <v>26.1</v>
      </c>
      <c r="I13">
        <v>8.4</v>
      </c>
      <c r="J13">
        <v>22</v>
      </c>
      <c r="K13">
        <v>7.1</v>
      </c>
      <c r="L13">
        <v>17</v>
      </c>
      <c r="M13" s="2">
        <v>0.82</v>
      </c>
      <c r="N13" t="s">
        <v>16</v>
      </c>
    </row>
    <row r="14" spans="1:14">
      <c r="A14" t="s">
        <v>23</v>
      </c>
      <c r="B14" t="s">
        <v>15</v>
      </c>
      <c r="C14" s="1">
        <v>26032</v>
      </c>
      <c r="D14" s="4" t="s">
        <v>16</v>
      </c>
      <c r="E14" s="1">
        <v>8703</v>
      </c>
      <c r="F14" s="1">
        <v>7758</v>
      </c>
      <c r="G14" s="1">
        <v>3929</v>
      </c>
      <c r="H14">
        <v>15.7</v>
      </c>
      <c r="I14">
        <v>5.0999999999999996</v>
      </c>
      <c r="J14">
        <v>15</v>
      </c>
      <c r="K14">
        <v>4.8</v>
      </c>
      <c r="L14">
        <v>27</v>
      </c>
      <c r="M14" t="s">
        <v>16</v>
      </c>
      <c r="N14" t="s">
        <v>16</v>
      </c>
    </row>
    <row r="15" spans="1:14">
      <c r="A15" t="s">
        <v>23</v>
      </c>
      <c r="B15" t="s">
        <v>17</v>
      </c>
      <c r="C15" s="1">
        <v>651167</v>
      </c>
      <c r="D15" s="4" t="s">
        <v>16</v>
      </c>
      <c r="E15" s="1">
        <v>83791</v>
      </c>
      <c r="F15" s="1">
        <v>80343</v>
      </c>
      <c r="G15" s="1">
        <v>58053</v>
      </c>
      <c r="H15">
        <v>22.4</v>
      </c>
      <c r="I15">
        <v>6.5</v>
      </c>
      <c r="J15">
        <v>22</v>
      </c>
      <c r="K15">
        <v>6.4</v>
      </c>
      <c r="L15">
        <v>20</v>
      </c>
      <c r="M15" t="s">
        <v>16</v>
      </c>
      <c r="N15" s="1">
        <v>6343</v>
      </c>
    </row>
    <row r="16" spans="1:14">
      <c r="A16" t="s">
        <v>23</v>
      </c>
      <c r="B16" t="s">
        <v>18</v>
      </c>
      <c r="C16" s="1">
        <v>29058</v>
      </c>
      <c r="D16" s="4" t="s">
        <v>16</v>
      </c>
      <c r="E16" s="1">
        <v>7257</v>
      </c>
      <c r="F16" s="1">
        <v>7050</v>
      </c>
      <c r="G16" s="1">
        <v>4418</v>
      </c>
      <c r="H16">
        <v>19.399999999999999</v>
      </c>
      <c r="I16">
        <v>4.8</v>
      </c>
      <c r="J16">
        <v>19.3</v>
      </c>
      <c r="K16">
        <v>4.7</v>
      </c>
      <c r="L16">
        <v>19</v>
      </c>
      <c r="M16" t="s">
        <v>16</v>
      </c>
      <c r="N16" t="s">
        <v>16</v>
      </c>
    </row>
    <row r="17" spans="1:14">
      <c r="A17" t="s">
        <v>23</v>
      </c>
      <c r="B17" t="s">
        <v>19</v>
      </c>
      <c r="C17" s="1">
        <v>1359</v>
      </c>
      <c r="D17" s="4" t="s">
        <v>16</v>
      </c>
      <c r="E17" s="1">
        <v>1649</v>
      </c>
      <c r="F17" s="1">
        <v>1629</v>
      </c>
      <c r="G17">
        <v>638</v>
      </c>
      <c r="H17">
        <v>12.1</v>
      </c>
      <c r="I17">
        <v>2.1</v>
      </c>
      <c r="J17">
        <v>12.4</v>
      </c>
      <c r="K17">
        <v>2.1</v>
      </c>
      <c r="L17">
        <v>68</v>
      </c>
      <c r="M17" t="s">
        <v>16</v>
      </c>
      <c r="N17" t="s">
        <v>16</v>
      </c>
    </row>
    <row r="18" spans="1:14">
      <c r="A18" t="s">
        <v>23</v>
      </c>
      <c r="B18" t="s">
        <v>20</v>
      </c>
      <c r="C18" s="1">
        <v>2135</v>
      </c>
      <c r="D18" s="4">
        <v>48179</v>
      </c>
      <c r="E18">
        <v>900</v>
      </c>
      <c r="F18">
        <v>861</v>
      </c>
      <c r="G18">
        <v>491</v>
      </c>
      <c r="H18">
        <v>17.7</v>
      </c>
      <c r="I18">
        <v>3.5</v>
      </c>
      <c r="J18">
        <v>17.2</v>
      </c>
      <c r="K18">
        <v>3.4</v>
      </c>
      <c r="L18">
        <v>16</v>
      </c>
      <c r="M18" s="2">
        <v>0.69</v>
      </c>
      <c r="N18" t="s">
        <v>16</v>
      </c>
    </row>
    <row r="19" spans="1:14">
      <c r="A19" t="s">
        <v>23</v>
      </c>
      <c r="B19" t="s">
        <v>21</v>
      </c>
      <c r="C19" s="1">
        <v>112959</v>
      </c>
      <c r="D19" s="4">
        <v>2889001</v>
      </c>
      <c r="E19" s="1">
        <v>12232</v>
      </c>
      <c r="F19" s="1">
        <v>8662</v>
      </c>
      <c r="G19" s="1">
        <v>7548</v>
      </c>
      <c r="H19">
        <v>27</v>
      </c>
      <c r="I19">
        <v>8.5</v>
      </c>
      <c r="J19">
        <v>22.6</v>
      </c>
      <c r="K19">
        <v>7.2</v>
      </c>
      <c r="L19">
        <v>17.2</v>
      </c>
      <c r="M19" s="2">
        <v>0.82</v>
      </c>
      <c r="N19" t="s">
        <v>16</v>
      </c>
    </row>
    <row r="20" spans="1:14">
      <c r="A20" t="s">
        <v>24</v>
      </c>
      <c r="B20" t="s">
        <v>15</v>
      </c>
      <c r="C20" s="1">
        <v>19754</v>
      </c>
      <c r="D20" s="4" t="s">
        <v>16</v>
      </c>
      <c r="E20" s="1">
        <v>7731</v>
      </c>
      <c r="F20" s="1">
        <v>6899</v>
      </c>
      <c r="G20" s="1">
        <v>3161</v>
      </c>
      <c r="H20">
        <v>13.7</v>
      </c>
      <c r="I20">
        <v>4.8</v>
      </c>
      <c r="J20">
        <v>13.3</v>
      </c>
      <c r="K20">
        <v>4.5</v>
      </c>
      <c r="L20">
        <v>28</v>
      </c>
      <c r="M20" t="s">
        <v>16</v>
      </c>
      <c r="N20" t="s">
        <v>16</v>
      </c>
    </row>
    <row r="21" spans="1:14">
      <c r="A21" t="s">
        <v>24</v>
      </c>
      <c r="B21" t="s">
        <v>17</v>
      </c>
      <c r="C21" s="1">
        <v>661698</v>
      </c>
      <c r="D21" s="4" t="s">
        <v>16</v>
      </c>
      <c r="E21" s="1">
        <v>82812</v>
      </c>
      <c r="F21" s="1">
        <v>79448</v>
      </c>
      <c r="G21" s="1">
        <v>56923</v>
      </c>
      <c r="H21">
        <v>21.5</v>
      </c>
      <c r="I21">
        <v>6.6</v>
      </c>
      <c r="J21">
        <v>21.1</v>
      </c>
      <c r="K21">
        <v>6.5</v>
      </c>
      <c r="L21">
        <v>21</v>
      </c>
      <c r="M21" t="s">
        <v>16</v>
      </c>
      <c r="N21" s="1">
        <v>5991</v>
      </c>
    </row>
    <row r="22" spans="1:14">
      <c r="A22" t="s">
        <v>24</v>
      </c>
      <c r="B22" t="s">
        <v>18</v>
      </c>
      <c r="C22" s="1">
        <v>22459</v>
      </c>
      <c r="D22" s="4" t="s">
        <v>16</v>
      </c>
      <c r="E22" s="1">
        <v>6038</v>
      </c>
      <c r="F22" s="1">
        <v>5804</v>
      </c>
      <c r="G22" s="1">
        <v>3491</v>
      </c>
      <c r="H22">
        <v>18</v>
      </c>
      <c r="I22">
        <v>4.8</v>
      </c>
      <c r="J22">
        <v>17.8</v>
      </c>
      <c r="K22">
        <v>4.7</v>
      </c>
      <c r="L22">
        <v>20</v>
      </c>
      <c r="M22" t="s">
        <v>16</v>
      </c>
      <c r="N22" t="s">
        <v>16</v>
      </c>
    </row>
    <row r="23" spans="1:14">
      <c r="A23" t="s">
        <v>24</v>
      </c>
      <c r="B23" t="s">
        <v>19</v>
      </c>
      <c r="C23" s="1">
        <v>1598</v>
      </c>
      <c r="D23" s="4" t="s">
        <v>16</v>
      </c>
      <c r="E23" s="1">
        <v>1984</v>
      </c>
      <c r="F23" s="1">
        <v>1906</v>
      </c>
      <c r="G23">
        <v>735</v>
      </c>
      <c r="H23">
        <v>11.6</v>
      </c>
      <c r="I23">
        <v>2.1</v>
      </c>
      <c r="J23">
        <v>11.4</v>
      </c>
      <c r="K23">
        <v>2.1</v>
      </c>
      <c r="L23">
        <v>66</v>
      </c>
      <c r="M23" t="s">
        <v>16</v>
      </c>
      <c r="N23" t="s">
        <v>16</v>
      </c>
    </row>
    <row r="24" spans="1:14">
      <c r="A24" t="s">
        <v>24</v>
      </c>
      <c r="B24" t="s">
        <v>20</v>
      </c>
      <c r="C24" s="1">
        <v>2181</v>
      </c>
      <c r="D24" s="4">
        <v>52570</v>
      </c>
      <c r="E24">
        <v>899</v>
      </c>
      <c r="F24">
        <v>855</v>
      </c>
      <c r="G24">
        <v>485</v>
      </c>
      <c r="H24">
        <v>17</v>
      </c>
      <c r="I24">
        <v>3.6</v>
      </c>
      <c r="J24">
        <v>16.3</v>
      </c>
      <c r="K24">
        <v>3.5</v>
      </c>
      <c r="L24">
        <v>16.399999999999999</v>
      </c>
      <c r="M24" s="2">
        <v>0.7</v>
      </c>
      <c r="N24" t="s">
        <v>16</v>
      </c>
    </row>
    <row r="25" spans="1:14">
      <c r="A25" t="s">
        <v>24</v>
      </c>
      <c r="B25" t="s">
        <v>21</v>
      </c>
      <c r="C25" s="1">
        <v>94351</v>
      </c>
      <c r="D25" s="4">
        <v>2473575</v>
      </c>
      <c r="E25" s="1">
        <v>11818</v>
      </c>
      <c r="F25" s="1">
        <v>8495</v>
      </c>
      <c r="G25" s="1">
        <v>6689</v>
      </c>
      <c r="H25">
        <v>23.6</v>
      </c>
      <c r="I25">
        <v>8</v>
      </c>
      <c r="J25">
        <v>19.7</v>
      </c>
      <c r="K25">
        <v>6.9</v>
      </c>
      <c r="L25">
        <v>17.8</v>
      </c>
      <c r="M25" s="2">
        <v>0.81</v>
      </c>
      <c r="N25" t="s">
        <v>16</v>
      </c>
    </row>
    <row r="26" spans="1:14">
      <c r="A26" t="s">
        <v>25</v>
      </c>
      <c r="B26" t="s">
        <v>15</v>
      </c>
      <c r="C26" s="1">
        <v>21358</v>
      </c>
      <c r="D26" s="4" t="s">
        <v>16</v>
      </c>
      <c r="E26" s="1">
        <v>7507</v>
      </c>
      <c r="F26" s="1">
        <v>6682</v>
      </c>
      <c r="G26" s="1">
        <v>3143</v>
      </c>
      <c r="H26">
        <v>14.6</v>
      </c>
      <c r="I26">
        <v>5.2</v>
      </c>
      <c r="J26">
        <v>14</v>
      </c>
      <c r="K26">
        <v>4.9000000000000004</v>
      </c>
      <c r="L26">
        <v>27</v>
      </c>
      <c r="M26" t="s">
        <v>16</v>
      </c>
      <c r="N26" t="s">
        <v>16</v>
      </c>
    </row>
    <row r="27" spans="1:14">
      <c r="A27" t="s">
        <v>25</v>
      </c>
      <c r="B27" t="s">
        <v>17</v>
      </c>
      <c r="C27" s="1">
        <v>591032</v>
      </c>
      <c r="D27" s="4" t="s">
        <v>16</v>
      </c>
      <c r="E27" s="1">
        <v>80823</v>
      </c>
      <c r="F27" s="1">
        <v>77520</v>
      </c>
      <c r="G27" s="1">
        <v>54179</v>
      </c>
      <c r="H27">
        <v>21.7</v>
      </c>
      <c r="I27">
        <v>6.4</v>
      </c>
      <c r="J27">
        <v>21.3</v>
      </c>
      <c r="K27">
        <v>6.2</v>
      </c>
      <c r="L27">
        <v>19</v>
      </c>
      <c r="M27" t="s">
        <v>16</v>
      </c>
      <c r="N27" s="1">
        <v>4485</v>
      </c>
    </row>
    <row r="28" spans="1:14">
      <c r="A28" t="s">
        <v>25</v>
      </c>
      <c r="B28" t="s">
        <v>18</v>
      </c>
      <c r="C28" s="1">
        <v>23915</v>
      </c>
      <c r="D28" s="4" t="s">
        <v>16</v>
      </c>
      <c r="E28" s="1">
        <v>6283</v>
      </c>
      <c r="F28" s="1">
        <v>6098</v>
      </c>
      <c r="G28" s="1">
        <v>3736</v>
      </c>
      <c r="H28">
        <v>19</v>
      </c>
      <c r="I28">
        <v>4.8</v>
      </c>
      <c r="J28">
        <v>18.899999999999999</v>
      </c>
      <c r="K28">
        <v>4.7</v>
      </c>
      <c r="L28">
        <v>19</v>
      </c>
      <c r="M28" t="s">
        <v>16</v>
      </c>
      <c r="N28" t="s">
        <v>16</v>
      </c>
    </row>
    <row r="29" spans="1:14">
      <c r="A29" t="s">
        <v>25</v>
      </c>
      <c r="B29" t="s">
        <v>19</v>
      </c>
      <c r="C29" s="1">
        <v>1324</v>
      </c>
      <c r="D29" s="4" t="s">
        <v>16</v>
      </c>
      <c r="E29" s="1">
        <v>1873</v>
      </c>
      <c r="F29" s="1">
        <v>1789</v>
      </c>
      <c r="G29">
        <v>676</v>
      </c>
      <c r="H29">
        <v>11.7</v>
      </c>
      <c r="I29">
        <v>1.9</v>
      </c>
      <c r="J29">
        <v>11.5</v>
      </c>
      <c r="K29">
        <v>1.9</v>
      </c>
      <c r="L29">
        <v>74</v>
      </c>
      <c r="M29" t="s">
        <v>16</v>
      </c>
      <c r="N29" t="s">
        <v>16</v>
      </c>
    </row>
    <row r="30" spans="1:14">
      <c r="A30" t="s">
        <v>25</v>
      </c>
      <c r="B30" t="s">
        <v>20</v>
      </c>
      <c r="C30" s="1">
        <v>1957</v>
      </c>
      <c r="D30" s="4">
        <v>44903</v>
      </c>
      <c r="E30">
        <v>886</v>
      </c>
      <c r="F30">
        <v>853</v>
      </c>
      <c r="G30">
        <v>471</v>
      </c>
      <c r="H30">
        <v>17.100000000000001</v>
      </c>
      <c r="I30">
        <v>3.4</v>
      </c>
      <c r="J30">
        <v>16.7</v>
      </c>
      <c r="K30">
        <v>3.4</v>
      </c>
      <c r="L30">
        <v>15.2</v>
      </c>
      <c r="M30" s="2">
        <v>0.68</v>
      </c>
      <c r="N30" t="s">
        <v>16</v>
      </c>
    </row>
    <row r="31" spans="1:14">
      <c r="A31" t="s">
        <v>25</v>
      </c>
      <c r="B31" t="s">
        <v>21</v>
      </c>
      <c r="C31" s="1">
        <v>90485</v>
      </c>
      <c r="D31" s="4">
        <v>2282461</v>
      </c>
      <c r="E31" s="1">
        <v>11442</v>
      </c>
      <c r="F31" s="1">
        <v>8341</v>
      </c>
      <c r="G31" s="1">
        <v>6933</v>
      </c>
      <c r="H31">
        <v>25.8</v>
      </c>
      <c r="I31">
        <v>7.8</v>
      </c>
      <c r="J31">
        <v>21.7</v>
      </c>
      <c r="K31">
        <v>6.7</v>
      </c>
      <c r="L31">
        <v>15.9</v>
      </c>
      <c r="M31" s="2">
        <v>0.79</v>
      </c>
      <c r="N31" t="s">
        <v>16</v>
      </c>
    </row>
    <row r="32" spans="1:14">
      <c r="A32" t="s">
        <v>26</v>
      </c>
      <c r="B32" t="s">
        <v>15</v>
      </c>
      <c r="C32" s="1">
        <v>17464</v>
      </c>
      <c r="D32" s="4" t="s">
        <v>16</v>
      </c>
      <c r="E32" s="1">
        <v>7352</v>
      </c>
      <c r="F32" s="1">
        <v>6568</v>
      </c>
      <c r="G32" s="1">
        <v>2842</v>
      </c>
      <c r="H32">
        <v>13.4</v>
      </c>
      <c r="I32">
        <v>4.7</v>
      </c>
      <c r="J32">
        <v>12.9</v>
      </c>
      <c r="K32">
        <v>4.4000000000000004</v>
      </c>
      <c r="L32">
        <v>25</v>
      </c>
      <c r="M32" t="s">
        <v>16</v>
      </c>
      <c r="N32" t="s">
        <v>16</v>
      </c>
    </row>
    <row r="33" spans="1:14">
      <c r="A33" t="s">
        <v>26</v>
      </c>
      <c r="B33" t="s">
        <v>17</v>
      </c>
      <c r="C33" s="1">
        <v>617161</v>
      </c>
      <c r="D33" s="4" t="s">
        <v>16</v>
      </c>
      <c r="E33" s="1">
        <v>80592</v>
      </c>
      <c r="F33" s="1">
        <v>77346</v>
      </c>
      <c r="G33" s="1">
        <v>53969</v>
      </c>
      <c r="H33">
        <v>21.6</v>
      </c>
      <c r="I33">
        <v>6.4</v>
      </c>
      <c r="J33">
        <v>21.2</v>
      </c>
      <c r="K33">
        <v>6.3</v>
      </c>
      <c r="L33">
        <v>19</v>
      </c>
      <c r="M33" t="s">
        <v>16</v>
      </c>
      <c r="N33" s="1">
        <v>4795</v>
      </c>
    </row>
    <row r="34" spans="1:14">
      <c r="A34" t="s">
        <v>26</v>
      </c>
      <c r="B34" t="s">
        <v>18</v>
      </c>
      <c r="C34" s="1">
        <v>25744</v>
      </c>
      <c r="D34" s="4" t="s">
        <v>16</v>
      </c>
      <c r="E34" s="1">
        <v>6750</v>
      </c>
      <c r="F34" s="1">
        <v>6558</v>
      </c>
      <c r="G34" s="1">
        <v>3993</v>
      </c>
      <c r="H34">
        <v>18.899999999999999</v>
      </c>
      <c r="I34">
        <v>4.8</v>
      </c>
      <c r="J34">
        <v>18.8</v>
      </c>
      <c r="K34">
        <v>4.7</v>
      </c>
      <c r="L34">
        <v>19</v>
      </c>
      <c r="M34" t="s">
        <v>16</v>
      </c>
      <c r="N34" t="s">
        <v>16</v>
      </c>
    </row>
    <row r="35" spans="1:14">
      <c r="A35" t="s">
        <v>26</v>
      </c>
      <c r="B35" t="s">
        <v>19</v>
      </c>
      <c r="C35">
        <v>959</v>
      </c>
      <c r="D35" s="4" t="s">
        <v>16</v>
      </c>
      <c r="E35" s="1">
        <v>1556</v>
      </c>
      <c r="F35" s="1">
        <v>1549</v>
      </c>
      <c r="G35">
        <v>515</v>
      </c>
      <c r="H35">
        <v>10.3</v>
      </c>
      <c r="I35">
        <v>1.9</v>
      </c>
      <c r="J35">
        <v>10.5</v>
      </c>
      <c r="K35">
        <v>1.8</v>
      </c>
      <c r="L35">
        <v>71</v>
      </c>
      <c r="M35" t="s">
        <v>16</v>
      </c>
      <c r="N35" t="s">
        <v>16</v>
      </c>
    </row>
    <row r="36" spans="1:14">
      <c r="A36" t="s">
        <v>26</v>
      </c>
      <c r="B36" t="s">
        <v>20</v>
      </c>
      <c r="C36" s="1">
        <v>1978</v>
      </c>
      <c r="D36" s="4">
        <v>43964</v>
      </c>
      <c r="E36">
        <v>882</v>
      </c>
      <c r="F36">
        <v>850</v>
      </c>
      <c r="G36">
        <v>464</v>
      </c>
      <c r="H36">
        <v>16.899999999999999</v>
      </c>
      <c r="I36">
        <v>3.4</v>
      </c>
      <c r="J36">
        <v>16.5</v>
      </c>
      <c r="K36">
        <v>3.4</v>
      </c>
      <c r="L36">
        <v>14.9</v>
      </c>
      <c r="M36" s="2">
        <v>0.67</v>
      </c>
      <c r="N36" t="s">
        <v>16</v>
      </c>
    </row>
    <row r="37" spans="1:14">
      <c r="A37" t="s">
        <v>26</v>
      </c>
      <c r="B37" t="s">
        <v>21</v>
      </c>
      <c r="C37" s="1">
        <v>93315</v>
      </c>
      <c r="D37" s="4">
        <v>2347673</v>
      </c>
      <c r="E37" s="1">
        <v>11396</v>
      </c>
      <c r="F37" s="1">
        <v>8306</v>
      </c>
      <c r="G37" s="1">
        <v>6811</v>
      </c>
      <c r="H37">
        <v>25.4</v>
      </c>
      <c r="I37">
        <v>7.9</v>
      </c>
      <c r="J37">
        <v>21.5</v>
      </c>
      <c r="K37">
        <v>6.8</v>
      </c>
      <c r="L37">
        <v>18.3</v>
      </c>
      <c r="M37" s="2">
        <v>0.79</v>
      </c>
      <c r="N37" t="s">
        <v>16</v>
      </c>
    </row>
    <row r="38" spans="1:14">
      <c r="A38" t="s">
        <v>27</v>
      </c>
      <c r="B38" t="s">
        <v>15</v>
      </c>
      <c r="C38" s="1">
        <v>17742</v>
      </c>
      <c r="D38" s="4" t="s">
        <v>16</v>
      </c>
      <c r="E38" s="1">
        <v>7183</v>
      </c>
      <c r="F38" s="1">
        <v>6449</v>
      </c>
      <c r="G38" s="1">
        <v>2899</v>
      </c>
      <c r="H38">
        <v>13.5</v>
      </c>
      <c r="I38">
        <v>4.7</v>
      </c>
      <c r="J38">
        <v>13</v>
      </c>
      <c r="K38">
        <v>4.4000000000000004</v>
      </c>
      <c r="L38">
        <v>26</v>
      </c>
      <c r="M38" t="s">
        <v>16</v>
      </c>
      <c r="N38" t="s">
        <v>16</v>
      </c>
    </row>
    <row r="39" spans="1:14">
      <c r="A39" t="s">
        <v>27</v>
      </c>
      <c r="B39" t="s">
        <v>17</v>
      </c>
      <c r="C39" s="1">
        <v>645549</v>
      </c>
      <c r="D39" s="4" t="s">
        <v>16</v>
      </c>
      <c r="E39" s="1">
        <v>81025</v>
      </c>
      <c r="F39" s="1">
        <v>77565</v>
      </c>
      <c r="G39" s="1">
        <v>55701</v>
      </c>
      <c r="H39">
        <v>21.5</v>
      </c>
      <c r="I39">
        <v>6.5</v>
      </c>
      <c r="J39">
        <v>21.1</v>
      </c>
      <c r="K39">
        <v>6.4</v>
      </c>
      <c r="L39">
        <v>20</v>
      </c>
      <c r="M39" t="s">
        <v>16</v>
      </c>
      <c r="N39" s="1">
        <v>4201</v>
      </c>
    </row>
    <row r="40" spans="1:14">
      <c r="A40" t="s">
        <v>27</v>
      </c>
      <c r="B40" t="s">
        <v>18</v>
      </c>
      <c r="C40" s="1">
        <v>22559</v>
      </c>
      <c r="D40" s="4" t="s">
        <v>16</v>
      </c>
      <c r="E40" s="1">
        <v>5520</v>
      </c>
      <c r="F40" s="1">
        <v>5320</v>
      </c>
      <c r="G40" s="1">
        <v>3359</v>
      </c>
      <c r="H40">
        <v>18.899999999999999</v>
      </c>
      <c r="I40">
        <v>5</v>
      </c>
      <c r="J40">
        <v>18.8</v>
      </c>
      <c r="K40">
        <v>4.8</v>
      </c>
      <c r="L40">
        <v>20</v>
      </c>
      <c r="M40" t="s">
        <v>16</v>
      </c>
      <c r="N40" t="s">
        <v>16</v>
      </c>
    </row>
    <row r="41" spans="1:14">
      <c r="A41" t="s">
        <v>27</v>
      </c>
      <c r="B41" t="s">
        <v>19</v>
      </c>
      <c r="C41" s="1">
        <v>1245</v>
      </c>
      <c r="D41" s="4" t="s">
        <v>16</v>
      </c>
      <c r="E41" s="1">
        <v>1625</v>
      </c>
      <c r="F41" s="1">
        <v>1569</v>
      </c>
      <c r="G41">
        <v>606</v>
      </c>
      <c r="H41">
        <v>11.6</v>
      </c>
      <c r="I41">
        <v>2</v>
      </c>
      <c r="J41">
        <v>11.5</v>
      </c>
      <c r="K41">
        <v>2</v>
      </c>
      <c r="L41">
        <v>70</v>
      </c>
      <c r="M41" t="s">
        <v>16</v>
      </c>
      <c r="N41" t="s">
        <v>16</v>
      </c>
    </row>
    <row r="42" spans="1:14">
      <c r="A42" t="s">
        <v>27</v>
      </c>
      <c r="B42" t="s">
        <v>20</v>
      </c>
      <c r="C42" s="1">
        <v>2184</v>
      </c>
      <c r="D42" s="4">
        <v>48844</v>
      </c>
      <c r="E42">
        <v>889</v>
      </c>
      <c r="F42">
        <v>855</v>
      </c>
      <c r="G42">
        <v>479</v>
      </c>
      <c r="H42">
        <v>16.8</v>
      </c>
      <c r="I42">
        <v>3.6</v>
      </c>
      <c r="J42">
        <v>16.399999999999999</v>
      </c>
      <c r="K42">
        <v>3.5</v>
      </c>
      <c r="L42">
        <v>15.5</v>
      </c>
      <c r="M42" s="2">
        <v>0.69</v>
      </c>
      <c r="N42" t="s">
        <v>16</v>
      </c>
    </row>
    <row r="43" spans="1:14">
      <c r="A43" t="s">
        <v>27</v>
      </c>
      <c r="B43" t="s">
        <v>21</v>
      </c>
      <c r="C43" s="1">
        <v>109766</v>
      </c>
      <c r="D43" s="4">
        <v>2802472</v>
      </c>
      <c r="E43" s="1">
        <v>11736</v>
      </c>
      <c r="F43" s="1">
        <v>8384</v>
      </c>
      <c r="G43" s="1">
        <v>7171</v>
      </c>
      <c r="H43">
        <v>25.7</v>
      </c>
      <c r="I43">
        <v>8.4</v>
      </c>
      <c r="J43">
        <v>21.5</v>
      </c>
      <c r="K43">
        <v>7.2</v>
      </c>
      <c r="L43">
        <v>16.600000000000001</v>
      </c>
      <c r="M43" s="2">
        <v>0.81</v>
      </c>
      <c r="N43" t="s">
        <v>16</v>
      </c>
    </row>
    <row r="44" spans="1:14">
      <c r="A44" t="s">
        <v>28</v>
      </c>
      <c r="B44" t="s">
        <v>15</v>
      </c>
      <c r="C44" s="1">
        <v>21770</v>
      </c>
      <c r="D44" s="4" t="s">
        <v>16</v>
      </c>
      <c r="E44" s="1">
        <v>7508</v>
      </c>
      <c r="F44" s="1">
        <v>6844</v>
      </c>
      <c r="G44" s="1">
        <v>3318</v>
      </c>
      <c r="H44">
        <v>15</v>
      </c>
      <c r="I44">
        <v>5</v>
      </c>
      <c r="J44">
        <v>14.6</v>
      </c>
      <c r="K44">
        <v>4.7</v>
      </c>
      <c r="L44">
        <v>29</v>
      </c>
      <c r="M44" t="s">
        <v>16</v>
      </c>
      <c r="N44" t="s">
        <v>16</v>
      </c>
    </row>
    <row r="45" spans="1:14">
      <c r="A45" t="s">
        <v>28</v>
      </c>
      <c r="B45" t="s">
        <v>17</v>
      </c>
      <c r="C45" s="1">
        <v>640244</v>
      </c>
      <c r="D45" s="4" t="s">
        <v>16</v>
      </c>
      <c r="E45" s="1">
        <v>80394</v>
      </c>
      <c r="F45" s="1">
        <v>77106</v>
      </c>
      <c r="G45" s="1">
        <v>55261</v>
      </c>
      <c r="H45">
        <v>22.2</v>
      </c>
      <c r="I45">
        <v>6.5</v>
      </c>
      <c r="J45">
        <v>21.8</v>
      </c>
      <c r="K45">
        <v>6.4</v>
      </c>
      <c r="L45">
        <v>20</v>
      </c>
      <c r="M45" t="s">
        <v>16</v>
      </c>
      <c r="N45" s="1">
        <v>4318</v>
      </c>
    </row>
    <row r="46" spans="1:14">
      <c r="A46" t="s">
        <v>28</v>
      </c>
      <c r="B46" t="s">
        <v>18</v>
      </c>
      <c r="C46" s="1">
        <v>22406</v>
      </c>
      <c r="D46" s="4" t="s">
        <v>16</v>
      </c>
      <c r="E46" s="1">
        <v>5601</v>
      </c>
      <c r="F46" s="1">
        <v>5361</v>
      </c>
      <c r="G46" s="1">
        <v>3367</v>
      </c>
      <c r="H46">
        <v>19.5</v>
      </c>
      <c r="I46">
        <v>4.9000000000000004</v>
      </c>
      <c r="J46">
        <v>19.100000000000001</v>
      </c>
      <c r="K46">
        <v>4.8</v>
      </c>
      <c r="L46">
        <v>20</v>
      </c>
      <c r="M46" t="s">
        <v>16</v>
      </c>
      <c r="N46" t="s">
        <v>16</v>
      </c>
    </row>
    <row r="47" spans="1:14">
      <c r="A47" t="s">
        <v>28</v>
      </c>
      <c r="B47" t="s">
        <v>19</v>
      </c>
      <c r="C47" s="1">
        <v>1544</v>
      </c>
      <c r="D47" s="4" t="s">
        <v>16</v>
      </c>
      <c r="E47" s="1">
        <v>1622</v>
      </c>
      <c r="F47" s="1">
        <v>1622</v>
      </c>
      <c r="G47">
        <v>631</v>
      </c>
      <c r="H47">
        <v>12.1</v>
      </c>
      <c r="I47">
        <v>2.2999999999999998</v>
      </c>
      <c r="J47">
        <v>12.4</v>
      </c>
      <c r="K47">
        <v>2.2000000000000002</v>
      </c>
      <c r="L47">
        <v>64</v>
      </c>
      <c r="M47" t="s">
        <v>16</v>
      </c>
      <c r="N47" t="s">
        <v>16</v>
      </c>
    </row>
    <row r="48" spans="1:14">
      <c r="A48" t="s">
        <v>28</v>
      </c>
      <c r="B48" t="s">
        <v>20</v>
      </c>
      <c r="C48" s="1">
        <v>2231</v>
      </c>
      <c r="D48" s="4">
        <v>48349</v>
      </c>
      <c r="E48">
        <v>922</v>
      </c>
      <c r="F48">
        <v>879</v>
      </c>
      <c r="G48">
        <v>475</v>
      </c>
      <c r="H48">
        <v>16.8</v>
      </c>
      <c r="I48">
        <v>3.7</v>
      </c>
      <c r="J48">
        <v>16.3</v>
      </c>
      <c r="K48">
        <v>3.6</v>
      </c>
      <c r="L48">
        <v>15.3</v>
      </c>
      <c r="M48" s="2">
        <v>0.68</v>
      </c>
      <c r="N48" t="s">
        <v>16</v>
      </c>
    </row>
    <row r="49" spans="1:14">
      <c r="A49" t="s">
        <v>28</v>
      </c>
      <c r="B49" t="s">
        <v>21</v>
      </c>
      <c r="C49" s="1">
        <v>112843</v>
      </c>
      <c r="D49" s="4">
        <v>2867319</v>
      </c>
      <c r="E49" s="1">
        <v>11661</v>
      </c>
      <c r="F49" s="1">
        <v>8317</v>
      </c>
      <c r="G49" s="1">
        <v>7186</v>
      </c>
      <c r="H49">
        <v>26.8</v>
      </c>
      <c r="I49">
        <v>8.6</v>
      </c>
      <c r="J49">
        <v>22.4</v>
      </c>
      <c r="K49">
        <v>7.3</v>
      </c>
      <c r="L49">
        <v>16.8</v>
      </c>
      <c r="M49" s="2">
        <v>0.81</v>
      </c>
      <c r="N49" t="s">
        <v>16</v>
      </c>
    </row>
    <row r="50" spans="1:14">
      <c r="A50" t="s">
        <v>29</v>
      </c>
      <c r="B50" t="s">
        <v>15</v>
      </c>
      <c r="C50" s="1">
        <v>20381</v>
      </c>
      <c r="D50" s="4" t="s">
        <v>16</v>
      </c>
      <c r="E50" s="1">
        <v>7401</v>
      </c>
      <c r="F50" s="1">
        <v>6846</v>
      </c>
      <c r="G50" s="1">
        <v>3185</v>
      </c>
      <c r="H50">
        <v>14</v>
      </c>
      <c r="I50">
        <v>4.9000000000000004</v>
      </c>
      <c r="J50">
        <v>13.7</v>
      </c>
      <c r="K50">
        <v>4.7</v>
      </c>
      <c r="L50">
        <v>28</v>
      </c>
      <c r="M50" t="s">
        <v>16</v>
      </c>
      <c r="N50" t="s">
        <v>16</v>
      </c>
    </row>
    <row r="51" spans="1:14">
      <c r="A51" t="s">
        <v>29</v>
      </c>
      <c r="B51" t="s">
        <v>17</v>
      </c>
      <c r="C51" s="1">
        <v>638161</v>
      </c>
      <c r="D51" s="4" t="s">
        <v>16</v>
      </c>
      <c r="E51" s="1">
        <v>79657</v>
      </c>
      <c r="F51" s="1">
        <v>76511</v>
      </c>
      <c r="G51" s="1">
        <v>54269</v>
      </c>
      <c r="H51">
        <v>21.3</v>
      </c>
      <c r="I51">
        <v>6.5</v>
      </c>
      <c r="J51">
        <v>20.9</v>
      </c>
      <c r="K51">
        <v>6.4</v>
      </c>
      <c r="L51">
        <v>19</v>
      </c>
      <c r="M51" t="s">
        <v>16</v>
      </c>
      <c r="N51" s="1">
        <v>3515</v>
      </c>
    </row>
    <row r="52" spans="1:14">
      <c r="A52" t="s">
        <v>29</v>
      </c>
      <c r="B52" t="s">
        <v>18</v>
      </c>
      <c r="C52" s="1">
        <v>20791</v>
      </c>
      <c r="D52" s="4" t="s">
        <v>16</v>
      </c>
      <c r="E52" s="1">
        <v>5453</v>
      </c>
      <c r="F52" s="1">
        <v>5262</v>
      </c>
      <c r="G52" s="1">
        <v>3159</v>
      </c>
      <c r="H52">
        <v>18</v>
      </c>
      <c r="I52">
        <v>4.9000000000000004</v>
      </c>
      <c r="J52">
        <v>17.8</v>
      </c>
      <c r="K52">
        <v>4.8</v>
      </c>
      <c r="L52">
        <v>20</v>
      </c>
      <c r="M52" t="s">
        <v>16</v>
      </c>
      <c r="N52" t="s">
        <v>16</v>
      </c>
    </row>
    <row r="53" spans="1:14">
      <c r="A53" t="s">
        <v>29</v>
      </c>
      <c r="B53" t="s">
        <v>19</v>
      </c>
      <c r="C53" s="1">
        <v>1201</v>
      </c>
      <c r="D53" s="4" t="s">
        <v>16</v>
      </c>
      <c r="E53" s="1">
        <v>1577</v>
      </c>
      <c r="F53" s="1">
        <v>1548</v>
      </c>
      <c r="G53">
        <v>583</v>
      </c>
      <c r="H53">
        <v>11.3</v>
      </c>
      <c r="I53">
        <v>2</v>
      </c>
      <c r="J53">
        <v>11.3</v>
      </c>
      <c r="K53">
        <v>2</v>
      </c>
      <c r="L53">
        <v>68</v>
      </c>
      <c r="M53" t="s">
        <v>16</v>
      </c>
      <c r="N53" t="s">
        <v>16</v>
      </c>
    </row>
    <row r="54" spans="1:14">
      <c r="A54" t="s">
        <v>29</v>
      </c>
      <c r="B54" t="s">
        <v>20</v>
      </c>
      <c r="C54" s="1">
        <v>2179</v>
      </c>
      <c r="D54" s="4">
        <v>45836</v>
      </c>
      <c r="E54">
        <v>933</v>
      </c>
      <c r="F54">
        <v>884</v>
      </c>
      <c r="G54">
        <v>481</v>
      </c>
      <c r="H54">
        <v>16.3</v>
      </c>
      <c r="I54">
        <v>3.5</v>
      </c>
      <c r="J54">
        <v>15.8</v>
      </c>
      <c r="K54">
        <v>3.5</v>
      </c>
      <c r="L54">
        <v>14.6</v>
      </c>
      <c r="M54" s="2">
        <v>0.67</v>
      </c>
      <c r="N54" t="s">
        <v>16</v>
      </c>
    </row>
    <row r="55" spans="1:14">
      <c r="A55" t="s">
        <v>29</v>
      </c>
      <c r="B55" t="s">
        <v>21</v>
      </c>
      <c r="C55" s="1">
        <v>109071</v>
      </c>
      <c r="D55" s="4">
        <v>2704765</v>
      </c>
      <c r="E55" s="1">
        <v>11236</v>
      </c>
      <c r="F55" s="1">
        <v>8172</v>
      </c>
      <c r="G55" s="1">
        <v>6916</v>
      </c>
      <c r="H55">
        <v>25.4</v>
      </c>
      <c r="I55">
        <v>8.4</v>
      </c>
      <c r="J55">
        <v>21.5</v>
      </c>
      <c r="K55">
        <v>7.3</v>
      </c>
      <c r="L55">
        <v>15.9</v>
      </c>
      <c r="M55" s="2">
        <v>0.8</v>
      </c>
      <c r="N55" t="s">
        <v>16</v>
      </c>
    </row>
    <row r="56" spans="1:14">
      <c r="A56" t="s">
        <v>30</v>
      </c>
      <c r="B56" t="s">
        <v>15</v>
      </c>
      <c r="C56" s="1">
        <v>21445</v>
      </c>
      <c r="D56" s="4" t="s">
        <v>16</v>
      </c>
      <c r="E56" s="1">
        <v>7597</v>
      </c>
      <c r="F56" s="1">
        <v>7102</v>
      </c>
      <c r="G56" s="1">
        <v>3433</v>
      </c>
      <c r="H56">
        <v>15</v>
      </c>
      <c r="I56">
        <v>4.8</v>
      </c>
      <c r="J56">
        <v>14.7</v>
      </c>
      <c r="K56">
        <v>4.5999999999999996</v>
      </c>
      <c r="L56">
        <v>28</v>
      </c>
      <c r="M56" t="s">
        <v>16</v>
      </c>
      <c r="N56" t="s">
        <v>16</v>
      </c>
    </row>
    <row r="57" spans="1:14">
      <c r="A57" t="s">
        <v>30</v>
      </c>
      <c r="B57" t="s">
        <v>17</v>
      </c>
      <c r="C57" s="1">
        <v>658499</v>
      </c>
      <c r="D57" s="4" t="s">
        <v>16</v>
      </c>
      <c r="E57" s="1">
        <v>79004</v>
      </c>
      <c r="F57" s="1">
        <v>75941</v>
      </c>
      <c r="G57" s="1">
        <v>55118</v>
      </c>
      <c r="H57">
        <v>22.5</v>
      </c>
      <c r="I57">
        <v>6.6</v>
      </c>
      <c r="J57">
        <v>22.1</v>
      </c>
      <c r="K57">
        <v>6.4</v>
      </c>
      <c r="L57">
        <v>19</v>
      </c>
      <c r="M57" t="s">
        <v>16</v>
      </c>
      <c r="N57" s="1">
        <v>12983</v>
      </c>
    </row>
    <row r="58" spans="1:14">
      <c r="A58" t="s">
        <v>30</v>
      </c>
      <c r="B58" t="s">
        <v>18</v>
      </c>
      <c r="C58" s="1">
        <v>20960</v>
      </c>
      <c r="D58" s="4" t="s">
        <v>16</v>
      </c>
      <c r="E58" s="1">
        <v>4984</v>
      </c>
      <c r="F58" s="1">
        <v>4797</v>
      </c>
      <c r="G58" s="1">
        <v>3038</v>
      </c>
      <c r="H58">
        <v>19.600000000000001</v>
      </c>
      <c r="I58">
        <v>5.0999999999999996</v>
      </c>
      <c r="J58">
        <v>19.399999999999999</v>
      </c>
      <c r="K58">
        <v>5</v>
      </c>
      <c r="L58">
        <v>20</v>
      </c>
      <c r="M58" t="s">
        <v>16</v>
      </c>
      <c r="N58" t="s">
        <v>16</v>
      </c>
    </row>
    <row r="59" spans="1:14">
      <c r="A59" t="s">
        <v>30</v>
      </c>
      <c r="B59" t="s">
        <v>19</v>
      </c>
      <c r="C59" s="1">
        <v>1325</v>
      </c>
      <c r="D59" s="4" t="s">
        <v>16</v>
      </c>
      <c r="E59" s="1">
        <v>1582</v>
      </c>
      <c r="F59" s="1">
        <v>1560</v>
      </c>
      <c r="G59">
        <v>640</v>
      </c>
      <c r="H59">
        <v>12.7</v>
      </c>
      <c r="I59">
        <v>2.1</v>
      </c>
      <c r="J59">
        <v>12.9</v>
      </c>
      <c r="K59">
        <v>2</v>
      </c>
      <c r="L59">
        <v>66</v>
      </c>
      <c r="M59" t="s">
        <v>16</v>
      </c>
      <c r="N59" t="s">
        <v>16</v>
      </c>
    </row>
    <row r="60" spans="1:14">
      <c r="A60" t="s">
        <v>30</v>
      </c>
      <c r="B60" t="s">
        <v>20</v>
      </c>
      <c r="C60" s="1">
        <v>2323</v>
      </c>
      <c r="D60" s="4">
        <v>47270</v>
      </c>
      <c r="E60">
        <v>942</v>
      </c>
      <c r="F60">
        <v>884</v>
      </c>
      <c r="G60">
        <v>498</v>
      </c>
      <c r="H60">
        <v>17.5</v>
      </c>
      <c r="I60">
        <v>3.6</v>
      </c>
      <c r="J60">
        <v>16.8</v>
      </c>
      <c r="K60">
        <v>3.5</v>
      </c>
      <c r="L60">
        <v>14.5</v>
      </c>
      <c r="M60" s="2">
        <v>0.66</v>
      </c>
      <c r="N60" t="s">
        <v>16</v>
      </c>
    </row>
    <row r="61" spans="1:14">
      <c r="A61" t="s">
        <v>30</v>
      </c>
      <c r="B61" t="s">
        <v>21</v>
      </c>
      <c r="C61" s="1">
        <v>109230</v>
      </c>
      <c r="D61" s="4">
        <v>2658778</v>
      </c>
      <c r="E61" s="1">
        <v>11235</v>
      </c>
      <c r="F61" s="1">
        <v>8119</v>
      </c>
      <c r="G61" s="1">
        <v>6970</v>
      </c>
      <c r="H61">
        <v>26.6</v>
      </c>
      <c r="I61">
        <v>8.5</v>
      </c>
      <c r="J61">
        <v>22.5</v>
      </c>
      <c r="K61">
        <v>7.3</v>
      </c>
      <c r="L61">
        <v>15.5</v>
      </c>
      <c r="M61" s="2">
        <v>0.81</v>
      </c>
      <c r="N61" t="s">
        <v>16</v>
      </c>
    </row>
    <row r="62" spans="1:14">
      <c r="A62" t="s">
        <v>31</v>
      </c>
      <c r="B62" t="s">
        <v>15</v>
      </c>
      <c r="C62" s="1">
        <v>19630</v>
      </c>
      <c r="D62" s="4" t="s">
        <v>16</v>
      </c>
      <c r="E62" s="1">
        <v>7279</v>
      </c>
      <c r="F62" s="1">
        <v>6846</v>
      </c>
      <c r="G62" s="1">
        <v>3208</v>
      </c>
      <c r="H62">
        <v>13.1</v>
      </c>
      <c r="I62">
        <v>4.7</v>
      </c>
      <c r="J62">
        <v>12.9</v>
      </c>
      <c r="K62">
        <v>4.5</v>
      </c>
      <c r="L62">
        <v>27</v>
      </c>
      <c r="M62" t="s">
        <v>16</v>
      </c>
      <c r="N62" t="s">
        <v>16</v>
      </c>
    </row>
    <row r="63" spans="1:14">
      <c r="A63" t="s">
        <v>31</v>
      </c>
      <c r="B63" t="s">
        <v>17</v>
      </c>
      <c r="C63" s="1">
        <v>641461</v>
      </c>
      <c r="D63" s="4" t="s">
        <v>16</v>
      </c>
      <c r="E63" s="1">
        <v>77137</v>
      </c>
      <c r="F63" s="1">
        <v>74404</v>
      </c>
      <c r="G63" s="1">
        <v>53180</v>
      </c>
      <c r="H63">
        <v>20</v>
      </c>
      <c r="I63">
        <v>6.6</v>
      </c>
      <c r="J63">
        <v>19.7</v>
      </c>
      <c r="K63">
        <v>6.4</v>
      </c>
      <c r="L63">
        <v>18</v>
      </c>
      <c r="M63" t="s">
        <v>16</v>
      </c>
      <c r="N63" s="1">
        <v>10811</v>
      </c>
    </row>
    <row r="64" spans="1:14">
      <c r="A64" t="s">
        <v>31</v>
      </c>
      <c r="B64" t="s">
        <v>18</v>
      </c>
      <c r="C64" s="1">
        <v>19739</v>
      </c>
      <c r="D64" s="4" t="s">
        <v>16</v>
      </c>
      <c r="E64" s="1">
        <v>4854</v>
      </c>
      <c r="F64" s="1">
        <v>4670</v>
      </c>
      <c r="G64" s="1">
        <v>2970</v>
      </c>
      <c r="H64">
        <v>17.8</v>
      </c>
      <c r="I64">
        <v>5</v>
      </c>
      <c r="J64">
        <v>17.5</v>
      </c>
      <c r="K64">
        <v>4.9000000000000004</v>
      </c>
      <c r="L64">
        <v>19</v>
      </c>
      <c r="M64" t="s">
        <v>16</v>
      </c>
      <c r="N64" t="s">
        <v>16</v>
      </c>
    </row>
    <row r="65" spans="1:14">
      <c r="A65" t="s">
        <v>31</v>
      </c>
      <c r="B65" t="s">
        <v>19</v>
      </c>
      <c r="C65" s="1">
        <v>1192</v>
      </c>
      <c r="D65" s="4" t="s">
        <v>16</v>
      </c>
      <c r="E65" s="1">
        <v>1466</v>
      </c>
      <c r="F65" s="1">
        <v>1424</v>
      </c>
      <c r="G65">
        <v>564</v>
      </c>
      <c r="H65">
        <v>11.1</v>
      </c>
      <c r="I65">
        <v>2.1</v>
      </c>
      <c r="J65">
        <v>11.1</v>
      </c>
      <c r="K65">
        <v>2</v>
      </c>
      <c r="L65">
        <v>64</v>
      </c>
      <c r="M65" t="s">
        <v>16</v>
      </c>
      <c r="N65" t="s">
        <v>16</v>
      </c>
    </row>
    <row r="66" spans="1:14">
      <c r="A66" t="s">
        <v>31</v>
      </c>
      <c r="B66" t="s">
        <v>20</v>
      </c>
      <c r="C66" s="1">
        <v>2313</v>
      </c>
      <c r="D66" s="4">
        <v>46203</v>
      </c>
      <c r="E66">
        <v>928</v>
      </c>
      <c r="F66">
        <v>891</v>
      </c>
      <c r="G66">
        <v>504</v>
      </c>
      <c r="H66">
        <v>15.8</v>
      </c>
      <c r="I66">
        <v>3.6</v>
      </c>
      <c r="J66">
        <v>15.5</v>
      </c>
      <c r="K66">
        <v>3.5</v>
      </c>
      <c r="L66">
        <v>14.1</v>
      </c>
      <c r="M66" s="2">
        <v>0.66</v>
      </c>
      <c r="N66" t="s">
        <v>16</v>
      </c>
    </row>
    <row r="67" spans="1:14">
      <c r="A67" t="s">
        <v>31</v>
      </c>
      <c r="B67" t="s">
        <v>21</v>
      </c>
      <c r="C67" s="1">
        <v>103632</v>
      </c>
      <c r="D67" s="4">
        <v>2440127</v>
      </c>
      <c r="E67" s="1">
        <v>10762</v>
      </c>
      <c r="F67" s="1">
        <v>7886</v>
      </c>
      <c r="G67" s="1">
        <v>6679</v>
      </c>
      <c r="H67">
        <v>23.7</v>
      </c>
      <c r="I67">
        <v>8.4</v>
      </c>
      <c r="J67">
        <v>20.2</v>
      </c>
      <c r="K67">
        <v>7.2</v>
      </c>
      <c r="L67">
        <v>14.7</v>
      </c>
      <c r="M67" s="2">
        <v>0.81</v>
      </c>
      <c r="N67" t="s">
        <v>16</v>
      </c>
    </row>
    <row r="68" spans="1:14">
      <c r="A68" t="s">
        <v>32</v>
      </c>
      <c r="B68" t="s">
        <v>15</v>
      </c>
      <c r="C68" s="1">
        <v>16286</v>
      </c>
      <c r="D68" s="4" t="s">
        <v>16</v>
      </c>
      <c r="E68" s="1">
        <v>7291</v>
      </c>
      <c r="F68" s="1">
        <v>6903</v>
      </c>
      <c r="G68" s="1">
        <v>2925</v>
      </c>
      <c r="H68">
        <v>13.1</v>
      </c>
      <c r="I68">
        <v>4.3</v>
      </c>
      <c r="J68">
        <v>12.9</v>
      </c>
      <c r="K68">
        <v>4.2</v>
      </c>
      <c r="L68">
        <v>25</v>
      </c>
      <c r="M68" t="s">
        <v>16</v>
      </c>
      <c r="N68" t="s">
        <v>16</v>
      </c>
    </row>
    <row r="69" spans="1:14">
      <c r="A69" t="s">
        <v>32</v>
      </c>
      <c r="B69" t="s">
        <v>17</v>
      </c>
      <c r="C69" s="1">
        <v>596095</v>
      </c>
      <c r="D69" s="4" t="s">
        <v>16</v>
      </c>
      <c r="E69" s="1">
        <v>77641</v>
      </c>
      <c r="F69" s="1">
        <v>74553</v>
      </c>
      <c r="G69" s="1">
        <v>50996</v>
      </c>
      <c r="H69">
        <v>21.2</v>
      </c>
      <c r="I69">
        <v>6.4</v>
      </c>
      <c r="J69">
        <v>20.7</v>
      </c>
      <c r="K69">
        <v>6.3</v>
      </c>
      <c r="L69">
        <v>18</v>
      </c>
      <c r="M69" t="s">
        <v>16</v>
      </c>
      <c r="N69" s="1">
        <v>9998</v>
      </c>
    </row>
    <row r="70" spans="1:14">
      <c r="A70" t="s">
        <v>32</v>
      </c>
      <c r="B70" t="s">
        <v>18</v>
      </c>
      <c r="C70" s="1">
        <v>19638</v>
      </c>
      <c r="D70" s="4" t="s">
        <v>16</v>
      </c>
      <c r="E70" s="1">
        <v>4913</v>
      </c>
      <c r="F70" s="1">
        <v>4747</v>
      </c>
      <c r="G70" s="1">
        <v>2878</v>
      </c>
      <c r="H70">
        <v>18.8</v>
      </c>
      <c r="I70">
        <v>4.9000000000000004</v>
      </c>
      <c r="J70">
        <v>18.5</v>
      </c>
      <c r="K70">
        <v>4.8</v>
      </c>
      <c r="L70">
        <v>18</v>
      </c>
      <c r="M70" t="s">
        <v>16</v>
      </c>
      <c r="N70" t="s">
        <v>16</v>
      </c>
    </row>
    <row r="71" spans="1:14">
      <c r="A71" t="s">
        <v>32</v>
      </c>
      <c r="B71" t="s">
        <v>19</v>
      </c>
      <c r="C71" s="1">
        <v>1075</v>
      </c>
      <c r="D71" s="4" t="s">
        <v>16</v>
      </c>
      <c r="E71" s="1">
        <v>1514</v>
      </c>
      <c r="F71" s="1">
        <v>1482</v>
      </c>
      <c r="G71">
        <v>540</v>
      </c>
      <c r="H71">
        <v>11.3</v>
      </c>
      <c r="I71">
        <v>2</v>
      </c>
      <c r="J71">
        <v>11.4</v>
      </c>
      <c r="K71">
        <v>1.9</v>
      </c>
      <c r="L71">
        <v>63</v>
      </c>
      <c r="M71" t="s">
        <v>16</v>
      </c>
      <c r="N71" t="s">
        <v>16</v>
      </c>
    </row>
    <row r="72" spans="1:14">
      <c r="A72" t="s">
        <v>32</v>
      </c>
      <c r="B72" t="s">
        <v>20</v>
      </c>
      <c r="C72" s="1">
        <v>2199</v>
      </c>
      <c r="D72" s="4">
        <v>43733</v>
      </c>
      <c r="E72">
        <v>960</v>
      </c>
      <c r="F72">
        <v>911</v>
      </c>
      <c r="G72">
        <v>488</v>
      </c>
      <c r="H72">
        <v>16.600000000000001</v>
      </c>
      <c r="I72">
        <v>3.5</v>
      </c>
      <c r="J72">
        <v>16.100000000000001</v>
      </c>
      <c r="K72">
        <v>3.5</v>
      </c>
      <c r="L72">
        <v>13.8</v>
      </c>
      <c r="M72" s="2">
        <v>0.65</v>
      </c>
      <c r="N72" t="s">
        <v>16</v>
      </c>
    </row>
    <row r="73" spans="1:14">
      <c r="A73" t="s">
        <v>32</v>
      </c>
      <c r="B73" t="s">
        <v>21</v>
      </c>
      <c r="C73" s="1">
        <v>98569</v>
      </c>
      <c r="D73" s="4">
        <v>2335375</v>
      </c>
      <c r="E73" s="1">
        <v>10594</v>
      </c>
      <c r="F73" s="1">
        <v>7737</v>
      </c>
      <c r="G73" s="1">
        <v>6354</v>
      </c>
      <c r="H73">
        <v>25.5</v>
      </c>
      <c r="I73">
        <v>8.1999999999999993</v>
      </c>
      <c r="J73">
        <v>21.6</v>
      </c>
      <c r="K73">
        <v>7.1</v>
      </c>
      <c r="L73">
        <v>14.4</v>
      </c>
      <c r="M73" s="2">
        <v>0.8</v>
      </c>
      <c r="N73" t="s">
        <v>16</v>
      </c>
    </row>
    <row r="74" spans="1:14">
      <c r="A74" t="s">
        <v>33</v>
      </c>
      <c r="B74" t="s">
        <v>15</v>
      </c>
      <c r="C74" s="1">
        <v>20152</v>
      </c>
      <c r="D74" s="4" t="s">
        <v>16</v>
      </c>
      <c r="E74" s="1">
        <v>8044</v>
      </c>
      <c r="F74" s="1">
        <v>7743</v>
      </c>
      <c r="G74" s="1">
        <v>3307</v>
      </c>
      <c r="H74">
        <v>13.2</v>
      </c>
      <c r="I74">
        <v>4.5999999999999996</v>
      </c>
      <c r="J74">
        <v>13</v>
      </c>
      <c r="K74">
        <v>4.5</v>
      </c>
      <c r="L74">
        <v>28</v>
      </c>
      <c r="M74" t="s">
        <v>16</v>
      </c>
      <c r="N74" t="s">
        <v>16</v>
      </c>
    </row>
    <row r="75" spans="1:14">
      <c r="A75" t="s">
        <v>33</v>
      </c>
      <c r="B75" t="s">
        <v>17</v>
      </c>
      <c r="C75" s="1">
        <v>634379</v>
      </c>
      <c r="D75" s="4" t="s">
        <v>16</v>
      </c>
      <c r="E75" s="1">
        <v>78091</v>
      </c>
      <c r="F75" s="1">
        <v>74877</v>
      </c>
      <c r="G75" s="1">
        <v>52087</v>
      </c>
      <c r="H75">
        <v>21.6</v>
      </c>
      <c r="I75">
        <v>6.6</v>
      </c>
      <c r="J75">
        <v>21.1</v>
      </c>
      <c r="K75">
        <v>6.4</v>
      </c>
      <c r="L75">
        <v>19</v>
      </c>
      <c r="M75" t="s">
        <v>16</v>
      </c>
      <c r="N75" s="1">
        <v>10672</v>
      </c>
    </row>
    <row r="76" spans="1:14">
      <c r="A76" t="s">
        <v>33</v>
      </c>
      <c r="B76" t="s">
        <v>18</v>
      </c>
      <c r="C76" s="1">
        <v>20097</v>
      </c>
      <c r="D76" s="4" t="s">
        <v>16</v>
      </c>
      <c r="E76" s="1">
        <v>4376</v>
      </c>
      <c r="F76" s="1">
        <v>4204</v>
      </c>
      <c r="G76" s="1">
        <v>2793</v>
      </c>
      <c r="H76">
        <v>20.6</v>
      </c>
      <c r="I76">
        <v>5.0999999999999996</v>
      </c>
      <c r="J76">
        <v>20.2</v>
      </c>
      <c r="K76">
        <v>5</v>
      </c>
      <c r="L76">
        <v>19</v>
      </c>
      <c r="M76" t="s">
        <v>16</v>
      </c>
      <c r="N76" t="s">
        <v>16</v>
      </c>
    </row>
    <row r="77" spans="1:14">
      <c r="A77" t="s">
        <v>33</v>
      </c>
      <c r="B77" t="s">
        <v>19</v>
      </c>
      <c r="C77" s="1">
        <v>1120</v>
      </c>
      <c r="D77" s="4" t="s">
        <v>16</v>
      </c>
      <c r="E77" s="1">
        <v>1712</v>
      </c>
      <c r="F77" s="1">
        <v>1656</v>
      </c>
      <c r="G77">
        <v>544</v>
      </c>
      <c r="H77">
        <v>10.199999999999999</v>
      </c>
      <c r="I77">
        <v>2</v>
      </c>
      <c r="J77">
        <v>10.1</v>
      </c>
      <c r="K77">
        <v>2</v>
      </c>
      <c r="L77">
        <v>69</v>
      </c>
      <c r="M77" t="s">
        <v>16</v>
      </c>
      <c r="N77" t="s">
        <v>16</v>
      </c>
    </row>
    <row r="78" spans="1:14">
      <c r="A78" t="s">
        <v>33</v>
      </c>
      <c r="B78" t="s">
        <v>20</v>
      </c>
      <c r="C78" s="1">
        <v>2336</v>
      </c>
      <c r="D78" s="4">
        <v>45204</v>
      </c>
      <c r="E78">
        <v>966</v>
      </c>
      <c r="F78">
        <v>942</v>
      </c>
      <c r="G78">
        <v>496</v>
      </c>
      <c r="H78">
        <v>16.3</v>
      </c>
      <c r="I78">
        <v>3.6</v>
      </c>
      <c r="J78">
        <v>16.100000000000001</v>
      </c>
      <c r="K78">
        <v>3.5</v>
      </c>
      <c r="L78">
        <v>15.9</v>
      </c>
      <c r="M78" s="2">
        <v>0.66</v>
      </c>
      <c r="N78" t="s">
        <v>16</v>
      </c>
    </row>
    <row r="79" spans="1:14">
      <c r="A79" t="s">
        <v>33</v>
      </c>
      <c r="B79" t="s">
        <v>21</v>
      </c>
      <c r="C79" s="1">
        <v>109287</v>
      </c>
      <c r="D79" s="4">
        <v>2358881</v>
      </c>
      <c r="E79" s="1">
        <v>10751</v>
      </c>
      <c r="F79" s="1">
        <v>7791</v>
      </c>
      <c r="G79" s="1">
        <v>6529</v>
      </c>
      <c r="H79">
        <v>26</v>
      </c>
      <c r="I79">
        <v>8.6999999999999993</v>
      </c>
      <c r="J79">
        <v>22</v>
      </c>
      <c r="K79">
        <v>7.5</v>
      </c>
      <c r="L79">
        <v>16.899999999999999</v>
      </c>
      <c r="M79" s="2">
        <v>0.78</v>
      </c>
      <c r="N79" t="s">
        <v>16</v>
      </c>
    </row>
    <row r="80" spans="1:14">
      <c r="A80" t="s">
        <v>34</v>
      </c>
      <c r="B80" t="s">
        <v>15</v>
      </c>
      <c r="C80" s="1">
        <v>17581</v>
      </c>
      <c r="D80" s="4" t="s">
        <v>16</v>
      </c>
      <c r="E80" s="1">
        <v>7444</v>
      </c>
      <c r="F80" s="1">
        <v>7394</v>
      </c>
      <c r="G80" s="1">
        <v>3250</v>
      </c>
      <c r="H80">
        <v>13.2</v>
      </c>
      <c r="I80">
        <v>4.2</v>
      </c>
      <c r="J80">
        <v>13.2</v>
      </c>
      <c r="K80">
        <v>4.2</v>
      </c>
      <c r="L80">
        <v>30</v>
      </c>
      <c r="M80" t="s">
        <v>16</v>
      </c>
      <c r="N80" t="s">
        <v>16</v>
      </c>
    </row>
    <row r="81" spans="1:14">
      <c r="A81" t="s">
        <v>34</v>
      </c>
      <c r="B81" t="s">
        <v>17</v>
      </c>
      <c r="C81" s="1">
        <v>602819</v>
      </c>
      <c r="D81" s="4" t="s">
        <v>16</v>
      </c>
      <c r="E81" s="1">
        <v>77228</v>
      </c>
      <c r="F81" s="1">
        <v>74237</v>
      </c>
      <c r="G81" s="1">
        <v>51703</v>
      </c>
      <c r="H81">
        <v>20.9</v>
      </c>
      <c r="I81">
        <v>6.5</v>
      </c>
      <c r="J81">
        <v>20.5</v>
      </c>
      <c r="K81">
        <v>6.3</v>
      </c>
      <c r="L81">
        <v>19</v>
      </c>
      <c r="M81" t="s">
        <v>16</v>
      </c>
      <c r="N81" s="1">
        <v>9397</v>
      </c>
    </row>
    <row r="82" spans="1:14">
      <c r="A82" t="s">
        <v>34</v>
      </c>
      <c r="B82" t="s">
        <v>18</v>
      </c>
      <c r="C82" s="1">
        <v>19089</v>
      </c>
      <c r="D82" s="4" t="s">
        <v>16</v>
      </c>
      <c r="E82" s="1">
        <v>4506</v>
      </c>
      <c r="F82" s="1">
        <v>4328</v>
      </c>
      <c r="G82" s="1">
        <v>2852</v>
      </c>
      <c r="H82">
        <v>19.8</v>
      </c>
      <c r="I82">
        <v>5</v>
      </c>
      <c r="J82">
        <v>19.399999999999999</v>
      </c>
      <c r="K82">
        <v>4.9000000000000004</v>
      </c>
      <c r="L82">
        <v>21</v>
      </c>
      <c r="M82" t="s">
        <v>16</v>
      </c>
      <c r="N82" t="s">
        <v>16</v>
      </c>
    </row>
    <row r="83" spans="1:14">
      <c r="A83" t="s">
        <v>34</v>
      </c>
      <c r="B83" t="s">
        <v>19</v>
      </c>
      <c r="C83" s="1">
        <v>1303</v>
      </c>
      <c r="D83" s="4" t="s">
        <v>16</v>
      </c>
      <c r="E83" s="1">
        <v>1648</v>
      </c>
      <c r="F83" s="1">
        <v>1611</v>
      </c>
      <c r="G83">
        <v>616</v>
      </c>
      <c r="H83">
        <v>11.5</v>
      </c>
      <c r="I83">
        <v>2.1</v>
      </c>
      <c r="J83">
        <v>11.4</v>
      </c>
      <c r="K83">
        <v>2.1</v>
      </c>
      <c r="L83">
        <v>69</v>
      </c>
      <c r="M83" t="s">
        <v>16</v>
      </c>
      <c r="N83" t="s">
        <v>16</v>
      </c>
    </row>
    <row r="84" spans="1:14">
      <c r="A84" t="s">
        <v>34</v>
      </c>
      <c r="B84" t="s">
        <v>20</v>
      </c>
      <c r="C84" s="1">
        <v>2076</v>
      </c>
      <c r="D84" s="4">
        <v>35983</v>
      </c>
      <c r="E84">
        <v>958</v>
      </c>
      <c r="F84">
        <v>910</v>
      </c>
      <c r="G84">
        <v>458</v>
      </c>
      <c r="H84">
        <v>15.1</v>
      </c>
      <c r="I84">
        <v>3.5</v>
      </c>
      <c r="J84">
        <v>14.5</v>
      </c>
      <c r="K84">
        <v>3.4</v>
      </c>
      <c r="L84">
        <v>16.2</v>
      </c>
      <c r="M84" s="2">
        <v>0.69</v>
      </c>
      <c r="N84" t="s">
        <v>16</v>
      </c>
    </row>
    <row r="85" spans="1:14">
      <c r="A85" t="s">
        <v>34</v>
      </c>
      <c r="B85" t="s">
        <v>21</v>
      </c>
      <c r="C85" s="1">
        <v>108146</v>
      </c>
      <c r="D85" s="4">
        <v>2088889</v>
      </c>
      <c r="E85" s="1">
        <v>10804</v>
      </c>
      <c r="F85" s="1">
        <v>7685</v>
      </c>
      <c r="G85" s="1">
        <v>6100</v>
      </c>
      <c r="H85">
        <v>23.8</v>
      </c>
      <c r="I85">
        <v>9.1</v>
      </c>
      <c r="J85">
        <v>19.899999999999999</v>
      </c>
      <c r="K85">
        <v>7.7</v>
      </c>
      <c r="L85">
        <v>16.5</v>
      </c>
      <c r="M85" s="2">
        <v>0.8</v>
      </c>
      <c r="N85" t="s">
        <v>16</v>
      </c>
    </row>
    <row r="86" spans="1:14">
      <c r="A86" t="s">
        <v>35</v>
      </c>
      <c r="B86" t="s">
        <v>15</v>
      </c>
      <c r="C86" s="1">
        <v>17377</v>
      </c>
      <c r="D86" s="4" t="s">
        <v>16</v>
      </c>
      <c r="E86" s="1">
        <v>7498</v>
      </c>
      <c r="F86" s="1">
        <v>7165</v>
      </c>
      <c r="G86" s="1">
        <v>3169</v>
      </c>
      <c r="H86">
        <v>13.7</v>
      </c>
      <c r="I86">
        <v>4.3</v>
      </c>
      <c r="J86">
        <v>13.4</v>
      </c>
      <c r="K86">
        <v>4.2</v>
      </c>
      <c r="L86">
        <v>30</v>
      </c>
      <c r="M86" t="s">
        <v>16</v>
      </c>
      <c r="N86" t="s">
        <v>16</v>
      </c>
    </row>
    <row r="87" spans="1:14">
      <c r="A87" t="s">
        <v>35</v>
      </c>
      <c r="B87" t="s">
        <v>17</v>
      </c>
      <c r="C87" s="1">
        <v>622770</v>
      </c>
      <c r="D87" s="4" t="s">
        <v>16</v>
      </c>
      <c r="E87" s="1">
        <v>76651</v>
      </c>
      <c r="F87" s="1">
        <v>73747</v>
      </c>
      <c r="G87" s="1">
        <v>51532</v>
      </c>
      <c r="H87">
        <v>21.7</v>
      </c>
      <c r="I87">
        <v>6.6</v>
      </c>
      <c r="J87">
        <v>21.2</v>
      </c>
      <c r="K87">
        <v>6.5</v>
      </c>
      <c r="L87">
        <v>20</v>
      </c>
      <c r="M87" t="s">
        <v>16</v>
      </c>
      <c r="N87" s="1">
        <v>3573</v>
      </c>
    </row>
    <row r="88" spans="1:14">
      <c r="A88" t="s">
        <v>35</v>
      </c>
      <c r="B88" t="s">
        <v>18</v>
      </c>
      <c r="C88" s="1">
        <v>19930</v>
      </c>
      <c r="D88" s="4" t="s">
        <v>16</v>
      </c>
      <c r="E88" s="1">
        <v>4530</v>
      </c>
      <c r="F88" s="1">
        <v>4328</v>
      </c>
      <c r="G88" s="1">
        <v>2906</v>
      </c>
      <c r="H88">
        <v>20.8</v>
      </c>
      <c r="I88">
        <v>5</v>
      </c>
      <c r="J88">
        <v>20.399999999999999</v>
      </c>
      <c r="K88">
        <v>4.9000000000000004</v>
      </c>
      <c r="L88">
        <v>20</v>
      </c>
      <c r="M88" t="s">
        <v>16</v>
      </c>
      <c r="N88" t="s">
        <v>16</v>
      </c>
    </row>
    <row r="89" spans="1:14">
      <c r="A89" t="s">
        <v>35</v>
      </c>
      <c r="B89" t="s">
        <v>19</v>
      </c>
      <c r="C89" s="1">
        <v>1428</v>
      </c>
      <c r="D89" s="4" t="s">
        <v>16</v>
      </c>
      <c r="E89" s="1">
        <v>1729</v>
      </c>
      <c r="F89" s="1">
        <v>1650</v>
      </c>
      <c r="G89">
        <v>647</v>
      </c>
      <c r="H89">
        <v>12.2</v>
      </c>
      <c r="I89">
        <v>2.2000000000000002</v>
      </c>
      <c r="J89">
        <v>12</v>
      </c>
      <c r="K89">
        <v>2.1</v>
      </c>
      <c r="L89">
        <v>69</v>
      </c>
      <c r="M89" t="s">
        <v>16</v>
      </c>
      <c r="N89" t="s">
        <v>16</v>
      </c>
    </row>
    <row r="90" spans="1:14">
      <c r="A90" t="s">
        <v>35</v>
      </c>
      <c r="B90" t="s">
        <v>20</v>
      </c>
      <c r="C90" s="1">
        <v>2236</v>
      </c>
      <c r="D90" s="4">
        <v>39956</v>
      </c>
      <c r="E90">
        <v>966</v>
      </c>
      <c r="F90">
        <v>929</v>
      </c>
      <c r="G90">
        <v>485</v>
      </c>
      <c r="H90">
        <v>16.2</v>
      </c>
      <c r="I90">
        <v>3.5</v>
      </c>
      <c r="J90">
        <v>15.8</v>
      </c>
      <c r="K90">
        <v>3.5</v>
      </c>
      <c r="L90">
        <v>16.5</v>
      </c>
      <c r="M90" s="2">
        <v>0.69</v>
      </c>
      <c r="N90" t="s">
        <v>16</v>
      </c>
    </row>
    <row r="91" spans="1:14">
      <c r="A91" t="s">
        <v>35</v>
      </c>
      <c r="B91" t="s">
        <v>21</v>
      </c>
      <c r="C91" s="1">
        <v>118197</v>
      </c>
      <c r="D91" s="4">
        <v>2301955</v>
      </c>
      <c r="E91" s="1">
        <v>10737</v>
      </c>
      <c r="F91" s="1">
        <v>7585</v>
      </c>
      <c r="G91" s="1">
        <v>6442</v>
      </c>
      <c r="H91">
        <v>26.3</v>
      </c>
      <c r="I91">
        <v>9.1999999999999993</v>
      </c>
      <c r="J91">
        <v>21.9</v>
      </c>
      <c r="K91">
        <v>7.8</v>
      </c>
      <c r="L91">
        <v>16.7</v>
      </c>
      <c r="M91" s="2">
        <v>0.79</v>
      </c>
      <c r="N91" t="s">
        <v>16</v>
      </c>
    </row>
    <row r="92" spans="1:14">
      <c r="A92" t="s">
        <v>36</v>
      </c>
      <c r="B92" t="s">
        <v>15</v>
      </c>
      <c r="C92" s="1">
        <v>17606</v>
      </c>
      <c r="D92" s="4" t="s">
        <v>16</v>
      </c>
      <c r="E92" s="1">
        <v>7330</v>
      </c>
      <c r="F92" s="1">
        <v>7084</v>
      </c>
      <c r="G92" s="1">
        <v>3117</v>
      </c>
      <c r="H92">
        <v>13.2</v>
      </c>
      <c r="I92">
        <v>4.3</v>
      </c>
      <c r="J92">
        <v>13.1</v>
      </c>
      <c r="K92">
        <v>4.2</v>
      </c>
      <c r="L92">
        <v>29</v>
      </c>
      <c r="M92" t="s">
        <v>16</v>
      </c>
      <c r="N92" t="s">
        <v>16</v>
      </c>
    </row>
    <row r="93" spans="1:14">
      <c r="A93" t="s">
        <v>36</v>
      </c>
      <c r="B93" t="s">
        <v>17</v>
      </c>
      <c r="C93" s="1">
        <v>593114</v>
      </c>
      <c r="D93" s="4" t="s">
        <v>16</v>
      </c>
      <c r="E93" s="1">
        <v>75194</v>
      </c>
      <c r="F93" s="1">
        <v>72616</v>
      </c>
      <c r="G93" s="1">
        <v>49980</v>
      </c>
      <c r="H93">
        <v>20.6</v>
      </c>
      <c r="I93">
        <v>6.6</v>
      </c>
      <c r="J93">
        <v>20.3</v>
      </c>
      <c r="K93">
        <v>6.5</v>
      </c>
      <c r="L93">
        <v>20</v>
      </c>
      <c r="M93" t="s">
        <v>16</v>
      </c>
      <c r="N93">
        <v>443</v>
      </c>
    </row>
    <row r="94" spans="1:14">
      <c r="A94" t="s">
        <v>36</v>
      </c>
      <c r="B94" t="s">
        <v>18</v>
      </c>
      <c r="C94" s="1">
        <v>21664</v>
      </c>
      <c r="D94" s="4" t="s">
        <v>16</v>
      </c>
      <c r="E94" s="1">
        <v>4664</v>
      </c>
      <c r="F94" s="1">
        <v>4492</v>
      </c>
      <c r="G94" s="1">
        <v>3020</v>
      </c>
      <c r="H94">
        <v>20.2</v>
      </c>
      <c r="I94">
        <v>5.0999999999999996</v>
      </c>
      <c r="J94">
        <v>19.8</v>
      </c>
      <c r="K94">
        <v>5</v>
      </c>
      <c r="L94">
        <v>21</v>
      </c>
      <c r="M94" t="s">
        <v>16</v>
      </c>
      <c r="N94" t="s">
        <v>16</v>
      </c>
    </row>
    <row r="95" spans="1:14">
      <c r="A95" t="s">
        <v>36</v>
      </c>
      <c r="B95" t="s">
        <v>19</v>
      </c>
      <c r="C95" s="1">
        <v>1384</v>
      </c>
      <c r="D95" s="4" t="s">
        <v>16</v>
      </c>
      <c r="E95" s="1">
        <v>1749</v>
      </c>
      <c r="F95" s="1">
        <v>1664</v>
      </c>
      <c r="G95">
        <v>630</v>
      </c>
      <c r="H95">
        <v>11.4</v>
      </c>
      <c r="I95">
        <v>2.2000000000000002</v>
      </c>
      <c r="J95">
        <v>11.1</v>
      </c>
      <c r="K95">
        <v>2.1</v>
      </c>
      <c r="L95">
        <v>72</v>
      </c>
      <c r="M95" t="s">
        <v>16</v>
      </c>
      <c r="N95" t="s">
        <v>16</v>
      </c>
    </row>
    <row r="96" spans="1:14">
      <c r="A96" t="s">
        <v>36</v>
      </c>
      <c r="B96" t="s">
        <v>20</v>
      </c>
      <c r="C96" s="1">
        <v>2300</v>
      </c>
      <c r="D96" s="4">
        <v>43805</v>
      </c>
      <c r="E96">
        <v>964</v>
      </c>
      <c r="F96">
        <v>928</v>
      </c>
      <c r="G96">
        <v>491</v>
      </c>
      <c r="H96">
        <v>15.9</v>
      </c>
      <c r="I96">
        <v>3.6</v>
      </c>
      <c r="J96">
        <v>15.4</v>
      </c>
      <c r="K96">
        <v>3.5</v>
      </c>
      <c r="L96">
        <v>17.2</v>
      </c>
      <c r="M96" s="2">
        <v>0.69</v>
      </c>
      <c r="N96" t="s">
        <v>16</v>
      </c>
    </row>
    <row r="97" spans="1:14">
      <c r="A97" t="s">
        <v>36</v>
      </c>
      <c r="B97" t="s">
        <v>21</v>
      </c>
      <c r="C97" s="1">
        <v>105917</v>
      </c>
      <c r="D97" s="4">
        <v>2109566</v>
      </c>
      <c r="E97" s="1">
        <v>10249</v>
      </c>
      <c r="F97" s="1">
        <v>7380</v>
      </c>
      <c r="G97" s="1">
        <v>6005</v>
      </c>
      <c r="H97">
        <v>24.4</v>
      </c>
      <c r="I97">
        <v>8.9</v>
      </c>
      <c r="J97">
        <v>20.399999999999999</v>
      </c>
      <c r="K97">
        <v>7.6</v>
      </c>
      <c r="L97">
        <v>17.2</v>
      </c>
      <c r="M97" s="2">
        <v>0.79</v>
      </c>
      <c r="N97" t="s">
        <v>16</v>
      </c>
    </row>
    <row r="98" spans="1:14">
      <c r="A98" t="s">
        <v>37</v>
      </c>
      <c r="B98" t="s">
        <v>15</v>
      </c>
      <c r="C98" s="1">
        <v>15140</v>
      </c>
      <c r="D98" s="4" t="s">
        <v>16</v>
      </c>
      <c r="E98" s="1">
        <v>6892</v>
      </c>
      <c r="F98" s="1">
        <v>6610</v>
      </c>
      <c r="G98" s="1">
        <v>2838</v>
      </c>
      <c r="H98">
        <v>13.3</v>
      </c>
      <c r="I98">
        <v>4.0999999999999996</v>
      </c>
      <c r="J98">
        <v>13.2</v>
      </c>
      <c r="K98">
        <v>4</v>
      </c>
      <c r="L98">
        <v>26</v>
      </c>
      <c r="M98" t="s">
        <v>16</v>
      </c>
      <c r="N98" t="s">
        <v>16</v>
      </c>
    </row>
    <row r="99" spans="1:14">
      <c r="A99" t="s">
        <v>37</v>
      </c>
      <c r="B99" t="s">
        <v>17</v>
      </c>
      <c r="C99" s="1">
        <v>554361</v>
      </c>
      <c r="D99" s="4" t="s">
        <v>16</v>
      </c>
      <c r="E99" s="1">
        <v>72640</v>
      </c>
      <c r="F99" s="1">
        <v>70497</v>
      </c>
      <c r="G99" s="1">
        <v>46996</v>
      </c>
      <c r="H99">
        <v>20.7</v>
      </c>
      <c r="I99">
        <v>6.5</v>
      </c>
      <c r="J99">
        <v>20.399999999999999</v>
      </c>
      <c r="K99">
        <v>6.4</v>
      </c>
      <c r="L99">
        <v>19</v>
      </c>
      <c r="M99" t="s">
        <v>16</v>
      </c>
      <c r="N99">
        <v>466</v>
      </c>
    </row>
    <row r="100" spans="1:14">
      <c r="A100" t="s">
        <v>37</v>
      </c>
      <c r="B100" t="s">
        <v>18</v>
      </c>
      <c r="C100" s="1">
        <v>21030</v>
      </c>
      <c r="D100" s="4" t="s">
        <v>16</v>
      </c>
      <c r="E100" s="1">
        <v>4674</v>
      </c>
      <c r="F100" s="1">
        <v>4524</v>
      </c>
      <c r="G100" s="1">
        <v>2958</v>
      </c>
      <c r="H100">
        <v>20.3</v>
      </c>
      <c r="I100">
        <v>5.0999999999999996</v>
      </c>
      <c r="J100">
        <v>20</v>
      </c>
      <c r="K100">
        <v>5</v>
      </c>
      <c r="L100">
        <v>19</v>
      </c>
      <c r="M100" t="s">
        <v>16</v>
      </c>
      <c r="N100" t="s">
        <v>16</v>
      </c>
    </row>
    <row r="101" spans="1:14">
      <c r="A101" t="s">
        <v>37</v>
      </c>
      <c r="B101" t="s">
        <v>19</v>
      </c>
      <c r="C101">
        <v>986</v>
      </c>
      <c r="D101" s="4" t="s">
        <v>16</v>
      </c>
      <c r="E101" s="1">
        <v>1367</v>
      </c>
      <c r="F101" s="1">
        <v>1305</v>
      </c>
      <c r="G101">
        <v>493</v>
      </c>
      <c r="H101">
        <v>11.7</v>
      </c>
      <c r="I101">
        <v>2</v>
      </c>
      <c r="J101">
        <v>11.5</v>
      </c>
      <c r="K101">
        <v>1.9</v>
      </c>
      <c r="L101">
        <v>69</v>
      </c>
      <c r="M101" t="s">
        <v>16</v>
      </c>
      <c r="N101" t="s">
        <v>16</v>
      </c>
    </row>
    <row r="102" spans="1:14">
      <c r="A102" t="s">
        <v>37</v>
      </c>
      <c r="B102" t="s">
        <v>20</v>
      </c>
      <c r="C102" s="1">
        <v>2126</v>
      </c>
      <c r="D102" s="4">
        <v>38913</v>
      </c>
      <c r="E102">
        <v>961</v>
      </c>
      <c r="F102">
        <v>924</v>
      </c>
      <c r="G102">
        <v>475</v>
      </c>
      <c r="H102">
        <v>16</v>
      </c>
      <c r="I102">
        <v>3.5</v>
      </c>
      <c r="J102">
        <v>15.5</v>
      </c>
      <c r="K102">
        <v>3.4</v>
      </c>
      <c r="L102">
        <v>15.8</v>
      </c>
      <c r="M102" s="2">
        <v>0.67</v>
      </c>
      <c r="N102" t="s">
        <v>16</v>
      </c>
    </row>
    <row r="103" spans="1:14">
      <c r="A103" t="s">
        <v>37</v>
      </c>
      <c r="B103" t="s">
        <v>21</v>
      </c>
      <c r="C103" s="1">
        <v>101327</v>
      </c>
      <c r="D103" s="4">
        <v>1918362</v>
      </c>
      <c r="E103" s="1">
        <v>9678</v>
      </c>
      <c r="F103" s="1">
        <v>7169</v>
      </c>
      <c r="G103" s="1">
        <v>5823</v>
      </c>
      <c r="H103">
        <v>25.2</v>
      </c>
      <c r="I103">
        <v>8.8000000000000007</v>
      </c>
      <c r="J103">
        <v>21.6</v>
      </c>
      <c r="K103">
        <v>7.6</v>
      </c>
      <c r="L103">
        <v>15.4</v>
      </c>
      <c r="M103" s="2">
        <v>0.77</v>
      </c>
      <c r="N103" t="s">
        <v>16</v>
      </c>
    </row>
    <row r="104" spans="1:14">
      <c r="A104" t="s">
        <v>38</v>
      </c>
      <c r="B104" t="s">
        <v>15</v>
      </c>
      <c r="C104" s="1">
        <v>15715</v>
      </c>
      <c r="D104" s="4" t="s">
        <v>16</v>
      </c>
      <c r="E104" s="1">
        <v>7522</v>
      </c>
      <c r="F104" s="1">
        <v>7248</v>
      </c>
      <c r="G104" s="1">
        <v>2954</v>
      </c>
      <c r="H104">
        <v>12.6</v>
      </c>
      <c r="I104">
        <v>4.0999999999999996</v>
      </c>
      <c r="J104">
        <v>12.5</v>
      </c>
      <c r="K104">
        <v>4</v>
      </c>
      <c r="L104">
        <v>25</v>
      </c>
      <c r="M104" t="s">
        <v>16</v>
      </c>
      <c r="N104" t="s">
        <v>16</v>
      </c>
    </row>
    <row r="105" spans="1:14">
      <c r="A105" t="s">
        <v>38</v>
      </c>
      <c r="B105" t="s">
        <v>17</v>
      </c>
      <c r="C105" s="1">
        <v>563353</v>
      </c>
      <c r="D105" s="4" t="s">
        <v>16</v>
      </c>
      <c r="E105" s="1">
        <v>73321</v>
      </c>
      <c r="F105" s="1">
        <v>71043</v>
      </c>
      <c r="G105" s="1">
        <v>46799</v>
      </c>
      <c r="H105">
        <v>20.399999999999999</v>
      </c>
      <c r="I105">
        <v>6.5</v>
      </c>
      <c r="J105">
        <v>20.100000000000001</v>
      </c>
      <c r="K105">
        <v>6.4</v>
      </c>
      <c r="L105">
        <v>19</v>
      </c>
      <c r="M105" t="s">
        <v>16</v>
      </c>
      <c r="N105">
        <v>853</v>
      </c>
    </row>
    <row r="106" spans="1:14">
      <c r="A106" t="s">
        <v>38</v>
      </c>
      <c r="B106" t="s">
        <v>18</v>
      </c>
      <c r="C106" s="1">
        <v>20553</v>
      </c>
      <c r="D106" s="4" t="s">
        <v>16</v>
      </c>
      <c r="E106" s="1">
        <v>4718</v>
      </c>
      <c r="F106" s="1">
        <v>4562</v>
      </c>
      <c r="G106" s="1">
        <v>2890</v>
      </c>
      <c r="H106">
        <v>19.600000000000001</v>
      </c>
      <c r="I106">
        <v>5.0999999999999996</v>
      </c>
      <c r="J106">
        <v>19.399999999999999</v>
      </c>
      <c r="K106">
        <v>5</v>
      </c>
      <c r="L106">
        <v>19</v>
      </c>
      <c r="M106" t="s">
        <v>16</v>
      </c>
      <c r="N106" t="s">
        <v>16</v>
      </c>
    </row>
    <row r="107" spans="1:14">
      <c r="A107" t="s">
        <v>38</v>
      </c>
      <c r="B107" t="s">
        <v>19</v>
      </c>
      <c r="C107" s="1">
        <v>1041</v>
      </c>
      <c r="D107" s="4" t="s">
        <v>16</v>
      </c>
      <c r="E107" s="1">
        <v>1562</v>
      </c>
      <c r="F107" s="1">
        <v>1513</v>
      </c>
      <c r="G107">
        <v>526</v>
      </c>
      <c r="H107">
        <v>10.8</v>
      </c>
      <c r="I107">
        <v>2</v>
      </c>
      <c r="J107">
        <v>10.5</v>
      </c>
      <c r="K107">
        <v>1.9</v>
      </c>
      <c r="L107">
        <v>69</v>
      </c>
      <c r="M107" t="s">
        <v>16</v>
      </c>
      <c r="N107" t="s">
        <v>16</v>
      </c>
    </row>
    <row r="108" spans="1:14">
      <c r="A108" t="s">
        <v>38</v>
      </c>
      <c r="B108" t="s">
        <v>20</v>
      </c>
      <c r="C108" s="1">
        <v>2070</v>
      </c>
      <c r="D108" s="4">
        <v>37363</v>
      </c>
      <c r="E108">
        <v>977</v>
      </c>
      <c r="F108">
        <v>940</v>
      </c>
      <c r="G108">
        <v>467</v>
      </c>
      <c r="H108">
        <v>15.4</v>
      </c>
      <c r="I108">
        <v>3.4</v>
      </c>
      <c r="J108">
        <v>15</v>
      </c>
      <c r="K108">
        <v>3.4</v>
      </c>
      <c r="L108">
        <v>15.7</v>
      </c>
      <c r="M108" s="2">
        <v>0.67</v>
      </c>
      <c r="N108" t="s">
        <v>16</v>
      </c>
    </row>
    <row r="109" spans="1:14">
      <c r="A109" t="s">
        <v>38</v>
      </c>
      <c r="B109" t="s">
        <v>21</v>
      </c>
      <c r="C109" s="1">
        <v>102052</v>
      </c>
      <c r="D109" s="4">
        <v>1921785</v>
      </c>
      <c r="E109" s="1">
        <v>9843</v>
      </c>
      <c r="F109" s="1">
        <v>7156</v>
      </c>
      <c r="G109" s="1">
        <v>5702</v>
      </c>
      <c r="H109">
        <v>24.7</v>
      </c>
      <c r="I109">
        <v>8.9</v>
      </c>
      <c r="J109">
        <v>20.8</v>
      </c>
      <c r="K109">
        <v>7.7</v>
      </c>
      <c r="L109">
        <v>15.1</v>
      </c>
      <c r="M109" s="2">
        <v>0.77</v>
      </c>
      <c r="N109" t="s">
        <v>16</v>
      </c>
    </row>
    <row r="110" spans="1:14">
      <c r="A110" t="s">
        <v>39</v>
      </c>
      <c r="B110" t="s">
        <v>15</v>
      </c>
      <c r="C110" s="1">
        <v>17040</v>
      </c>
      <c r="D110" s="4" t="s">
        <v>16</v>
      </c>
      <c r="E110" s="1">
        <v>7242</v>
      </c>
      <c r="F110" s="1">
        <v>7031</v>
      </c>
      <c r="G110" s="1">
        <v>3150</v>
      </c>
      <c r="H110">
        <v>13.4</v>
      </c>
      <c r="I110">
        <v>4.0999999999999996</v>
      </c>
      <c r="J110">
        <v>13.3</v>
      </c>
      <c r="K110">
        <v>4</v>
      </c>
      <c r="L110">
        <v>28</v>
      </c>
      <c r="M110" t="s">
        <v>16</v>
      </c>
      <c r="N110" t="s">
        <v>16</v>
      </c>
    </row>
    <row r="111" spans="1:14">
      <c r="A111" t="s">
        <v>39</v>
      </c>
      <c r="B111" t="s">
        <v>17</v>
      </c>
      <c r="C111" s="1">
        <v>592656</v>
      </c>
      <c r="D111" s="4" t="s">
        <v>16</v>
      </c>
      <c r="E111" s="1">
        <v>74020</v>
      </c>
      <c r="F111" s="1">
        <v>71552</v>
      </c>
      <c r="G111" s="1">
        <v>49341</v>
      </c>
      <c r="H111">
        <v>20.7</v>
      </c>
      <c r="I111">
        <v>6.6</v>
      </c>
      <c r="J111">
        <v>20.3</v>
      </c>
      <c r="K111">
        <v>6.5</v>
      </c>
      <c r="L111">
        <v>20</v>
      </c>
      <c r="M111" t="s">
        <v>16</v>
      </c>
      <c r="N111">
        <v>133</v>
      </c>
    </row>
    <row r="112" spans="1:14">
      <c r="A112" t="s">
        <v>39</v>
      </c>
      <c r="B112" t="s">
        <v>18</v>
      </c>
      <c r="C112" s="1">
        <v>21855</v>
      </c>
      <c r="D112" s="4" t="s">
        <v>16</v>
      </c>
      <c r="E112" s="1">
        <v>4646</v>
      </c>
      <c r="F112" s="1">
        <v>4505</v>
      </c>
      <c r="G112" s="1">
        <v>3037</v>
      </c>
      <c r="H112">
        <v>20.2</v>
      </c>
      <c r="I112">
        <v>5.2</v>
      </c>
      <c r="J112">
        <v>20</v>
      </c>
      <c r="K112">
        <v>5.0999999999999996</v>
      </c>
      <c r="L112">
        <v>20</v>
      </c>
      <c r="M112" t="s">
        <v>16</v>
      </c>
      <c r="N112" t="s">
        <v>16</v>
      </c>
    </row>
    <row r="113" spans="1:14">
      <c r="A113" t="s">
        <v>39</v>
      </c>
      <c r="B113" t="s">
        <v>19</v>
      </c>
      <c r="C113" s="1">
        <v>1253</v>
      </c>
      <c r="D113" s="4" t="s">
        <v>16</v>
      </c>
      <c r="E113" s="1">
        <v>1639</v>
      </c>
      <c r="F113" s="1">
        <v>1551</v>
      </c>
      <c r="G113">
        <v>597</v>
      </c>
      <c r="H113">
        <v>11.5</v>
      </c>
      <c r="I113">
        <v>2.1</v>
      </c>
      <c r="J113">
        <v>11.3</v>
      </c>
      <c r="K113">
        <v>2</v>
      </c>
      <c r="L113">
        <v>72</v>
      </c>
      <c r="M113" t="s">
        <v>16</v>
      </c>
      <c r="N113" t="s">
        <v>16</v>
      </c>
    </row>
    <row r="114" spans="1:14">
      <c r="A114" t="s">
        <v>39</v>
      </c>
      <c r="B114" t="s">
        <v>20</v>
      </c>
      <c r="C114" s="1">
        <v>2456</v>
      </c>
      <c r="D114" s="4">
        <v>44690</v>
      </c>
      <c r="E114" s="1">
        <v>1040</v>
      </c>
      <c r="F114" s="1">
        <v>1004</v>
      </c>
      <c r="G114">
        <v>527</v>
      </c>
      <c r="H114">
        <v>15.7</v>
      </c>
      <c r="I114">
        <v>3.6</v>
      </c>
      <c r="J114">
        <v>15.3</v>
      </c>
      <c r="K114">
        <v>3.6</v>
      </c>
      <c r="L114">
        <v>16.8</v>
      </c>
      <c r="M114" s="2">
        <v>0.68</v>
      </c>
      <c r="N114" t="s">
        <v>16</v>
      </c>
    </row>
    <row r="115" spans="1:14">
      <c r="A115" t="s">
        <v>39</v>
      </c>
      <c r="B115" t="s">
        <v>21</v>
      </c>
      <c r="C115" s="1">
        <v>118213</v>
      </c>
      <c r="D115" s="4">
        <v>2295511</v>
      </c>
      <c r="E115" s="1">
        <v>10101</v>
      </c>
      <c r="F115" s="1">
        <v>7246</v>
      </c>
      <c r="G115" s="1">
        <v>6136</v>
      </c>
      <c r="H115">
        <v>25.4</v>
      </c>
      <c r="I115">
        <v>9.4</v>
      </c>
      <c r="J115">
        <v>21.5</v>
      </c>
      <c r="K115">
        <v>8</v>
      </c>
      <c r="L115">
        <v>16.3</v>
      </c>
      <c r="M115" s="2">
        <v>0.79</v>
      </c>
      <c r="N115" t="s">
        <v>16</v>
      </c>
    </row>
    <row r="116" spans="1:14">
      <c r="A116" t="s">
        <v>40</v>
      </c>
      <c r="B116" t="s">
        <v>15</v>
      </c>
      <c r="C116" s="1">
        <v>16527</v>
      </c>
      <c r="D116" s="4" t="s">
        <v>16</v>
      </c>
      <c r="E116" s="1">
        <v>7361</v>
      </c>
      <c r="F116" s="1">
        <v>7202</v>
      </c>
      <c r="G116" s="1">
        <v>3029</v>
      </c>
      <c r="H116">
        <v>13</v>
      </c>
      <c r="I116">
        <v>4.0999999999999996</v>
      </c>
      <c r="J116">
        <v>13</v>
      </c>
      <c r="K116">
        <v>4.0999999999999996</v>
      </c>
      <c r="L116">
        <v>28</v>
      </c>
      <c r="M116" t="s">
        <v>16</v>
      </c>
      <c r="N116" t="s">
        <v>16</v>
      </c>
    </row>
    <row r="117" spans="1:14">
      <c r="A117" t="s">
        <v>40</v>
      </c>
      <c r="B117" t="s">
        <v>17</v>
      </c>
      <c r="C117" s="1">
        <v>585714</v>
      </c>
      <c r="D117" s="4" t="s">
        <v>16</v>
      </c>
      <c r="E117" s="1">
        <v>73287</v>
      </c>
      <c r="F117" s="1">
        <v>71059</v>
      </c>
      <c r="G117" s="1">
        <v>47877</v>
      </c>
      <c r="H117">
        <v>20.9</v>
      </c>
      <c r="I117">
        <v>6.6</v>
      </c>
      <c r="J117">
        <v>20.6</v>
      </c>
      <c r="K117">
        <v>6.5</v>
      </c>
      <c r="L117">
        <v>20</v>
      </c>
      <c r="M117" t="s">
        <v>16</v>
      </c>
      <c r="N117" t="s">
        <v>16</v>
      </c>
    </row>
    <row r="118" spans="1:14">
      <c r="A118" t="s">
        <v>40</v>
      </c>
      <c r="B118" t="s">
        <v>18</v>
      </c>
      <c r="C118" s="1">
        <v>22631</v>
      </c>
      <c r="D118" s="4" t="s">
        <v>16</v>
      </c>
      <c r="E118" s="1">
        <v>4807</v>
      </c>
      <c r="F118" s="1">
        <v>4627</v>
      </c>
      <c r="G118" s="1">
        <v>3098</v>
      </c>
      <c r="H118">
        <v>20.8</v>
      </c>
      <c r="I118">
        <v>5.0999999999999996</v>
      </c>
      <c r="J118">
        <v>20.399999999999999</v>
      </c>
      <c r="K118">
        <v>5</v>
      </c>
      <c r="L118">
        <v>20</v>
      </c>
      <c r="M118" t="s">
        <v>16</v>
      </c>
      <c r="N118" t="s">
        <v>16</v>
      </c>
    </row>
    <row r="119" spans="1:14">
      <c r="A119" t="s">
        <v>40</v>
      </c>
      <c r="B119" t="s">
        <v>19</v>
      </c>
      <c r="C119" s="1">
        <v>1265</v>
      </c>
      <c r="D119" s="4" t="s">
        <v>16</v>
      </c>
      <c r="E119" s="1">
        <v>1571</v>
      </c>
      <c r="F119" s="1">
        <v>1526</v>
      </c>
      <c r="G119">
        <v>577</v>
      </c>
      <c r="H119">
        <v>11.7</v>
      </c>
      <c r="I119">
        <v>2.2000000000000002</v>
      </c>
      <c r="J119">
        <v>11.7</v>
      </c>
      <c r="K119">
        <v>2.1</v>
      </c>
      <c r="L119">
        <v>69</v>
      </c>
      <c r="M119" t="s">
        <v>16</v>
      </c>
      <c r="N119" t="s">
        <v>16</v>
      </c>
    </row>
    <row r="120" spans="1:14">
      <c r="A120" t="s">
        <v>40</v>
      </c>
      <c r="B120" t="s">
        <v>20</v>
      </c>
      <c r="C120" s="1">
        <v>2482</v>
      </c>
      <c r="D120" s="4">
        <v>44927</v>
      </c>
      <c r="E120" s="1">
        <v>1065</v>
      </c>
      <c r="F120" s="1">
        <v>1027</v>
      </c>
      <c r="G120">
        <v>531</v>
      </c>
      <c r="H120">
        <v>16.100000000000001</v>
      </c>
      <c r="I120">
        <v>3.6</v>
      </c>
      <c r="J120">
        <v>15.6</v>
      </c>
      <c r="K120">
        <v>3.5</v>
      </c>
      <c r="L120">
        <v>16.7</v>
      </c>
      <c r="M120" s="2">
        <v>0.68</v>
      </c>
      <c r="N120" t="s">
        <v>16</v>
      </c>
    </row>
    <row r="121" spans="1:14">
      <c r="A121" t="s">
        <v>40</v>
      </c>
      <c r="B121" t="s">
        <v>21</v>
      </c>
      <c r="C121" s="1">
        <v>115896</v>
      </c>
      <c r="D121" s="4">
        <v>2244884</v>
      </c>
      <c r="E121" s="1">
        <v>9977</v>
      </c>
      <c r="F121" s="1">
        <v>7150</v>
      </c>
      <c r="G121" s="1">
        <v>5961</v>
      </c>
      <c r="H121">
        <v>25.8</v>
      </c>
      <c r="I121">
        <v>9.3000000000000007</v>
      </c>
      <c r="J121">
        <v>21.6</v>
      </c>
      <c r="K121">
        <v>8</v>
      </c>
      <c r="L121">
        <v>16.399999999999999</v>
      </c>
      <c r="M121" s="2">
        <v>0.79</v>
      </c>
      <c r="N121" t="s">
        <v>16</v>
      </c>
    </row>
    <row r="122" spans="1:14">
      <c r="A122" t="s">
        <v>41</v>
      </c>
      <c r="B122" t="s">
        <v>15</v>
      </c>
      <c r="C122" s="1">
        <v>18597</v>
      </c>
      <c r="D122" s="4" t="s">
        <v>16</v>
      </c>
      <c r="E122" s="1">
        <v>7941</v>
      </c>
      <c r="F122" s="1">
        <v>7319</v>
      </c>
      <c r="G122" s="1">
        <v>3322</v>
      </c>
      <c r="H122">
        <v>13.6</v>
      </c>
      <c r="I122">
        <v>4.2</v>
      </c>
      <c r="J122">
        <v>13.2</v>
      </c>
      <c r="K122">
        <v>4</v>
      </c>
      <c r="L122">
        <v>27</v>
      </c>
      <c r="M122" t="s">
        <v>16</v>
      </c>
      <c r="N122" t="s">
        <v>16</v>
      </c>
    </row>
    <row r="123" spans="1:14">
      <c r="A123" t="s">
        <v>41</v>
      </c>
      <c r="B123" t="s">
        <v>17</v>
      </c>
      <c r="C123" s="1">
        <v>591746</v>
      </c>
      <c r="D123" s="4" t="s">
        <v>16</v>
      </c>
      <c r="E123" s="1">
        <v>72244</v>
      </c>
      <c r="F123" s="1">
        <v>70281</v>
      </c>
      <c r="G123" s="1">
        <v>48410</v>
      </c>
      <c r="H123">
        <v>20.7</v>
      </c>
      <c r="I123">
        <v>6.5</v>
      </c>
      <c r="J123">
        <v>20.399999999999999</v>
      </c>
      <c r="K123">
        <v>6.4</v>
      </c>
      <c r="L123">
        <v>19</v>
      </c>
      <c r="M123" t="s">
        <v>16</v>
      </c>
      <c r="N123" t="s">
        <v>16</v>
      </c>
    </row>
    <row r="124" spans="1:14">
      <c r="A124" t="s">
        <v>41</v>
      </c>
      <c r="B124" t="s">
        <v>18</v>
      </c>
      <c r="C124" s="1">
        <v>24329</v>
      </c>
      <c r="D124" s="4" t="s">
        <v>16</v>
      </c>
      <c r="E124" s="1">
        <v>5056</v>
      </c>
      <c r="F124" s="1">
        <v>4877</v>
      </c>
      <c r="G124" s="1">
        <v>3299</v>
      </c>
      <c r="H124">
        <v>20.3</v>
      </c>
      <c r="I124">
        <v>5.2</v>
      </c>
      <c r="J124">
        <v>20</v>
      </c>
      <c r="K124">
        <v>5.0999999999999996</v>
      </c>
      <c r="L124">
        <v>19</v>
      </c>
      <c r="M124" t="s">
        <v>16</v>
      </c>
      <c r="N124" t="s">
        <v>16</v>
      </c>
    </row>
    <row r="125" spans="1:14">
      <c r="A125" t="s">
        <v>41</v>
      </c>
      <c r="B125" t="s">
        <v>19</v>
      </c>
      <c r="C125" s="1">
        <v>1451</v>
      </c>
      <c r="D125" s="4" t="s">
        <v>16</v>
      </c>
      <c r="E125" s="1">
        <v>1610</v>
      </c>
      <c r="F125" s="1">
        <v>1552</v>
      </c>
      <c r="G125">
        <v>638</v>
      </c>
      <c r="H125">
        <v>12.3</v>
      </c>
      <c r="I125">
        <v>2.2999999999999998</v>
      </c>
      <c r="J125">
        <v>12.2</v>
      </c>
      <c r="K125">
        <v>2.2000000000000002</v>
      </c>
      <c r="L125">
        <v>67</v>
      </c>
      <c r="M125" t="s">
        <v>16</v>
      </c>
      <c r="N125" t="s">
        <v>16</v>
      </c>
    </row>
    <row r="126" spans="1:14">
      <c r="A126" t="s">
        <v>41</v>
      </c>
      <c r="B126" t="s">
        <v>20</v>
      </c>
      <c r="C126" s="1">
        <v>2537</v>
      </c>
      <c r="D126" s="4">
        <v>43601</v>
      </c>
      <c r="E126" s="1">
        <v>1057</v>
      </c>
      <c r="F126" s="1">
        <v>1027</v>
      </c>
      <c r="G126">
        <v>546</v>
      </c>
      <c r="H126">
        <v>16</v>
      </c>
      <c r="I126">
        <v>3.5</v>
      </c>
      <c r="J126">
        <v>15.7</v>
      </c>
      <c r="K126">
        <v>3.5</v>
      </c>
      <c r="L126">
        <v>15.9</v>
      </c>
      <c r="M126" s="2">
        <v>0.67</v>
      </c>
      <c r="N126" t="s">
        <v>16</v>
      </c>
    </row>
    <row r="127" spans="1:14">
      <c r="A127" t="s">
        <v>41</v>
      </c>
      <c r="B127" t="s">
        <v>21</v>
      </c>
      <c r="C127" s="1">
        <v>119627</v>
      </c>
      <c r="D127" s="4">
        <v>2219111</v>
      </c>
      <c r="E127" s="1">
        <v>9560</v>
      </c>
      <c r="F127" s="1">
        <v>7053</v>
      </c>
      <c r="G127" s="1">
        <v>5975</v>
      </c>
      <c r="H127">
        <v>25.4</v>
      </c>
      <c r="I127">
        <v>9.4</v>
      </c>
      <c r="J127">
        <v>21.9</v>
      </c>
      <c r="K127">
        <v>8</v>
      </c>
      <c r="L127">
        <v>15.4</v>
      </c>
      <c r="M127" s="2">
        <v>0.79</v>
      </c>
      <c r="N127" t="s">
        <v>16</v>
      </c>
    </row>
    <row r="128" spans="1:14">
      <c r="A128" t="s">
        <v>42</v>
      </c>
      <c r="B128" t="s">
        <v>15</v>
      </c>
      <c r="C128" s="1">
        <v>17453</v>
      </c>
      <c r="D128" s="4" t="s">
        <v>16</v>
      </c>
      <c r="E128" s="1">
        <v>7008</v>
      </c>
      <c r="F128" s="1">
        <v>6909</v>
      </c>
      <c r="G128" s="1">
        <v>3191</v>
      </c>
      <c r="H128">
        <v>14.3</v>
      </c>
      <c r="I128">
        <v>4.0999999999999996</v>
      </c>
      <c r="J128">
        <v>14.3</v>
      </c>
      <c r="K128">
        <v>4.0999999999999996</v>
      </c>
      <c r="L128">
        <v>27</v>
      </c>
      <c r="M128" t="s">
        <v>16</v>
      </c>
      <c r="N128" t="s">
        <v>16</v>
      </c>
    </row>
    <row r="129" spans="1:14">
      <c r="A129" t="s">
        <v>42</v>
      </c>
      <c r="B129" t="s">
        <v>17</v>
      </c>
      <c r="C129" s="1">
        <v>595270</v>
      </c>
      <c r="D129" s="4" t="s">
        <v>16</v>
      </c>
      <c r="E129" s="1">
        <v>71667</v>
      </c>
      <c r="F129" s="1">
        <v>69702</v>
      </c>
      <c r="G129" s="1">
        <v>48364</v>
      </c>
      <c r="H129">
        <v>21.5</v>
      </c>
      <c r="I129">
        <v>6.7</v>
      </c>
      <c r="J129">
        <v>21.2</v>
      </c>
      <c r="K129">
        <v>6.6</v>
      </c>
      <c r="L129">
        <v>18</v>
      </c>
      <c r="M129" t="s">
        <v>16</v>
      </c>
      <c r="N129" t="s">
        <v>16</v>
      </c>
    </row>
    <row r="130" spans="1:14">
      <c r="A130" t="s">
        <v>42</v>
      </c>
      <c r="B130" t="s">
        <v>18</v>
      </c>
      <c r="C130" s="1">
        <v>26269</v>
      </c>
      <c r="D130" s="4" t="s">
        <v>16</v>
      </c>
      <c r="E130" s="1">
        <v>5355</v>
      </c>
      <c r="F130" s="1">
        <v>5186</v>
      </c>
      <c r="G130" s="1">
        <v>3495</v>
      </c>
      <c r="H130">
        <v>20.9</v>
      </c>
      <c r="I130">
        <v>5.3</v>
      </c>
      <c r="J130">
        <v>20.7</v>
      </c>
      <c r="K130">
        <v>5.2</v>
      </c>
      <c r="L130">
        <v>18</v>
      </c>
      <c r="M130" t="s">
        <v>16</v>
      </c>
      <c r="N130" t="s">
        <v>16</v>
      </c>
    </row>
    <row r="131" spans="1:14">
      <c r="A131" t="s">
        <v>42</v>
      </c>
      <c r="B131" t="s">
        <v>19</v>
      </c>
      <c r="C131" s="1">
        <v>1405</v>
      </c>
      <c r="D131" s="4" t="s">
        <v>16</v>
      </c>
      <c r="E131" s="1">
        <v>1501</v>
      </c>
      <c r="F131" s="1">
        <v>1445</v>
      </c>
      <c r="G131">
        <v>627</v>
      </c>
      <c r="H131">
        <v>13.5</v>
      </c>
      <c r="I131">
        <v>2.2000000000000002</v>
      </c>
      <c r="J131">
        <v>13.4</v>
      </c>
      <c r="K131">
        <v>2.2000000000000002</v>
      </c>
      <c r="L131">
        <v>65</v>
      </c>
      <c r="M131" t="s">
        <v>16</v>
      </c>
      <c r="N131" t="s">
        <v>16</v>
      </c>
    </row>
    <row r="132" spans="1:14">
      <c r="A132" t="s">
        <v>42</v>
      </c>
      <c r="B132" t="s">
        <v>20</v>
      </c>
      <c r="C132" s="1">
        <v>2532</v>
      </c>
      <c r="D132" s="4">
        <v>42458</v>
      </c>
      <c r="E132" s="1">
        <v>1133</v>
      </c>
      <c r="F132" s="1">
        <v>1104</v>
      </c>
      <c r="G132">
        <v>553</v>
      </c>
      <c r="H132">
        <v>15.5</v>
      </c>
      <c r="I132">
        <v>3.5</v>
      </c>
      <c r="J132">
        <v>15.4</v>
      </c>
      <c r="K132">
        <v>3.4</v>
      </c>
      <c r="L132">
        <v>15.4</v>
      </c>
      <c r="M132" s="2">
        <v>0.66</v>
      </c>
      <c r="N132" t="s">
        <v>16</v>
      </c>
    </row>
    <row r="133" spans="1:14">
      <c r="A133" t="s">
        <v>42</v>
      </c>
      <c r="B133" t="s">
        <v>21</v>
      </c>
      <c r="C133" s="1">
        <v>116628</v>
      </c>
      <c r="D133" s="4">
        <v>2097319</v>
      </c>
      <c r="E133" s="1">
        <v>9535</v>
      </c>
      <c r="F133" s="1">
        <v>6984</v>
      </c>
      <c r="G133" s="1">
        <v>5907</v>
      </c>
      <c r="H133">
        <v>26.2</v>
      </c>
      <c r="I133">
        <v>9.4</v>
      </c>
      <c r="J133">
        <v>22.3</v>
      </c>
      <c r="K133">
        <v>8.1</v>
      </c>
      <c r="L133">
        <v>14.8</v>
      </c>
      <c r="M133" s="2">
        <v>0.79</v>
      </c>
      <c r="N133" t="s">
        <v>16</v>
      </c>
    </row>
    <row r="134" spans="1:14">
      <c r="A134" t="s">
        <v>43</v>
      </c>
      <c r="B134" t="s">
        <v>15</v>
      </c>
      <c r="C134" s="1">
        <v>17521</v>
      </c>
      <c r="D134" s="4" t="s">
        <v>16</v>
      </c>
      <c r="E134" s="1">
        <v>7336</v>
      </c>
      <c r="F134" s="1">
        <v>7265</v>
      </c>
      <c r="G134" s="1">
        <v>3208</v>
      </c>
      <c r="H134">
        <v>12.4</v>
      </c>
      <c r="I134">
        <v>4.0999999999999996</v>
      </c>
      <c r="J134">
        <v>12.4</v>
      </c>
      <c r="K134">
        <v>4.0999999999999996</v>
      </c>
      <c r="L134">
        <v>26</v>
      </c>
      <c r="M134" t="s">
        <v>16</v>
      </c>
      <c r="N134" t="s">
        <v>16</v>
      </c>
    </row>
    <row r="135" spans="1:14">
      <c r="A135" t="s">
        <v>43</v>
      </c>
      <c r="B135" t="s">
        <v>17</v>
      </c>
      <c r="C135" s="1">
        <v>572114</v>
      </c>
      <c r="D135" s="4" t="s">
        <v>16</v>
      </c>
      <c r="E135" s="1">
        <v>68998</v>
      </c>
      <c r="F135" s="1">
        <v>67536</v>
      </c>
      <c r="G135" s="1">
        <v>46279</v>
      </c>
      <c r="H135">
        <v>19.2</v>
      </c>
      <c r="I135">
        <v>6.6</v>
      </c>
      <c r="J135">
        <v>19</v>
      </c>
      <c r="K135">
        <v>6.5</v>
      </c>
      <c r="L135">
        <v>18</v>
      </c>
      <c r="M135" t="s">
        <v>16</v>
      </c>
      <c r="N135" t="s">
        <v>16</v>
      </c>
    </row>
    <row r="136" spans="1:14">
      <c r="A136" t="s">
        <v>43</v>
      </c>
      <c r="B136" t="s">
        <v>18</v>
      </c>
      <c r="C136" s="1">
        <v>26237</v>
      </c>
      <c r="D136" s="4" t="s">
        <v>16</v>
      </c>
      <c r="E136" s="1">
        <v>5453</v>
      </c>
      <c r="F136" s="1">
        <v>5299</v>
      </c>
      <c r="G136" s="1">
        <v>3548</v>
      </c>
      <c r="H136">
        <v>18.8</v>
      </c>
      <c r="I136">
        <v>5.2</v>
      </c>
      <c r="J136">
        <v>18.600000000000001</v>
      </c>
      <c r="K136">
        <v>5.0999999999999996</v>
      </c>
      <c r="L136">
        <v>18</v>
      </c>
      <c r="M136" t="s">
        <v>16</v>
      </c>
      <c r="N136" t="s">
        <v>16</v>
      </c>
    </row>
    <row r="137" spans="1:14">
      <c r="A137" t="s">
        <v>43</v>
      </c>
      <c r="B137" t="s">
        <v>19</v>
      </c>
      <c r="C137" s="1">
        <v>1267</v>
      </c>
      <c r="D137" s="4" t="s">
        <v>16</v>
      </c>
      <c r="E137" s="1">
        <v>1473</v>
      </c>
      <c r="F137" s="1">
        <v>1416</v>
      </c>
      <c r="G137">
        <v>597</v>
      </c>
      <c r="H137">
        <v>11.8</v>
      </c>
      <c r="I137">
        <v>2.1</v>
      </c>
      <c r="J137">
        <v>11.6</v>
      </c>
      <c r="K137">
        <v>2.1</v>
      </c>
      <c r="L137">
        <v>64</v>
      </c>
      <c r="M137" t="s">
        <v>16</v>
      </c>
      <c r="N137" t="s">
        <v>16</v>
      </c>
    </row>
    <row r="138" spans="1:14">
      <c r="A138" t="s">
        <v>43</v>
      </c>
      <c r="B138" t="s">
        <v>20</v>
      </c>
      <c r="C138" s="1">
        <v>2478</v>
      </c>
      <c r="D138" s="4">
        <v>40483</v>
      </c>
      <c r="E138" s="1">
        <v>1121</v>
      </c>
      <c r="F138" s="1">
        <v>1085</v>
      </c>
      <c r="G138">
        <v>565</v>
      </c>
      <c r="H138">
        <v>14.6</v>
      </c>
      <c r="I138">
        <v>3.4</v>
      </c>
      <c r="J138">
        <v>14.3</v>
      </c>
      <c r="K138">
        <v>3.3</v>
      </c>
      <c r="L138">
        <v>15.1</v>
      </c>
      <c r="M138" s="2">
        <v>0.65</v>
      </c>
      <c r="N138" t="s">
        <v>16</v>
      </c>
    </row>
    <row r="139" spans="1:14">
      <c r="A139" t="s">
        <v>43</v>
      </c>
      <c r="B139" t="s">
        <v>21</v>
      </c>
      <c r="C139" s="1">
        <v>106036</v>
      </c>
      <c r="D139" s="4">
        <v>1805858</v>
      </c>
      <c r="E139" s="1">
        <v>8989</v>
      </c>
      <c r="F139" s="1">
        <v>6734</v>
      </c>
      <c r="G139" s="1">
        <v>5591</v>
      </c>
      <c r="H139">
        <v>23.2</v>
      </c>
      <c r="I139">
        <v>9.1</v>
      </c>
      <c r="J139">
        <v>20.100000000000001</v>
      </c>
      <c r="K139">
        <v>7.9</v>
      </c>
      <c r="L139">
        <v>14</v>
      </c>
      <c r="M139" s="2">
        <v>0.8</v>
      </c>
      <c r="N139" t="s">
        <v>16</v>
      </c>
    </row>
    <row r="140" spans="1:14">
      <c r="A140" t="s">
        <v>44</v>
      </c>
      <c r="B140" t="s">
        <v>15</v>
      </c>
      <c r="C140" s="1">
        <v>13440</v>
      </c>
      <c r="D140" s="4" t="s">
        <v>16</v>
      </c>
      <c r="E140" s="1">
        <v>7171</v>
      </c>
      <c r="F140" s="1">
        <v>7136</v>
      </c>
      <c r="G140" s="1">
        <v>2625</v>
      </c>
      <c r="H140">
        <v>11.4</v>
      </c>
      <c r="I140">
        <v>3.9</v>
      </c>
      <c r="J140">
        <v>11.5</v>
      </c>
      <c r="K140">
        <v>3.9</v>
      </c>
      <c r="L140">
        <v>24</v>
      </c>
      <c r="M140" t="s">
        <v>16</v>
      </c>
      <c r="N140" t="s">
        <v>16</v>
      </c>
    </row>
    <row r="141" spans="1:14">
      <c r="A141" t="s">
        <v>44</v>
      </c>
      <c r="B141" t="s">
        <v>17</v>
      </c>
      <c r="C141" s="1">
        <v>475854</v>
      </c>
      <c r="D141" s="4" t="s">
        <v>16</v>
      </c>
      <c r="E141" s="1">
        <v>68531</v>
      </c>
      <c r="F141" s="1">
        <v>66855</v>
      </c>
      <c r="G141" s="1">
        <v>41326</v>
      </c>
      <c r="H141">
        <v>19.2</v>
      </c>
      <c r="I141">
        <v>6.3</v>
      </c>
      <c r="J141">
        <v>18.899999999999999</v>
      </c>
      <c r="K141">
        <v>6.2</v>
      </c>
      <c r="L141">
        <v>17</v>
      </c>
      <c r="M141" t="s">
        <v>16</v>
      </c>
      <c r="N141" t="s">
        <v>16</v>
      </c>
    </row>
    <row r="142" spans="1:14">
      <c r="A142" t="s">
        <v>44</v>
      </c>
      <c r="B142" t="s">
        <v>18</v>
      </c>
      <c r="C142" s="1">
        <v>22633</v>
      </c>
      <c r="D142" s="4" t="s">
        <v>16</v>
      </c>
      <c r="E142" s="1">
        <v>5581</v>
      </c>
      <c r="F142" s="1">
        <v>5470</v>
      </c>
      <c r="G142" s="1">
        <v>3192</v>
      </c>
      <c r="H142">
        <v>18.100000000000001</v>
      </c>
      <c r="I142">
        <v>5</v>
      </c>
      <c r="J142">
        <v>18</v>
      </c>
      <c r="K142">
        <v>4.9000000000000004</v>
      </c>
      <c r="L142">
        <v>16</v>
      </c>
      <c r="M142" t="s">
        <v>16</v>
      </c>
      <c r="N142" t="s">
        <v>16</v>
      </c>
    </row>
    <row r="143" spans="1:14">
      <c r="A143" t="s">
        <v>44</v>
      </c>
      <c r="B143" t="s">
        <v>19</v>
      </c>
      <c r="C143">
        <v>763</v>
      </c>
      <c r="D143" s="4" t="s">
        <v>16</v>
      </c>
      <c r="E143" s="1">
        <v>1243</v>
      </c>
      <c r="F143" s="1">
        <v>1206</v>
      </c>
      <c r="G143">
        <v>407</v>
      </c>
      <c r="H143">
        <v>10.5</v>
      </c>
      <c r="I143">
        <v>1.9</v>
      </c>
      <c r="J143">
        <v>10.5</v>
      </c>
      <c r="K143">
        <v>1.8</v>
      </c>
      <c r="L143">
        <v>61</v>
      </c>
      <c r="M143" t="s">
        <v>16</v>
      </c>
      <c r="N143" t="s">
        <v>16</v>
      </c>
    </row>
    <row r="144" spans="1:14">
      <c r="A144" t="s">
        <v>44</v>
      </c>
      <c r="B144" t="s">
        <v>20</v>
      </c>
      <c r="C144" s="1">
        <v>2016</v>
      </c>
      <c r="D144" s="4">
        <v>32513</v>
      </c>
      <c r="E144" s="1">
        <v>1162</v>
      </c>
      <c r="F144" s="1">
        <v>1136</v>
      </c>
      <c r="G144">
        <v>523</v>
      </c>
      <c r="H144">
        <v>14.3</v>
      </c>
      <c r="I144">
        <v>3.1</v>
      </c>
      <c r="J144">
        <v>14.2</v>
      </c>
      <c r="K144">
        <v>3</v>
      </c>
      <c r="L144">
        <v>14.3</v>
      </c>
      <c r="M144" s="2">
        <v>0.64</v>
      </c>
      <c r="N144" t="s">
        <v>16</v>
      </c>
    </row>
    <row r="145" spans="1:14">
      <c r="A145" t="s">
        <v>44</v>
      </c>
      <c r="B145" t="s">
        <v>21</v>
      </c>
      <c r="C145" s="1">
        <v>79212</v>
      </c>
      <c r="D145" s="4">
        <v>1330576</v>
      </c>
      <c r="E145" s="1">
        <v>8803</v>
      </c>
      <c r="F145" s="1">
        <v>6653</v>
      </c>
      <c r="G145" s="1">
        <v>4989</v>
      </c>
      <c r="H145">
        <v>23.3</v>
      </c>
      <c r="I145">
        <v>8.1999999999999993</v>
      </c>
      <c r="J145">
        <v>20</v>
      </c>
      <c r="K145">
        <v>7.2</v>
      </c>
      <c r="L145">
        <v>12.7</v>
      </c>
      <c r="M145" s="2">
        <v>0.78</v>
      </c>
      <c r="N145" t="s">
        <v>16</v>
      </c>
    </row>
    <row r="146" spans="1:14">
      <c r="A146" t="s">
        <v>45</v>
      </c>
      <c r="B146" t="s">
        <v>15</v>
      </c>
      <c r="C146" s="1">
        <v>15731</v>
      </c>
      <c r="D146" s="4" t="s">
        <v>16</v>
      </c>
      <c r="E146" s="1">
        <v>7658</v>
      </c>
      <c r="F146" s="1">
        <v>7579</v>
      </c>
      <c r="G146" s="1">
        <v>2990</v>
      </c>
      <c r="H146">
        <v>12.2</v>
      </c>
      <c r="I146">
        <v>4</v>
      </c>
      <c r="J146">
        <v>12.2</v>
      </c>
      <c r="K146">
        <v>4</v>
      </c>
      <c r="L146">
        <v>27</v>
      </c>
      <c r="M146" t="s">
        <v>16</v>
      </c>
      <c r="N146" t="s">
        <v>16</v>
      </c>
    </row>
    <row r="147" spans="1:14">
      <c r="A147" t="s">
        <v>45</v>
      </c>
      <c r="B147" t="s">
        <v>17</v>
      </c>
      <c r="C147" s="1">
        <v>517884</v>
      </c>
      <c r="D147" s="4" t="s">
        <v>16</v>
      </c>
      <c r="E147" s="1">
        <v>70302</v>
      </c>
      <c r="F147" s="1">
        <v>68257</v>
      </c>
      <c r="G147" s="1">
        <v>44289</v>
      </c>
      <c r="H147">
        <v>20.100000000000001</v>
      </c>
      <c r="I147">
        <v>6.4</v>
      </c>
      <c r="J147">
        <v>19.8</v>
      </c>
      <c r="K147">
        <v>6.3</v>
      </c>
      <c r="L147">
        <v>18</v>
      </c>
      <c r="M147" t="s">
        <v>16</v>
      </c>
      <c r="N147" t="s">
        <v>16</v>
      </c>
    </row>
    <row r="148" spans="1:14">
      <c r="A148" t="s">
        <v>45</v>
      </c>
      <c r="B148" t="s">
        <v>18</v>
      </c>
      <c r="C148" s="1">
        <v>26315</v>
      </c>
      <c r="D148" s="4" t="s">
        <v>16</v>
      </c>
      <c r="E148" s="1">
        <v>5556</v>
      </c>
      <c r="F148" s="1">
        <v>5382</v>
      </c>
      <c r="G148" s="1">
        <v>3566</v>
      </c>
      <c r="H148">
        <v>20.5</v>
      </c>
      <c r="I148">
        <v>5.0999999999999996</v>
      </c>
      <c r="J148">
        <v>20.2</v>
      </c>
      <c r="K148">
        <v>5.0999999999999996</v>
      </c>
      <c r="L148">
        <v>18</v>
      </c>
      <c r="M148" t="s">
        <v>16</v>
      </c>
      <c r="N148" t="s">
        <v>16</v>
      </c>
    </row>
    <row r="149" spans="1:14">
      <c r="A149" t="s">
        <v>45</v>
      </c>
      <c r="B149" t="s">
        <v>19</v>
      </c>
      <c r="C149" s="1">
        <v>1099</v>
      </c>
      <c r="D149" s="4" t="s">
        <v>16</v>
      </c>
      <c r="E149" s="1">
        <v>1516</v>
      </c>
      <c r="F149" s="1">
        <v>1447</v>
      </c>
      <c r="G149">
        <v>510</v>
      </c>
      <c r="H149">
        <v>10.9</v>
      </c>
      <c r="I149">
        <v>2.1</v>
      </c>
      <c r="J149">
        <v>10.7</v>
      </c>
      <c r="K149">
        <v>2.1</v>
      </c>
      <c r="L149">
        <v>67</v>
      </c>
      <c r="M149" t="s">
        <v>16</v>
      </c>
      <c r="N149" t="s">
        <v>16</v>
      </c>
    </row>
    <row r="150" spans="1:14">
      <c r="A150" t="s">
        <v>45</v>
      </c>
      <c r="B150" t="s">
        <v>20</v>
      </c>
      <c r="C150" s="1">
        <v>3223</v>
      </c>
      <c r="D150" s="4">
        <v>70839</v>
      </c>
      <c r="E150" s="1">
        <v>1299</v>
      </c>
      <c r="F150" s="1">
        <v>1232</v>
      </c>
      <c r="G150">
        <v>705</v>
      </c>
      <c r="H150">
        <v>17.8</v>
      </c>
      <c r="I150">
        <v>3.6</v>
      </c>
      <c r="J150">
        <v>17.100000000000001</v>
      </c>
      <c r="K150">
        <v>3.6</v>
      </c>
      <c r="L150">
        <v>19.5</v>
      </c>
      <c r="M150" s="2">
        <v>0.69</v>
      </c>
      <c r="N150" t="s">
        <v>16</v>
      </c>
    </row>
    <row r="151" spans="1:14">
      <c r="A151" t="s">
        <v>45</v>
      </c>
      <c r="B151" t="s">
        <v>21</v>
      </c>
      <c r="C151" s="1">
        <v>103586</v>
      </c>
      <c r="D151" s="4">
        <v>1903868</v>
      </c>
      <c r="E151" s="1">
        <v>9552</v>
      </c>
      <c r="F151" s="1">
        <v>6908</v>
      </c>
      <c r="G151" s="1">
        <v>5657</v>
      </c>
      <c r="H151">
        <v>25.4</v>
      </c>
      <c r="I151">
        <v>9</v>
      </c>
      <c r="J151">
        <v>21.5</v>
      </c>
      <c r="K151">
        <v>7.7</v>
      </c>
      <c r="L151">
        <v>15.2</v>
      </c>
      <c r="M151" s="2">
        <v>0.76</v>
      </c>
      <c r="N151" t="s">
        <v>16</v>
      </c>
    </row>
    <row r="152" spans="1:14">
      <c r="A152" t="s">
        <v>46</v>
      </c>
      <c r="B152" t="s">
        <v>15</v>
      </c>
      <c r="C152" s="1">
        <v>12168</v>
      </c>
      <c r="D152" s="4" t="s">
        <v>16</v>
      </c>
      <c r="E152" s="1">
        <v>5115</v>
      </c>
      <c r="F152" s="1">
        <v>4985</v>
      </c>
      <c r="G152" s="1">
        <v>2294</v>
      </c>
      <c r="H152">
        <v>13.8</v>
      </c>
      <c r="I152">
        <v>4</v>
      </c>
      <c r="J152">
        <v>13.7</v>
      </c>
      <c r="K152">
        <v>4</v>
      </c>
      <c r="L152">
        <v>27</v>
      </c>
      <c r="M152" t="s">
        <v>16</v>
      </c>
      <c r="N152" t="s">
        <v>16</v>
      </c>
    </row>
    <row r="153" spans="1:14">
      <c r="A153" t="s">
        <v>46</v>
      </c>
      <c r="B153" t="s">
        <v>17</v>
      </c>
      <c r="C153" s="1">
        <v>534718</v>
      </c>
      <c r="D153" s="4" t="s">
        <v>16</v>
      </c>
      <c r="E153" s="1">
        <v>69410</v>
      </c>
      <c r="F153" s="1">
        <v>67433</v>
      </c>
      <c r="G153" s="1">
        <v>44979</v>
      </c>
      <c r="H153">
        <v>20</v>
      </c>
      <c r="I153">
        <v>6.5</v>
      </c>
      <c r="J153">
        <v>19.7</v>
      </c>
      <c r="K153">
        <v>6.4</v>
      </c>
      <c r="L153">
        <v>19</v>
      </c>
      <c r="M153" t="s">
        <v>16</v>
      </c>
      <c r="N153" t="s">
        <v>16</v>
      </c>
    </row>
    <row r="154" spans="1:14">
      <c r="A154" t="s">
        <v>46</v>
      </c>
      <c r="B154" t="s">
        <v>18</v>
      </c>
      <c r="C154" s="1">
        <v>26927</v>
      </c>
      <c r="D154" s="4" t="s">
        <v>16</v>
      </c>
      <c r="E154" s="1">
        <v>5595</v>
      </c>
      <c r="F154" s="1">
        <v>5431</v>
      </c>
      <c r="G154" s="1">
        <v>3534</v>
      </c>
      <c r="H154">
        <v>19.5</v>
      </c>
      <c r="I154">
        <v>5</v>
      </c>
      <c r="J154">
        <v>19.3</v>
      </c>
      <c r="K154">
        <v>4.9000000000000004</v>
      </c>
      <c r="L154">
        <v>20</v>
      </c>
      <c r="M154" t="s">
        <v>16</v>
      </c>
      <c r="N154" t="s">
        <v>16</v>
      </c>
    </row>
    <row r="155" spans="1:14">
      <c r="A155" t="s">
        <v>46</v>
      </c>
      <c r="B155" t="s">
        <v>19</v>
      </c>
      <c r="C155" s="1">
        <v>1376</v>
      </c>
      <c r="D155" s="4" t="s">
        <v>16</v>
      </c>
      <c r="E155" s="1">
        <v>1537</v>
      </c>
      <c r="F155" s="1">
        <v>1455</v>
      </c>
      <c r="G155">
        <v>603</v>
      </c>
      <c r="H155">
        <v>12.4</v>
      </c>
      <c r="I155">
        <v>2.2999999999999998</v>
      </c>
      <c r="J155">
        <v>12.2</v>
      </c>
      <c r="K155">
        <v>2.2000000000000002</v>
      </c>
      <c r="L155">
        <v>68</v>
      </c>
      <c r="M155" t="s">
        <v>16</v>
      </c>
      <c r="N155" t="s">
        <v>16</v>
      </c>
    </row>
    <row r="156" spans="1:14">
      <c r="A156" t="s">
        <v>46</v>
      </c>
      <c r="B156" t="s">
        <v>20</v>
      </c>
      <c r="C156" s="1">
        <v>3607</v>
      </c>
      <c r="D156" s="4">
        <v>82075</v>
      </c>
      <c r="E156" s="1">
        <v>1311</v>
      </c>
      <c r="F156" s="1">
        <v>1269</v>
      </c>
      <c r="G156">
        <v>741</v>
      </c>
      <c r="H156">
        <v>17.5</v>
      </c>
      <c r="I156">
        <v>3.9</v>
      </c>
      <c r="J156">
        <v>17.2</v>
      </c>
      <c r="K156">
        <v>3.8</v>
      </c>
      <c r="L156">
        <v>20.6</v>
      </c>
      <c r="M156" s="2">
        <v>0.72</v>
      </c>
      <c r="N156" t="s">
        <v>16</v>
      </c>
    </row>
    <row r="157" spans="1:14">
      <c r="A157" t="s">
        <v>46</v>
      </c>
      <c r="B157" t="s">
        <v>21</v>
      </c>
      <c r="C157" s="1">
        <v>115660</v>
      </c>
      <c r="D157" s="4">
        <v>2103000</v>
      </c>
      <c r="E157" s="1">
        <v>9516</v>
      </c>
      <c r="F157" s="1">
        <v>6810</v>
      </c>
      <c r="G157" s="1">
        <v>5763</v>
      </c>
      <c r="H157">
        <v>25.4</v>
      </c>
      <c r="I157">
        <v>9.5</v>
      </c>
      <c r="J157">
        <v>21.3</v>
      </c>
      <c r="K157">
        <v>8.1999999999999993</v>
      </c>
      <c r="L157">
        <v>15.3</v>
      </c>
      <c r="M157" s="2">
        <v>0.78</v>
      </c>
      <c r="N157" t="s">
        <v>16</v>
      </c>
    </row>
    <row r="158" spans="1:14">
      <c r="A158" t="s">
        <v>47</v>
      </c>
      <c r="B158" t="s">
        <v>15</v>
      </c>
      <c r="C158" s="1">
        <v>12216</v>
      </c>
      <c r="D158" s="4" t="s">
        <v>16</v>
      </c>
      <c r="E158" s="1">
        <v>5340</v>
      </c>
      <c r="F158" s="1">
        <v>5210</v>
      </c>
      <c r="G158" s="1">
        <v>2297</v>
      </c>
      <c r="H158">
        <v>13.7</v>
      </c>
      <c r="I158">
        <v>4</v>
      </c>
      <c r="J158">
        <v>13.6</v>
      </c>
      <c r="K158">
        <v>4</v>
      </c>
      <c r="L158">
        <v>28</v>
      </c>
      <c r="M158" t="s">
        <v>16</v>
      </c>
      <c r="N158" t="s">
        <v>16</v>
      </c>
    </row>
    <row r="159" spans="1:14">
      <c r="A159" t="s">
        <v>47</v>
      </c>
      <c r="B159" t="s">
        <v>17</v>
      </c>
      <c r="C159" s="1">
        <v>533649</v>
      </c>
      <c r="D159" s="4" t="s">
        <v>16</v>
      </c>
      <c r="E159" s="1">
        <v>68927</v>
      </c>
      <c r="F159" s="1">
        <v>66935</v>
      </c>
      <c r="G159" s="1">
        <v>44408</v>
      </c>
      <c r="H159">
        <v>20.6</v>
      </c>
      <c r="I159">
        <v>6.6</v>
      </c>
      <c r="J159">
        <v>20.3</v>
      </c>
      <c r="K159">
        <v>6.5</v>
      </c>
      <c r="L159">
        <v>19</v>
      </c>
      <c r="M159" t="s">
        <v>16</v>
      </c>
      <c r="N159">
        <v>277</v>
      </c>
    </row>
    <row r="160" spans="1:14">
      <c r="A160" t="s">
        <v>47</v>
      </c>
      <c r="B160" t="s">
        <v>18</v>
      </c>
      <c r="C160" s="1">
        <v>26619</v>
      </c>
      <c r="D160" s="4" t="s">
        <v>16</v>
      </c>
      <c r="E160" s="1">
        <v>5664</v>
      </c>
      <c r="F160" s="1">
        <v>5465</v>
      </c>
      <c r="G160" s="1">
        <v>3482</v>
      </c>
      <c r="H160">
        <v>19.8</v>
      </c>
      <c r="I160">
        <v>5</v>
      </c>
      <c r="J160">
        <v>19.5</v>
      </c>
      <c r="K160">
        <v>5</v>
      </c>
      <c r="L160">
        <v>20</v>
      </c>
      <c r="M160" t="s">
        <v>16</v>
      </c>
      <c r="N160" t="s">
        <v>16</v>
      </c>
    </row>
    <row r="161" spans="1:14">
      <c r="A161" t="s">
        <v>47</v>
      </c>
      <c r="B161" t="s">
        <v>19</v>
      </c>
      <c r="C161" s="1">
        <v>1203</v>
      </c>
      <c r="D161" s="4" t="s">
        <v>16</v>
      </c>
      <c r="E161" s="1">
        <v>1452</v>
      </c>
      <c r="F161" s="1">
        <v>1395</v>
      </c>
      <c r="G161">
        <v>554</v>
      </c>
      <c r="H161">
        <v>12.3</v>
      </c>
      <c r="I161">
        <v>2.1</v>
      </c>
      <c r="J161">
        <v>11.9</v>
      </c>
      <c r="K161">
        <v>2.1</v>
      </c>
      <c r="L161">
        <v>69</v>
      </c>
      <c r="M161" t="s">
        <v>16</v>
      </c>
      <c r="N161" t="s">
        <v>16</v>
      </c>
    </row>
    <row r="162" spans="1:14">
      <c r="A162" t="s">
        <v>47</v>
      </c>
      <c r="B162" t="s">
        <v>20</v>
      </c>
      <c r="C162" s="1">
        <v>3574</v>
      </c>
      <c r="D162" s="4">
        <v>82092</v>
      </c>
      <c r="E162" s="1">
        <v>1311</v>
      </c>
      <c r="F162" s="1">
        <v>1251</v>
      </c>
      <c r="G162">
        <v>736</v>
      </c>
      <c r="H162">
        <v>18.3</v>
      </c>
      <c r="I162">
        <v>3.9</v>
      </c>
      <c r="J162">
        <v>17.600000000000001</v>
      </c>
      <c r="K162">
        <v>3.8</v>
      </c>
      <c r="L162">
        <v>21</v>
      </c>
      <c r="M162" s="2">
        <v>0.73</v>
      </c>
      <c r="N162" t="s">
        <v>16</v>
      </c>
    </row>
    <row r="163" spans="1:14">
      <c r="A163" t="s">
        <v>47</v>
      </c>
      <c r="B163" t="s">
        <v>21</v>
      </c>
      <c r="C163" s="1">
        <v>111643</v>
      </c>
      <c r="D163" s="4">
        <v>1993304</v>
      </c>
      <c r="E163" s="1">
        <v>9154</v>
      </c>
      <c r="F163" s="1">
        <v>6600</v>
      </c>
      <c r="G163" s="1">
        <v>5555</v>
      </c>
      <c r="H163">
        <v>26.1</v>
      </c>
      <c r="I163">
        <v>9.5</v>
      </c>
      <c r="J163">
        <v>21.7</v>
      </c>
      <c r="K163">
        <v>8.1999999999999993</v>
      </c>
      <c r="L163">
        <v>15.1</v>
      </c>
      <c r="M163" s="2">
        <v>0.79</v>
      </c>
      <c r="N163" t="s">
        <v>16</v>
      </c>
    </row>
    <row r="164" spans="1:14">
      <c r="A164" t="s">
        <v>48</v>
      </c>
      <c r="B164" t="s">
        <v>15</v>
      </c>
      <c r="C164" s="1">
        <v>11874</v>
      </c>
      <c r="D164" s="4" t="s">
        <v>16</v>
      </c>
      <c r="E164" s="1">
        <v>5009</v>
      </c>
      <c r="F164" s="1">
        <v>4899</v>
      </c>
      <c r="G164" s="1">
        <v>2129</v>
      </c>
      <c r="H164">
        <v>13</v>
      </c>
      <c r="I164">
        <v>4.0999999999999996</v>
      </c>
      <c r="J164">
        <v>12.9</v>
      </c>
      <c r="K164">
        <v>4.0999999999999996</v>
      </c>
      <c r="L164">
        <v>28</v>
      </c>
      <c r="M164" t="s">
        <v>16</v>
      </c>
      <c r="N164" t="s">
        <v>16</v>
      </c>
    </row>
    <row r="165" spans="1:14">
      <c r="A165" t="s">
        <v>48</v>
      </c>
      <c r="B165" t="s">
        <v>17</v>
      </c>
      <c r="C165" s="1">
        <v>496112</v>
      </c>
      <c r="D165" s="4" t="s">
        <v>16</v>
      </c>
      <c r="E165" s="1">
        <v>65996</v>
      </c>
      <c r="F165" s="1">
        <v>64572</v>
      </c>
      <c r="G165" s="1">
        <v>40404</v>
      </c>
      <c r="H165">
        <v>18.8</v>
      </c>
      <c r="I165">
        <v>6.6</v>
      </c>
      <c r="J165">
        <v>18.600000000000001</v>
      </c>
      <c r="K165">
        <v>6.5</v>
      </c>
      <c r="L165">
        <v>19</v>
      </c>
      <c r="M165" t="s">
        <v>16</v>
      </c>
      <c r="N165">
        <v>834</v>
      </c>
    </row>
    <row r="166" spans="1:14">
      <c r="A166" t="s">
        <v>48</v>
      </c>
      <c r="B166" t="s">
        <v>18</v>
      </c>
      <c r="C166" s="1">
        <v>25476</v>
      </c>
      <c r="D166" s="4" t="s">
        <v>16</v>
      </c>
      <c r="E166" s="1">
        <v>5584</v>
      </c>
      <c r="F166" s="1">
        <v>5441</v>
      </c>
      <c r="G166" s="1">
        <v>3374</v>
      </c>
      <c r="H166">
        <v>18.600000000000001</v>
      </c>
      <c r="I166">
        <v>5</v>
      </c>
      <c r="J166">
        <v>18.399999999999999</v>
      </c>
      <c r="K166">
        <v>4.9000000000000004</v>
      </c>
      <c r="L166">
        <v>20</v>
      </c>
      <c r="M166" t="s">
        <v>16</v>
      </c>
      <c r="N166" t="s">
        <v>16</v>
      </c>
    </row>
    <row r="167" spans="1:14">
      <c r="A167" t="s">
        <v>48</v>
      </c>
      <c r="B167" t="s">
        <v>19</v>
      </c>
      <c r="C167" s="1">
        <v>1052</v>
      </c>
      <c r="D167" s="4" t="s">
        <v>16</v>
      </c>
      <c r="E167" s="1">
        <v>1396</v>
      </c>
      <c r="F167" s="1">
        <v>1321</v>
      </c>
      <c r="G167">
        <v>496</v>
      </c>
      <c r="H167">
        <v>11.3</v>
      </c>
      <c r="I167">
        <v>2.1</v>
      </c>
      <c r="J167">
        <v>10.9</v>
      </c>
      <c r="K167">
        <v>2</v>
      </c>
      <c r="L167">
        <v>73</v>
      </c>
      <c r="M167" t="s">
        <v>16</v>
      </c>
      <c r="N167" t="s">
        <v>16</v>
      </c>
    </row>
    <row r="168" spans="1:14">
      <c r="A168" t="s">
        <v>48</v>
      </c>
      <c r="B168" t="s">
        <v>20</v>
      </c>
      <c r="C168" s="1">
        <v>3190</v>
      </c>
      <c r="D168" s="4">
        <v>77260</v>
      </c>
      <c r="E168" s="1">
        <v>1216</v>
      </c>
      <c r="F168" s="1">
        <v>1173</v>
      </c>
      <c r="G168">
        <v>640</v>
      </c>
      <c r="H168">
        <v>16.399999999999999</v>
      </c>
      <c r="I168">
        <v>4</v>
      </c>
      <c r="J168">
        <v>15.9</v>
      </c>
      <c r="K168">
        <v>3.9</v>
      </c>
      <c r="L168">
        <v>21.5</v>
      </c>
      <c r="M168" s="2">
        <v>0.73</v>
      </c>
      <c r="N168" t="s">
        <v>16</v>
      </c>
    </row>
    <row r="169" spans="1:14">
      <c r="A169" t="s">
        <v>48</v>
      </c>
      <c r="B169" t="s">
        <v>21</v>
      </c>
      <c r="C169" s="1">
        <v>98723</v>
      </c>
      <c r="D169" s="4">
        <v>1826376</v>
      </c>
      <c r="E169" s="1">
        <v>8502</v>
      </c>
      <c r="F169" s="1">
        <v>6218</v>
      </c>
      <c r="G169" s="1">
        <v>5069</v>
      </c>
      <c r="H169">
        <v>24.5</v>
      </c>
      <c r="I169">
        <v>9</v>
      </c>
      <c r="J169">
        <v>19.899999999999999</v>
      </c>
      <c r="K169">
        <v>8.1</v>
      </c>
      <c r="L169">
        <v>15.2</v>
      </c>
      <c r="M169" s="2">
        <v>0.78</v>
      </c>
      <c r="N169" t="s">
        <v>16</v>
      </c>
    </row>
    <row r="170" spans="1:14">
      <c r="A170" t="s">
        <v>49</v>
      </c>
      <c r="B170" t="s">
        <v>15</v>
      </c>
      <c r="C170" s="1">
        <v>11562</v>
      </c>
      <c r="D170" s="4" t="s">
        <v>16</v>
      </c>
      <c r="E170" s="1">
        <v>4529</v>
      </c>
      <c r="F170" s="1">
        <v>4463</v>
      </c>
      <c r="G170" s="1">
        <v>1956</v>
      </c>
      <c r="H170">
        <v>13.6</v>
      </c>
      <c r="I170">
        <v>4.3</v>
      </c>
      <c r="J170">
        <v>13.5</v>
      </c>
      <c r="K170">
        <v>4.3</v>
      </c>
      <c r="L170">
        <v>26</v>
      </c>
      <c r="M170" t="s">
        <v>16</v>
      </c>
      <c r="N170" t="s">
        <v>16</v>
      </c>
    </row>
    <row r="171" spans="1:14">
      <c r="A171" t="s">
        <v>49</v>
      </c>
      <c r="B171" t="s">
        <v>17</v>
      </c>
      <c r="C171" s="1">
        <v>467654</v>
      </c>
      <c r="D171" s="4" t="s">
        <v>16</v>
      </c>
      <c r="E171" s="1">
        <v>59816</v>
      </c>
      <c r="F171" s="1">
        <v>58754</v>
      </c>
      <c r="G171" s="1">
        <v>35257</v>
      </c>
      <c r="H171">
        <v>18.600000000000001</v>
      </c>
      <c r="I171">
        <v>6.7</v>
      </c>
      <c r="J171">
        <v>18.5</v>
      </c>
      <c r="K171">
        <v>6.7</v>
      </c>
      <c r="L171">
        <v>18</v>
      </c>
      <c r="M171" t="s">
        <v>16</v>
      </c>
      <c r="N171">
        <v>723</v>
      </c>
    </row>
    <row r="172" spans="1:14">
      <c r="A172" t="s">
        <v>49</v>
      </c>
      <c r="B172" t="s">
        <v>18</v>
      </c>
      <c r="C172" s="1">
        <v>28195</v>
      </c>
      <c r="D172" s="4" t="s">
        <v>16</v>
      </c>
      <c r="E172" s="1">
        <v>5457</v>
      </c>
      <c r="F172" s="1">
        <v>5349</v>
      </c>
      <c r="G172" s="1">
        <v>3376</v>
      </c>
      <c r="H172">
        <v>19.600000000000001</v>
      </c>
      <c r="I172">
        <v>5.2</v>
      </c>
      <c r="J172">
        <v>19.5</v>
      </c>
      <c r="K172">
        <v>5.2</v>
      </c>
      <c r="L172">
        <v>19</v>
      </c>
      <c r="M172" t="s">
        <v>16</v>
      </c>
      <c r="N172" t="s">
        <v>16</v>
      </c>
    </row>
    <row r="173" spans="1:14">
      <c r="A173" t="s">
        <v>49</v>
      </c>
      <c r="B173" t="s">
        <v>19</v>
      </c>
      <c r="C173">
        <v>740</v>
      </c>
      <c r="D173" s="4" t="s">
        <v>16</v>
      </c>
      <c r="E173" s="1">
        <v>1157</v>
      </c>
      <c r="F173" s="1">
        <v>1115</v>
      </c>
      <c r="G173">
        <v>381</v>
      </c>
      <c r="H173">
        <v>10.6</v>
      </c>
      <c r="I173">
        <v>1.9</v>
      </c>
      <c r="J173">
        <v>10.4</v>
      </c>
      <c r="K173">
        <v>1.9</v>
      </c>
      <c r="L173">
        <v>72</v>
      </c>
      <c r="M173" t="s">
        <v>16</v>
      </c>
      <c r="N173" t="s">
        <v>16</v>
      </c>
    </row>
    <row r="174" spans="1:14">
      <c r="A174" t="s">
        <v>49</v>
      </c>
      <c r="B174" t="s">
        <v>20</v>
      </c>
      <c r="C174" s="1">
        <v>2693</v>
      </c>
      <c r="D174" s="4">
        <v>63669</v>
      </c>
      <c r="E174">
        <v>944</v>
      </c>
      <c r="F174">
        <v>926</v>
      </c>
      <c r="G174">
        <v>509</v>
      </c>
      <c r="H174">
        <v>17.100000000000001</v>
      </c>
      <c r="I174">
        <v>4.0999999999999996</v>
      </c>
      <c r="J174">
        <v>16.899999999999999</v>
      </c>
      <c r="K174">
        <v>4.0999999999999996</v>
      </c>
      <c r="L174">
        <v>20</v>
      </c>
      <c r="M174" s="2">
        <v>0.75</v>
      </c>
      <c r="N174" t="s">
        <v>16</v>
      </c>
    </row>
    <row r="175" spans="1:14">
      <c r="A175" t="s">
        <v>49</v>
      </c>
      <c r="B175" t="s">
        <v>21</v>
      </c>
      <c r="C175" s="1">
        <v>89924</v>
      </c>
      <c r="D175" s="4">
        <v>1612966</v>
      </c>
      <c r="E175" s="1">
        <v>7471</v>
      </c>
      <c r="F175" s="1">
        <v>5888</v>
      </c>
      <c r="G175" s="1">
        <v>4700</v>
      </c>
      <c r="H175">
        <v>24.7</v>
      </c>
      <c r="I175">
        <v>8.8000000000000007</v>
      </c>
      <c r="J175">
        <v>21.1</v>
      </c>
      <c r="K175">
        <v>8.1999999999999993</v>
      </c>
      <c r="L175">
        <v>13.9</v>
      </c>
      <c r="M175" s="2">
        <v>0.76</v>
      </c>
      <c r="N175" t="s">
        <v>16</v>
      </c>
    </row>
    <row r="176" spans="1:14">
      <c r="A176" t="s">
        <v>50</v>
      </c>
      <c r="B176" t="s">
        <v>15</v>
      </c>
      <c r="C176" s="1">
        <v>12142</v>
      </c>
      <c r="D176" s="4" t="s">
        <v>16</v>
      </c>
      <c r="E176" s="1">
        <v>4601</v>
      </c>
      <c r="F176" s="1">
        <v>4585</v>
      </c>
      <c r="G176" s="1">
        <v>2023</v>
      </c>
      <c r="H176">
        <v>13.7</v>
      </c>
      <c r="I176">
        <v>4.4000000000000004</v>
      </c>
      <c r="J176">
        <v>13.7</v>
      </c>
      <c r="K176">
        <v>4.4000000000000004</v>
      </c>
      <c r="L176">
        <v>25</v>
      </c>
      <c r="M176" t="s">
        <v>16</v>
      </c>
      <c r="N176" t="s">
        <v>16</v>
      </c>
    </row>
    <row r="177" spans="1:14">
      <c r="A177" t="s">
        <v>50</v>
      </c>
      <c r="B177" t="s">
        <v>17</v>
      </c>
      <c r="C177" s="1">
        <v>484745</v>
      </c>
      <c r="D177" s="4" t="s">
        <v>16</v>
      </c>
      <c r="E177" s="1">
        <v>59733</v>
      </c>
      <c r="F177" s="1">
        <v>58607</v>
      </c>
      <c r="G177" s="1">
        <v>36036</v>
      </c>
      <c r="H177">
        <v>19.100000000000001</v>
      </c>
      <c r="I177">
        <v>6.8</v>
      </c>
      <c r="J177">
        <v>18.899999999999999</v>
      </c>
      <c r="K177">
        <v>6.7</v>
      </c>
      <c r="L177">
        <v>18</v>
      </c>
      <c r="M177" t="s">
        <v>16</v>
      </c>
      <c r="N177">
        <v>635</v>
      </c>
    </row>
    <row r="178" spans="1:14">
      <c r="A178" t="s">
        <v>50</v>
      </c>
      <c r="B178" t="s">
        <v>18</v>
      </c>
      <c r="C178" s="1">
        <v>29022</v>
      </c>
      <c r="D178" s="4" t="s">
        <v>16</v>
      </c>
      <c r="E178" s="1">
        <v>5599</v>
      </c>
      <c r="F178" s="1">
        <v>5491</v>
      </c>
      <c r="G178" s="1">
        <v>3491</v>
      </c>
      <c r="H178">
        <v>19.7</v>
      </c>
      <c r="I178">
        <v>5.2</v>
      </c>
      <c r="J178">
        <v>19.600000000000001</v>
      </c>
      <c r="K178">
        <v>5.0999999999999996</v>
      </c>
      <c r="L178">
        <v>18</v>
      </c>
      <c r="M178" t="s">
        <v>16</v>
      </c>
      <c r="N178" t="s">
        <v>16</v>
      </c>
    </row>
    <row r="179" spans="1:14">
      <c r="A179" t="s">
        <v>50</v>
      </c>
      <c r="B179" t="s">
        <v>19</v>
      </c>
      <c r="C179">
        <v>734</v>
      </c>
      <c r="D179" s="4" t="s">
        <v>16</v>
      </c>
      <c r="E179" s="1">
        <v>1213</v>
      </c>
      <c r="F179" s="1">
        <v>1195</v>
      </c>
      <c r="G179">
        <v>380</v>
      </c>
      <c r="H179">
        <v>9.9</v>
      </c>
      <c r="I179">
        <v>1.9</v>
      </c>
      <c r="J179">
        <v>9.8000000000000007</v>
      </c>
      <c r="K179">
        <v>1.9</v>
      </c>
      <c r="L179">
        <v>71</v>
      </c>
      <c r="M179" t="s">
        <v>16</v>
      </c>
      <c r="N179" t="s">
        <v>16</v>
      </c>
    </row>
    <row r="180" spans="1:14">
      <c r="A180" t="s">
        <v>50</v>
      </c>
      <c r="B180" t="s">
        <v>20</v>
      </c>
      <c r="C180" s="1">
        <v>2698</v>
      </c>
      <c r="D180" s="4">
        <v>63047</v>
      </c>
      <c r="E180">
        <v>983</v>
      </c>
      <c r="F180">
        <v>950</v>
      </c>
      <c r="G180">
        <v>508</v>
      </c>
      <c r="H180">
        <v>16.600000000000001</v>
      </c>
      <c r="I180">
        <v>4.0999999999999996</v>
      </c>
      <c r="J180">
        <v>16.2</v>
      </c>
      <c r="K180">
        <v>4.0999999999999996</v>
      </c>
      <c r="L180">
        <v>20.100000000000001</v>
      </c>
      <c r="M180" s="2">
        <v>0.74</v>
      </c>
      <c r="N180" t="s">
        <v>16</v>
      </c>
    </row>
    <row r="181" spans="1:14">
      <c r="A181" t="s">
        <v>50</v>
      </c>
      <c r="B181" t="s">
        <v>21</v>
      </c>
      <c r="C181" s="1">
        <v>91012</v>
      </c>
      <c r="D181" s="4">
        <v>1605064</v>
      </c>
      <c r="E181" s="1">
        <v>7350</v>
      </c>
      <c r="F181" s="1">
        <v>5782</v>
      </c>
      <c r="G181" s="1">
        <v>4631</v>
      </c>
      <c r="H181">
        <v>24.8</v>
      </c>
      <c r="I181">
        <v>8.9</v>
      </c>
      <c r="J181">
        <v>21.1</v>
      </c>
      <c r="K181">
        <v>8.3000000000000007</v>
      </c>
      <c r="L181">
        <v>13.9</v>
      </c>
      <c r="M181" s="2">
        <v>0.76</v>
      </c>
      <c r="N181" t="s">
        <v>16</v>
      </c>
    </row>
    <row r="182" spans="1:14">
      <c r="A182" t="s">
        <v>51</v>
      </c>
      <c r="B182" t="s">
        <v>15</v>
      </c>
      <c r="C182" s="1">
        <v>14228</v>
      </c>
      <c r="D182" s="4" t="s">
        <v>16</v>
      </c>
      <c r="E182" s="1">
        <v>4697</v>
      </c>
      <c r="F182" s="1">
        <v>4685</v>
      </c>
      <c r="G182" s="1">
        <v>2294</v>
      </c>
      <c r="H182">
        <v>14.7</v>
      </c>
      <c r="I182">
        <v>4.5</v>
      </c>
      <c r="J182">
        <v>14.7</v>
      </c>
      <c r="K182">
        <v>4.5</v>
      </c>
      <c r="L182">
        <v>25</v>
      </c>
      <c r="M182" t="s">
        <v>16</v>
      </c>
      <c r="N182" t="s">
        <v>16</v>
      </c>
    </row>
    <row r="183" spans="1:14">
      <c r="A183" t="s">
        <v>51</v>
      </c>
      <c r="B183" t="s">
        <v>17</v>
      </c>
      <c r="C183" s="1">
        <v>498685</v>
      </c>
      <c r="D183" s="4" t="s">
        <v>16</v>
      </c>
      <c r="E183" s="1">
        <v>58802</v>
      </c>
      <c r="F183" s="1">
        <v>57863</v>
      </c>
      <c r="G183" s="1">
        <v>36925</v>
      </c>
      <c r="H183">
        <v>19.100000000000001</v>
      </c>
      <c r="I183">
        <v>6.9</v>
      </c>
      <c r="J183">
        <v>19</v>
      </c>
      <c r="K183">
        <v>6.9</v>
      </c>
      <c r="L183">
        <v>19</v>
      </c>
      <c r="M183" t="s">
        <v>16</v>
      </c>
      <c r="N183">
        <v>124</v>
      </c>
    </row>
    <row r="184" spans="1:14">
      <c r="A184" t="s">
        <v>51</v>
      </c>
      <c r="B184" t="s">
        <v>18</v>
      </c>
      <c r="C184" s="1">
        <v>29578</v>
      </c>
      <c r="D184" s="4" t="s">
        <v>16</v>
      </c>
      <c r="E184" s="1">
        <v>6037</v>
      </c>
      <c r="F184" s="1">
        <v>5921</v>
      </c>
      <c r="G184" s="1">
        <v>3741</v>
      </c>
      <c r="H184">
        <v>19</v>
      </c>
      <c r="I184">
        <v>5</v>
      </c>
      <c r="J184">
        <v>18.8</v>
      </c>
      <c r="K184">
        <v>5</v>
      </c>
      <c r="L184">
        <v>19</v>
      </c>
      <c r="M184" t="s">
        <v>16</v>
      </c>
      <c r="N184" t="s">
        <v>16</v>
      </c>
    </row>
    <row r="185" spans="1:14">
      <c r="A185" t="s">
        <v>51</v>
      </c>
      <c r="B185" t="s">
        <v>19</v>
      </c>
      <c r="C185">
        <v>932</v>
      </c>
      <c r="D185" s="4" t="s">
        <v>16</v>
      </c>
      <c r="E185" s="1">
        <v>1190</v>
      </c>
      <c r="F185" s="1">
        <v>1161</v>
      </c>
      <c r="G185">
        <v>440</v>
      </c>
      <c r="H185">
        <v>11.4</v>
      </c>
      <c r="I185">
        <v>2.1</v>
      </c>
      <c r="J185">
        <v>11.3</v>
      </c>
      <c r="K185">
        <v>2.1</v>
      </c>
      <c r="L185">
        <v>71</v>
      </c>
      <c r="M185" t="s">
        <v>16</v>
      </c>
      <c r="N185" t="s">
        <v>16</v>
      </c>
    </row>
    <row r="186" spans="1:14">
      <c r="A186" t="s">
        <v>51</v>
      </c>
      <c r="B186" t="s">
        <v>20</v>
      </c>
      <c r="C186" s="1">
        <v>2891</v>
      </c>
      <c r="D186" s="4">
        <v>65832</v>
      </c>
      <c r="E186" s="1">
        <v>1001</v>
      </c>
      <c r="F186">
        <v>975</v>
      </c>
      <c r="G186">
        <v>531</v>
      </c>
      <c r="H186">
        <v>16.3</v>
      </c>
      <c r="I186">
        <v>4.2</v>
      </c>
      <c r="J186">
        <v>16.100000000000001</v>
      </c>
      <c r="K186">
        <v>4.2</v>
      </c>
      <c r="L186">
        <v>20.5</v>
      </c>
      <c r="M186" s="2">
        <v>0.74</v>
      </c>
      <c r="N186" t="s">
        <v>16</v>
      </c>
    </row>
    <row r="187" spans="1:14">
      <c r="A187" t="s">
        <v>51</v>
      </c>
      <c r="B187" t="s">
        <v>21</v>
      </c>
      <c r="C187" s="1">
        <v>94462</v>
      </c>
      <c r="D187" s="4">
        <v>1623722</v>
      </c>
      <c r="E187" s="1">
        <v>7089</v>
      </c>
      <c r="F187" s="1">
        <v>5646</v>
      </c>
      <c r="G187" s="1">
        <v>4577</v>
      </c>
      <c r="H187">
        <v>24.3</v>
      </c>
      <c r="I187">
        <v>9.1</v>
      </c>
      <c r="J187">
        <v>20.9</v>
      </c>
      <c r="K187">
        <v>8.5</v>
      </c>
      <c r="L187">
        <v>14.1</v>
      </c>
      <c r="M187" s="2">
        <v>0.77</v>
      </c>
      <c r="N187" t="s">
        <v>16</v>
      </c>
    </row>
    <row r="188" spans="1:14">
      <c r="A188" t="s">
        <v>52</v>
      </c>
      <c r="B188" t="s">
        <v>15</v>
      </c>
      <c r="C188" s="1">
        <v>13244</v>
      </c>
      <c r="D188" s="4" t="s">
        <v>16</v>
      </c>
      <c r="E188" s="1">
        <v>4389</v>
      </c>
      <c r="F188" s="1">
        <v>4372</v>
      </c>
      <c r="G188" s="1">
        <v>2106</v>
      </c>
      <c r="H188">
        <v>14.9</v>
      </c>
      <c r="I188">
        <v>4.5999999999999996</v>
      </c>
      <c r="J188">
        <v>15</v>
      </c>
      <c r="K188">
        <v>4.5999999999999996</v>
      </c>
      <c r="L188">
        <v>24</v>
      </c>
      <c r="M188" t="s">
        <v>16</v>
      </c>
      <c r="N188" t="s">
        <v>16</v>
      </c>
    </row>
    <row r="189" spans="1:14">
      <c r="A189" t="s">
        <v>52</v>
      </c>
      <c r="B189" t="s">
        <v>17</v>
      </c>
      <c r="C189" s="1">
        <v>474809</v>
      </c>
      <c r="D189" s="4" t="s">
        <v>16</v>
      </c>
      <c r="E189" s="1">
        <v>56874</v>
      </c>
      <c r="F189" s="1">
        <v>56112</v>
      </c>
      <c r="G189" s="1">
        <v>34404</v>
      </c>
      <c r="H189">
        <v>19</v>
      </c>
      <c r="I189">
        <v>6.9</v>
      </c>
      <c r="J189">
        <v>18.899999999999999</v>
      </c>
      <c r="K189">
        <v>6.9</v>
      </c>
      <c r="L189">
        <v>18</v>
      </c>
      <c r="M189" t="s">
        <v>16</v>
      </c>
      <c r="N189">
        <v>149</v>
      </c>
    </row>
    <row r="190" spans="1:14">
      <c r="A190" t="s">
        <v>52</v>
      </c>
      <c r="B190" t="s">
        <v>18</v>
      </c>
      <c r="C190" s="1">
        <v>28073</v>
      </c>
      <c r="D190" s="4" t="s">
        <v>16</v>
      </c>
      <c r="E190" s="1">
        <v>5380</v>
      </c>
      <c r="F190" s="1">
        <v>5292</v>
      </c>
      <c r="G190" s="1">
        <v>3384</v>
      </c>
      <c r="H190">
        <v>19.8</v>
      </c>
      <c r="I190">
        <v>5.2</v>
      </c>
      <c r="J190">
        <v>19.8</v>
      </c>
      <c r="K190">
        <v>5.2</v>
      </c>
      <c r="L190">
        <v>18</v>
      </c>
      <c r="M190" t="s">
        <v>16</v>
      </c>
      <c r="N190" t="s">
        <v>16</v>
      </c>
    </row>
    <row r="191" spans="1:14">
      <c r="A191" t="s">
        <v>52</v>
      </c>
      <c r="B191" t="s">
        <v>19</v>
      </c>
      <c r="C191">
        <v>742</v>
      </c>
      <c r="D191" s="4" t="s">
        <v>16</v>
      </c>
      <c r="E191">
        <v>984</v>
      </c>
      <c r="F191">
        <v>928</v>
      </c>
      <c r="G191">
        <v>350</v>
      </c>
      <c r="H191">
        <v>11.7</v>
      </c>
      <c r="I191">
        <v>2.1</v>
      </c>
      <c r="J191">
        <v>11.2</v>
      </c>
      <c r="K191">
        <v>2.1</v>
      </c>
      <c r="L191">
        <v>67</v>
      </c>
      <c r="M191" t="s">
        <v>16</v>
      </c>
      <c r="N191" t="s">
        <v>16</v>
      </c>
    </row>
    <row r="192" spans="1:14">
      <c r="A192" t="s">
        <v>52</v>
      </c>
      <c r="B192" t="s">
        <v>20</v>
      </c>
      <c r="C192" s="1">
        <v>2843</v>
      </c>
      <c r="D192" s="4">
        <v>65571</v>
      </c>
      <c r="E192">
        <v>980</v>
      </c>
      <c r="F192">
        <v>952</v>
      </c>
      <c r="G192">
        <v>517</v>
      </c>
      <c r="H192">
        <v>16.8</v>
      </c>
      <c r="I192">
        <v>4.3</v>
      </c>
      <c r="J192">
        <v>16.5</v>
      </c>
      <c r="K192">
        <v>4.2</v>
      </c>
      <c r="L192">
        <v>20</v>
      </c>
      <c r="M192" s="2">
        <v>0.77</v>
      </c>
      <c r="N192" t="s">
        <v>16</v>
      </c>
    </row>
    <row r="193" spans="1:14">
      <c r="A193" t="s">
        <v>52</v>
      </c>
      <c r="B193" t="s">
        <v>21</v>
      </c>
      <c r="C193" s="1">
        <v>80862</v>
      </c>
      <c r="D193" s="4">
        <v>1355888</v>
      </c>
      <c r="E193" s="1">
        <v>6587</v>
      </c>
      <c r="F193" s="1">
        <v>5238</v>
      </c>
      <c r="G193" s="1">
        <v>4113</v>
      </c>
      <c r="H193">
        <v>24.3</v>
      </c>
      <c r="I193">
        <v>8.8000000000000007</v>
      </c>
      <c r="J193">
        <v>20.6</v>
      </c>
      <c r="K193">
        <v>8.1999999999999993</v>
      </c>
      <c r="L193">
        <v>13.4</v>
      </c>
      <c r="M193" s="2">
        <v>0.77</v>
      </c>
      <c r="N193" t="s">
        <v>16</v>
      </c>
    </row>
    <row r="194" spans="1:14">
      <c r="A194" t="s">
        <v>53</v>
      </c>
      <c r="B194" t="s">
        <v>15</v>
      </c>
      <c r="C194" s="1">
        <v>13781</v>
      </c>
      <c r="D194" s="4" t="s">
        <v>16</v>
      </c>
      <c r="E194" s="1">
        <v>4454</v>
      </c>
      <c r="F194" s="1">
        <v>4454</v>
      </c>
      <c r="G194" s="1">
        <v>2235</v>
      </c>
      <c r="H194">
        <v>15.1</v>
      </c>
      <c r="I194">
        <v>4.5999999999999996</v>
      </c>
      <c r="J194">
        <v>15.1</v>
      </c>
      <c r="K194">
        <v>4.5999999999999996</v>
      </c>
      <c r="L194">
        <v>24</v>
      </c>
      <c r="M194" t="s">
        <v>16</v>
      </c>
      <c r="N194" t="s">
        <v>16</v>
      </c>
    </row>
    <row r="195" spans="1:14">
      <c r="A195" t="s">
        <v>53</v>
      </c>
      <c r="B195" t="s">
        <v>17</v>
      </c>
      <c r="C195" s="1">
        <v>470377</v>
      </c>
      <c r="D195" s="4" t="s">
        <v>16</v>
      </c>
      <c r="E195" s="1">
        <v>54487</v>
      </c>
      <c r="F195" s="1">
        <v>53748</v>
      </c>
      <c r="G195" s="1">
        <v>33360</v>
      </c>
      <c r="H195">
        <v>18.600000000000001</v>
      </c>
      <c r="I195">
        <v>7</v>
      </c>
      <c r="J195">
        <v>18.5</v>
      </c>
      <c r="K195">
        <v>6.9</v>
      </c>
      <c r="L195">
        <v>17</v>
      </c>
      <c r="M195" t="s">
        <v>16</v>
      </c>
      <c r="N195">
        <v>235</v>
      </c>
    </row>
    <row r="196" spans="1:14">
      <c r="A196" t="s">
        <v>53</v>
      </c>
      <c r="B196" t="s">
        <v>18</v>
      </c>
      <c r="C196" s="1">
        <v>28912</v>
      </c>
      <c r="D196" s="4" t="s">
        <v>16</v>
      </c>
      <c r="E196" s="1">
        <v>5484</v>
      </c>
      <c r="F196" s="1">
        <v>5359</v>
      </c>
      <c r="G196" s="1">
        <v>3435</v>
      </c>
      <c r="H196">
        <v>19.2</v>
      </c>
      <c r="I196">
        <v>5.3</v>
      </c>
      <c r="J196">
        <v>19.100000000000001</v>
      </c>
      <c r="K196">
        <v>5.2</v>
      </c>
      <c r="L196">
        <v>18</v>
      </c>
      <c r="M196" t="s">
        <v>16</v>
      </c>
      <c r="N196" t="s">
        <v>16</v>
      </c>
    </row>
    <row r="197" spans="1:14">
      <c r="A197" t="s">
        <v>53</v>
      </c>
      <c r="B197" t="s">
        <v>19</v>
      </c>
      <c r="C197">
        <v>753</v>
      </c>
      <c r="D197" s="4" t="s">
        <v>16</v>
      </c>
      <c r="E197" s="1">
        <v>1008</v>
      </c>
      <c r="F197">
        <v>971</v>
      </c>
      <c r="G197">
        <v>367</v>
      </c>
      <c r="H197">
        <v>11.4</v>
      </c>
      <c r="I197">
        <v>2</v>
      </c>
      <c r="J197">
        <v>11.2</v>
      </c>
      <c r="K197">
        <v>2</v>
      </c>
      <c r="L197">
        <v>60</v>
      </c>
      <c r="M197" t="s">
        <v>16</v>
      </c>
      <c r="N197" t="s">
        <v>16</v>
      </c>
    </row>
    <row r="198" spans="1:14">
      <c r="A198" t="s">
        <v>53</v>
      </c>
      <c r="B198" t="s">
        <v>20</v>
      </c>
      <c r="C198" s="1">
        <v>2897</v>
      </c>
      <c r="D198" s="4">
        <v>67893</v>
      </c>
      <c r="E198">
        <v>954</v>
      </c>
      <c r="F198">
        <v>928</v>
      </c>
      <c r="G198">
        <v>515</v>
      </c>
      <c r="H198">
        <v>16.7</v>
      </c>
      <c r="I198">
        <v>4.4000000000000004</v>
      </c>
      <c r="J198">
        <v>16.399999999999999</v>
      </c>
      <c r="K198">
        <v>4.3</v>
      </c>
      <c r="L198">
        <v>20.100000000000001</v>
      </c>
      <c r="M198" s="2">
        <v>0.78</v>
      </c>
      <c r="N198" t="s">
        <v>16</v>
      </c>
    </row>
    <row r="199" spans="1:14">
      <c r="A199" t="s">
        <v>53</v>
      </c>
      <c r="B199" t="s">
        <v>21</v>
      </c>
      <c r="C199" s="1">
        <v>71986</v>
      </c>
      <c r="D199" s="4">
        <v>1182845</v>
      </c>
      <c r="E199" s="1">
        <v>6102</v>
      </c>
      <c r="F199" s="1">
        <v>4924</v>
      </c>
      <c r="G199" s="1">
        <v>3889</v>
      </c>
      <c r="H199">
        <v>23.7</v>
      </c>
      <c r="I199">
        <v>8.6</v>
      </c>
      <c r="J199">
        <v>20.2</v>
      </c>
      <c r="K199">
        <v>8.1</v>
      </c>
      <c r="L199">
        <v>13</v>
      </c>
      <c r="M199" s="2">
        <v>0.77</v>
      </c>
      <c r="N199" t="s">
        <v>16</v>
      </c>
    </row>
    <row r="200" spans="1:14">
      <c r="A200" t="s">
        <v>54</v>
      </c>
      <c r="B200" t="s">
        <v>15</v>
      </c>
      <c r="C200" s="1">
        <v>13226</v>
      </c>
      <c r="D200" s="4" t="s">
        <v>16</v>
      </c>
      <c r="E200" s="1">
        <v>4084</v>
      </c>
      <c r="F200" s="1">
        <v>4079</v>
      </c>
      <c r="G200" s="1">
        <v>2085</v>
      </c>
      <c r="H200">
        <v>15.8</v>
      </c>
      <c r="I200">
        <v>4.5999999999999996</v>
      </c>
      <c r="J200">
        <v>15.9</v>
      </c>
      <c r="K200">
        <v>4.5999999999999996</v>
      </c>
      <c r="L200">
        <v>23</v>
      </c>
      <c r="M200" t="s">
        <v>16</v>
      </c>
      <c r="N200" t="s">
        <v>16</v>
      </c>
    </row>
    <row r="201" spans="1:14">
      <c r="A201" t="s">
        <v>54</v>
      </c>
      <c r="B201" t="s">
        <v>17</v>
      </c>
      <c r="C201" s="1">
        <v>458946</v>
      </c>
      <c r="D201" s="4" t="s">
        <v>16</v>
      </c>
      <c r="E201" s="1">
        <v>52123</v>
      </c>
      <c r="F201" s="1">
        <v>51761</v>
      </c>
      <c r="G201" s="1">
        <v>31639</v>
      </c>
      <c r="H201">
        <v>18.899999999999999</v>
      </c>
      <c r="I201">
        <v>7.1</v>
      </c>
      <c r="J201">
        <v>19</v>
      </c>
      <c r="K201">
        <v>7</v>
      </c>
      <c r="L201">
        <v>17</v>
      </c>
      <c r="M201" t="s">
        <v>16</v>
      </c>
      <c r="N201">
        <v>167</v>
      </c>
    </row>
    <row r="202" spans="1:14">
      <c r="A202" t="s">
        <v>54</v>
      </c>
      <c r="B202" t="s">
        <v>18</v>
      </c>
      <c r="C202" s="1">
        <v>29605</v>
      </c>
      <c r="D202" s="4" t="s">
        <v>16</v>
      </c>
      <c r="E202" s="1">
        <v>5498</v>
      </c>
      <c r="F202" s="1">
        <v>5389</v>
      </c>
      <c r="G202" s="1">
        <v>3506</v>
      </c>
      <c r="H202">
        <v>20.2</v>
      </c>
      <c r="I202">
        <v>5.4</v>
      </c>
      <c r="J202">
        <v>20.100000000000001</v>
      </c>
      <c r="K202">
        <v>5.3</v>
      </c>
      <c r="L202">
        <v>17</v>
      </c>
      <c r="M202" t="s">
        <v>16</v>
      </c>
      <c r="N202" t="s">
        <v>16</v>
      </c>
    </row>
    <row r="203" spans="1:14">
      <c r="A203" t="s">
        <v>54</v>
      </c>
      <c r="B203" t="s">
        <v>19</v>
      </c>
      <c r="C203">
        <v>715</v>
      </c>
      <c r="D203" s="4" t="s">
        <v>16</v>
      </c>
      <c r="E203">
        <v>911</v>
      </c>
      <c r="F203">
        <v>903</v>
      </c>
      <c r="G203">
        <v>346</v>
      </c>
      <c r="H203">
        <v>11.9</v>
      </c>
      <c r="I203">
        <v>2</v>
      </c>
      <c r="J203">
        <v>12</v>
      </c>
      <c r="K203">
        <v>2</v>
      </c>
      <c r="L203">
        <v>55</v>
      </c>
      <c r="M203" t="s">
        <v>16</v>
      </c>
      <c r="N203" t="s">
        <v>16</v>
      </c>
    </row>
    <row r="204" spans="1:14">
      <c r="A204" t="s">
        <v>54</v>
      </c>
      <c r="B204" t="s">
        <v>20</v>
      </c>
      <c r="C204" s="1">
        <v>2703</v>
      </c>
      <c r="D204" s="4">
        <v>62416</v>
      </c>
      <c r="E204">
        <v>952</v>
      </c>
      <c r="F204">
        <v>932</v>
      </c>
      <c r="G204">
        <v>483</v>
      </c>
      <c r="H204">
        <v>16.100000000000001</v>
      </c>
      <c r="I204">
        <v>4.4000000000000004</v>
      </c>
      <c r="J204">
        <v>15.9</v>
      </c>
      <c r="K204">
        <v>4.4000000000000004</v>
      </c>
      <c r="L204">
        <v>18.899999999999999</v>
      </c>
      <c r="M204" s="2">
        <v>0.79</v>
      </c>
      <c r="N204" t="s">
        <v>16</v>
      </c>
    </row>
    <row r="205" spans="1:14">
      <c r="A205" t="s">
        <v>54</v>
      </c>
      <c r="B205" t="s">
        <v>21</v>
      </c>
      <c r="C205" s="1">
        <v>61643</v>
      </c>
      <c r="D205" s="4">
        <v>979152</v>
      </c>
      <c r="E205" s="1">
        <v>5765</v>
      </c>
      <c r="F205" s="1">
        <v>4719</v>
      </c>
      <c r="G205" s="1">
        <v>3652</v>
      </c>
      <c r="H205">
        <v>24</v>
      </c>
      <c r="I205">
        <v>8.3000000000000007</v>
      </c>
      <c r="J205">
        <v>20.6</v>
      </c>
      <c r="K205">
        <v>7.9</v>
      </c>
      <c r="L205">
        <v>12.3</v>
      </c>
      <c r="M205" s="2">
        <v>0.76</v>
      </c>
      <c r="N205" t="s">
        <v>16</v>
      </c>
    </row>
    <row r="206" spans="1:14">
      <c r="A206" t="s">
        <v>55</v>
      </c>
      <c r="B206" t="s">
        <v>15</v>
      </c>
      <c r="C206" s="1">
        <v>11157</v>
      </c>
      <c r="D206" s="4" t="s">
        <v>16</v>
      </c>
      <c r="E206" s="1">
        <v>3686</v>
      </c>
      <c r="F206" s="1">
        <v>3683</v>
      </c>
      <c r="G206" s="1">
        <v>1791</v>
      </c>
      <c r="H206">
        <v>13.6</v>
      </c>
      <c r="I206">
        <v>4.5999999999999996</v>
      </c>
      <c r="J206">
        <v>13.6</v>
      </c>
      <c r="K206">
        <v>4.5999999999999996</v>
      </c>
      <c r="L206">
        <v>23</v>
      </c>
      <c r="M206" t="s">
        <v>16</v>
      </c>
      <c r="N206" t="s">
        <v>16</v>
      </c>
    </row>
    <row r="207" spans="1:14">
      <c r="A207" t="s">
        <v>55</v>
      </c>
      <c r="B207" t="s">
        <v>17</v>
      </c>
      <c r="C207" s="1">
        <v>414782</v>
      </c>
      <c r="D207" s="4" t="s">
        <v>16</v>
      </c>
      <c r="E207" s="1">
        <v>47208</v>
      </c>
      <c r="F207" s="1">
        <v>47272</v>
      </c>
      <c r="G207" s="1">
        <v>28639</v>
      </c>
      <c r="H207">
        <v>17</v>
      </c>
      <c r="I207">
        <v>7.1</v>
      </c>
      <c r="J207">
        <v>17.100000000000001</v>
      </c>
      <c r="K207">
        <v>7.1</v>
      </c>
      <c r="L207">
        <v>16</v>
      </c>
      <c r="M207" t="s">
        <v>16</v>
      </c>
      <c r="N207">
        <v>48</v>
      </c>
    </row>
    <row r="208" spans="1:14">
      <c r="A208" t="s">
        <v>55</v>
      </c>
      <c r="B208" t="s">
        <v>18</v>
      </c>
      <c r="C208" s="1">
        <v>25292</v>
      </c>
      <c r="D208" s="4" t="s">
        <v>16</v>
      </c>
      <c r="E208" s="1">
        <v>5128</v>
      </c>
      <c r="F208" s="1">
        <v>5041</v>
      </c>
      <c r="G208" s="1">
        <v>3069</v>
      </c>
      <c r="H208">
        <v>17.100000000000001</v>
      </c>
      <c r="I208">
        <v>5.3</v>
      </c>
      <c r="J208">
        <v>17</v>
      </c>
      <c r="K208">
        <v>5.2</v>
      </c>
      <c r="L208">
        <v>17</v>
      </c>
      <c r="M208" t="s">
        <v>16</v>
      </c>
      <c r="N208" t="s">
        <v>16</v>
      </c>
    </row>
    <row r="209" spans="1:14">
      <c r="A209" t="s">
        <v>55</v>
      </c>
      <c r="B209" t="s">
        <v>19</v>
      </c>
      <c r="C209">
        <v>600</v>
      </c>
      <c r="D209" s="4" t="s">
        <v>16</v>
      </c>
      <c r="E209">
        <v>814</v>
      </c>
      <c r="F209">
        <v>805</v>
      </c>
      <c r="G209">
        <v>284</v>
      </c>
      <c r="H209">
        <v>9.9</v>
      </c>
      <c r="I209">
        <v>2.1</v>
      </c>
      <c r="J209">
        <v>10</v>
      </c>
      <c r="K209">
        <v>2</v>
      </c>
      <c r="L209">
        <v>54</v>
      </c>
      <c r="M209" t="s">
        <v>16</v>
      </c>
      <c r="N209" t="s">
        <v>16</v>
      </c>
    </row>
    <row r="210" spans="1:14">
      <c r="A210" t="s">
        <v>55</v>
      </c>
      <c r="B210" t="s">
        <v>20</v>
      </c>
      <c r="C210" s="1">
        <v>2305</v>
      </c>
      <c r="D210" s="4">
        <v>52276</v>
      </c>
      <c r="E210">
        <v>904</v>
      </c>
      <c r="F210">
        <v>881</v>
      </c>
      <c r="G210">
        <v>446</v>
      </c>
      <c r="H210">
        <v>14.2</v>
      </c>
      <c r="I210">
        <v>4.0999999999999996</v>
      </c>
      <c r="J210">
        <v>13.9</v>
      </c>
      <c r="K210">
        <v>4.0999999999999996</v>
      </c>
      <c r="L210">
        <v>18.8</v>
      </c>
      <c r="M210" s="2">
        <v>0.79</v>
      </c>
      <c r="N210" t="s">
        <v>16</v>
      </c>
    </row>
    <row r="211" spans="1:14">
      <c r="A211" t="s">
        <v>55</v>
      </c>
      <c r="B211" t="s">
        <v>21</v>
      </c>
      <c r="C211" s="1">
        <v>48499</v>
      </c>
      <c r="D211" s="4">
        <v>755111</v>
      </c>
      <c r="E211" s="1">
        <v>5276</v>
      </c>
      <c r="F211" s="1">
        <v>4496</v>
      </c>
      <c r="G211" s="1">
        <v>3182</v>
      </c>
      <c r="H211">
        <v>19.8</v>
      </c>
      <c r="I211">
        <v>7.9</v>
      </c>
      <c r="J211">
        <v>17.600000000000001</v>
      </c>
      <c r="K211">
        <v>7.6</v>
      </c>
      <c r="L211">
        <v>12.4</v>
      </c>
      <c r="M211" s="2">
        <v>0.76</v>
      </c>
      <c r="N211" t="s">
        <v>16</v>
      </c>
    </row>
    <row r="212" spans="1:14">
      <c r="A212" t="s">
        <v>56</v>
      </c>
      <c r="B212" t="s">
        <v>15</v>
      </c>
      <c r="C212" s="1">
        <v>11164</v>
      </c>
      <c r="D212" s="4" t="s">
        <v>16</v>
      </c>
      <c r="E212" s="1">
        <v>4078</v>
      </c>
      <c r="F212" s="1">
        <v>4072</v>
      </c>
      <c r="G212" s="1">
        <v>1881</v>
      </c>
      <c r="H212">
        <v>14.3</v>
      </c>
      <c r="I212">
        <v>4.4000000000000004</v>
      </c>
      <c r="J212">
        <v>14.3</v>
      </c>
      <c r="K212">
        <v>4.4000000000000004</v>
      </c>
      <c r="L212">
        <v>22</v>
      </c>
      <c r="M212" t="s">
        <v>16</v>
      </c>
      <c r="N212" t="s">
        <v>16</v>
      </c>
    </row>
    <row r="213" spans="1:14">
      <c r="A213" t="s">
        <v>56</v>
      </c>
      <c r="B213" t="s">
        <v>17</v>
      </c>
      <c r="C213" s="1">
        <v>383951</v>
      </c>
      <c r="D213" s="4" t="s">
        <v>16</v>
      </c>
      <c r="E213" s="1">
        <v>47623</v>
      </c>
      <c r="F213" s="1">
        <v>47594</v>
      </c>
      <c r="G213" s="1">
        <v>28584</v>
      </c>
      <c r="H213">
        <v>18.600000000000001</v>
      </c>
      <c r="I213">
        <v>6.9</v>
      </c>
      <c r="J213">
        <v>18.7</v>
      </c>
      <c r="K213">
        <v>6.8</v>
      </c>
      <c r="L213">
        <v>15</v>
      </c>
      <c r="M213" t="s">
        <v>16</v>
      </c>
      <c r="N213">
        <v>38</v>
      </c>
    </row>
    <row r="214" spans="1:14">
      <c r="A214" t="s">
        <v>56</v>
      </c>
      <c r="B214" t="s">
        <v>18</v>
      </c>
      <c r="C214" s="1">
        <v>25157</v>
      </c>
      <c r="D214" s="4" t="s">
        <v>16</v>
      </c>
      <c r="E214" s="1">
        <v>5384</v>
      </c>
      <c r="F214" s="1">
        <v>5287</v>
      </c>
      <c r="G214" s="1">
        <v>3256</v>
      </c>
      <c r="H214">
        <v>19.100000000000001</v>
      </c>
      <c r="I214">
        <v>5.0999999999999996</v>
      </c>
      <c r="J214">
        <v>19</v>
      </c>
      <c r="K214">
        <v>5.0999999999999996</v>
      </c>
      <c r="L214">
        <v>15</v>
      </c>
      <c r="M214" t="s">
        <v>16</v>
      </c>
      <c r="N214" t="s">
        <v>16</v>
      </c>
    </row>
    <row r="215" spans="1:14">
      <c r="A215" t="s">
        <v>56</v>
      </c>
      <c r="B215" t="s">
        <v>19</v>
      </c>
      <c r="C215">
        <v>529</v>
      </c>
      <c r="D215" s="4" t="s">
        <v>16</v>
      </c>
      <c r="E215">
        <v>793</v>
      </c>
      <c r="F215">
        <v>769</v>
      </c>
      <c r="G215">
        <v>265</v>
      </c>
      <c r="H215">
        <v>10.7</v>
      </c>
      <c r="I215">
        <v>2</v>
      </c>
      <c r="J215">
        <v>10.6</v>
      </c>
      <c r="K215">
        <v>1.9</v>
      </c>
      <c r="L215">
        <v>50</v>
      </c>
      <c r="M215" t="s">
        <v>16</v>
      </c>
      <c r="N215" t="s">
        <v>16</v>
      </c>
    </row>
    <row r="216" spans="1:14">
      <c r="A216" t="s">
        <v>56</v>
      </c>
      <c r="B216" t="s">
        <v>20</v>
      </c>
      <c r="C216" s="1">
        <v>2467</v>
      </c>
      <c r="D216" s="4">
        <v>56409</v>
      </c>
      <c r="E216">
        <v>991</v>
      </c>
      <c r="F216">
        <v>982</v>
      </c>
      <c r="G216">
        <v>491</v>
      </c>
      <c r="H216">
        <v>15.5</v>
      </c>
      <c r="I216">
        <v>4.0999999999999996</v>
      </c>
      <c r="J216">
        <v>15.5</v>
      </c>
      <c r="K216">
        <v>4</v>
      </c>
      <c r="L216">
        <v>17.399999999999999</v>
      </c>
      <c r="M216" s="2">
        <v>0.79</v>
      </c>
      <c r="N216" t="s">
        <v>16</v>
      </c>
    </row>
    <row r="217" spans="1:14">
      <c r="A217" t="s">
        <v>56</v>
      </c>
      <c r="B217" t="s">
        <v>21</v>
      </c>
      <c r="C217" s="1">
        <v>44052</v>
      </c>
      <c r="D217" s="4">
        <v>688808</v>
      </c>
      <c r="E217" s="1">
        <v>5396</v>
      </c>
      <c r="F217" s="1">
        <v>4625</v>
      </c>
      <c r="G217" s="1">
        <v>3256</v>
      </c>
      <c r="H217">
        <v>21.8</v>
      </c>
      <c r="I217">
        <v>7.5</v>
      </c>
      <c r="J217">
        <v>19.399999999999999</v>
      </c>
      <c r="K217">
        <v>7.3</v>
      </c>
      <c r="L217">
        <v>11.6</v>
      </c>
      <c r="M217" s="2">
        <v>0.75</v>
      </c>
      <c r="N217" t="s">
        <v>16</v>
      </c>
    </row>
    <row r="218" spans="1:14">
      <c r="A218" t="s">
        <v>57</v>
      </c>
      <c r="B218" t="s">
        <v>15</v>
      </c>
      <c r="C218" s="1">
        <v>11359</v>
      </c>
      <c r="D218" s="4" t="s">
        <v>16</v>
      </c>
      <c r="E218" s="1">
        <v>4247</v>
      </c>
      <c r="F218" s="1">
        <v>4223</v>
      </c>
      <c r="G218" s="1">
        <v>1932</v>
      </c>
      <c r="H218">
        <v>14.2</v>
      </c>
      <c r="I218">
        <v>4.5</v>
      </c>
      <c r="J218">
        <v>14.1</v>
      </c>
      <c r="K218">
        <v>4.4000000000000004</v>
      </c>
      <c r="L218">
        <v>22</v>
      </c>
      <c r="M218" t="s">
        <v>16</v>
      </c>
      <c r="N218" t="s">
        <v>16</v>
      </c>
    </row>
    <row r="219" spans="1:14">
      <c r="A219" t="s">
        <v>57</v>
      </c>
      <c r="B219" t="s">
        <v>17</v>
      </c>
      <c r="C219" s="1">
        <v>375389</v>
      </c>
      <c r="D219" s="4" t="s">
        <v>16</v>
      </c>
      <c r="E219" s="1">
        <v>51535</v>
      </c>
      <c r="F219" s="1">
        <v>51548</v>
      </c>
      <c r="G219" s="1">
        <v>32500</v>
      </c>
      <c r="H219">
        <v>19.5</v>
      </c>
      <c r="I219">
        <v>6.5</v>
      </c>
      <c r="J219">
        <v>19.7</v>
      </c>
      <c r="K219">
        <v>6.5</v>
      </c>
      <c r="L219">
        <v>16</v>
      </c>
      <c r="M219" t="s">
        <v>16</v>
      </c>
      <c r="N219">
        <v>32</v>
      </c>
    </row>
    <row r="220" spans="1:14">
      <c r="A220" t="s">
        <v>57</v>
      </c>
      <c r="B220" t="s">
        <v>18</v>
      </c>
      <c r="C220" s="1">
        <v>24857</v>
      </c>
      <c r="D220" s="4" t="s">
        <v>16</v>
      </c>
      <c r="E220" s="1">
        <v>5597</v>
      </c>
      <c r="F220" s="1">
        <v>5489</v>
      </c>
      <c r="G220" s="1">
        <v>3354</v>
      </c>
      <c r="H220">
        <v>18.899999999999999</v>
      </c>
      <c r="I220">
        <v>5</v>
      </c>
      <c r="J220">
        <v>18.8</v>
      </c>
      <c r="K220">
        <v>5</v>
      </c>
      <c r="L220">
        <v>16</v>
      </c>
      <c r="M220" t="s">
        <v>16</v>
      </c>
      <c r="N220" t="s">
        <v>16</v>
      </c>
    </row>
    <row r="221" spans="1:14">
      <c r="A221" t="s">
        <v>57</v>
      </c>
      <c r="B221" t="s">
        <v>19</v>
      </c>
      <c r="C221">
        <v>537</v>
      </c>
      <c r="D221" s="4" t="s">
        <v>16</v>
      </c>
      <c r="E221">
        <v>823</v>
      </c>
      <c r="F221">
        <v>796</v>
      </c>
      <c r="G221">
        <v>266</v>
      </c>
      <c r="H221">
        <v>10.4</v>
      </c>
      <c r="I221">
        <v>2</v>
      </c>
      <c r="J221">
        <v>10.199999999999999</v>
      </c>
      <c r="K221">
        <v>2</v>
      </c>
      <c r="L221">
        <v>54</v>
      </c>
      <c r="M221" t="s">
        <v>16</v>
      </c>
      <c r="N221" t="s">
        <v>16</v>
      </c>
    </row>
    <row r="222" spans="1:14">
      <c r="A222" t="s">
        <v>57</v>
      </c>
      <c r="B222" t="s">
        <v>20</v>
      </c>
      <c r="C222" s="1">
        <v>2681</v>
      </c>
      <c r="D222" s="4">
        <v>60329</v>
      </c>
      <c r="E222" s="1">
        <v>1095</v>
      </c>
      <c r="F222" s="1">
        <v>1087</v>
      </c>
      <c r="G222">
        <v>560</v>
      </c>
      <c r="H222">
        <v>16</v>
      </c>
      <c r="I222">
        <v>3.9</v>
      </c>
      <c r="J222">
        <v>16</v>
      </c>
      <c r="K222">
        <v>3.9</v>
      </c>
      <c r="L222">
        <v>18.100000000000001</v>
      </c>
      <c r="M222" s="2">
        <v>0.76</v>
      </c>
      <c r="N222" t="s">
        <v>16</v>
      </c>
    </row>
    <row r="223" spans="1:14">
      <c r="A223" t="s">
        <v>57</v>
      </c>
      <c r="B223" t="s">
        <v>21</v>
      </c>
      <c r="C223" s="1">
        <v>47143</v>
      </c>
      <c r="D223" s="4">
        <v>744814</v>
      </c>
      <c r="E223" s="1">
        <v>6092</v>
      </c>
      <c r="F223" s="1">
        <v>5142</v>
      </c>
      <c r="G223" s="1">
        <v>3757</v>
      </c>
      <c r="H223">
        <v>22.7</v>
      </c>
      <c r="I223">
        <v>7.4</v>
      </c>
      <c r="J223">
        <v>19.8</v>
      </c>
      <c r="K223">
        <v>7.1</v>
      </c>
      <c r="L223">
        <v>12.4</v>
      </c>
      <c r="M223" s="2">
        <v>0.74</v>
      </c>
      <c r="N223" t="s">
        <v>16</v>
      </c>
    </row>
    <row r="224" spans="1:14">
      <c r="A224" t="s">
        <v>58</v>
      </c>
      <c r="B224" t="s">
        <v>15</v>
      </c>
      <c r="C224" s="1">
        <v>12454</v>
      </c>
      <c r="D224" s="4" t="s">
        <v>16</v>
      </c>
      <c r="E224" s="1">
        <v>4608</v>
      </c>
      <c r="F224" s="1">
        <v>4607</v>
      </c>
      <c r="G224" s="1">
        <v>2117</v>
      </c>
      <c r="H224">
        <v>13.8</v>
      </c>
      <c r="I224">
        <v>4.5</v>
      </c>
      <c r="J224">
        <v>13.8</v>
      </c>
      <c r="K224">
        <v>4.5</v>
      </c>
      <c r="L224">
        <v>23</v>
      </c>
      <c r="M224" t="s">
        <v>16</v>
      </c>
      <c r="N224" t="s">
        <v>16</v>
      </c>
    </row>
    <row r="225" spans="1:14">
      <c r="A225" t="s">
        <v>58</v>
      </c>
      <c r="B225" t="s">
        <v>17</v>
      </c>
      <c r="C225" s="1">
        <v>386560</v>
      </c>
      <c r="D225" s="4" t="s">
        <v>16</v>
      </c>
      <c r="E225" s="1">
        <v>53018</v>
      </c>
      <c r="F225" s="1">
        <v>52960</v>
      </c>
      <c r="G225" s="1">
        <v>34090</v>
      </c>
      <c r="H225">
        <v>19.3</v>
      </c>
      <c r="I225">
        <v>6.4</v>
      </c>
      <c r="J225">
        <v>19.5</v>
      </c>
      <c r="K225">
        <v>6.4</v>
      </c>
      <c r="L225">
        <v>16</v>
      </c>
      <c r="M225" t="s">
        <v>16</v>
      </c>
      <c r="N225">
        <v>36</v>
      </c>
    </row>
    <row r="226" spans="1:14">
      <c r="A226" t="s">
        <v>58</v>
      </c>
      <c r="B226" t="s">
        <v>18</v>
      </c>
      <c r="C226" s="1">
        <v>25639</v>
      </c>
      <c r="D226" s="4" t="s">
        <v>16</v>
      </c>
      <c r="E226" s="1">
        <v>5568</v>
      </c>
      <c r="F226" s="1">
        <v>5486</v>
      </c>
      <c r="G226" s="1">
        <v>3482</v>
      </c>
      <c r="H226">
        <v>19</v>
      </c>
      <c r="I226">
        <v>5</v>
      </c>
      <c r="J226">
        <v>19</v>
      </c>
      <c r="K226">
        <v>4.9000000000000004</v>
      </c>
      <c r="L226">
        <v>16</v>
      </c>
      <c r="M226" t="s">
        <v>16</v>
      </c>
      <c r="N226" t="s">
        <v>16</v>
      </c>
    </row>
    <row r="227" spans="1:14">
      <c r="A227" t="s">
        <v>58</v>
      </c>
      <c r="B227" t="s">
        <v>19</v>
      </c>
      <c r="C227">
        <v>490</v>
      </c>
      <c r="D227" s="4" t="s">
        <v>16</v>
      </c>
      <c r="E227">
        <v>755</v>
      </c>
      <c r="F227">
        <v>734</v>
      </c>
      <c r="G227">
        <v>246</v>
      </c>
      <c r="H227">
        <v>10.1</v>
      </c>
      <c r="I227">
        <v>2</v>
      </c>
      <c r="J227">
        <v>10</v>
      </c>
      <c r="K227">
        <v>1.9</v>
      </c>
      <c r="L227">
        <v>59</v>
      </c>
      <c r="M227" t="s">
        <v>16</v>
      </c>
      <c r="N227" t="s">
        <v>16</v>
      </c>
    </row>
    <row r="228" spans="1:14">
      <c r="A228" t="s">
        <v>58</v>
      </c>
      <c r="B228" t="s">
        <v>20</v>
      </c>
      <c r="C228" s="1">
        <v>2953</v>
      </c>
      <c r="D228" s="4">
        <v>66502</v>
      </c>
      <c r="E228" s="1">
        <v>1137</v>
      </c>
      <c r="F228" s="1">
        <v>1106</v>
      </c>
      <c r="G228">
        <v>610</v>
      </c>
      <c r="H228">
        <v>16.600000000000001</v>
      </c>
      <c r="I228">
        <v>4</v>
      </c>
      <c r="J228">
        <v>16.399999999999999</v>
      </c>
      <c r="K228">
        <v>3.9</v>
      </c>
      <c r="L228">
        <v>18.2</v>
      </c>
      <c r="M228" s="2">
        <v>0.77</v>
      </c>
      <c r="N228" t="s">
        <v>16</v>
      </c>
    </row>
    <row r="229" spans="1:14">
      <c r="A229" t="s">
        <v>58</v>
      </c>
      <c r="B229" t="s">
        <v>21</v>
      </c>
      <c r="C229" s="1">
        <v>50286</v>
      </c>
      <c r="D229" s="4">
        <v>786221</v>
      </c>
      <c r="E229" s="1">
        <v>6315</v>
      </c>
      <c r="F229" s="1">
        <v>5209</v>
      </c>
      <c r="G229" s="1">
        <v>3868</v>
      </c>
      <c r="H229">
        <v>22.3</v>
      </c>
      <c r="I229">
        <v>7.5</v>
      </c>
      <c r="J229">
        <v>19.2</v>
      </c>
      <c r="K229">
        <v>7.2</v>
      </c>
      <c r="L229">
        <v>12.4</v>
      </c>
      <c r="M229" s="2">
        <v>0.75</v>
      </c>
      <c r="N229" t="s">
        <v>16</v>
      </c>
    </row>
    <row r="230" spans="1:14">
      <c r="A230" t="s">
        <v>59</v>
      </c>
      <c r="B230" t="s">
        <v>15</v>
      </c>
      <c r="C230" s="1">
        <v>12540</v>
      </c>
      <c r="D230" s="4" t="s">
        <v>16</v>
      </c>
      <c r="E230" s="1">
        <v>4620</v>
      </c>
      <c r="F230" s="1">
        <v>4598</v>
      </c>
      <c r="G230" s="1">
        <v>2183</v>
      </c>
      <c r="H230">
        <v>14.7</v>
      </c>
      <c r="I230">
        <v>4.4000000000000004</v>
      </c>
      <c r="J230">
        <v>14.7</v>
      </c>
      <c r="K230">
        <v>4.4000000000000004</v>
      </c>
      <c r="L230">
        <v>24</v>
      </c>
      <c r="M230" t="s">
        <v>16</v>
      </c>
      <c r="N230" t="s">
        <v>16</v>
      </c>
    </row>
    <row r="231" spans="1:14">
      <c r="A231" t="s">
        <v>59</v>
      </c>
      <c r="B231" t="s">
        <v>17</v>
      </c>
      <c r="C231" s="1">
        <v>427396</v>
      </c>
      <c r="D231" s="4" t="s">
        <v>16</v>
      </c>
      <c r="E231" s="1">
        <v>52379</v>
      </c>
      <c r="F231" s="1">
        <v>52290</v>
      </c>
      <c r="G231" s="1">
        <v>33969</v>
      </c>
      <c r="H231">
        <v>20.100000000000001</v>
      </c>
      <c r="I231">
        <v>6.8</v>
      </c>
      <c r="J231">
        <v>20.3</v>
      </c>
      <c r="K231">
        <v>6.7</v>
      </c>
      <c r="L231">
        <v>17</v>
      </c>
      <c r="M231" t="s">
        <v>16</v>
      </c>
      <c r="N231">
        <v>47</v>
      </c>
    </row>
    <row r="232" spans="1:14">
      <c r="A232" t="s">
        <v>59</v>
      </c>
      <c r="B232" t="s">
        <v>18</v>
      </c>
      <c r="C232" s="1">
        <v>27559</v>
      </c>
      <c r="D232" s="4" t="s">
        <v>16</v>
      </c>
      <c r="E232" s="1">
        <v>5891</v>
      </c>
      <c r="F232" s="1">
        <v>5766</v>
      </c>
      <c r="G232" s="1">
        <v>3636</v>
      </c>
      <c r="H232">
        <v>19.600000000000001</v>
      </c>
      <c r="I232">
        <v>5.0999999999999996</v>
      </c>
      <c r="J232">
        <v>19.5</v>
      </c>
      <c r="K232">
        <v>5</v>
      </c>
      <c r="L232">
        <v>17</v>
      </c>
      <c r="M232" t="s">
        <v>16</v>
      </c>
      <c r="N232" t="s">
        <v>16</v>
      </c>
    </row>
    <row r="233" spans="1:14">
      <c r="A233" t="s">
        <v>59</v>
      </c>
      <c r="B233" t="s">
        <v>19</v>
      </c>
      <c r="C233">
        <v>567</v>
      </c>
      <c r="D233" s="4" t="s">
        <v>16</v>
      </c>
      <c r="E233">
        <v>889</v>
      </c>
      <c r="F233">
        <v>868</v>
      </c>
      <c r="G233">
        <v>286</v>
      </c>
      <c r="H233">
        <v>10.199999999999999</v>
      </c>
      <c r="I233">
        <v>2</v>
      </c>
      <c r="J233">
        <v>10.199999999999999</v>
      </c>
      <c r="K233">
        <v>1.9</v>
      </c>
      <c r="L233">
        <v>61</v>
      </c>
      <c r="M233" t="s">
        <v>16</v>
      </c>
      <c r="N233" t="s">
        <v>16</v>
      </c>
    </row>
    <row r="234" spans="1:14">
      <c r="A234" t="s">
        <v>59</v>
      </c>
      <c r="B234" t="s">
        <v>20</v>
      </c>
      <c r="C234" s="1">
        <v>3067</v>
      </c>
      <c r="D234" s="4">
        <v>68558</v>
      </c>
      <c r="E234" s="1">
        <v>1137</v>
      </c>
      <c r="F234" s="1">
        <v>1117</v>
      </c>
      <c r="G234">
        <v>605</v>
      </c>
      <c r="H234">
        <v>16.8</v>
      </c>
      <c r="I234">
        <v>4.0999999999999996</v>
      </c>
      <c r="J234">
        <v>16.7</v>
      </c>
      <c r="K234">
        <v>4.0999999999999996</v>
      </c>
      <c r="L234">
        <v>18.399999999999999</v>
      </c>
      <c r="M234" s="2">
        <v>0.76</v>
      </c>
      <c r="N234" t="s">
        <v>16</v>
      </c>
    </row>
    <row r="235" spans="1:14">
      <c r="A235" t="s">
        <v>59</v>
      </c>
      <c r="B235" t="s">
        <v>21</v>
      </c>
      <c r="C235" s="1">
        <v>54218</v>
      </c>
      <c r="D235" s="4">
        <v>880037</v>
      </c>
      <c r="E235" s="1">
        <v>6144</v>
      </c>
      <c r="F235" s="1">
        <v>5092</v>
      </c>
      <c r="G235" s="1">
        <v>3728</v>
      </c>
      <c r="H235">
        <v>22.7</v>
      </c>
      <c r="I235">
        <v>8</v>
      </c>
      <c r="J235">
        <v>19.7</v>
      </c>
      <c r="K235">
        <v>7.6</v>
      </c>
      <c r="L235">
        <v>12.6</v>
      </c>
      <c r="M235" s="2">
        <v>0.75</v>
      </c>
      <c r="N235" t="s">
        <v>16</v>
      </c>
    </row>
    <row r="236" spans="1:14">
      <c r="A236" t="s">
        <v>60</v>
      </c>
      <c r="B236" t="s">
        <v>15</v>
      </c>
      <c r="C236" s="1">
        <v>13146</v>
      </c>
      <c r="D236" s="4" t="s">
        <v>16</v>
      </c>
      <c r="E236" s="1">
        <v>4650</v>
      </c>
      <c r="F236" s="1">
        <v>4654</v>
      </c>
      <c r="G236" s="1">
        <v>2221</v>
      </c>
      <c r="H236">
        <v>14.3</v>
      </c>
      <c r="I236">
        <v>4.5999999999999996</v>
      </c>
      <c r="J236">
        <v>14.4</v>
      </c>
      <c r="K236">
        <v>4.5</v>
      </c>
      <c r="L236">
        <v>25</v>
      </c>
      <c r="M236" t="s">
        <v>16</v>
      </c>
      <c r="N236" t="s">
        <v>16</v>
      </c>
    </row>
    <row r="237" spans="1:14">
      <c r="A237" t="s">
        <v>60</v>
      </c>
      <c r="B237" t="s">
        <v>17</v>
      </c>
      <c r="C237" s="1">
        <v>403096</v>
      </c>
      <c r="D237" s="4" t="s">
        <v>16</v>
      </c>
      <c r="E237" s="1">
        <v>50594</v>
      </c>
      <c r="F237" s="1">
        <v>50391</v>
      </c>
      <c r="G237" s="1">
        <v>31535</v>
      </c>
      <c r="H237">
        <v>18.8</v>
      </c>
      <c r="I237">
        <v>6.8</v>
      </c>
      <c r="J237">
        <v>18.899999999999999</v>
      </c>
      <c r="K237">
        <v>6.8</v>
      </c>
      <c r="L237">
        <v>17</v>
      </c>
      <c r="M237" t="s">
        <v>16</v>
      </c>
      <c r="N237">
        <v>32</v>
      </c>
    </row>
    <row r="238" spans="1:14">
      <c r="A238" t="s">
        <v>60</v>
      </c>
      <c r="B238" t="s">
        <v>18</v>
      </c>
      <c r="C238" s="1">
        <v>26230</v>
      </c>
      <c r="D238" s="4" t="s">
        <v>16</v>
      </c>
      <c r="E238" s="1">
        <v>5478</v>
      </c>
      <c r="F238" s="1">
        <v>5350</v>
      </c>
      <c r="G238" s="1">
        <v>3427</v>
      </c>
      <c r="H238">
        <v>19.2</v>
      </c>
      <c r="I238">
        <v>5.0999999999999996</v>
      </c>
      <c r="J238">
        <v>19</v>
      </c>
      <c r="K238">
        <v>5.0999999999999996</v>
      </c>
      <c r="L238">
        <v>17</v>
      </c>
      <c r="M238" t="s">
        <v>16</v>
      </c>
      <c r="N238" t="s">
        <v>16</v>
      </c>
    </row>
    <row r="239" spans="1:14">
      <c r="A239" t="s">
        <v>60</v>
      </c>
      <c r="B239" t="s">
        <v>19</v>
      </c>
      <c r="C239">
        <v>527</v>
      </c>
      <c r="D239" s="4" t="s">
        <v>16</v>
      </c>
      <c r="E239">
        <v>805</v>
      </c>
      <c r="F239">
        <v>779</v>
      </c>
      <c r="G239">
        <v>258</v>
      </c>
      <c r="H239">
        <v>10</v>
      </c>
      <c r="I239">
        <v>2</v>
      </c>
      <c r="J239">
        <v>9.8000000000000007</v>
      </c>
      <c r="K239">
        <v>2</v>
      </c>
      <c r="L239">
        <v>62</v>
      </c>
      <c r="M239" t="s">
        <v>16</v>
      </c>
      <c r="N239" t="s">
        <v>16</v>
      </c>
    </row>
    <row r="240" spans="1:14">
      <c r="A240" t="s">
        <v>60</v>
      </c>
      <c r="B240" t="s">
        <v>20</v>
      </c>
      <c r="C240" s="1">
        <v>2932</v>
      </c>
      <c r="D240" s="4">
        <v>66854</v>
      </c>
      <c r="E240" s="1">
        <v>1123</v>
      </c>
      <c r="F240" s="1">
        <v>1100</v>
      </c>
      <c r="G240">
        <v>575</v>
      </c>
      <c r="H240">
        <v>15.7</v>
      </c>
      <c r="I240">
        <v>4.0999999999999996</v>
      </c>
      <c r="J240">
        <v>15.5</v>
      </c>
      <c r="K240">
        <v>4.0999999999999996</v>
      </c>
      <c r="L240">
        <v>18.600000000000001</v>
      </c>
      <c r="M240" s="2">
        <v>0.75</v>
      </c>
      <c r="N240" t="s">
        <v>16</v>
      </c>
    </row>
    <row r="241" spans="1:14">
      <c r="A241" t="s">
        <v>60</v>
      </c>
      <c r="B241" t="s">
        <v>21</v>
      </c>
      <c r="C241" s="1">
        <v>44686</v>
      </c>
      <c r="D241" s="4">
        <v>708390</v>
      </c>
      <c r="E241" s="1">
        <v>5707</v>
      </c>
      <c r="F241" s="1">
        <v>4914</v>
      </c>
      <c r="G241" s="1">
        <v>3258</v>
      </c>
      <c r="H241">
        <v>19.899999999999999</v>
      </c>
      <c r="I241">
        <v>7.6</v>
      </c>
      <c r="J241">
        <v>17.8</v>
      </c>
      <c r="K241">
        <v>7.3</v>
      </c>
      <c r="L241">
        <v>12.6</v>
      </c>
      <c r="M241" s="2">
        <v>0.73</v>
      </c>
      <c r="N241" t="s">
        <v>16</v>
      </c>
    </row>
    <row r="242" spans="1:14">
      <c r="A242" t="s">
        <v>61</v>
      </c>
      <c r="B242" t="s">
        <v>15</v>
      </c>
      <c r="C242" s="1">
        <v>9723</v>
      </c>
      <c r="D242" s="4" t="s">
        <v>16</v>
      </c>
      <c r="E242" s="1">
        <v>3838</v>
      </c>
      <c r="F242" s="1">
        <v>3856</v>
      </c>
      <c r="G242" s="1">
        <v>1673</v>
      </c>
      <c r="H242">
        <v>13.5</v>
      </c>
      <c r="I242">
        <v>4.4000000000000004</v>
      </c>
      <c r="J242">
        <v>13.5</v>
      </c>
      <c r="K242">
        <v>4.4000000000000004</v>
      </c>
      <c r="L242">
        <v>24</v>
      </c>
      <c r="M242" t="s">
        <v>16</v>
      </c>
      <c r="N242" t="s">
        <v>16</v>
      </c>
    </row>
    <row r="243" spans="1:14">
      <c r="A243" t="s">
        <v>61</v>
      </c>
      <c r="B243" t="s">
        <v>17</v>
      </c>
      <c r="C243" s="1">
        <v>357610</v>
      </c>
      <c r="D243" s="4" t="s">
        <v>16</v>
      </c>
      <c r="E243" s="1">
        <v>48984</v>
      </c>
      <c r="F243" s="1">
        <v>48680</v>
      </c>
      <c r="G243" s="1">
        <v>28731</v>
      </c>
      <c r="H243">
        <v>18.3</v>
      </c>
      <c r="I243">
        <v>6.7</v>
      </c>
      <c r="J243">
        <v>18.399999999999999</v>
      </c>
      <c r="K243">
        <v>6.6</v>
      </c>
      <c r="L243">
        <v>17</v>
      </c>
      <c r="M243" t="s">
        <v>16</v>
      </c>
      <c r="N243">
        <v>10</v>
      </c>
    </row>
    <row r="244" spans="1:14">
      <c r="A244" t="s">
        <v>61</v>
      </c>
      <c r="B244" t="s">
        <v>18</v>
      </c>
      <c r="C244" s="1">
        <v>25507</v>
      </c>
      <c r="D244" s="4" t="s">
        <v>16</v>
      </c>
      <c r="E244" s="1">
        <v>5405</v>
      </c>
      <c r="F244" s="1">
        <v>5291</v>
      </c>
      <c r="G244" s="1">
        <v>3263</v>
      </c>
      <c r="H244">
        <v>19.100000000000001</v>
      </c>
      <c r="I244">
        <v>5.2</v>
      </c>
      <c r="J244">
        <v>19</v>
      </c>
      <c r="K244">
        <v>5.0999999999999996</v>
      </c>
      <c r="L244">
        <v>17</v>
      </c>
      <c r="M244" t="s">
        <v>16</v>
      </c>
      <c r="N244" t="s">
        <v>16</v>
      </c>
    </row>
    <row r="245" spans="1:14">
      <c r="A245" t="s">
        <v>61</v>
      </c>
      <c r="B245" t="s">
        <v>19</v>
      </c>
      <c r="C245">
        <v>449</v>
      </c>
      <c r="D245" s="4" t="s">
        <v>16</v>
      </c>
      <c r="E245">
        <v>694</v>
      </c>
      <c r="F245">
        <v>691</v>
      </c>
      <c r="G245">
        <v>207</v>
      </c>
      <c r="H245">
        <v>9.3000000000000007</v>
      </c>
      <c r="I245">
        <v>2.1</v>
      </c>
      <c r="J245">
        <v>9.4</v>
      </c>
      <c r="K245">
        <v>2.1</v>
      </c>
      <c r="L245">
        <v>56</v>
      </c>
      <c r="M245" t="s">
        <v>16</v>
      </c>
      <c r="N245" t="s">
        <v>16</v>
      </c>
    </row>
    <row r="246" spans="1:14">
      <c r="A246" t="s">
        <v>61</v>
      </c>
      <c r="B246" t="s">
        <v>20</v>
      </c>
      <c r="C246" s="1">
        <v>2614</v>
      </c>
      <c r="D246" s="4">
        <v>62689</v>
      </c>
      <c r="E246" s="1">
        <v>1143</v>
      </c>
      <c r="F246" s="1">
        <v>1128</v>
      </c>
      <c r="G246">
        <v>545</v>
      </c>
      <c r="H246">
        <v>15</v>
      </c>
      <c r="I246">
        <v>4</v>
      </c>
      <c r="J246">
        <v>15</v>
      </c>
      <c r="K246">
        <v>3.9</v>
      </c>
      <c r="L246">
        <v>18.7</v>
      </c>
      <c r="M246" s="2">
        <v>0.73</v>
      </c>
      <c r="N246" t="s">
        <v>16</v>
      </c>
    </row>
    <row r="247" spans="1:14">
      <c r="A247" t="s">
        <v>61</v>
      </c>
      <c r="B247" t="s">
        <v>21</v>
      </c>
      <c r="C247" s="1">
        <v>32492</v>
      </c>
      <c r="D247" s="4">
        <v>548766</v>
      </c>
      <c r="E247" s="1">
        <v>5373</v>
      </c>
      <c r="F247" s="1">
        <v>4759</v>
      </c>
      <c r="G247" s="1">
        <v>2790</v>
      </c>
      <c r="H247">
        <v>18.2</v>
      </c>
      <c r="I247">
        <v>6.9</v>
      </c>
      <c r="J247">
        <v>16.7</v>
      </c>
      <c r="K247">
        <v>6.6</v>
      </c>
      <c r="L247">
        <v>12.6</v>
      </c>
      <c r="M247" s="2">
        <v>0.7</v>
      </c>
      <c r="N247" t="s">
        <v>16</v>
      </c>
    </row>
    <row r="248" spans="1:14">
      <c r="A248" t="s">
        <v>62</v>
      </c>
      <c r="B248" t="s">
        <v>15</v>
      </c>
      <c r="C248" s="1">
        <v>8692</v>
      </c>
      <c r="D248" s="4" t="s">
        <v>16</v>
      </c>
      <c r="E248" s="1">
        <v>3113</v>
      </c>
      <c r="F248" s="1">
        <v>3128</v>
      </c>
      <c r="G248" s="1">
        <v>1446</v>
      </c>
      <c r="H248">
        <v>14.3</v>
      </c>
      <c r="I248">
        <v>4.5999999999999996</v>
      </c>
      <c r="J248">
        <v>14.4</v>
      </c>
      <c r="K248">
        <v>4.5999999999999996</v>
      </c>
      <c r="L248">
        <v>25</v>
      </c>
      <c r="M248" t="s">
        <v>16</v>
      </c>
      <c r="N248" t="s">
        <v>16</v>
      </c>
    </row>
    <row r="249" spans="1:14">
      <c r="A249" t="s">
        <v>62</v>
      </c>
      <c r="B249" t="s">
        <v>17</v>
      </c>
      <c r="C249" s="1">
        <v>320999</v>
      </c>
      <c r="D249" s="4" t="s">
        <v>16</v>
      </c>
      <c r="E249" s="1">
        <v>38310</v>
      </c>
      <c r="F249" s="1">
        <v>38380</v>
      </c>
      <c r="G249" s="1">
        <v>21221</v>
      </c>
      <c r="H249">
        <v>17.100000000000001</v>
      </c>
      <c r="I249">
        <v>7.2</v>
      </c>
      <c r="J249">
        <v>17.3</v>
      </c>
      <c r="K249">
        <v>7.2</v>
      </c>
      <c r="L249">
        <v>16</v>
      </c>
      <c r="M249" t="s">
        <v>16</v>
      </c>
      <c r="N249">
        <v>3</v>
      </c>
    </row>
    <row r="250" spans="1:14">
      <c r="A250" t="s">
        <v>62</v>
      </c>
      <c r="B250" t="s">
        <v>18</v>
      </c>
      <c r="C250" s="1">
        <v>23110</v>
      </c>
      <c r="D250" s="4" t="s">
        <v>16</v>
      </c>
      <c r="E250" s="1">
        <v>4473</v>
      </c>
      <c r="F250" s="1">
        <v>4318</v>
      </c>
      <c r="G250" s="1">
        <v>2760</v>
      </c>
      <c r="H250">
        <v>19.8</v>
      </c>
      <c r="I250">
        <v>5.5</v>
      </c>
      <c r="J250">
        <v>19.399999999999999</v>
      </c>
      <c r="K250">
        <v>5.4</v>
      </c>
      <c r="L250">
        <v>17</v>
      </c>
      <c r="M250" t="s">
        <v>16</v>
      </c>
      <c r="N250" t="s">
        <v>16</v>
      </c>
    </row>
    <row r="251" spans="1:14">
      <c r="A251" t="s">
        <v>62</v>
      </c>
      <c r="B251" t="s">
        <v>19</v>
      </c>
      <c r="C251">
        <v>436</v>
      </c>
      <c r="D251" s="4" t="s">
        <v>16</v>
      </c>
      <c r="E251">
        <v>597</v>
      </c>
      <c r="F251">
        <v>567</v>
      </c>
      <c r="G251">
        <v>186</v>
      </c>
      <c r="H251">
        <v>10.199999999999999</v>
      </c>
      <c r="I251">
        <v>2.2999999999999998</v>
      </c>
      <c r="J251">
        <v>9.8000000000000007</v>
      </c>
      <c r="K251">
        <v>2.2999999999999998</v>
      </c>
      <c r="L251">
        <v>52</v>
      </c>
      <c r="M251" t="s">
        <v>16</v>
      </c>
      <c r="N251" t="s">
        <v>16</v>
      </c>
    </row>
    <row r="252" spans="1:14">
      <c r="A252" t="s">
        <v>62</v>
      </c>
      <c r="B252" t="s">
        <v>20</v>
      </c>
      <c r="C252" s="1">
        <v>2330</v>
      </c>
      <c r="D252" s="4">
        <v>54821</v>
      </c>
      <c r="E252">
        <v>936</v>
      </c>
      <c r="F252">
        <v>924</v>
      </c>
      <c r="G252">
        <v>430</v>
      </c>
      <c r="H252">
        <v>14.4</v>
      </c>
      <c r="I252">
        <v>4.3</v>
      </c>
      <c r="J252">
        <v>14.4</v>
      </c>
      <c r="K252">
        <v>4.2</v>
      </c>
      <c r="L252">
        <v>18.100000000000001</v>
      </c>
      <c r="M252" s="2">
        <v>0.72</v>
      </c>
      <c r="N252" t="s">
        <v>16</v>
      </c>
    </row>
    <row r="253" spans="1:14">
      <c r="A253" t="s">
        <v>62</v>
      </c>
      <c r="B253" t="s">
        <v>21</v>
      </c>
      <c r="C253" s="1">
        <v>25819</v>
      </c>
      <c r="D253" s="4">
        <v>439016</v>
      </c>
      <c r="E253" s="1">
        <v>3991</v>
      </c>
      <c r="F253" s="1">
        <v>3806</v>
      </c>
      <c r="G253" s="1">
        <v>1952</v>
      </c>
      <c r="H253">
        <v>15.9</v>
      </c>
      <c r="I253">
        <v>7.1</v>
      </c>
      <c r="J253">
        <v>15.7</v>
      </c>
      <c r="K253">
        <v>6.8</v>
      </c>
      <c r="L253">
        <v>12.5</v>
      </c>
      <c r="M253" s="2">
        <v>0.69</v>
      </c>
      <c r="N253" t="s">
        <v>16</v>
      </c>
    </row>
    <row r="254" spans="1:14">
      <c r="A254" t="s">
        <v>63</v>
      </c>
      <c r="B254" t="s">
        <v>15</v>
      </c>
      <c r="C254" s="1">
        <v>9323</v>
      </c>
      <c r="D254" s="4" t="s">
        <v>16</v>
      </c>
      <c r="E254" s="1">
        <v>3157</v>
      </c>
      <c r="F254" s="1">
        <v>3165</v>
      </c>
      <c r="G254" s="1">
        <v>1533</v>
      </c>
      <c r="H254">
        <v>14.5</v>
      </c>
      <c r="I254">
        <v>4.5999999999999996</v>
      </c>
      <c r="J254">
        <v>14.6</v>
      </c>
      <c r="K254">
        <v>4.5999999999999996</v>
      </c>
      <c r="L254">
        <v>22</v>
      </c>
      <c r="M254" t="s">
        <v>16</v>
      </c>
      <c r="N254" t="s">
        <v>16</v>
      </c>
    </row>
    <row r="255" spans="1:14">
      <c r="A255" t="s">
        <v>63</v>
      </c>
      <c r="B255" t="s">
        <v>17</v>
      </c>
      <c r="C255" s="1">
        <v>251696</v>
      </c>
      <c r="D255" s="4" t="s">
        <v>16</v>
      </c>
      <c r="E255" s="1">
        <v>29832</v>
      </c>
      <c r="F255" s="1">
        <v>30131</v>
      </c>
      <c r="G255" s="1">
        <v>17665</v>
      </c>
      <c r="H255">
        <v>17.600000000000001</v>
      </c>
      <c r="I255">
        <v>7.1</v>
      </c>
      <c r="J255">
        <v>17.899999999999999</v>
      </c>
      <c r="K255">
        <v>7</v>
      </c>
      <c r="L255">
        <v>16</v>
      </c>
      <c r="M255" t="s">
        <v>16</v>
      </c>
      <c r="N255" t="s">
        <v>16</v>
      </c>
    </row>
    <row r="256" spans="1:14">
      <c r="A256" t="s">
        <v>63</v>
      </c>
      <c r="B256" t="s">
        <v>18</v>
      </c>
      <c r="C256" s="1">
        <v>22723</v>
      </c>
      <c r="D256" s="4" t="s">
        <v>16</v>
      </c>
      <c r="E256" s="1">
        <v>4250</v>
      </c>
      <c r="F256" s="1">
        <v>4192</v>
      </c>
      <c r="G256" s="1">
        <v>2770</v>
      </c>
      <c r="H256">
        <v>19.8</v>
      </c>
      <c r="I256">
        <v>5.3</v>
      </c>
      <c r="J256">
        <v>19.8</v>
      </c>
      <c r="K256">
        <v>5.3</v>
      </c>
      <c r="L256">
        <v>16</v>
      </c>
      <c r="M256" t="s">
        <v>16</v>
      </c>
      <c r="N256" t="s">
        <v>16</v>
      </c>
    </row>
    <row r="257" spans="1:14">
      <c r="A257" t="s">
        <v>63</v>
      </c>
      <c r="B257" t="s">
        <v>19</v>
      </c>
      <c r="C257">
        <v>315</v>
      </c>
      <c r="D257" s="4" t="s">
        <v>16</v>
      </c>
      <c r="E257">
        <v>447</v>
      </c>
      <c r="F257">
        <v>431</v>
      </c>
      <c r="G257">
        <v>141</v>
      </c>
      <c r="H257">
        <v>9.9</v>
      </c>
      <c r="I257">
        <v>2.2000000000000002</v>
      </c>
      <c r="J257">
        <v>9.6999999999999993</v>
      </c>
      <c r="K257">
        <v>2.1</v>
      </c>
      <c r="L257">
        <v>51</v>
      </c>
      <c r="M257" t="s">
        <v>16</v>
      </c>
      <c r="N257" t="s">
        <v>16</v>
      </c>
    </row>
    <row r="258" spans="1:14">
      <c r="A258" t="s">
        <v>63</v>
      </c>
      <c r="B258" t="s">
        <v>20</v>
      </c>
      <c r="C258" s="1">
        <v>2103</v>
      </c>
      <c r="D258" s="4">
        <v>46850</v>
      </c>
      <c r="E258">
        <v>856</v>
      </c>
      <c r="F258">
        <v>850</v>
      </c>
      <c r="G258">
        <v>408</v>
      </c>
      <c r="H258">
        <v>14.4</v>
      </c>
      <c r="I258">
        <v>4.0999999999999996</v>
      </c>
      <c r="J258">
        <v>14.5</v>
      </c>
      <c r="K258">
        <v>4</v>
      </c>
      <c r="L258">
        <v>17.5</v>
      </c>
      <c r="M258" s="2">
        <v>0.71</v>
      </c>
      <c r="N258" t="s">
        <v>16</v>
      </c>
    </row>
    <row r="259" spans="1:14">
      <c r="A259" t="s">
        <v>63</v>
      </c>
      <c r="B259" t="s">
        <v>21</v>
      </c>
      <c r="C259" s="1">
        <v>18326</v>
      </c>
      <c r="D259" s="4">
        <v>314473</v>
      </c>
      <c r="E259" s="1">
        <v>2970</v>
      </c>
      <c r="F259" s="1">
        <v>2966</v>
      </c>
      <c r="G259" s="1">
        <v>1554</v>
      </c>
      <c r="H259">
        <v>15.7</v>
      </c>
      <c r="I259">
        <v>6.7</v>
      </c>
      <c r="J259">
        <v>16.2</v>
      </c>
      <c r="K259">
        <v>6.5</v>
      </c>
      <c r="L259">
        <v>12.4</v>
      </c>
      <c r="M259" s="2">
        <v>0.67</v>
      </c>
      <c r="N259" t="s">
        <v>16</v>
      </c>
    </row>
    <row r="260" spans="1:14">
      <c r="A260" t="s">
        <v>64</v>
      </c>
      <c r="B260" t="s">
        <v>15</v>
      </c>
      <c r="C260" s="1">
        <v>6180</v>
      </c>
      <c r="D260" s="4" t="s">
        <v>16</v>
      </c>
      <c r="E260" s="1">
        <v>2851</v>
      </c>
      <c r="F260" s="1">
        <v>2861</v>
      </c>
      <c r="G260" s="1">
        <v>1186</v>
      </c>
      <c r="H260">
        <v>12.9</v>
      </c>
      <c r="I260">
        <v>4.0999999999999996</v>
      </c>
      <c r="J260">
        <v>12.9</v>
      </c>
      <c r="K260">
        <v>4.0999999999999996</v>
      </c>
      <c r="L260">
        <v>20</v>
      </c>
      <c r="M260" t="s">
        <v>16</v>
      </c>
      <c r="N260" t="s">
        <v>16</v>
      </c>
    </row>
    <row r="261" spans="1:14">
      <c r="A261" t="s">
        <v>64</v>
      </c>
      <c r="B261" t="s">
        <v>17</v>
      </c>
      <c r="C261" s="1">
        <v>196447</v>
      </c>
      <c r="D261" s="4" t="s">
        <v>16</v>
      </c>
      <c r="E261" s="1">
        <v>27675</v>
      </c>
      <c r="F261" s="1">
        <v>27881</v>
      </c>
      <c r="G261" s="1">
        <v>16073</v>
      </c>
      <c r="H261">
        <v>17.899999999999999</v>
      </c>
      <c r="I261">
        <v>6.4</v>
      </c>
      <c r="J261">
        <v>18.100000000000001</v>
      </c>
      <c r="K261">
        <v>6.4</v>
      </c>
      <c r="L261">
        <v>15</v>
      </c>
      <c r="M261" t="s">
        <v>16</v>
      </c>
      <c r="N261" t="s">
        <v>16</v>
      </c>
    </row>
    <row r="262" spans="1:14">
      <c r="A262" t="s">
        <v>64</v>
      </c>
      <c r="B262" t="s">
        <v>18</v>
      </c>
      <c r="C262" s="1">
        <v>17042</v>
      </c>
      <c r="D262" s="4" t="s">
        <v>16</v>
      </c>
      <c r="E262" s="1">
        <v>3874</v>
      </c>
      <c r="F262" s="1">
        <v>3838</v>
      </c>
      <c r="G262" s="1">
        <v>2329</v>
      </c>
      <c r="H262">
        <v>18.8</v>
      </c>
      <c r="I262">
        <v>4.9000000000000004</v>
      </c>
      <c r="J262">
        <v>18.899999999999999</v>
      </c>
      <c r="K262">
        <v>4.9000000000000004</v>
      </c>
      <c r="L262">
        <v>14</v>
      </c>
      <c r="M262" t="s">
        <v>16</v>
      </c>
      <c r="N262" t="s">
        <v>16</v>
      </c>
    </row>
    <row r="263" spans="1:14">
      <c r="A263" t="s">
        <v>64</v>
      </c>
      <c r="B263" t="s">
        <v>19</v>
      </c>
      <c r="C263">
        <v>191</v>
      </c>
      <c r="D263" s="4" t="s">
        <v>16</v>
      </c>
      <c r="E263">
        <v>343</v>
      </c>
      <c r="F263">
        <v>344</v>
      </c>
      <c r="G263">
        <v>96</v>
      </c>
      <c r="H263">
        <v>8.6999999999999993</v>
      </c>
      <c r="I263">
        <v>2</v>
      </c>
      <c r="J263">
        <v>8.6999999999999993</v>
      </c>
      <c r="K263">
        <v>1.9</v>
      </c>
      <c r="L263">
        <v>47</v>
      </c>
      <c r="M263" t="s">
        <v>16</v>
      </c>
      <c r="N263" t="s">
        <v>16</v>
      </c>
    </row>
    <row r="264" spans="1:14">
      <c r="A264" t="s">
        <v>64</v>
      </c>
      <c r="B264" t="s">
        <v>20</v>
      </c>
      <c r="C264" s="1">
        <v>1850</v>
      </c>
      <c r="D264" s="4">
        <v>38441</v>
      </c>
      <c r="E264">
        <v>830</v>
      </c>
      <c r="F264">
        <v>819</v>
      </c>
      <c r="G264">
        <v>405</v>
      </c>
      <c r="H264">
        <v>15.3</v>
      </c>
      <c r="I264">
        <v>3.7</v>
      </c>
      <c r="J264">
        <v>15.3</v>
      </c>
      <c r="K264">
        <v>3.7</v>
      </c>
      <c r="L264">
        <v>16.5</v>
      </c>
      <c r="M264" s="2">
        <v>0.72</v>
      </c>
      <c r="N264" t="s">
        <v>16</v>
      </c>
    </row>
    <row r="265" spans="1:14">
      <c r="A265" t="s">
        <v>64</v>
      </c>
      <c r="B265" t="s">
        <v>21</v>
      </c>
      <c r="C265" s="1">
        <v>11237</v>
      </c>
      <c r="D265" s="4">
        <v>206544</v>
      </c>
      <c r="E265" s="1">
        <v>2606</v>
      </c>
      <c r="F265" s="1">
        <v>2613</v>
      </c>
      <c r="G265" s="1">
        <v>1298</v>
      </c>
      <c r="H265">
        <v>15.4</v>
      </c>
      <c r="I265">
        <v>5.7</v>
      </c>
      <c r="J265">
        <v>15.9</v>
      </c>
      <c r="K265">
        <v>5.6</v>
      </c>
      <c r="L265">
        <v>11.9</v>
      </c>
      <c r="M265" s="2">
        <v>0.66</v>
      </c>
      <c r="N265" t="s">
        <v>16</v>
      </c>
    </row>
    <row r="266" spans="1:14">
      <c r="A266" t="s">
        <v>65</v>
      </c>
      <c r="B266" t="s">
        <v>15</v>
      </c>
      <c r="C266" s="1">
        <v>5103</v>
      </c>
      <c r="D266" s="4" t="s">
        <v>16</v>
      </c>
      <c r="E266" s="1">
        <v>2413</v>
      </c>
      <c r="F266" s="1">
        <v>2425</v>
      </c>
      <c r="G266">
        <v>982</v>
      </c>
      <c r="H266">
        <v>12.2</v>
      </c>
      <c r="I266">
        <v>4.0999999999999996</v>
      </c>
      <c r="J266">
        <v>12.2</v>
      </c>
      <c r="K266">
        <v>4.0999999999999996</v>
      </c>
      <c r="L266">
        <v>19</v>
      </c>
      <c r="M266" t="s">
        <v>16</v>
      </c>
      <c r="N266" t="s">
        <v>16</v>
      </c>
    </row>
    <row r="267" spans="1:14">
      <c r="A267" t="s">
        <v>65</v>
      </c>
      <c r="B267" t="s">
        <v>17</v>
      </c>
      <c r="C267" s="1">
        <v>143762</v>
      </c>
      <c r="D267" s="4" t="s">
        <v>16</v>
      </c>
      <c r="E267" s="1">
        <v>22390</v>
      </c>
      <c r="F267" s="1">
        <v>22527</v>
      </c>
      <c r="G267" s="1">
        <v>11544</v>
      </c>
      <c r="H267">
        <v>15.4</v>
      </c>
      <c r="I267">
        <v>6.1</v>
      </c>
      <c r="J267">
        <v>15.6</v>
      </c>
      <c r="K267">
        <v>6.1</v>
      </c>
      <c r="L267">
        <v>13</v>
      </c>
      <c r="M267" t="s">
        <v>16</v>
      </c>
      <c r="N267" t="s">
        <v>16</v>
      </c>
    </row>
    <row r="268" spans="1:14">
      <c r="A268" t="s">
        <v>65</v>
      </c>
      <c r="B268" t="s">
        <v>18</v>
      </c>
      <c r="C268" s="1">
        <v>10719</v>
      </c>
      <c r="D268" s="4" t="s">
        <v>16</v>
      </c>
      <c r="E268" s="1">
        <v>2816</v>
      </c>
      <c r="F268" s="1">
        <v>2794</v>
      </c>
      <c r="G268" s="1">
        <v>1447</v>
      </c>
      <c r="H268">
        <v>15.5</v>
      </c>
      <c r="I268">
        <v>5.0999999999999996</v>
      </c>
      <c r="J268">
        <v>15.6</v>
      </c>
      <c r="K268">
        <v>5</v>
      </c>
      <c r="L268">
        <v>13</v>
      </c>
      <c r="M268" t="s">
        <v>16</v>
      </c>
      <c r="N268" t="s">
        <v>16</v>
      </c>
    </row>
    <row r="269" spans="1:14">
      <c r="A269" t="s">
        <v>65</v>
      </c>
      <c r="B269" t="s">
        <v>19</v>
      </c>
      <c r="C269">
        <v>148</v>
      </c>
      <c r="D269" s="4" t="s">
        <v>16</v>
      </c>
      <c r="E269">
        <v>319</v>
      </c>
      <c r="F269">
        <v>337</v>
      </c>
      <c r="G269">
        <v>75</v>
      </c>
      <c r="H269">
        <v>6.7</v>
      </c>
      <c r="I269">
        <v>1.9</v>
      </c>
      <c r="J269">
        <v>7.1</v>
      </c>
      <c r="K269">
        <v>1.9</v>
      </c>
      <c r="L269">
        <v>48</v>
      </c>
      <c r="M269" t="s">
        <v>16</v>
      </c>
      <c r="N269" t="s">
        <v>16</v>
      </c>
    </row>
    <row r="270" spans="1:14">
      <c r="A270" t="s">
        <v>65</v>
      </c>
      <c r="B270" t="s">
        <v>20</v>
      </c>
      <c r="C270" s="1">
        <v>1187</v>
      </c>
      <c r="D270" s="4">
        <v>22524</v>
      </c>
      <c r="E270">
        <v>669</v>
      </c>
      <c r="F270">
        <v>669</v>
      </c>
      <c r="G270">
        <v>278</v>
      </c>
      <c r="H270">
        <v>12.5</v>
      </c>
      <c r="I270">
        <v>3.4</v>
      </c>
      <c r="J270">
        <v>12.6</v>
      </c>
      <c r="K270">
        <v>3.4</v>
      </c>
      <c r="L270">
        <v>14.5</v>
      </c>
      <c r="M270" s="2">
        <v>0.65</v>
      </c>
      <c r="N270" t="s">
        <v>16</v>
      </c>
    </row>
    <row r="271" spans="1:14">
      <c r="A271" t="s">
        <v>65</v>
      </c>
      <c r="B271" t="s">
        <v>21</v>
      </c>
      <c r="C271" s="1">
        <v>7931</v>
      </c>
      <c r="D271" s="4">
        <v>119152</v>
      </c>
      <c r="E271" s="1">
        <v>2212</v>
      </c>
      <c r="F271" s="1">
        <v>2196</v>
      </c>
      <c r="G271">
        <v>983</v>
      </c>
      <c r="H271">
        <v>13.4</v>
      </c>
      <c r="I271">
        <v>5.3</v>
      </c>
      <c r="J271">
        <v>13.8</v>
      </c>
      <c r="K271">
        <v>5.0999999999999996</v>
      </c>
      <c r="L271">
        <v>9.9</v>
      </c>
      <c r="M271" s="2">
        <v>0.63</v>
      </c>
      <c r="N271" t="s">
        <v>16</v>
      </c>
    </row>
    <row r="272" spans="1:14">
      <c r="A272" t="s">
        <v>66</v>
      </c>
      <c r="B272" t="s">
        <v>15</v>
      </c>
      <c r="C272" s="1">
        <v>13708</v>
      </c>
      <c r="D272" s="4" t="s">
        <v>16</v>
      </c>
      <c r="E272" s="1">
        <v>8345</v>
      </c>
      <c r="F272" s="1">
        <v>8342</v>
      </c>
      <c r="G272" s="1">
        <v>2917</v>
      </c>
      <c r="H272">
        <v>10.8</v>
      </c>
      <c r="I272">
        <v>3.8</v>
      </c>
      <c r="J272">
        <v>10.9</v>
      </c>
      <c r="K272">
        <v>3.8</v>
      </c>
      <c r="L272">
        <v>24</v>
      </c>
      <c r="M272" t="s">
        <v>16</v>
      </c>
      <c r="N272" t="s">
        <v>16</v>
      </c>
    </row>
    <row r="273" spans="1:14">
      <c r="A273" t="s">
        <v>66</v>
      </c>
      <c r="B273" t="s">
        <v>17</v>
      </c>
      <c r="C273" s="1">
        <v>432027</v>
      </c>
      <c r="D273" s="4" t="s">
        <v>16</v>
      </c>
      <c r="E273" s="1">
        <v>76604</v>
      </c>
      <c r="F273" s="1">
        <v>75506</v>
      </c>
      <c r="G273" s="1">
        <v>35735</v>
      </c>
      <c r="H273">
        <v>14.7</v>
      </c>
      <c r="I273">
        <v>6.1</v>
      </c>
      <c r="J273">
        <v>14.6</v>
      </c>
      <c r="K273">
        <v>6</v>
      </c>
      <c r="L273">
        <v>16</v>
      </c>
      <c r="M273" t="s">
        <v>16</v>
      </c>
      <c r="N273" s="1">
        <v>41051</v>
      </c>
    </row>
    <row r="274" spans="1:14">
      <c r="A274" t="s">
        <v>66</v>
      </c>
      <c r="B274" t="s">
        <v>18</v>
      </c>
      <c r="C274" s="1">
        <v>25153</v>
      </c>
      <c r="D274" s="4" t="s">
        <v>16</v>
      </c>
      <c r="E274" s="1">
        <v>7553</v>
      </c>
      <c r="F274" s="1">
        <v>7315</v>
      </c>
      <c r="G274" s="1">
        <v>3689</v>
      </c>
      <c r="H274">
        <v>15.6</v>
      </c>
      <c r="I274">
        <v>5</v>
      </c>
      <c r="J274">
        <v>15.4</v>
      </c>
      <c r="K274">
        <v>4.9000000000000004</v>
      </c>
      <c r="L274">
        <v>16</v>
      </c>
      <c r="M274" t="s">
        <v>16</v>
      </c>
      <c r="N274" t="s">
        <v>16</v>
      </c>
    </row>
    <row r="275" spans="1:14">
      <c r="A275" t="s">
        <v>66</v>
      </c>
      <c r="B275" t="s">
        <v>19</v>
      </c>
      <c r="C275" s="1">
        <v>1060</v>
      </c>
      <c r="D275" s="4" t="s">
        <v>16</v>
      </c>
      <c r="E275" s="1">
        <v>2194</v>
      </c>
      <c r="F275" s="1">
        <v>2063</v>
      </c>
      <c r="G275">
        <v>531</v>
      </c>
      <c r="H275">
        <v>8</v>
      </c>
      <c r="I275">
        <v>2</v>
      </c>
      <c r="J275">
        <v>7.8</v>
      </c>
      <c r="K275">
        <v>1.9</v>
      </c>
      <c r="L275">
        <v>61</v>
      </c>
      <c r="M275" t="s">
        <v>16</v>
      </c>
      <c r="N275" t="s">
        <v>16</v>
      </c>
    </row>
    <row r="276" spans="1:14">
      <c r="A276" t="s">
        <v>66</v>
      </c>
      <c r="B276" t="s">
        <v>20</v>
      </c>
      <c r="C276" s="1">
        <v>7208</v>
      </c>
      <c r="D276" s="4">
        <v>114041</v>
      </c>
      <c r="E276" s="1">
        <v>2692</v>
      </c>
      <c r="F276" s="1">
        <v>2560</v>
      </c>
      <c r="G276" s="1">
        <v>1248</v>
      </c>
      <c r="H276">
        <v>15.1</v>
      </c>
      <c r="I276">
        <v>4.4000000000000004</v>
      </c>
      <c r="J276">
        <v>14.7</v>
      </c>
      <c r="K276">
        <v>4.3</v>
      </c>
      <c r="L276">
        <v>15.2</v>
      </c>
      <c r="M276" s="2">
        <v>0.62</v>
      </c>
      <c r="N276" t="s">
        <v>16</v>
      </c>
    </row>
    <row r="277" spans="1:14">
      <c r="A277" t="s">
        <v>66</v>
      </c>
      <c r="B277" t="s">
        <v>21</v>
      </c>
      <c r="C277" s="1">
        <v>97004</v>
      </c>
      <c r="D277" s="4">
        <v>1620621</v>
      </c>
      <c r="E277" s="1">
        <v>19065</v>
      </c>
      <c r="F277" s="1">
        <v>11318</v>
      </c>
      <c r="G277" s="1">
        <v>6162</v>
      </c>
      <c r="H277">
        <v>16.899999999999999</v>
      </c>
      <c r="I277">
        <v>8.8000000000000007</v>
      </c>
      <c r="J277">
        <v>13.2</v>
      </c>
      <c r="K277">
        <v>6.7</v>
      </c>
      <c r="L277">
        <v>13</v>
      </c>
      <c r="M277" s="2">
        <v>0.74</v>
      </c>
      <c r="N277" t="s">
        <v>16</v>
      </c>
    </row>
    <row r="278" spans="1:14">
      <c r="A278" t="s">
        <v>67</v>
      </c>
      <c r="B278" t="s">
        <v>15</v>
      </c>
      <c r="C278" s="1">
        <v>20412</v>
      </c>
      <c r="D278" s="4" t="s">
        <v>16</v>
      </c>
      <c r="E278" s="1">
        <v>8415</v>
      </c>
      <c r="F278" s="1">
        <v>8403</v>
      </c>
      <c r="G278" s="1">
        <v>4238</v>
      </c>
      <c r="H278">
        <v>14.6</v>
      </c>
      <c r="I278">
        <v>3.9</v>
      </c>
      <c r="J278">
        <v>14.7</v>
      </c>
      <c r="K278">
        <v>3.9</v>
      </c>
      <c r="L278">
        <v>27</v>
      </c>
      <c r="M278" t="s">
        <v>16</v>
      </c>
      <c r="N278" t="s">
        <v>16</v>
      </c>
    </row>
    <row r="279" spans="1:14">
      <c r="A279" t="s">
        <v>67</v>
      </c>
      <c r="B279" t="s">
        <v>17</v>
      </c>
      <c r="C279" s="1">
        <v>749129</v>
      </c>
      <c r="D279" s="4" t="s">
        <v>16</v>
      </c>
      <c r="E279" s="1">
        <v>79282</v>
      </c>
      <c r="F279" s="1">
        <v>78090</v>
      </c>
      <c r="G279" s="1">
        <v>55139</v>
      </c>
      <c r="H279">
        <v>20.5</v>
      </c>
      <c r="I279">
        <v>6.6</v>
      </c>
      <c r="J279">
        <v>20.5</v>
      </c>
      <c r="K279">
        <v>6.5</v>
      </c>
      <c r="L279">
        <v>17</v>
      </c>
      <c r="M279" t="s">
        <v>16</v>
      </c>
      <c r="N279" s="1">
        <v>97117</v>
      </c>
    </row>
    <row r="280" spans="1:14">
      <c r="A280" t="s">
        <v>67</v>
      </c>
      <c r="B280" t="s">
        <v>18</v>
      </c>
      <c r="C280" s="1">
        <v>34822</v>
      </c>
      <c r="D280" s="4" t="s">
        <v>16</v>
      </c>
      <c r="E280" s="1">
        <v>7227</v>
      </c>
      <c r="F280" s="1">
        <v>6969</v>
      </c>
      <c r="G280" s="1">
        <v>4864</v>
      </c>
      <c r="H280">
        <v>20.2</v>
      </c>
      <c r="I280">
        <v>5.3</v>
      </c>
      <c r="J280">
        <v>19.899999999999999</v>
      </c>
      <c r="K280">
        <v>5.2</v>
      </c>
      <c r="L280">
        <v>17</v>
      </c>
      <c r="M280" t="s">
        <v>16</v>
      </c>
      <c r="N280" t="s">
        <v>16</v>
      </c>
    </row>
    <row r="281" spans="1:14">
      <c r="A281" t="s">
        <v>67</v>
      </c>
      <c r="B281" t="s">
        <v>19</v>
      </c>
      <c r="C281" s="1">
        <v>2472</v>
      </c>
      <c r="D281" s="4" t="s">
        <v>16</v>
      </c>
      <c r="E281" s="1">
        <v>2472</v>
      </c>
      <c r="F281" s="1">
        <v>2343</v>
      </c>
      <c r="G281" s="1">
        <v>1071</v>
      </c>
      <c r="H281">
        <v>13.3</v>
      </c>
      <c r="I281">
        <v>2.2999999999999998</v>
      </c>
      <c r="J281">
        <v>13.1</v>
      </c>
      <c r="K281">
        <v>2.2000000000000002</v>
      </c>
      <c r="L281">
        <v>63</v>
      </c>
      <c r="M281" t="s">
        <v>16</v>
      </c>
      <c r="N281" t="s">
        <v>16</v>
      </c>
    </row>
    <row r="282" spans="1:14">
      <c r="A282" t="s">
        <v>67</v>
      </c>
      <c r="B282" t="s">
        <v>20</v>
      </c>
      <c r="C282" s="1">
        <v>13743</v>
      </c>
      <c r="D282" s="4">
        <v>240816</v>
      </c>
      <c r="E282" s="1">
        <v>2844</v>
      </c>
      <c r="F282" s="1">
        <v>2675</v>
      </c>
      <c r="G282" s="1">
        <v>2006</v>
      </c>
      <c r="H282">
        <v>21.8</v>
      </c>
      <c r="I282">
        <v>5</v>
      </c>
      <c r="J282">
        <v>20.9</v>
      </c>
      <c r="K282">
        <v>4.9000000000000004</v>
      </c>
      <c r="L282">
        <v>15.4</v>
      </c>
      <c r="M282" s="2">
        <v>0.44</v>
      </c>
      <c r="N282" t="s">
        <v>16</v>
      </c>
    </row>
    <row r="283" spans="1:14">
      <c r="A283" t="s">
        <v>67</v>
      </c>
      <c r="B283" t="s">
        <v>21</v>
      </c>
      <c r="C283" s="1">
        <v>217216</v>
      </c>
      <c r="D283" s="4">
        <v>3556087</v>
      </c>
      <c r="E283" s="1">
        <v>20123</v>
      </c>
      <c r="F283" s="1">
        <v>11418</v>
      </c>
      <c r="G283" s="1">
        <v>10349</v>
      </c>
      <c r="H283">
        <v>26.3</v>
      </c>
      <c r="I283">
        <v>10.8</v>
      </c>
      <c r="J283">
        <v>20.9</v>
      </c>
      <c r="K283">
        <v>7.7</v>
      </c>
      <c r="L283">
        <v>13.5</v>
      </c>
      <c r="M283" s="2">
        <v>0.74</v>
      </c>
      <c r="N283" t="s">
        <v>16</v>
      </c>
    </row>
    <row r="284" spans="1:14">
      <c r="A284" t="s">
        <v>68</v>
      </c>
      <c r="B284" t="s">
        <v>15</v>
      </c>
      <c r="C284" s="1">
        <v>22982</v>
      </c>
      <c r="D284" s="4" t="s">
        <v>16</v>
      </c>
      <c r="E284" s="1">
        <v>8869</v>
      </c>
      <c r="F284" s="1">
        <v>8882</v>
      </c>
      <c r="G284" s="1">
        <v>4539</v>
      </c>
      <c r="H284">
        <v>15.8</v>
      </c>
      <c r="I284">
        <v>4</v>
      </c>
      <c r="J284">
        <v>15.9</v>
      </c>
      <c r="K284">
        <v>4</v>
      </c>
      <c r="L284">
        <v>25</v>
      </c>
      <c r="M284" t="s">
        <v>16</v>
      </c>
      <c r="N284" t="s">
        <v>16</v>
      </c>
    </row>
    <row r="285" spans="1:14">
      <c r="A285" t="s">
        <v>68</v>
      </c>
      <c r="B285" t="s">
        <v>17</v>
      </c>
      <c r="C285" s="1">
        <v>663524</v>
      </c>
      <c r="D285" s="4" t="s">
        <v>16</v>
      </c>
      <c r="E285" s="1">
        <v>80726</v>
      </c>
      <c r="F285" s="1">
        <v>79289</v>
      </c>
      <c r="G285" s="1">
        <v>53607</v>
      </c>
      <c r="H285">
        <v>21</v>
      </c>
      <c r="I285">
        <v>6.2</v>
      </c>
      <c r="J285">
        <v>20.9</v>
      </c>
      <c r="K285">
        <v>6.1</v>
      </c>
      <c r="L285">
        <v>17</v>
      </c>
      <c r="M285" t="s">
        <v>16</v>
      </c>
      <c r="N285" s="1">
        <v>90559</v>
      </c>
    </row>
    <row r="286" spans="1:14">
      <c r="A286" t="s">
        <v>68</v>
      </c>
      <c r="B286" t="s">
        <v>18</v>
      </c>
      <c r="C286" s="1">
        <v>37306</v>
      </c>
      <c r="D286" s="4" t="s">
        <v>16</v>
      </c>
      <c r="E286" s="1">
        <v>8116</v>
      </c>
      <c r="F286" s="1">
        <v>7861</v>
      </c>
      <c r="G286" s="1">
        <v>5249</v>
      </c>
      <c r="H286">
        <v>20.7</v>
      </c>
      <c r="I286">
        <v>5.2</v>
      </c>
      <c r="J286">
        <v>20.399999999999999</v>
      </c>
      <c r="K286">
        <v>5.0999999999999996</v>
      </c>
      <c r="L286">
        <v>17</v>
      </c>
      <c r="M286" t="s">
        <v>16</v>
      </c>
      <c r="N286" t="s">
        <v>16</v>
      </c>
    </row>
    <row r="287" spans="1:14">
      <c r="A287" t="s">
        <v>68</v>
      </c>
      <c r="B287" t="s">
        <v>19</v>
      </c>
      <c r="C287" s="1">
        <v>2474</v>
      </c>
      <c r="D287" s="4" t="s">
        <v>16</v>
      </c>
      <c r="E287" s="1">
        <v>2595</v>
      </c>
      <c r="F287" s="1">
        <v>2575</v>
      </c>
      <c r="G287" s="1">
        <v>1103</v>
      </c>
      <c r="H287">
        <v>13.3</v>
      </c>
      <c r="I287">
        <v>2.2000000000000002</v>
      </c>
      <c r="J287">
        <v>13.6</v>
      </c>
      <c r="K287">
        <v>2.2000000000000002</v>
      </c>
      <c r="L287">
        <v>61</v>
      </c>
      <c r="M287" t="s">
        <v>16</v>
      </c>
      <c r="N287" t="s">
        <v>16</v>
      </c>
    </row>
    <row r="288" spans="1:14">
      <c r="A288" t="s">
        <v>68</v>
      </c>
      <c r="B288" t="s">
        <v>20</v>
      </c>
      <c r="C288" s="1">
        <v>13446</v>
      </c>
      <c r="D288" s="4">
        <v>236992</v>
      </c>
      <c r="E288" s="1">
        <v>2876</v>
      </c>
      <c r="F288" s="1">
        <v>2703</v>
      </c>
      <c r="G288" s="1">
        <v>1997</v>
      </c>
      <c r="H288">
        <v>22.9</v>
      </c>
      <c r="I288">
        <v>5</v>
      </c>
      <c r="J288">
        <v>22</v>
      </c>
      <c r="K288">
        <v>4.9000000000000004</v>
      </c>
      <c r="L288">
        <v>15.3</v>
      </c>
      <c r="M288" s="2">
        <v>0.44</v>
      </c>
      <c r="N288" t="s">
        <v>16</v>
      </c>
    </row>
    <row r="289" spans="1:14">
      <c r="A289" t="s">
        <v>68</v>
      </c>
      <c r="B289" t="s">
        <v>21</v>
      </c>
      <c r="C289" s="1">
        <v>206604</v>
      </c>
      <c r="D289" s="4">
        <v>3403736</v>
      </c>
      <c r="E289" s="1">
        <v>20131</v>
      </c>
      <c r="F289" s="1">
        <v>11435</v>
      </c>
      <c r="G289" s="1">
        <v>10080</v>
      </c>
      <c r="H289">
        <v>27.3</v>
      </c>
      <c r="I289">
        <v>10.5</v>
      </c>
      <c r="J289">
        <v>21.7</v>
      </c>
      <c r="K289">
        <v>7.5</v>
      </c>
      <c r="L289">
        <v>13.1</v>
      </c>
      <c r="M289" s="2">
        <v>0.73</v>
      </c>
      <c r="N289" t="s">
        <v>16</v>
      </c>
    </row>
    <row r="290" spans="1:14">
      <c r="A290" t="s">
        <v>69</v>
      </c>
      <c r="B290" t="s">
        <v>15</v>
      </c>
      <c r="C290" s="1">
        <v>20184</v>
      </c>
      <c r="D290" s="4" t="s">
        <v>16</v>
      </c>
      <c r="E290" s="1">
        <v>8331</v>
      </c>
      <c r="F290" s="1">
        <v>8304</v>
      </c>
      <c r="G290" s="1">
        <v>4066</v>
      </c>
      <c r="H290">
        <v>15.2</v>
      </c>
      <c r="I290">
        <v>3.9</v>
      </c>
      <c r="J290">
        <v>15.2</v>
      </c>
      <c r="K290">
        <v>3.9</v>
      </c>
      <c r="L290">
        <v>28</v>
      </c>
      <c r="M290" t="s">
        <v>16</v>
      </c>
      <c r="N290" t="s">
        <v>16</v>
      </c>
    </row>
    <row r="291" spans="1:14">
      <c r="A291" t="s">
        <v>69</v>
      </c>
      <c r="B291" t="s">
        <v>17</v>
      </c>
      <c r="C291" s="1">
        <v>717517</v>
      </c>
      <c r="D291" s="4" t="s">
        <v>16</v>
      </c>
      <c r="E291" s="1">
        <v>82528</v>
      </c>
      <c r="F291" s="1">
        <v>80925</v>
      </c>
      <c r="G291" s="1">
        <v>55797</v>
      </c>
      <c r="H291">
        <v>21.4</v>
      </c>
      <c r="I291">
        <v>6.5</v>
      </c>
      <c r="J291">
        <v>21.3</v>
      </c>
      <c r="K291">
        <v>6.4</v>
      </c>
      <c r="L291">
        <v>18</v>
      </c>
      <c r="M291" t="s">
        <v>16</v>
      </c>
      <c r="N291" s="1">
        <v>93421</v>
      </c>
    </row>
    <row r="292" spans="1:14">
      <c r="A292" t="s">
        <v>69</v>
      </c>
      <c r="B292" t="s">
        <v>18</v>
      </c>
      <c r="C292" s="1">
        <v>41272</v>
      </c>
      <c r="D292" s="4" t="s">
        <v>16</v>
      </c>
      <c r="E292" s="1">
        <v>8297</v>
      </c>
      <c r="F292" s="1">
        <v>8049</v>
      </c>
      <c r="G292" s="1">
        <v>5544</v>
      </c>
      <c r="H292">
        <v>21.4</v>
      </c>
      <c r="I292">
        <v>5.3</v>
      </c>
      <c r="J292">
        <v>21.1</v>
      </c>
      <c r="K292">
        <v>5.2</v>
      </c>
      <c r="L292">
        <v>18</v>
      </c>
      <c r="M292" t="s">
        <v>16</v>
      </c>
      <c r="N292" t="s">
        <v>16</v>
      </c>
    </row>
    <row r="293" spans="1:14">
      <c r="A293" t="s">
        <v>69</v>
      </c>
      <c r="B293" t="s">
        <v>19</v>
      </c>
      <c r="C293" s="1">
        <v>2736</v>
      </c>
      <c r="D293" s="4" t="s">
        <v>16</v>
      </c>
      <c r="E293" s="1">
        <v>2771</v>
      </c>
      <c r="F293" s="1">
        <v>2724</v>
      </c>
      <c r="G293" s="1">
        <v>1144</v>
      </c>
      <c r="H293">
        <v>13</v>
      </c>
      <c r="I293">
        <v>2.4</v>
      </c>
      <c r="J293">
        <v>13.1</v>
      </c>
      <c r="K293">
        <v>2.2999999999999998</v>
      </c>
      <c r="L293">
        <v>71</v>
      </c>
      <c r="M293" t="s">
        <v>16</v>
      </c>
      <c r="N293" t="s">
        <v>16</v>
      </c>
    </row>
    <row r="294" spans="1:14">
      <c r="A294" t="s">
        <v>69</v>
      </c>
      <c r="B294" t="s">
        <v>20</v>
      </c>
      <c r="C294" s="1">
        <v>11598</v>
      </c>
      <c r="D294" s="4">
        <v>162078</v>
      </c>
      <c r="E294" s="1">
        <v>2904</v>
      </c>
      <c r="F294" s="1">
        <v>2731</v>
      </c>
      <c r="G294" s="1">
        <v>1834</v>
      </c>
      <c r="H294">
        <v>20.8</v>
      </c>
      <c r="I294">
        <v>4.4000000000000004</v>
      </c>
      <c r="J294">
        <v>20</v>
      </c>
      <c r="K294">
        <v>4.4000000000000004</v>
      </c>
      <c r="L294">
        <v>13.6</v>
      </c>
      <c r="M294" s="2">
        <v>0.53</v>
      </c>
      <c r="N294" t="s">
        <v>16</v>
      </c>
    </row>
    <row r="295" spans="1:14">
      <c r="A295" t="s">
        <v>69</v>
      </c>
      <c r="B295" t="s">
        <v>21</v>
      </c>
      <c r="C295" s="1">
        <v>220786</v>
      </c>
      <c r="D295" s="4">
        <v>3806944</v>
      </c>
      <c r="E295" s="1">
        <v>20829</v>
      </c>
      <c r="F295" s="1">
        <v>11478</v>
      </c>
      <c r="G295" s="1">
        <v>10260</v>
      </c>
      <c r="H295">
        <v>27.7</v>
      </c>
      <c r="I295">
        <v>10.7</v>
      </c>
      <c r="J295">
        <v>21.7</v>
      </c>
      <c r="K295">
        <v>7.5</v>
      </c>
      <c r="L295">
        <v>15</v>
      </c>
      <c r="M295" s="2">
        <v>0.71</v>
      </c>
      <c r="N295" t="s">
        <v>16</v>
      </c>
    </row>
    <row r="296" spans="1:14">
      <c r="A296" t="s">
        <v>70</v>
      </c>
      <c r="B296" t="s">
        <v>15</v>
      </c>
      <c r="C296" s="1">
        <v>16612</v>
      </c>
      <c r="D296" s="4" t="s">
        <v>16</v>
      </c>
      <c r="E296" s="1">
        <v>7237</v>
      </c>
      <c r="F296" s="1">
        <v>7219</v>
      </c>
      <c r="G296" s="1">
        <v>3645</v>
      </c>
      <c r="H296">
        <v>15.2</v>
      </c>
      <c r="I296">
        <v>3.7</v>
      </c>
      <c r="J296">
        <v>15.2</v>
      </c>
      <c r="K296">
        <v>3.7</v>
      </c>
      <c r="L296">
        <v>28</v>
      </c>
      <c r="M296" t="s">
        <v>16</v>
      </c>
      <c r="N296" t="s">
        <v>16</v>
      </c>
    </row>
    <row r="297" spans="1:14">
      <c r="A297" t="s">
        <v>70</v>
      </c>
      <c r="B297" t="s">
        <v>17</v>
      </c>
      <c r="C297" s="1">
        <v>721170</v>
      </c>
      <c r="D297" s="4" t="s">
        <v>16</v>
      </c>
      <c r="E297" s="1">
        <v>83017</v>
      </c>
      <c r="F297" s="1">
        <v>81286</v>
      </c>
      <c r="G297" s="1">
        <v>57241</v>
      </c>
      <c r="H297">
        <v>21.1</v>
      </c>
      <c r="I297">
        <v>6.5</v>
      </c>
      <c r="J297">
        <v>21</v>
      </c>
      <c r="K297">
        <v>6.4</v>
      </c>
      <c r="L297">
        <v>19</v>
      </c>
      <c r="M297" t="s">
        <v>16</v>
      </c>
      <c r="N297" s="1">
        <v>103379</v>
      </c>
    </row>
    <row r="298" spans="1:14">
      <c r="A298" t="s">
        <v>70</v>
      </c>
      <c r="B298" t="s">
        <v>18</v>
      </c>
      <c r="C298" s="1">
        <v>35889</v>
      </c>
      <c r="D298" s="4" t="s">
        <v>16</v>
      </c>
      <c r="E298" s="1">
        <v>7524</v>
      </c>
      <c r="F298" s="1">
        <v>7293</v>
      </c>
      <c r="G298" s="1">
        <v>5086</v>
      </c>
      <c r="H298">
        <v>20.9</v>
      </c>
      <c r="I298">
        <v>5.2</v>
      </c>
      <c r="J298">
        <v>20.7</v>
      </c>
      <c r="K298">
        <v>5.0999999999999996</v>
      </c>
      <c r="L298">
        <v>18</v>
      </c>
      <c r="M298" t="s">
        <v>16</v>
      </c>
      <c r="N298" t="s">
        <v>16</v>
      </c>
    </row>
    <row r="299" spans="1:14">
      <c r="A299" t="s">
        <v>70</v>
      </c>
      <c r="B299" t="s">
        <v>19</v>
      </c>
      <c r="C299" s="1">
        <v>2017</v>
      </c>
      <c r="D299" s="4" t="s">
        <v>16</v>
      </c>
      <c r="E299" s="1">
        <v>1853</v>
      </c>
      <c r="F299" s="1">
        <v>1776</v>
      </c>
      <c r="G299">
        <v>835</v>
      </c>
      <c r="H299">
        <v>14.1</v>
      </c>
      <c r="I299">
        <v>2.4</v>
      </c>
      <c r="J299">
        <v>14</v>
      </c>
      <c r="K299">
        <v>2.2999999999999998</v>
      </c>
      <c r="L299">
        <v>67</v>
      </c>
      <c r="M299" t="s">
        <v>16</v>
      </c>
      <c r="N299" t="s">
        <v>16</v>
      </c>
    </row>
    <row r="300" spans="1:14">
      <c r="A300" t="s">
        <v>70</v>
      </c>
      <c r="B300" t="s">
        <v>20</v>
      </c>
      <c r="C300" s="1">
        <v>12068</v>
      </c>
      <c r="D300" s="4">
        <v>170328</v>
      </c>
      <c r="E300" s="1">
        <v>2969</v>
      </c>
      <c r="F300" s="1">
        <v>2781</v>
      </c>
      <c r="G300" s="1">
        <v>1904</v>
      </c>
      <c r="H300">
        <v>20.5</v>
      </c>
      <c r="I300">
        <v>4.5</v>
      </c>
      <c r="J300">
        <v>19.7</v>
      </c>
      <c r="K300">
        <v>4.4000000000000004</v>
      </c>
      <c r="L300">
        <v>13.8</v>
      </c>
      <c r="M300" s="2">
        <v>0.55000000000000004</v>
      </c>
      <c r="N300" t="s">
        <v>16</v>
      </c>
    </row>
    <row r="301" spans="1:14">
      <c r="A301" t="s">
        <v>70</v>
      </c>
      <c r="B301" t="s">
        <v>21</v>
      </c>
      <c r="C301" s="1">
        <v>227654</v>
      </c>
      <c r="D301" s="4">
        <v>3872769</v>
      </c>
      <c r="E301" s="1">
        <v>20934</v>
      </c>
      <c r="F301" s="1">
        <v>11431</v>
      </c>
      <c r="G301" s="1">
        <v>10441</v>
      </c>
      <c r="H301">
        <v>27.4</v>
      </c>
      <c r="I301">
        <v>11</v>
      </c>
      <c r="J301">
        <v>21.7</v>
      </c>
      <c r="K301">
        <v>7.6</v>
      </c>
      <c r="L301">
        <v>14.8</v>
      </c>
      <c r="M301" s="2">
        <v>0.73</v>
      </c>
      <c r="N301" t="s">
        <v>16</v>
      </c>
    </row>
    <row r="302" spans="1:14">
      <c r="A302" t="s">
        <v>71</v>
      </c>
      <c r="B302" t="s">
        <v>15</v>
      </c>
      <c r="C302" s="1">
        <v>16245</v>
      </c>
      <c r="D302" s="4" t="s">
        <v>16</v>
      </c>
      <c r="E302" s="1">
        <v>7120</v>
      </c>
      <c r="F302" s="1">
        <v>7071</v>
      </c>
      <c r="G302" s="1">
        <v>3757</v>
      </c>
      <c r="H302">
        <v>16.5</v>
      </c>
      <c r="I302">
        <v>3.6</v>
      </c>
      <c r="J302">
        <v>16.399999999999999</v>
      </c>
      <c r="K302">
        <v>3.6</v>
      </c>
      <c r="L302">
        <v>29</v>
      </c>
      <c r="M302" t="s">
        <v>16</v>
      </c>
      <c r="N302" t="s">
        <v>16</v>
      </c>
    </row>
    <row r="303" spans="1:14">
      <c r="A303" t="s">
        <v>71</v>
      </c>
      <c r="B303" t="s">
        <v>17</v>
      </c>
      <c r="C303" s="1">
        <v>682635</v>
      </c>
      <c r="D303" s="4" t="s">
        <v>16</v>
      </c>
      <c r="E303" s="1">
        <v>83865</v>
      </c>
      <c r="F303" s="1">
        <v>82051</v>
      </c>
      <c r="G303" s="1">
        <v>57764</v>
      </c>
      <c r="H303">
        <v>21.8</v>
      </c>
      <c r="I303">
        <v>6.4</v>
      </c>
      <c r="J303">
        <v>21.7</v>
      </c>
      <c r="K303">
        <v>6.3</v>
      </c>
      <c r="L303">
        <v>19</v>
      </c>
      <c r="M303" t="s">
        <v>16</v>
      </c>
      <c r="N303" s="1">
        <v>107676</v>
      </c>
    </row>
    <row r="304" spans="1:14">
      <c r="A304" t="s">
        <v>71</v>
      </c>
      <c r="B304" t="s">
        <v>18</v>
      </c>
      <c r="C304" s="1">
        <v>38855</v>
      </c>
      <c r="D304" s="4" t="s">
        <v>16</v>
      </c>
      <c r="E304" s="1">
        <v>8217</v>
      </c>
      <c r="F304" s="1">
        <v>7920</v>
      </c>
      <c r="G304" s="1">
        <v>5503</v>
      </c>
      <c r="H304">
        <v>21.5</v>
      </c>
      <c r="I304">
        <v>5.2</v>
      </c>
      <c r="J304">
        <v>21.2</v>
      </c>
      <c r="K304">
        <v>5.0999999999999996</v>
      </c>
      <c r="L304">
        <v>18</v>
      </c>
      <c r="M304" t="s">
        <v>16</v>
      </c>
      <c r="N304" t="s">
        <v>16</v>
      </c>
    </row>
    <row r="305" spans="1:14">
      <c r="A305" t="s">
        <v>71</v>
      </c>
      <c r="B305" t="s">
        <v>19</v>
      </c>
      <c r="C305" s="1">
        <v>3105</v>
      </c>
      <c r="D305" s="4" t="s">
        <v>16</v>
      </c>
      <c r="E305" s="1">
        <v>2682</v>
      </c>
      <c r="F305" s="1">
        <v>2530</v>
      </c>
      <c r="G305" s="1">
        <v>1256</v>
      </c>
      <c r="H305">
        <v>15.4</v>
      </c>
      <c r="I305">
        <v>2.4</v>
      </c>
      <c r="J305">
        <v>15.1</v>
      </c>
      <c r="K305">
        <v>2.4</v>
      </c>
      <c r="L305">
        <v>69</v>
      </c>
      <c r="M305" t="s">
        <v>16</v>
      </c>
      <c r="N305" t="s">
        <v>16</v>
      </c>
    </row>
    <row r="306" spans="1:14">
      <c r="A306" t="s">
        <v>71</v>
      </c>
      <c r="B306" t="s">
        <v>20</v>
      </c>
      <c r="C306" s="1">
        <v>12470</v>
      </c>
      <c r="D306" s="4">
        <v>178014</v>
      </c>
      <c r="E306" s="1">
        <v>3004</v>
      </c>
      <c r="F306" s="1">
        <v>2818</v>
      </c>
      <c r="G306" s="1">
        <v>1990</v>
      </c>
      <c r="H306">
        <v>21.9</v>
      </c>
      <c r="I306">
        <v>4.5</v>
      </c>
      <c r="J306">
        <v>21</v>
      </c>
      <c r="K306">
        <v>4.4000000000000004</v>
      </c>
      <c r="L306">
        <v>14</v>
      </c>
      <c r="M306" s="2">
        <v>0.56000000000000005</v>
      </c>
      <c r="N306" t="s">
        <v>16</v>
      </c>
    </row>
    <row r="307" spans="1:14">
      <c r="A307" t="s">
        <v>71</v>
      </c>
      <c r="B307" t="s">
        <v>21</v>
      </c>
      <c r="C307" s="1">
        <v>231171</v>
      </c>
      <c r="D307" s="4">
        <v>4006128</v>
      </c>
      <c r="E307" s="1">
        <v>20880</v>
      </c>
      <c r="F307" s="1">
        <v>11380</v>
      </c>
      <c r="G307" s="1">
        <v>10476</v>
      </c>
      <c r="H307">
        <v>28.5</v>
      </c>
      <c r="I307">
        <v>11.2</v>
      </c>
      <c r="J307">
        <v>22.5</v>
      </c>
      <c r="K307">
        <v>7.7</v>
      </c>
      <c r="L307">
        <v>15.1</v>
      </c>
      <c r="M307" s="2">
        <v>0.73</v>
      </c>
      <c r="N307" t="s">
        <v>16</v>
      </c>
    </row>
    <row r="308" spans="1:14">
      <c r="A308" t="s">
        <v>72</v>
      </c>
      <c r="B308" t="s">
        <v>15</v>
      </c>
      <c r="C308" s="1">
        <v>12373</v>
      </c>
      <c r="D308" s="4" t="s">
        <v>16</v>
      </c>
      <c r="E308" s="1">
        <v>5499</v>
      </c>
      <c r="F308" s="1">
        <v>5417</v>
      </c>
      <c r="G308" s="1">
        <v>2846</v>
      </c>
      <c r="H308">
        <v>15.8</v>
      </c>
      <c r="I308">
        <v>3.5</v>
      </c>
      <c r="J308">
        <v>15.6</v>
      </c>
      <c r="K308">
        <v>3.5</v>
      </c>
      <c r="L308">
        <v>32</v>
      </c>
      <c r="M308" t="s">
        <v>16</v>
      </c>
      <c r="N308" t="s">
        <v>16</v>
      </c>
    </row>
    <row r="309" spans="1:14">
      <c r="A309" t="s">
        <v>72</v>
      </c>
      <c r="B309" t="s">
        <v>17</v>
      </c>
      <c r="C309" s="1">
        <v>668520</v>
      </c>
      <c r="D309" s="4" t="s">
        <v>16</v>
      </c>
      <c r="E309" s="1">
        <v>84306</v>
      </c>
      <c r="F309" s="1">
        <v>82206</v>
      </c>
      <c r="G309" s="1">
        <v>56795</v>
      </c>
      <c r="H309">
        <v>20.7</v>
      </c>
      <c r="I309">
        <v>6.4</v>
      </c>
      <c r="J309">
        <v>20.5</v>
      </c>
      <c r="K309">
        <v>6.2</v>
      </c>
      <c r="L309">
        <v>19</v>
      </c>
      <c r="M309" t="s">
        <v>16</v>
      </c>
      <c r="N309" s="1">
        <v>107780</v>
      </c>
    </row>
    <row r="310" spans="1:14">
      <c r="A310" t="s">
        <v>72</v>
      </c>
      <c r="B310" t="s">
        <v>18</v>
      </c>
      <c r="C310" s="1">
        <v>19312</v>
      </c>
      <c r="D310" s="4" t="s">
        <v>16</v>
      </c>
      <c r="E310" s="1">
        <v>4183</v>
      </c>
      <c r="F310" s="1">
        <v>3979</v>
      </c>
      <c r="G310" s="1">
        <v>2633</v>
      </c>
      <c r="H310">
        <v>19.899999999999999</v>
      </c>
      <c r="I310">
        <v>5.3</v>
      </c>
      <c r="J310">
        <v>19.2</v>
      </c>
      <c r="K310">
        <v>5.2</v>
      </c>
      <c r="L310">
        <v>21</v>
      </c>
      <c r="M310" t="s">
        <v>16</v>
      </c>
      <c r="N310" t="s">
        <v>16</v>
      </c>
    </row>
    <row r="311" spans="1:14">
      <c r="A311" t="s">
        <v>72</v>
      </c>
      <c r="B311" t="s">
        <v>19</v>
      </c>
      <c r="C311" s="1">
        <v>2739</v>
      </c>
      <c r="D311" s="4" t="s">
        <v>16</v>
      </c>
      <c r="E311" s="1">
        <v>2522</v>
      </c>
      <c r="F311" s="1">
        <v>2402</v>
      </c>
      <c r="G311" s="1">
        <v>1098</v>
      </c>
      <c r="H311">
        <v>13.7</v>
      </c>
      <c r="I311">
        <v>2.5</v>
      </c>
      <c r="J311">
        <v>13.5</v>
      </c>
      <c r="K311">
        <v>2.4</v>
      </c>
      <c r="L311">
        <v>75</v>
      </c>
      <c r="M311" t="s">
        <v>16</v>
      </c>
      <c r="N311" t="s">
        <v>16</v>
      </c>
    </row>
    <row r="312" spans="1:14">
      <c r="A312" t="s">
        <v>72</v>
      </c>
      <c r="B312" t="s">
        <v>20</v>
      </c>
      <c r="C312" s="1">
        <v>12985</v>
      </c>
      <c r="D312" s="4">
        <v>190621</v>
      </c>
      <c r="E312" s="1">
        <v>3033</v>
      </c>
      <c r="F312" s="1">
        <v>2856</v>
      </c>
      <c r="G312" s="1">
        <v>2048</v>
      </c>
      <c r="H312">
        <v>21.5</v>
      </c>
      <c r="I312">
        <v>4.5999999999999996</v>
      </c>
      <c r="J312">
        <v>20.6</v>
      </c>
      <c r="K312">
        <v>4.5</v>
      </c>
      <c r="L312">
        <v>14.3</v>
      </c>
      <c r="M312" s="2">
        <v>0.55000000000000004</v>
      </c>
      <c r="N312" t="s">
        <v>16</v>
      </c>
    </row>
    <row r="313" spans="1:14">
      <c r="A313" t="s">
        <v>72</v>
      </c>
      <c r="B313" t="s">
        <v>21</v>
      </c>
      <c r="C313" s="1">
        <v>217747</v>
      </c>
      <c r="D313" s="4">
        <v>3814692</v>
      </c>
      <c r="E313" s="1">
        <v>20369</v>
      </c>
      <c r="F313" s="1">
        <v>11302</v>
      </c>
      <c r="G313" s="1">
        <v>10066</v>
      </c>
      <c r="H313">
        <v>26.7</v>
      </c>
      <c r="I313">
        <v>10.9</v>
      </c>
      <c r="J313">
        <v>21</v>
      </c>
      <c r="K313">
        <v>7.7</v>
      </c>
      <c r="L313">
        <v>16</v>
      </c>
      <c r="M313" s="2">
        <v>0.72</v>
      </c>
      <c r="N313" t="s">
        <v>16</v>
      </c>
    </row>
    <row r="314" spans="1:14">
      <c r="A314" t="s">
        <v>73</v>
      </c>
      <c r="B314" t="s">
        <v>15</v>
      </c>
      <c r="C314" s="1">
        <v>12787</v>
      </c>
      <c r="D314" s="4" t="s">
        <v>16</v>
      </c>
      <c r="E314" s="1">
        <v>5874</v>
      </c>
      <c r="F314" s="1">
        <v>5845</v>
      </c>
      <c r="G314" s="1">
        <v>2964</v>
      </c>
      <c r="H314">
        <v>15.7</v>
      </c>
      <c r="I314">
        <v>3.4</v>
      </c>
      <c r="J314">
        <v>15.7</v>
      </c>
      <c r="K314">
        <v>3.4</v>
      </c>
      <c r="L314">
        <v>32</v>
      </c>
      <c r="M314" t="s">
        <v>16</v>
      </c>
      <c r="N314" t="s">
        <v>16</v>
      </c>
    </row>
    <row r="315" spans="1:14">
      <c r="A315" t="s">
        <v>73</v>
      </c>
      <c r="B315" t="s">
        <v>17</v>
      </c>
      <c r="C315" s="1">
        <v>648961</v>
      </c>
      <c r="D315" s="4" t="s">
        <v>16</v>
      </c>
      <c r="E315" s="1">
        <v>83709</v>
      </c>
      <c r="F315" s="1">
        <v>82693</v>
      </c>
      <c r="G315" s="1">
        <v>55289</v>
      </c>
      <c r="H315">
        <v>20.8</v>
      </c>
      <c r="I315">
        <v>6.3</v>
      </c>
      <c r="J315">
        <v>20.8</v>
      </c>
      <c r="K315">
        <v>6.2</v>
      </c>
      <c r="L315">
        <v>18</v>
      </c>
      <c r="M315" t="s">
        <v>16</v>
      </c>
      <c r="N315" s="1">
        <v>104983</v>
      </c>
    </row>
    <row r="316" spans="1:14">
      <c r="A316" t="s">
        <v>73</v>
      </c>
      <c r="B316" t="s">
        <v>18</v>
      </c>
      <c r="C316" s="1">
        <v>38815</v>
      </c>
      <c r="D316" s="4" t="s">
        <v>16</v>
      </c>
      <c r="E316" s="1">
        <v>8104</v>
      </c>
      <c r="F316" s="1">
        <v>7824</v>
      </c>
      <c r="G316" s="1">
        <v>5441</v>
      </c>
      <c r="H316">
        <v>21.6</v>
      </c>
      <c r="I316">
        <v>5.3</v>
      </c>
      <c r="J316">
        <v>21.3</v>
      </c>
      <c r="K316">
        <v>5.2</v>
      </c>
      <c r="L316">
        <v>18</v>
      </c>
      <c r="M316" t="s">
        <v>16</v>
      </c>
      <c r="N316" t="s">
        <v>16</v>
      </c>
    </row>
    <row r="317" spans="1:14">
      <c r="A317" t="s">
        <v>73</v>
      </c>
      <c r="B317" t="s">
        <v>19</v>
      </c>
      <c r="C317" s="1">
        <v>2099</v>
      </c>
      <c r="D317" s="4" t="s">
        <v>16</v>
      </c>
      <c r="E317" s="1">
        <v>2389</v>
      </c>
      <c r="F317" s="1">
        <v>2311</v>
      </c>
      <c r="G317">
        <v>969</v>
      </c>
      <c r="H317">
        <v>13</v>
      </c>
      <c r="I317">
        <v>2.1</v>
      </c>
      <c r="J317">
        <v>12.9</v>
      </c>
      <c r="K317">
        <v>2.1</v>
      </c>
      <c r="L317">
        <v>73</v>
      </c>
      <c r="M317" t="s">
        <v>16</v>
      </c>
      <c r="N317" t="s">
        <v>16</v>
      </c>
    </row>
    <row r="318" spans="1:14">
      <c r="A318" t="s">
        <v>73</v>
      </c>
      <c r="B318" t="s">
        <v>20</v>
      </c>
      <c r="C318" s="1">
        <v>12866</v>
      </c>
      <c r="D318" s="4">
        <v>188318</v>
      </c>
      <c r="E318" s="1">
        <v>3033</v>
      </c>
      <c r="F318" s="1">
        <v>2841</v>
      </c>
      <c r="G318" s="1">
        <v>2011</v>
      </c>
      <c r="H318">
        <v>22</v>
      </c>
      <c r="I318">
        <v>4.5999999999999996</v>
      </c>
      <c r="J318">
        <v>20.9</v>
      </c>
      <c r="K318">
        <v>4.5999999999999996</v>
      </c>
      <c r="L318">
        <v>13.9</v>
      </c>
      <c r="M318" s="2">
        <v>0.54</v>
      </c>
      <c r="N318" t="s">
        <v>16</v>
      </c>
    </row>
    <row r="319" spans="1:14">
      <c r="A319" t="s">
        <v>73</v>
      </c>
      <c r="B319" t="s">
        <v>21</v>
      </c>
      <c r="C319" s="1">
        <v>194798</v>
      </c>
      <c r="D319" s="4">
        <v>3385162</v>
      </c>
      <c r="E319" s="1">
        <v>19583</v>
      </c>
      <c r="F319" s="1">
        <v>11237</v>
      </c>
      <c r="G319" s="1">
        <v>9741</v>
      </c>
      <c r="H319">
        <v>26.9</v>
      </c>
      <c r="I319">
        <v>10.4</v>
      </c>
      <c r="J319">
        <v>21.4</v>
      </c>
      <c r="K319">
        <v>7.5</v>
      </c>
      <c r="L319">
        <v>14.3</v>
      </c>
      <c r="M319" s="2">
        <v>0.7</v>
      </c>
      <c r="N319" t="s">
        <v>16</v>
      </c>
    </row>
    <row r="320" spans="1:14">
      <c r="A320" t="s">
        <v>74</v>
      </c>
      <c r="B320" t="s">
        <v>15</v>
      </c>
      <c r="C320" s="1">
        <v>13993</v>
      </c>
      <c r="D320" s="4" t="s">
        <v>16</v>
      </c>
      <c r="E320" s="1">
        <v>5995</v>
      </c>
      <c r="F320" s="1">
        <v>5968</v>
      </c>
      <c r="G320" s="1">
        <v>2914</v>
      </c>
      <c r="H320">
        <v>15.1</v>
      </c>
      <c r="I320">
        <v>3.7</v>
      </c>
      <c r="J320">
        <v>15.1</v>
      </c>
      <c r="K320">
        <v>3.7</v>
      </c>
      <c r="L320">
        <v>29</v>
      </c>
      <c r="M320" t="s">
        <v>16</v>
      </c>
      <c r="N320" t="s">
        <v>16</v>
      </c>
    </row>
    <row r="321" spans="1:14">
      <c r="A321" t="s">
        <v>74</v>
      </c>
      <c r="B321" t="s">
        <v>17</v>
      </c>
      <c r="C321" s="1">
        <v>654230</v>
      </c>
      <c r="D321" s="4" t="s">
        <v>16</v>
      </c>
      <c r="E321" s="1">
        <v>85896</v>
      </c>
      <c r="F321" s="1">
        <v>84609</v>
      </c>
      <c r="G321" s="1">
        <v>57048</v>
      </c>
      <c r="H321">
        <v>21</v>
      </c>
      <c r="I321">
        <v>6.2</v>
      </c>
      <c r="J321">
        <v>20.9</v>
      </c>
      <c r="K321">
        <v>6.1</v>
      </c>
      <c r="L321">
        <v>18</v>
      </c>
      <c r="M321" t="s">
        <v>16</v>
      </c>
      <c r="N321" s="1">
        <v>104074</v>
      </c>
    </row>
    <row r="322" spans="1:14">
      <c r="A322" t="s">
        <v>74</v>
      </c>
      <c r="B322" t="s">
        <v>18</v>
      </c>
      <c r="C322" s="1">
        <v>41492</v>
      </c>
      <c r="D322" s="4" t="s">
        <v>16</v>
      </c>
      <c r="E322" s="1">
        <v>8474</v>
      </c>
      <c r="F322" s="1">
        <v>8150</v>
      </c>
      <c r="G322" s="1">
        <v>5682</v>
      </c>
      <c r="H322">
        <v>21.6</v>
      </c>
      <c r="I322">
        <v>5.3</v>
      </c>
      <c r="J322">
        <v>21.3</v>
      </c>
      <c r="K322">
        <v>5.2</v>
      </c>
      <c r="L322">
        <v>18</v>
      </c>
      <c r="M322" t="s">
        <v>16</v>
      </c>
      <c r="N322" t="s">
        <v>16</v>
      </c>
    </row>
    <row r="323" spans="1:14">
      <c r="A323" t="s">
        <v>74</v>
      </c>
      <c r="B323" t="s">
        <v>19</v>
      </c>
      <c r="C323" s="1">
        <v>2013</v>
      </c>
      <c r="D323" s="4" t="s">
        <v>16</v>
      </c>
      <c r="E323" s="1">
        <v>2105</v>
      </c>
      <c r="F323" s="1">
        <v>2013</v>
      </c>
      <c r="G323">
        <v>881</v>
      </c>
      <c r="H323">
        <v>13.6</v>
      </c>
      <c r="I323">
        <v>2.2999999999999998</v>
      </c>
      <c r="J323">
        <v>13.4</v>
      </c>
      <c r="K323">
        <v>2.2000000000000002</v>
      </c>
      <c r="L323">
        <v>73</v>
      </c>
      <c r="M323" t="s">
        <v>16</v>
      </c>
      <c r="N323" t="s">
        <v>16</v>
      </c>
    </row>
    <row r="324" spans="1:14">
      <c r="A324" t="s">
        <v>74</v>
      </c>
      <c r="B324" t="s">
        <v>20</v>
      </c>
      <c r="C324" s="1">
        <v>13969</v>
      </c>
      <c r="D324" s="4">
        <v>205934</v>
      </c>
      <c r="E324" s="1">
        <v>3179</v>
      </c>
      <c r="F324" s="1">
        <v>2985</v>
      </c>
      <c r="G324" s="1">
        <v>2125</v>
      </c>
      <c r="H324">
        <v>22.1</v>
      </c>
      <c r="I324">
        <v>4.7</v>
      </c>
      <c r="J324">
        <v>21.1</v>
      </c>
      <c r="K324">
        <v>4.5999999999999996</v>
      </c>
      <c r="L324">
        <v>14.2</v>
      </c>
      <c r="M324" s="2">
        <v>0.55000000000000004</v>
      </c>
      <c r="N324" t="s">
        <v>16</v>
      </c>
    </row>
    <row r="325" spans="1:14">
      <c r="A325" t="s">
        <v>74</v>
      </c>
      <c r="B325" t="s">
        <v>21</v>
      </c>
      <c r="C325" s="1">
        <v>202443</v>
      </c>
      <c r="D325" s="4">
        <v>3501565</v>
      </c>
      <c r="E325" s="1">
        <v>20206</v>
      </c>
      <c r="F325" s="1">
        <v>11366</v>
      </c>
      <c r="G325" s="1">
        <v>9894</v>
      </c>
      <c r="H325">
        <v>27</v>
      </c>
      <c r="I325">
        <v>10.5</v>
      </c>
      <c r="J325">
        <v>21.4</v>
      </c>
      <c r="K325">
        <v>7.5</v>
      </c>
      <c r="L325">
        <v>14.5</v>
      </c>
      <c r="M325" s="2">
        <v>0.7</v>
      </c>
      <c r="N325" t="s">
        <v>16</v>
      </c>
    </row>
    <row r="326" spans="1:14">
      <c r="A326" t="s">
        <v>75</v>
      </c>
      <c r="B326" t="s">
        <v>15</v>
      </c>
      <c r="C326" s="1">
        <v>14233</v>
      </c>
      <c r="D326" s="4" t="s">
        <v>16</v>
      </c>
      <c r="E326" s="1">
        <v>5876</v>
      </c>
      <c r="F326" s="1">
        <v>5858</v>
      </c>
      <c r="G326" s="1">
        <v>2988</v>
      </c>
      <c r="H326">
        <v>15.3</v>
      </c>
      <c r="I326">
        <v>3.7</v>
      </c>
      <c r="J326">
        <v>15.3</v>
      </c>
      <c r="K326">
        <v>3.7</v>
      </c>
      <c r="L326">
        <v>29</v>
      </c>
      <c r="M326" t="s">
        <v>16</v>
      </c>
      <c r="N326" t="s">
        <v>16</v>
      </c>
    </row>
    <row r="327" spans="1:14">
      <c r="A327" t="s">
        <v>75</v>
      </c>
      <c r="B327" t="s">
        <v>17</v>
      </c>
      <c r="C327" s="1">
        <v>700036</v>
      </c>
      <c r="D327" s="4" t="s">
        <v>16</v>
      </c>
      <c r="E327" s="1">
        <v>87131</v>
      </c>
      <c r="F327" s="1">
        <v>85712</v>
      </c>
      <c r="G327" s="1">
        <v>58847</v>
      </c>
      <c r="H327">
        <v>20.7</v>
      </c>
      <c r="I327">
        <v>6.3</v>
      </c>
      <c r="J327">
        <v>20.6</v>
      </c>
      <c r="K327">
        <v>5.8</v>
      </c>
      <c r="L327">
        <v>19</v>
      </c>
      <c r="M327" t="s">
        <v>16</v>
      </c>
      <c r="N327" s="1">
        <v>101645</v>
      </c>
    </row>
    <row r="328" spans="1:14">
      <c r="A328" t="s">
        <v>75</v>
      </c>
      <c r="B328" t="s">
        <v>18</v>
      </c>
      <c r="C328" s="1">
        <v>43938</v>
      </c>
      <c r="D328" s="4" t="s">
        <v>16</v>
      </c>
      <c r="E328" s="1">
        <v>8569</v>
      </c>
      <c r="F328" s="1">
        <v>8224</v>
      </c>
      <c r="G328" s="1">
        <v>5856</v>
      </c>
      <c r="H328">
        <v>21.4</v>
      </c>
      <c r="I328">
        <v>5.4</v>
      </c>
      <c r="J328">
        <v>21.1</v>
      </c>
      <c r="K328">
        <v>5.3</v>
      </c>
      <c r="L328">
        <v>18</v>
      </c>
      <c r="M328" t="s">
        <v>16</v>
      </c>
      <c r="N328" t="s">
        <v>16</v>
      </c>
    </row>
    <row r="329" spans="1:14">
      <c r="A329" t="s">
        <v>75</v>
      </c>
      <c r="B329" t="s">
        <v>19</v>
      </c>
      <c r="C329" s="1">
        <v>2276</v>
      </c>
      <c r="D329" s="4" t="s">
        <v>16</v>
      </c>
      <c r="E329" s="1">
        <v>2124</v>
      </c>
      <c r="F329" s="1">
        <v>2140</v>
      </c>
      <c r="G329">
        <v>993</v>
      </c>
      <c r="H329">
        <v>13.9</v>
      </c>
      <c r="I329">
        <v>2.2999999999999998</v>
      </c>
      <c r="J329">
        <v>14.1</v>
      </c>
      <c r="K329">
        <v>2.2999999999999998</v>
      </c>
      <c r="L329">
        <v>71</v>
      </c>
      <c r="M329" t="s">
        <v>16</v>
      </c>
      <c r="N329" t="s">
        <v>16</v>
      </c>
    </row>
    <row r="330" spans="1:14">
      <c r="A330" t="s">
        <v>75</v>
      </c>
      <c r="B330" t="s">
        <v>20</v>
      </c>
      <c r="C330" s="1">
        <v>15690</v>
      </c>
      <c r="D330" s="4">
        <v>235578</v>
      </c>
      <c r="E330" s="1">
        <v>3292</v>
      </c>
      <c r="F330" s="1">
        <v>3080</v>
      </c>
      <c r="G330" s="1">
        <v>2216</v>
      </c>
      <c r="H330">
        <v>21.6</v>
      </c>
      <c r="I330">
        <v>5</v>
      </c>
      <c r="J330">
        <v>20.7</v>
      </c>
      <c r="K330">
        <v>4.8</v>
      </c>
      <c r="L330">
        <v>15</v>
      </c>
      <c r="M330" s="2">
        <v>0.55000000000000004</v>
      </c>
      <c r="N330" t="s">
        <v>16</v>
      </c>
    </row>
    <row r="331" spans="1:14">
      <c r="A331" t="s">
        <v>75</v>
      </c>
      <c r="B331" t="s">
        <v>21</v>
      </c>
      <c r="C331" s="1">
        <v>231335</v>
      </c>
      <c r="D331" s="4">
        <v>4042788</v>
      </c>
      <c r="E331" s="1">
        <v>20728</v>
      </c>
      <c r="F331" s="1">
        <v>11533</v>
      </c>
      <c r="G331" s="1">
        <v>10274</v>
      </c>
      <c r="H331">
        <v>26.7</v>
      </c>
      <c r="I331">
        <v>11</v>
      </c>
      <c r="J331">
        <v>21.3</v>
      </c>
      <c r="K331">
        <v>7.7</v>
      </c>
      <c r="L331">
        <v>15.1</v>
      </c>
      <c r="M331" s="2">
        <v>0.72</v>
      </c>
      <c r="N331" t="s">
        <v>16</v>
      </c>
    </row>
    <row r="332" spans="1:14">
      <c r="A332" t="s">
        <v>76</v>
      </c>
      <c r="B332" t="s">
        <v>15</v>
      </c>
      <c r="C332" s="1">
        <v>16186</v>
      </c>
      <c r="D332" s="4" t="s">
        <v>16</v>
      </c>
      <c r="E332" s="1">
        <v>6211</v>
      </c>
      <c r="F332" s="1">
        <v>6171</v>
      </c>
      <c r="G332" s="1">
        <v>3237</v>
      </c>
      <c r="H332">
        <v>16.3</v>
      </c>
      <c r="I332">
        <v>3.9</v>
      </c>
      <c r="J332">
        <v>16.2</v>
      </c>
      <c r="K332">
        <v>3.8</v>
      </c>
      <c r="L332">
        <v>27</v>
      </c>
      <c r="M332" t="s">
        <v>16</v>
      </c>
      <c r="N332" t="s">
        <v>16</v>
      </c>
    </row>
    <row r="333" spans="1:14">
      <c r="A333" t="s">
        <v>76</v>
      </c>
      <c r="B333" t="s">
        <v>17</v>
      </c>
      <c r="C333" s="1">
        <v>720263</v>
      </c>
      <c r="D333" s="4" t="s">
        <v>16</v>
      </c>
      <c r="E333" s="1">
        <v>87719</v>
      </c>
      <c r="F333" s="1">
        <v>86391</v>
      </c>
      <c r="G333" s="1">
        <v>59902</v>
      </c>
      <c r="H333">
        <v>21.6</v>
      </c>
      <c r="I333">
        <v>6.2</v>
      </c>
      <c r="J333">
        <v>21.5</v>
      </c>
      <c r="K333">
        <v>6.2</v>
      </c>
      <c r="L333">
        <v>19</v>
      </c>
      <c r="M333" t="s">
        <v>16</v>
      </c>
      <c r="N333" s="1">
        <v>124106</v>
      </c>
    </row>
    <row r="334" spans="1:14">
      <c r="A334" t="s">
        <v>76</v>
      </c>
      <c r="B334" t="s">
        <v>18</v>
      </c>
      <c r="C334" s="1">
        <v>44781</v>
      </c>
      <c r="D334" s="4" t="s">
        <v>16</v>
      </c>
      <c r="E334" s="1">
        <v>8581</v>
      </c>
      <c r="F334" s="1">
        <v>8228</v>
      </c>
      <c r="G334" s="1">
        <v>5868</v>
      </c>
      <c r="H334">
        <v>22.1</v>
      </c>
      <c r="I334">
        <v>5.5</v>
      </c>
      <c r="J334">
        <v>21.7</v>
      </c>
      <c r="K334">
        <v>5.3</v>
      </c>
      <c r="L334">
        <v>17</v>
      </c>
      <c r="M334" t="s">
        <v>16</v>
      </c>
      <c r="N334" t="s">
        <v>16</v>
      </c>
    </row>
    <row r="335" spans="1:14">
      <c r="A335" t="s">
        <v>76</v>
      </c>
      <c r="B335" t="s">
        <v>19</v>
      </c>
      <c r="C335" s="1">
        <v>2657</v>
      </c>
      <c r="D335" s="4" t="s">
        <v>16</v>
      </c>
      <c r="E335" s="1">
        <v>2245</v>
      </c>
      <c r="F335" s="1">
        <v>2256</v>
      </c>
      <c r="G335" s="1">
        <v>1100</v>
      </c>
      <c r="H335">
        <v>15.1</v>
      </c>
      <c r="I335">
        <v>2.4</v>
      </c>
      <c r="J335">
        <v>15.1</v>
      </c>
      <c r="K335">
        <v>2.4</v>
      </c>
      <c r="L335">
        <v>70</v>
      </c>
      <c r="M335" t="s">
        <v>16</v>
      </c>
      <c r="N335" t="s">
        <v>16</v>
      </c>
    </row>
    <row r="336" spans="1:14">
      <c r="A336" t="s">
        <v>76</v>
      </c>
      <c r="B336" t="s">
        <v>20</v>
      </c>
      <c r="C336" s="1">
        <v>16248</v>
      </c>
      <c r="D336" s="4">
        <v>243583</v>
      </c>
      <c r="E336" s="1">
        <v>3393</v>
      </c>
      <c r="F336" s="1">
        <v>3170</v>
      </c>
      <c r="G336" s="1">
        <v>2351</v>
      </c>
      <c r="H336">
        <v>23</v>
      </c>
      <c r="I336">
        <v>4.8</v>
      </c>
      <c r="J336">
        <v>22</v>
      </c>
      <c r="K336">
        <v>4.7</v>
      </c>
      <c r="L336">
        <v>15.1</v>
      </c>
      <c r="M336" s="2">
        <v>0.56000000000000005</v>
      </c>
      <c r="N336" t="s">
        <v>16</v>
      </c>
    </row>
    <row r="337" spans="1:14">
      <c r="A337" t="s">
        <v>76</v>
      </c>
      <c r="B337" t="s">
        <v>21</v>
      </c>
      <c r="C337" s="1">
        <v>244017</v>
      </c>
      <c r="D337" s="4">
        <v>4214808</v>
      </c>
      <c r="E337" s="1">
        <v>21042</v>
      </c>
      <c r="F337" s="1">
        <v>11689</v>
      </c>
      <c r="G337" s="1">
        <v>10494</v>
      </c>
      <c r="H337">
        <v>27.8</v>
      </c>
      <c r="I337">
        <v>11.2</v>
      </c>
      <c r="J337">
        <v>22.3</v>
      </c>
      <c r="K337">
        <v>7.7</v>
      </c>
      <c r="L337">
        <v>14.9</v>
      </c>
      <c r="M337" s="2">
        <v>0.72</v>
      </c>
      <c r="N337" t="s">
        <v>16</v>
      </c>
    </row>
    <row r="338" spans="1:14">
      <c r="A338" t="s">
        <v>77</v>
      </c>
      <c r="B338" t="s">
        <v>15</v>
      </c>
      <c r="C338" s="1">
        <v>15660</v>
      </c>
      <c r="D338" s="4" t="s">
        <v>16</v>
      </c>
      <c r="E338" s="1">
        <v>5824</v>
      </c>
      <c r="F338" s="1">
        <v>5795</v>
      </c>
      <c r="G338" s="1">
        <v>3126</v>
      </c>
      <c r="H338">
        <v>16.2</v>
      </c>
      <c r="I338">
        <v>3.9</v>
      </c>
      <c r="J338">
        <v>16.2</v>
      </c>
      <c r="K338">
        <v>3.8</v>
      </c>
      <c r="L338">
        <v>27</v>
      </c>
      <c r="M338" t="s">
        <v>16</v>
      </c>
      <c r="N338" t="s">
        <v>16</v>
      </c>
    </row>
    <row r="339" spans="1:14">
      <c r="A339" t="s">
        <v>77</v>
      </c>
      <c r="B339" t="s">
        <v>17</v>
      </c>
      <c r="C339" s="1">
        <v>724388</v>
      </c>
      <c r="D339" s="4" t="s">
        <v>16</v>
      </c>
      <c r="E339" s="1">
        <v>87779</v>
      </c>
      <c r="F339" s="1">
        <v>86463</v>
      </c>
      <c r="G339" s="1">
        <v>59121</v>
      </c>
      <c r="H339">
        <v>20.6</v>
      </c>
      <c r="I339">
        <v>6.3</v>
      </c>
      <c r="J339">
        <v>20.5</v>
      </c>
      <c r="K339">
        <v>6.2</v>
      </c>
      <c r="L339">
        <v>19</v>
      </c>
      <c r="M339" t="s">
        <v>16</v>
      </c>
      <c r="N339" s="1">
        <v>141734</v>
      </c>
    </row>
    <row r="340" spans="1:14">
      <c r="A340" t="s">
        <v>77</v>
      </c>
      <c r="B340" t="s">
        <v>18</v>
      </c>
      <c r="C340" s="1">
        <v>44846</v>
      </c>
      <c r="D340" s="4" t="s">
        <v>16</v>
      </c>
      <c r="E340" s="1">
        <v>8469</v>
      </c>
      <c r="F340" s="1">
        <v>8175</v>
      </c>
      <c r="G340" s="1">
        <v>5844</v>
      </c>
      <c r="H340">
        <v>21.4</v>
      </c>
      <c r="I340">
        <v>5.5</v>
      </c>
      <c r="J340">
        <v>21.1</v>
      </c>
      <c r="K340">
        <v>5.4</v>
      </c>
      <c r="L340">
        <v>17</v>
      </c>
      <c r="M340" t="s">
        <v>16</v>
      </c>
      <c r="N340" t="s">
        <v>16</v>
      </c>
    </row>
    <row r="341" spans="1:14">
      <c r="A341" t="s">
        <v>77</v>
      </c>
      <c r="B341" t="s">
        <v>19</v>
      </c>
      <c r="C341" s="1">
        <v>2584</v>
      </c>
      <c r="D341" s="4" t="s">
        <v>16</v>
      </c>
      <c r="E341" s="1">
        <v>2374</v>
      </c>
      <c r="F341" s="1">
        <v>2391</v>
      </c>
      <c r="G341" s="1">
        <v>1118</v>
      </c>
      <c r="H341">
        <v>14</v>
      </c>
      <c r="I341">
        <v>2.2999999999999998</v>
      </c>
      <c r="J341">
        <v>14.1</v>
      </c>
      <c r="K341">
        <v>2.2999999999999998</v>
      </c>
      <c r="L341">
        <v>67</v>
      </c>
      <c r="M341" t="s">
        <v>16</v>
      </c>
      <c r="N341" t="s">
        <v>16</v>
      </c>
    </row>
    <row r="342" spans="1:14">
      <c r="A342" t="s">
        <v>77</v>
      </c>
      <c r="B342" t="s">
        <v>20</v>
      </c>
      <c r="C342" s="1">
        <v>17080</v>
      </c>
      <c r="D342" s="4">
        <v>249506</v>
      </c>
      <c r="E342" s="1">
        <v>3508</v>
      </c>
      <c r="F342" s="1">
        <v>3249</v>
      </c>
      <c r="G342" s="1">
        <v>2423</v>
      </c>
      <c r="H342">
        <v>22.4</v>
      </c>
      <c r="I342">
        <v>4.9000000000000004</v>
      </c>
      <c r="J342">
        <v>21.2</v>
      </c>
      <c r="K342">
        <v>4.8</v>
      </c>
      <c r="L342">
        <v>14.3</v>
      </c>
      <c r="M342" s="2">
        <v>0.56000000000000005</v>
      </c>
      <c r="N342" t="s">
        <v>16</v>
      </c>
    </row>
    <row r="343" spans="1:14">
      <c r="A343" t="s">
        <v>77</v>
      </c>
      <c r="B343" t="s">
        <v>21</v>
      </c>
      <c r="C343" s="1">
        <v>247742</v>
      </c>
      <c r="D343" s="4">
        <v>4215927</v>
      </c>
      <c r="E343" s="1">
        <v>21595</v>
      </c>
      <c r="F343" s="1">
        <v>11786</v>
      </c>
      <c r="G343" s="1">
        <v>10674</v>
      </c>
      <c r="H343">
        <v>27.2</v>
      </c>
      <c r="I343">
        <v>11.3</v>
      </c>
      <c r="J343">
        <v>21.4</v>
      </c>
      <c r="K343">
        <v>7.8</v>
      </c>
      <c r="L343">
        <v>14.3</v>
      </c>
      <c r="M343" s="2">
        <v>0.72</v>
      </c>
      <c r="N343" t="s">
        <v>16</v>
      </c>
    </row>
    <row r="344" spans="1:14">
      <c r="A344" t="s">
        <v>78</v>
      </c>
      <c r="B344" t="s">
        <v>15</v>
      </c>
      <c r="C344" s="1">
        <v>8778</v>
      </c>
      <c r="D344" s="4" t="s">
        <v>16</v>
      </c>
      <c r="E344" s="1">
        <v>4513</v>
      </c>
      <c r="F344" s="1">
        <v>4498</v>
      </c>
      <c r="G344" s="1">
        <v>1916</v>
      </c>
      <c r="H344">
        <v>13.2</v>
      </c>
      <c r="I344">
        <v>3.5</v>
      </c>
      <c r="J344">
        <v>13.3</v>
      </c>
      <c r="K344">
        <v>3.5</v>
      </c>
      <c r="L344">
        <v>23</v>
      </c>
      <c r="M344" t="s">
        <v>16</v>
      </c>
      <c r="N344" t="s">
        <v>16</v>
      </c>
    </row>
    <row r="345" spans="1:14">
      <c r="A345" t="s">
        <v>78</v>
      </c>
      <c r="B345" t="s">
        <v>17</v>
      </c>
      <c r="C345" s="1">
        <v>769729</v>
      </c>
      <c r="D345" s="4" t="s">
        <v>16</v>
      </c>
      <c r="E345" s="1">
        <v>87695</v>
      </c>
      <c r="F345" s="1">
        <v>86540</v>
      </c>
      <c r="G345" s="1">
        <v>59893</v>
      </c>
      <c r="H345">
        <v>21.6</v>
      </c>
      <c r="I345">
        <v>6.4</v>
      </c>
      <c r="J345">
        <v>21.5</v>
      </c>
      <c r="K345">
        <v>6.4</v>
      </c>
      <c r="L345">
        <v>19</v>
      </c>
      <c r="M345" t="s">
        <v>16</v>
      </c>
      <c r="N345" s="1">
        <v>157704</v>
      </c>
    </row>
    <row r="346" spans="1:14">
      <c r="A346" t="s">
        <v>78</v>
      </c>
      <c r="B346" t="s">
        <v>18</v>
      </c>
      <c r="C346" s="1">
        <v>32099</v>
      </c>
      <c r="D346" s="4" t="s">
        <v>16</v>
      </c>
      <c r="E346" s="1">
        <v>8216</v>
      </c>
      <c r="F346" s="1">
        <v>7918</v>
      </c>
      <c r="G346" s="1">
        <v>4737</v>
      </c>
      <c r="H346">
        <v>18.5</v>
      </c>
      <c r="I346">
        <v>4.9000000000000004</v>
      </c>
      <c r="J346">
        <v>18.3</v>
      </c>
      <c r="K346">
        <v>4.8</v>
      </c>
      <c r="L346">
        <v>17</v>
      </c>
      <c r="M346" t="s">
        <v>16</v>
      </c>
      <c r="N346" t="s">
        <v>16</v>
      </c>
    </row>
    <row r="347" spans="1:14">
      <c r="A347" t="s">
        <v>78</v>
      </c>
      <c r="B347" t="s">
        <v>19</v>
      </c>
      <c r="C347" s="1">
        <v>1513</v>
      </c>
      <c r="D347" s="4" t="s">
        <v>16</v>
      </c>
      <c r="E347" s="1">
        <v>1786</v>
      </c>
      <c r="F347" s="1">
        <v>1799</v>
      </c>
      <c r="G347">
        <v>698</v>
      </c>
      <c r="H347">
        <v>12</v>
      </c>
      <c r="I347">
        <v>2.1</v>
      </c>
      <c r="J347">
        <v>12</v>
      </c>
      <c r="K347">
        <v>2.1</v>
      </c>
      <c r="L347">
        <v>62</v>
      </c>
      <c r="M347" t="s">
        <v>16</v>
      </c>
      <c r="N347" t="s">
        <v>16</v>
      </c>
    </row>
    <row r="348" spans="1:14">
      <c r="A348" t="s">
        <v>78</v>
      </c>
      <c r="B348" t="s">
        <v>20</v>
      </c>
      <c r="C348" s="1">
        <v>19318</v>
      </c>
      <c r="D348" s="4">
        <v>305302</v>
      </c>
      <c r="E348" s="1">
        <v>3586</v>
      </c>
      <c r="F348" s="1">
        <v>3296</v>
      </c>
      <c r="G348" s="1">
        <v>2524</v>
      </c>
      <c r="H348">
        <v>23.7</v>
      </c>
      <c r="I348">
        <v>5.4</v>
      </c>
      <c r="J348">
        <v>22.3</v>
      </c>
      <c r="K348">
        <v>5.2</v>
      </c>
      <c r="L348">
        <v>15.8</v>
      </c>
      <c r="M348" s="2">
        <v>0.6</v>
      </c>
      <c r="N348" t="s">
        <v>16</v>
      </c>
    </row>
    <row r="349" spans="1:14">
      <c r="A349" t="s">
        <v>78</v>
      </c>
      <c r="B349" t="s">
        <v>21</v>
      </c>
      <c r="C349" s="1">
        <v>252634</v>
      </c>
      <c r="D349" s="4">
        <v>4289036</v>
      </c>
      <c r="E349" s="1">
        <v>21956</v>
      </c>
      <c r="F349" s="1">
        <v>11912</v>
      </c>
      <c r="G349" s="1">
        <v>10814</v>
      </c>
      <c r="H349">
        <v>28.1</v>
      </c>
      <c r="I349">
        <v>11.4</v>
      </c>
      <c r="J349">
        <v>22.3</v>
      </c>
      <c r="K349">
        <v>7.9</v>
      </c>
      <c r="L349">
        <v>14.1</v>
      </c>
      <c r="M349" s="2">
        <v>0.73</v>
      </c>
      <c r="N349" t="s">
        <v>16</v>
      </c>
    </row>
    <row r="350" spans="1:14">
      <c r="A350" t="s">
        <v>79</v>
      </c>
      <c r="B350" t="s">
        <v>15</v>
      </c>
      <c r="C350" s="1">
        <v>13692</v>
      </c>
      <c r="D350" s="4" t="s">
        <v>16</v>
      </c>
      <c r="E350" s="1">
        <v>5129</v>
      </c>
      <c r="F350" s="1">
        <v>5103</v>
      </c>
      <c r="G350" s="1">
        <v>2811</v>
      </c>
      <c r="H350">
        <v>15.4</v>
      </c>
      <c r="I350">
        <v>3.8</v>
      </c>
      <c r="J350">
        <v>15.4</v>
      </c>
      <c r="K350">
        <v>3.8</v>
      </c>
      <c r="L350">
        <v>28</v>
      </c>
      <c r="M350" t="s">
        <v>16</v>
      </c>
      <c r="N350" t="s">
        <v>16</v>
      </c>
    </row>
    <row r="351" spans="1:14">
      <c r="A351" t="s">
        <v>79</v>
      </c>
      <c r="B351" t="s">
        <v>17</v>
      </c>
      <c r="C351" s="1">
        <v>719853</v>
      </c>
      <c r="D351" s="4" t="s">
        <v>16</v>
      </c>
      <c r="E351" s="1">
        <v>86296</v>
      </c>
      <c r="F351" s="1">
        <v>85403</v>
      </c>
      <c r="G351" s="1">
        <v>58980</v>
      </c>
      <c r="H351">
        <v>19.5</v>
      </c>
      <c r="I351">
        <v>6.3</v>
      </c>
      <c r="J351">
        <v>19.399999999999999</v>
      </c>
      <c r="K351">
        <v>6.2</v>
      </c>
      <c r="L351">
        <v>18</v>
      </c>
      <c r="M351" t="s">
        <v>16</v>
      </c>
      <c r="N351" s="1">
        <v>171912</v>
      </c>
    </row>
    <row r="352" spans="1:14">
      <c r="A352" t="s">
        <v>79</v>
      </c>
      <c r="B352" t="s">
        <v>18</v>
      </c>
      <c r="C352" s="1">
        <v>44638</v>
      </c>
      <c r="D352" s="4" t="s">
        <v>16</v>
      </c>
      <c r="E352" s="1">
        <v>8776</v>
      </c>
      <c r="F352" s="1">
        <v>8440</v>
      </c>
      <c r="G352" s="1">
        <v>5992</v>
      </c>
      <c r="H352">
        <v>19.899999999999999</v>
      </c>
      <c r="I352">
        <v>5.4</v>
      </c>
      <c r="J352">
        <v>19.600000000000001</v>
      </c>
      <c r="K352">
        <v>5.3</v>
      </c>
      <c r="L352">
        <v>17</v>
      </c>
      <c r="M352" t="s">
        <v>16</v>
      </c>
      <c r="N352" t="s">
        <v>16</v>
      </c>
    </row>
    <row r="353" spans="1:14">
      <c r="A353" t="s">
        <v>79</v>
      </c>
      <c r="B353" t="s">
        <v>19</v>
      </c>
      <c r="C353" s="1">
        <v>2467</v>
      </c>
      <c r="D353" s="4" t="s">
        <v>16</v>
      </c>
      <c r="E353" s="1">
        <v>2147</v>
      </c>
      <c r="F353" s="1">
        <v>2142</v>
      </c>
      <c r="G353" s="1">
        <v>1034</v>
      </c>
      <c r="H353">
        <v>13.5</v>
      </c>
      <c r="I353">
        <v>2.4</v>
      </c>
      <c r="J353">
        <v>13.6</v>
      </c>
      <c r="K353">
        <v>2.2999999999999998</v>
      </c>
      <c r="L353">
        <v>65</v>
      </c>
      <c r="M353" t="s">
        <v>16</v>
      </c>
      <c r="N353" t="s">
        <v>16</v>
      </c>
    </row>
    <row r="354" spans="1:14">
      <c r="A354" t="s">
        <v>79</v>
      </c>
      <c r="B354" t="s">
        <v>20</v>
      </c>
      <c r="C354" s="1">
        <v>20481</v>
      </c>
      <c r="D354" s="4">
        <v>325509</v>
      </c>
      <c r="E354" s="1">
        <v>3626</v>
      </c>
      <c r="F354" s="1">
        <v>3385</v>
      </c>
      <c r="G354" s="1">
        <v>2651</v>
      </c>
      <c r="H354">
        <v>21.9</v>
      </c>
      <c r="I354">
        <v>5.4</v>
      </c>
      <c r="J354">
        <v>20.9</v>
      </c>
      <c r="K354">
        <v>5.3</v>
      </c>
      <c r="L354">
        <v>15.7</v>
      </c>
      <c r="M354" s="2">
        <v>0.62</v>
      </c>
      <c r="N354" t="s">
        <v>16</v>
      </c>
    </row>
    <row r="355" spans="1:14">
      <c r="A355" t="s">
        <v>79</v>
      </c>
      <c r="B355" t="s">
        <v>21</v>
      </c>
      <c r="C355" s="1">
        <v>250654</v>
      </c>
      <c r="D355" s="4">
        <v>4105322</v>
      </c>
      <c r="E355" s="1">
        <v>21733</v>
      </c>
      <c r="F355" s="1">
        <v>11895</v>
      </c>
      <c r="G355" s="1">
        <v>10770</v>
      </c>
      <c r="H355">
        <v>25.4</v>
      </c>
      <c r="I355">
        <v>11.3</v>
      </c>
      <c r="J355">
        <v>20.100000000000001</v>
      </c>
      <c r="K355">
        <v>7.8</v>
      </c>
      <c r="L355">
        <v>13.6</v>
      </c>
      <c r="M355" s="2">
        <v>0.74</v>
      </c>
      <c r="N355" t="s">
        <v>16</v>
      </c>
    </row>
    <row r="356" spans="1:14">
      <c r="A356" t="s">
        <v>80</v>
      </c>
      <c r="B356" t="s">
        <v>15</v>
      </c>
      <c r="C356" s="1">
        <v>15024</v>
      </c>
      <c r="D356" s="4" t="s">
        <v>16</v>
      </c>
      <c r="E356" s="1">
        <v>6111</v>
      </c>
      <c r="F356" s="1">
        <v>6072</v>
      </c>
      <c r="G356" s="1">
        <v>3156</v>
      </c>
      <c r="H356">
        <v>16.100000000000001</v>
      </c>
      <c r="I356">
        <v>3.7</v>
      </c>
      <c r="J356">
        <v>16.100000000000001</v>
      </c>
      <c r="K356">
        <v>3.7</v>
      </c>
      <c r="L356">
        <v>27</v>
      </c>
      <c r="M356" t="s">
        <v>16</v>
      </c>
      <c r="N356">
        <v>104</v>
      </c>
    </row>
    <row r="357" spans="1:14">
      <c r="A357" t="s">
        <v>80</v>
      </c>
      <c r="B357" t="s">
        <v>17</v>
      </c>
      <c r="C357" s="1">
        <v>683692</v>
      </c>
      <c r="D357" s="4" t="s">
        <v>16</v>
      </c>
      <c r="E357" s="1">
        <v>86715</v>
      </c>
      <c r="F357" s="1">
        <v>84698</v>
      </c>
      <c r="G357" s="1">
        <v>56530</v>
      </c>
      <c r="H357">
        <v>20.7</v>
      </c>
      <c r="I357">
        <v>6.2</v>
      </c>
      <c r="J357">
        <v>20.5</v>
      </c>
      <c r="K357">
        <v>6.1</v>
      </c>
      <c r="L357">
        <v>18</v>
      </c>
      <c r="M357" t="s">
        <v>16</v>
      </c>
      <c r="N357" s="1">
        <v>157678</v>
      </c>
    </row>
    <row r="358" spans="1:14">
      <c r="A358" t="s">
        <v>80</v>
      </c>
      <c r="B358" t="s">
        <v>18</v>
      </c>
      <c r="C358" s="1">
        <v>41974</v>
      </c>
      <c r="D358" s="4" t="s">
        <v>16</v>
      </c>
      <c r="E358" s="1">
        <v>8717</v>
      </c>
      <c r="F358" s="1">
        <v>8368</v>
      </c>
      <c r="G358" s="1">
        <v>5834</v>
      </c>
      <c r="H358">
        <v>21.6</v>
      </c>
      <c r="I358">
        <v>5.3</v>
      </c>
      <c r="J358">
        <v>21.1</v>
      </c>
      <c r="K358">
        <v>5.2</v>
      </c>
      <c r="L358">
        <v>17</v>
      </c>
      <c r="M358" t="s">
        <v>16</v>
      </c>
      <c r="N358">
        <v>30</v>
      </c>
    </row>
    <row r="359" spans="1:14">
      <c r="A359" t="s">
        <v>80</v>
      </c>
      <c r="B359" t="s">
        <v>19</v>
      </c>
      <c r="C359" s="1">
        <v>2573</v>
      </c>
      <c r="D359" s="4" t="s">
        <v>16</v>
      </c>
      <c r="E359" s="1">
        <v>2675</v>
      </c>
      <c r="F359" s="1">
        <v>2533</v>
      </c>
      <c r="G359" s="1">
        <v>1137</v>
      </c>
      <c r="H359">
        <v>13.9</v>
      </c>
      <c r="I359">
        <v>2.2000000000000002</v>
      </c>
      <c r="J359">
        <v>13.7</v>
      </c>
      <c r="K359">
        <v>2.2000000000000002</v>
      </c>
      <c r="L359">
        <v>63</v>
      </c>
      <c r="M359" t="s">
        <v>16</v>
      </c>
      <c r="N359" t="s">
        <v>16</v>
      </c>
    </row>
    <row r="360" spans="1:14">
      <c r="A360" t="s">
        <v>80</v>
      </c>
      <c r="B360" t="s">
        <v>20</v>
      </c>
      <c r="C360" s="1">
        <v>20327</v>
      </c>
      <c r="D360" s="4">
        <v>309210</v>
      </c>
      <c r="E360" s="1">
        <v>3705</v>
      </c>
      <c r="F360" s="1">
        <v>3442</v>
      </c>
      <c r="G360" s="1">
        <v>2642</v>
      </c>
      <c r="H360">
        <v>23.8</v>
      </c>
      <c r="I360">
        <v>5.4</v>
      </c>
      <c r="J360">
        <v>22.6</v>
      </c>
      <c r="K360">
        <v>5.3</v>
      </c>
      <c r="L360">
        <v>15</v>
      </c>
      <c r="M360" s="2">
        <v>0.62</v>
      </c>
      <c r="N360" t="s">
        <v>16</v>
      </c>
    </row>
    <row r="361" spans="1:14">
      <c r="A361" t="s">
        <v>80</v>
      </c>
      <c r="B361" t="s">
        <v>21</v>
      </c>
      <c r="C361" s="1">
        <v>247315</v>
      </c>
      <c r="D361" s="4">
        <v>3413625</v>
      </c>
      <c r="E361" s="1">
        <v>22085</v>
      </c>
      <c r="F361" s="1">
        <v>11867</v>
      </c>
      <c r="G361" s="1">
        <v>10582</v>
      </c>
      <c r="H361">
        <v>27.6</v>
      </c>
      <c r="I361">
        <v>11.1</v>
      </c>
      <c r="J361">
        <v>21.5</v>
      </c>
      <c r="K361">
        <v>7.7</v>
      </c>
      <c r="L361">
        <v>12.8</v>
      </c>
      <c r="M361" s="2">
        <v>0.72</v>
      </c>
      <c r="N361" t="s">
        <v>16</v>
      </c>
    </row>
    <row r="362" spans="1:14">
      <c r="A362" t="s">
        <v>81</v>
      </c>
      <c r="B362" t="s">
        <v>15</v>
      </c>
      <c r="C362" s="1">
        <v>16120</v>
      </c>
      <c r="D362" s="4" t="s">
        <v>16</v>
      </c>
      <c r="E362" s="1">
        <v>7321</v>
      </c>
      <c r="F362" s="1">
        <v>7286</v>
      </c>
      <c r="G362" s="1">
        <v>3463</v>
      </c>
      <c r="H362">
        <v>14.7</v>
      </c>
      <c r="I362">
        <v>3.6</v>
      </c>
      <c r="J362">
        <v>14.8</v>
      </c>
      <c r="K362">
        <v>3.6</v>
      </c>
      <c r="L362">
        <v>30</v>
      </c>
      <c r="M362" t="s">
        <v>16</v>
      </c>
      <c r="N362">
        <v>128</v>
      </c>
    </row>
    <row r="363" spans="1:14">
      <c r="A363" t="s">
        <v>81</v>
      </c>
      <c r="B363" t="s">
        <v>17</v>
      </c>
      <c r="C363" s="1">
        <v>701180</v>
      </c>
      <c r="D363" s="4" t="s">
        <v>16</v>
      </c>
      <c r="E363" s="1">
        <v>86788</v>
      </c>
      <c r="F363" s="1">
        <v>85146</v>
      </c>
      <c r="G363" s="1">
        <v>56844</v>
      </c>
      <c r="H363">
        <v>20.7</v>
      </c>
      <c r="I363">
        <v>6.3</v>
      </c>
      <c r="J363">
        <v>20.6</v>
      </c>
      <c r="K363">
        <v>6.2</v>
      </c>
      <c r="L363">
        <v>20</v>
      </c>
      <c r="M363" t="s">
        <v>16</v>
      </c>
      <c r="N363" s="1">
        <v>164666</v>
      </c>
    </row>
    <row r="364" spans="1:14">
      <c r="A364" t="s">
        <v>81</v>
      </c>
      <c r="B364" t="s">
        <v>18</v>
      </c>
      <c r="C364" s="1">
        <v>48951</v>
      </c>
      <c r="D364" s="4" t="s">
        <v>16</v>
      </c>
      <c r="E364" s="1">
        <v>9682</v>
      </c>
      <c r="F364" s="1">
        <v>9247</v>
      </c>
      <c r="G364" s="1">
        <v>6460</v>
      </c>
      <c r="H364">
        <v>21.7</v>
      </c>
      <c r="I364">
        <v>5.5</v>
      </c>
      <c r="J364">
        <v>21.2</v>
      </c>
      <c r="K364">
        <v>5.3</v>
      </c>
      <c r="L364">
        <v>18</v>
      </c>
      <c r="M364" t="s">
        <v>16</v>
      </c>
      <c r="N364">
        <v>35</v>
      </c>
    </row>
    <row r="365" spans="1:14">
      <c r="A365" t="s">
        <v>81</v>
      </c>
      <c r="B365" t="s">
        <v>19</v>
      </c>
      <c r="C365" s="1">
        <v>3025</v>
      </c>
      <c r="D365" s="4" t="s">
        <v>16</v>
      </c>
      <c r="E365" s="1">
        <v>3083</v>
      </c>
      <c r="F365" s="1">
        <v>2991</v>
      </c>
      <c r="G365" s="1">
        <v>1260</v>
      </c>
      <c r="H365">
        <v>13.1</v>
      </c>
      <c r="I365">
        <v>2.4</v>
      </c>
      <c r="J365">
        <v>13.1</v>
      </c>
      <c r="K365">
        <v>2.2999999999999998</v>
      </c>
      <c r="L365">
        <v>70</v>
      </c>
      <c r="M365" t="s">
        <v>16</v>
      </c>
      <c r="N365" t="s">
        <v>16</v>
      </c>
    </row>
    <row r="366" spans="1:14">
      <c r="A366" t="s">
        <v>81</v>
      </c>
      <c r="B366" t="s">
        <v>20</v>
      </c>
      <c r="C366" s="1">
        <v>22083</v>
      </c>
      <c r="D366" s="4">
        <v>341294</v>
      </c>
      <c r="E366" s="1">
        <v>3777</v>
      </c>
      <c r="F366" s="1">
        <v>3468</v>
      </c>
      <c r="G366" s="1">
        <v>2720</v>
      </c>
      <c r="H366">
        <v>24.3</v>
      </c>
      <c r="I366">
        <v>5.6</v>
      </c>
      <c r="J366">
        <v>22.9</v>
      </c>
      <c r="K366">
        <v>5.4</v>
      </c>
      <c r="L366">
        <v>15.7</v>
      </c>
      <c r="M366" s="2">
        <v>0.59</v>
      </c>
      <c r="N366" t="s">
        <v>16</v>
      </c>
    </row>
    <row r="367" spans="1:14">
      <c r="A367" t="s">
        <v>81</v>
      </c>
      <c r="B367" t="s">
        <v>21</v>
      </c>
      <c r="C367" s="1">
        <v>263609</v>
      </c>
      <c r="D367" s="4">
        <v>3852809</v>
      </c>
      <c r="E367" s="1">
        <v>23042</v>
      </c>
      <c r="F367" s="1">
        <v>11938</v>
      </c>
      <c r="G367" s="1">
        <v>10803</v>
      </c>
      <c r="H367">
        <v>28.1</v>
      </c>
      <c r="I367">
        <v>11.5</v>
      </c>
      <c r="J367">
        <v>21.7</v>
      </c>
      <c r="K367">
        <v>7.7</v>
      </c>
      <c r="L367">
        <v>14.7</v>
      </c>
      <c r="M367" s="2">
        <v>0.68</v>
      </c>
      <c r="N367" t="s">
        <v>16</v>
      </c>
    </row>
    <row r="368" spans="1:14">
      <c r="A368" t="s">
        <v>82</v>
      </c>
      <c r="B368" t="s">
        <v>15</v>
      </c>
      <c r="C368" s="1">
        <v>17791</v>
      </c>
      <c r="D368" s="4" t="s">
        <v>16</v>
      </c>
      <c r="E368" s="1">
        <v>7362</v>
      </c>
      <c r="F368" s="1">
        <v>7340</v>
      </c>
      <c r="G368" s="1">
        <v>3891</v>
      </c>
      <c r="H368">
        <v>15.9</v>
      </c>
      <c r="I368">
        <v>3.6</v>
      </c>
      <c r="J368">
        <v>15.9</v>
      </c>
      <c r="K368">
        <v>3.6</v>
      </c>
      <c r="L368">
        <v>30</v>
      </c>
      <c r="M368" t="s">
        <v>16</v>
      </c>
      <c r="N368" s="1">
        <v>17734</v>
      </c>
    </row>
    <row r="369" spans="1:14">
      <c r="A369" t="s">
        <v>82</v>
      </c>
      <c r="B369" t="s">
        <v>17</v>
      </c>
      <c r="C369" s="1">
        <v>691379</v>
      </c>
      <c r="D369" s="4" t="s">
        <v>16</v>
      </c>
      <c r="E369" s="1">
        <v>85496</v>
      </c>
      <c r="F369" s="1">
        <v>83271</v>
      </c>
      <c r="G369" s="1">
        <v>56908</v>
      </c>
      <c r="H369">
        <v>20.5</v>
      </c>
      <c r="I369">
        <v>6.3</v>
      </c>
      <c r="J369">
        <v>20.3</v>
      </c>
      <c r="K369">
        <v>6.2</v>
      </c>
      <c r="L369">
        <v>20</v>
      </c>
      <c r="M369" t="s">
        <v>16</v>
      </c>
      <c r="N369" s="1">
        <v>160672</v>
      </c>
    </row>
    <row r="370" spans="1:14">
      <c r="A370" t="s">
        <v>82</v>
      </c>
      <c r="B370" t="s">
        <v>18</v>
      </c>
      <c r="C370" s="1">
        <v>47205</v>
      </c>
      <c r="D370" s="4" t="s">
        <v>16</v>
      </c>
      <c r="E370" s="1">
        <v>9584</v>
      </c>
      <c r="F370" s="1">
        <v>9195</v>
      </c>
      <c r="G370" s="1">
        <v>6464</v>
      </c>
      <c r="H370">
        <v>21.1</v>
      </c>
      <c r="I370">
        <v>5.4</v>
      </c>
      <c r="J370">
        <v>20.7</v>
      </c>
      <c r="K370">
        <v>5.2</v>
      </c>
      <c r="L370">
        <v>18</v>
      </c>
      <c r="M370" t="s">
        <v>16</v>
      </c>
      <c r="N370">
        <v>36</v>
      </c>
    </row>
    <row r="371" spans="1:14">
      <c r="A371" t="s">
        <v>82</v>
      </c>
      <c r="B371" t="s">
        <v>19</v>
      </c>
      <c r="C371" s="1">
        <v>3622</v>
      </c>
      <c r="D371" s="4" t="s">
        <v>16</v>
      </c>
      <c r="E371" s="1">
        <v>2960</v>
      </c>
      <c r="F371" s="1">
        <v>2832</v>
      </c>
      <c r="G371" s="1">
        <v>1364</v>
      </c>
      <c r="H371">
        <v>14.5</v>
      </c>
      <c r="I371">
        <v>2.5</v>
      </c>
      <c r="J371">
        <v>14.2</v>
      </c>
      <c r="K371">
        <v>2.4</v>
      </c>
      <c r="L371">
        <v>71</v>
      </c>
      <c r="M371" t="s">
        <v>16</v>
      </c>
      <c r="N371" t="s">
        <v>16</v>
      </c>
    </row>
    <row r="372" spans="1:14">
      <c r="A372" t="s">
        <v>82</v>
      </c>
      <c r="B372" t="s">
        <v>20</v>
      </c>
      <c r="C372" s="1">
        <v>21858</v>
      </c>
      <c r="D372" s="4">
        <v>344302</v>
      </c>
      <c r="E372" s="1">
        <v>3767</v>
      </c>
      <c r="F372" s="1">
        <v>3490</v>
      </c>
      <c r="G372" s="1">
        <v>2742</v>
      </c>
      <c r="H372">
        <v>23.6</v>
      </c>
      <c r="I372">
        <v>5.5</v>
      </c>
      <c r="J372">
        <v>22.3</v>
      </c>
      <c r="K372">
        <v>5.4</v>
      </c>
      <c r="L372">
        <v>16.399999999999999</v>
      </c>
      <c r="M372" s="2">
        <v>0.61</v>
      </c>
      <c r="N372" t="s">
        <v>16</v>
      </c>
    </row>
    <row r="373" spans="1:14">
      <c r="A373" t="s">
        <v>82</v>
      </c>
      <c r="B373" t="s">
        <v>21</v>
      </c>
      <c r="C373" s="1">
        <v>271501</v>
      </c>
      <c r="D373" s="4">
        <v>4035397</v>
      </c>
      <c r="E373" s="1">
        <v>23459</v>
      </c>
      <c r="F373" s="1">
        <v>11948</v>
      </c>
      <c r="G373" s="1">
        <v>11040</v>
      </c>
      <c r="H373">
        <v>27.7</v>
      </c>
      <c r="I373">
        <v>11.8</v>
      </c>
      <c r="J373">
        <v>21.4</v>
      </c>
      <c r="K373">
        <v>7.8</v>
      </c>
      <c r="L373">
        <v>15.2</v>
      </c>
      <c r="M373" s="2">
        <v>0.7</v>
      </c>
      <c r="N373" t="s">
        <v>16</v>
      </c>
    </row>
    <row r="374" spans="1:14">
      <c r="A374" t="s">
        <v>83</v>
      </c>
      <c r="B374" t="s">
        <v>15</v>
      </c>
      <c r="C374" s="1">
        <v>18364</v>
      </c>
      <c r="D374" s="4" t="s">
        <v>16</v>
      </c>
      <c r="E374" s="1">
        <v>7582</v>
      </c>
      <c r="F374" s="1">
        <v>7476</v>
      </c>
      <c r="G374" s="1">
        <v>3933</v>
      </c>
      <c r="H374">
        <v>16.3</v>
      </c>
      <c r="I374">
        <v>3.6</v>
      </c>
      <c r="J374">
        <v>16.3</v>
      </c>
      <c r="K374">
        <v>3.6</v>
      </c>
      <c r="L374">
        <v>34</v>
      </c>
      <c r="M374" t="s">
        <v>16</v>
      </c>
      <c r="N374">
        <v>158</v>
      </c>
    </row>
    <row r="375" spans="1:14">
      <c r="A375" t="s">
        <v>83</v>
      </c>
      <c r="B375" t="s">
        <v>17</v>
      </c>
      <c r="C375" s="1">
        <v>680433</v>
      </c>
      <c r="D375" s="4" t="s">
        <v>16</v>
      </c>
      <c r="E375" s="1">
        <v>84660</v>
      </c>
      <c r="F375" s="1">
        <v>82247</v>
      </c>
      <c r="G375" s="1">
        <v>56538</v>
      </c>
      <c r="H375">
        <v>21.3</v>
      </c>
      <c r="I375">
        <v>6.3</v>
      </c>
      <c r="J375">
        <v>21</v>
      </c>
      <c r="K375">
        <v>6.2</v>
      </c>
      <c r="L375">
        <v>21</v>
      </c>
      <c r="M375" t="s">
        <v>16</v>
      </c>
      <c r="N375" s="1">
        <v>176348</v>
      </c>
    </row>
    <row r="376" spans="1:14">
      <c r="A376" t="s">
        <v>83</v>
      </c>
      <c r="B376" t="s">
        <v>18</v>
      </c>
      <c r="C376" s="1">
        <v>44990</v>
      </c>
      <c r="D376" s="4" t="s">
        <v>16</v>
      </c>
      <c r="E376" s="1">
        <v>9558</v>
      </c>
      <c r="F376" s="1">
        <v>9182</v>
      </c>
      <c r="G376" s="1">
        <v>6382</v>
      </c>
      <c r="H376">
        <v>21.5</v>
      </c>
      <c r="I376">
        <v>5.3</v>
      </c>
      <c r="J376">
        <v>21.2</v>
      </c>
      <c r="K376">
        <v>5.2</v>
      </c>
      <c r="L376">
        <v>19</v>
      </c>
      <c r="M376" t="s">
        <v>16</v>
      </c>
      <c r="N376">
        <v>34</v>
      </c>
    </row>
    <row r="377" spans="1:14">
      <c r="A377" t="s">
        <v>83</v>
      </c>
      <c r="B377" t="s">
        <v>19</v>
      </c>
      <c r="C377" s="1">
        <v>3467</v>
      </c>
      <c r="D377" s="4" t="s">
        <v>16</v>
      </c>
      <c r="E377" s="1">
        <v>2835</v>
      </c>
      <c r="F377" s="1">
        <v>2696</v>
      </c>
      <c r="G377" s="1">
        <v>1384</v>
      </c>
      <c r="H377">
        <v>15.9</v>
      </c>
      <c r="I377">
        <v>2.5</v>
      </c>
      <c r="J377">
        <v>15.6</v>
      </c>
      <c r="K377">
        <v>2.4</v>
      </c>
      <c r="L377">
        <v>71</v>
      </c>
      <c r="M377" t="s">
        <v>16</v>
      </c>
      <c r="N377" t="s">
        <v>16</v>
      </c>
    </row>
    <row r="378" spans="1:14">
      <c r="A378" t="s">
        <v>83</v>
      </c>
      <c r="B378" t="s">
        <v>20</v>
      </c>
      <c r="C378" s="1">
        <v>22889</v>
      </c>
      <c r="D378" s="4">
        <v>360292</v>
      </c>
      <c r="E378" s="1">
        <v>3827</v>
      </c>
      <c r="F378" s="1">
        <v>3523</v>
      </c>
      <c r="G378" s="1">
        <v>2796</v>
      </c>
      <c r="H378">
        <v>24.6</v>
      </c>
      <c r="I378">
        <v>5.7</v>
      </c>
      <c r="J378">
        <v>23.2</v>
      </c>
      <c r="K378">
        <v>5.6</v>
      </c>
      <c r="L378">
        <v>16.3</v>
      </c>
      <c r="M378" s="2">
        <v>0.6</v>
      </c>
      <c r="N378" t="s">
        <v>16</v>
      </c>
    </row>
    <row r="379" spans="1:14">
      <c r="A379" t="s">
        <v>83</v>
      </c>
      <c r="B379" t="s">
        <v>21</v>
      </c>
      <c r="C379" s="1">
        <v>284121</v>
      </c>
      <c r="D379" s="4">
        <v>4267309</v>
      </c>
      <c r="E379" s="1">
        <v>23600</v>
      </c>
      <c r="F379" s="1">
        <v>12009</v>
      </c>
      <c r="G379" s="1">
        <v>11151</v>
      </c>
      <c r="H379">
        <v>28.8</v>
      </c>
      <c r="I379">
        <v>12</v>
      </c>
      <c r="J379">
        <v>22.2</v>
      </c>
      <c r="K379">
        <v>7.9</v>
      </c>
      <c r="L379">
        <v>15.2</v>
      </c>
      <c r="M379" s="2">
        <v>0.71</v>
      </c>
      <c r="N379" t="s">
        <v>16</v>
      </c>
    </row>
    <row r="380" spans="1:14">
      <c r="A380" t="s">
        <v>84</v>
      </c>
      <c r="B380" t="s">
        <v>15</v>
      </c>
      <c r="C380" s="1">
        <v>15159</v>
      </c>
      <c r="D380" s="4" t="s">
        <v>16</v>
      </c>
      <c r="E380" s="1">
        <v>6183</v>
      </c>
      <c r="F380" s="1">
        <v>6140</v>
      </c>
      <c r="G380" s="1">
        <v>3232</v>
      </c>
      <c r="H380">
        <v>15.8</v>
      </c>
      <c r="I380">
        <v>3.7</v>
      </c>
      <c r="J380">
        <v>15.7</v>
      </c>
      <c r="K380">
        <v>3.7</v>
      </c>
      <c r="L380">
        <v>32</v>
      </c>
      <c r="M380" t="s">
        <v>16</v>
      </c>
      <c r="N380">
        <v>291</v>
      </c>
    </row>
    <row r="381" spans="1:14">
      <c r="A381" t="s">
        <v>84</v>
      </c>
      <c r="B381" t="s">
        <v>17</v>
      </c>
      <c r="C381" s="1">
        <v>658952</v>
      </c>
      <c r="D381" s="4" t="s">
        <v>16</v>
      </c>
      <c r="E381" s="1">
        <v>82782</v>
      </c>
      <c r="F381" s="1">
        <v>80536</v>
      </c>
      <c r="G381" s="1">
        <v>53842</v>
      </c>
      <c r="H381">
        <v>20.100000000000001</v>
      </c>
      <c r="I381">
        <v>6.4</v>
      </c>
      <c r="J381">
        <v>19.8</v>
      </c>
      <c r="K381">
        <v>6.3</v>
      </c>
      <c r="L381">
        <v>20</v>
      </c>
      <c r="M381" t="s">
        <v>16</v>
      </c>
      <c r="N381" s="1">
        <v>148283</v>
      </c>
    </row>
    <row r="382" spans="1:14">
      <c r="A382" t="s">
        <v>84</v>
      </c>
      <c r="B382" t="s">
        <v>18</v>
      </c>
      <c r="C382" s="1">
        <v>42058</v>
      </c>
      <c r="D382" s="4" t="s">
        <v>16</v>
      </c>
      <c r="E382" s="1">
        <v>8697</v>
      </c>
      <c r="F382" s="1">
        <v>8414</v>
      </c>
      <c r="G382" s="1">
        <v>5823</v>
      </c>
      <c r="H382">
        <v>20.8</v>
      </c>
      <c r="I382">
        <v>5.3</v>
      </c>
      <c r="J382">
        <v>20.399999999999999</v>
      </c>
      <c r="K382">
        <v>5.2</v>
      </c>
      <c r="L382">
        <v>18</v>
      </c>
      <c r="M382" t="s">
        <v>16</v>
      </c>
      <c r="N382">
        <v>35</v>
      </c>
    </row>
    <row r="383" spans="1:14">
      <c r="A383" t="s">
        <v>84</v>
      </c>
      <c r="B383" t="s">
        <v>19</v>
      </c>
      <c r="C383" s="1">
        <v>2556</v>
      </c>
      <c r="D383" s="4" t="s">
        <v>16</v>
      </c>
      <c r="E383" s="1">
        <v>2425</v>
      </c>
      <c r="F383" s="1">
        <v>2271</v>
      </c>
      <c r="G383" s="1">
        <v>1062</v>
      </c>
      <c r="H383">
        <v>14</v>
      </c>
      <c r="I383">
        <v>2.4</v>
      </c>
      <c r="J383">
        <v>13.6</v>
      </c>
      <c r="K383">
        <v>2.2999999999999998</v>
      </c>
      <c r="L383">
        <v>69</v>
      </c>
      <c r="M383" t="s">
        <v>16</v>
      </c>
      <c r="N383" t="s">
        <v>16</v>
      </c>
    </row>
    <row r="384" spans="1:14">
      <c r="A384" t="s">
        <v>84</v>
      </c>
      <c r="B384" t="s">
        <v>20</v>
      </c>
      <c r="C384" s="1">
        <v>22193</v>
      </c>
      <c r="D384" s="4">
        <v>345939</v>
      </c>
      <c r="E384" s="1">
        <v>3806</v>
      </c>
      <c r="F384" s="1">
        <v>3503</v>
      </c>
      <c r="G384" s="1">
        <v>2721</v>
      </c>
      <c r="H384">
        <v>23.3</v>
      </c>
      <c r="I384">
        <v>5.6</v>
      </c>
      <c r="J384">
        <v>21.9</v>
      </c>
      <c r="K384">
        <v>5.5</v>
      </c>
      <c r="L384">
        <v>15.8</v>
      </c>
      <c r="M384" s="2">
        <v>0.56999999999999995</v>
      </c>
      <c r="N384" t="s">
        <v>16</v>
      </c>
    </row>
    <row r="385" spans="1:14">
      <c r="A385" t="s">
        <v>84</v>
      </c>
      <c r="B385" t="s">
        <v>21</v>
      </c>
      <c r="C385" s="1">
        <v>267983</v>
      </c>
      <c r="D385" s="4">
        <v>3995849</v>
      </c>
      <c r="E385" s="1">
        <v>23055</v>
      </c>
      <c r="F385" s="1">
        <v>12007</v>
      </c>
      <c r="G385" s="1">
        <v>10741</v>
      </c>
      <c r="H385">
        <v>26.8</v>
      </c>
      <c r="I385">
        <v>11.7</v>
      </c>
      <c r="J385">
        <v>20.6</v>
      </c>
      <c r="K385">
        <v>7.9</v>
      </c>
      <c r="L385">
        <v>15</v>
      </c>
      <c r="M385" s="2">
        <v>0.7</v>
      </c>
      <c r="N385" t="s">
        <v>16</v>
      </c>
    </row>
    <row r="386" spans="1:14">
      <c r="A386" t="s">
        <v>85</v>
      </c>
      <c r="B386" t="s">
        <v>15</v>
      </c>
      <c r="C386" s="1">
        <v>14455</v>
      </c>
      <c r="D386" s="4" t="s">
        <v>16</v>
      </c>
      <c r="E386" s="1">
        <v>6634</v>
      </c>
      <c r="F386" s="1">
        <v>6609</v>
      </c>
      <c r="G386" s="1">
        <v>3448</v>
      </c>
      <c r="H386">
        <v>16.2</v>
      </c>
      <c r="I386">
        <v>3.4</v>
      </c>
      <c r="J386">
        <v>16.2</v>
      </c>
      <c r="K386">
        <v>3.4</v>
      </c>
      <c r="L386">
        <v>32</v>
      </c>
      <c r="M386" t="s">
        <v>16</v>
      </c>
      <c r="N386">
        <v>16</v>
      </c>
    </row>
    <row r="387" spans="1:14">
      <c r="A387" t="s">
        <v>85</v>
      </c>
      <c r="B387" t="s">
        <v>17</v>
      </c>
      <c r="C387" s="1">
        <v>642341</v>
      </c>
      <c r="D387" s="4" t="s">
        <v>16</v>
      </c>
      <c r="E387" s="1">
        <v>80363</v>
      </c>
      <c r="F387" s="1">
        <v>78545</v>
      </c>
      <c r="G387" s="1">
        <v>51804</v>
      </c>
      <c r="H387">
        <v>20.399999999999999</v>
      </c>
      <c r="I387">
        <v>6.4</v>
      </c>
      <c r="J387">
        <v>20.3</v>
      </c>
      <c r="K387">
        <v>6.3</v>
      </c>
      <c r="L387">
        <v>20</v>
      </c>
      <c r="M387" t="s">
        <v>16</v>
      </c>
      <c r="N387" s="1">
        <v>168299</v>
      </c>
    </row>
    <row r="388" spans="1:14">
      <c r="A388" t="s">
        <v>85</v>
      </c>
      <c r="B388" t="s">
        <v>18</v>
      </c>
      <c r="C388" s="1">
        <v>46411</v>
      </c>
      <c r="D388" s="4" t="s">
        <v>16</v>
      </c>
      <c r="E388" s="1">
        <v>9603</v>
      </c>
      <c r="F388" s="1">
        <v>9321</v>
      </c>
      <c r="G388" s="1">
        <v>6418</v>
      </c>
      <c r="H388">
        <v>21.3</v>
      </c>
      <c r="I388">
        <v>5.3</v>
      </c>
      <c r="J388">
        <v>21</v>
      </c>
      <c r="K388">
        <v>5.2</v>
      </c>
      <c r="L388">
        <v>18</v>
      </c>
      <c r="M388" t="s">
        <v>16</v>
      </c>
      <c r="N388">
        <v>15</v>
      </c>
    </row>
    <row r="389" spans="1:14">
      <c r="A389" t="s">
        <v>85</v>
      </c>
      <c r="B389" t="s">
        <v>19</v>
      </c>
      <c r="C389" s="1">
        <v>2211</v>
      </c>
      <c r="D389" s="4" t="s">
        <v>16</v>
      </c>
      <c r="E389" s="1">
        <v>2516</v>
      </c>
      <c r="F389" s="1">
        <v>2395</v>
      </c>
      <c r="G389" s="1">
        <v>1027</v>
      </c>
      <c r="H389">
        <v>13.3</v>
      </c>
      <c r="I389">
        <v>2.1</v>
      </c>
      <c r="J389">
        <v>13</v>
      </c>
      <c r="K389">
        <v>2.1</v>
      </c>
      <c r="L389">
        <v>68</v>
      </c>
      <c r="M389" t="s">
        <v>16</v>
      </c>
      <c r="N389" t="s">
        <v>16</v>
      </c>
    </row>
    <row r="390" spans="1:14">
      <c r="A390" t="s">
        <v>85</v>
      </c>
      <c r="B390" t="s">
        <v>20</v>
      </c>
      <c r="C390" s="1">
        <v>21468</v>
      </c>
      <c r="D390" s="4">
        <v>326276</v>
      </c>
      <c r="E390" s="1">
        <v>3788</v>
      </c>
      <c r="F390" s="1">
        <v>3507</v>
      </c>
      <c r="G390" s="1">
        <v>2646</v>
      </c>
      <c r="H390">
        <v>23.4</v>
      </c>
      <c r="I390">
        <v>5.6</v>
      </c>
      <c r="J390">
        <v>22.1</v>
      </c>
      <c r="K390">
        <v>5.5</v>
      </c>
      <c r="L390">
        <v>15</v>
      </c>
      <c r="M390" s="2">
        <v>0.6</v>
      </c>
      <c r="N390" t="s">
        <v>16</v>
      </c>
    </row>
    <row r="391" spans="1:14">
      <c r="A391" t="s">
        <v>85</v>
      </c>
      <c r="B391" t="s">
        <v>21</v>
      </c>
      <c r="C391" s="1">
        <v>253182</v>
      </c>
      <c r="D391" s="4">
        <v>3742832</v>
      </c>
      <c r="E391" s="1">
        <v>22319</v>
      </c>
      <c r="F391" s="1">
        <v>11961</v>
      </c>
      <c r="G391" s="1">
        <v>10655</v>
      </c>
      <c r="H391">
        <v>27.6</v>
      </c>
      <c r="I391">
        <v>11.3</v>
      </c>
      <c r="J391">
        <v>21.4</v>
      </c>
      <c r="K391">
        <v>7.8</v>
      </c>
      <c r="L391">
        <v>14.1</v>
      </c>
      <c r="M391" s="2">
        <v>0.7</v>
      </c>
      <c r="N391" t="s">
        <v>16</v>
      </c>
    </row>
    <row r="392" spans="1:14">
      <c r="A392" t="s">
        <v>86</v>
      </c>
      <c r="B392" t="s">
        <v>15</v>
      </c>
      <c r="C392" s="1">
        <v>13614</v>
      </c>
      <c r="D392" s="4" t="s">
        <v>16</v>
      </c>
      <c r="E392" s="1">
        <v>6242</v>
      </c>
      <c r="F392" s="1">
        <v>6188</v>
      </c>
      <c r="G392" s="1">
        <v>3086</v>
      </c>
      <c r="H392">
        <v>15.5</v>
      </c>
      <c r="I392">
        <v>3.4</v>
      </c>
      <c r="J392">
        <v>15.4</v>
      </c>
      <c r="K392">
        <v>3.4</v>
      </c>
      <c r="L392">
        <v>32</v>
      </c>
      <c r="M392" t="s">
        <v>16</v>
      </c>
      <c r="N392">
        <v>13</v>
      </c>
    </row>
    <row r="393" spans="1:14">
      <c r="A393" t="s">
        <v>86</v>
      </c>
      <c r="B393" t="s">
        <v>17</v>
      </c>
      <c r="C393" s="1">
        <v>630977</v>
      </c>
      <c r="D393" s="4" t="s">
        <v>16</v>
      </c>
      <c r="E393" s="1">
        <v>79945</v>
      </c>
      <c r="F393" s="1">
        <v>78100</v>
      </c>
      <c r="G393" s="1">
        <v>51565</v>
      </c>
      <c r="H393">
        <v>20.5</v>
      </c>
      <c r="I393">
        <v>6.3</v>
      </c>
      <c r="J393">
        <v>20.3</v>
      </c>
      <c r="K393">
        <v>6.2</v>
      </c>
      <c r="L393">
        <v>20</v>
      </c>
      <c r="M393" t="s">
        <v>16</v>
      </c>
      <c r="N393" s="1">
        <v>163171</v>
      </c>
    </row>
    <row r="394" spans="1:14">
      <c r="A394" t="s">
        <v>86</v>
      </c>
      <c r="B394" t="s">
        <v>18</v>
      </c>
      <c r="C394" s="1">
        <v>44963</v>
      </c>
      <c r="D394" s="4" t="s">
        <v>16</v>
      </c>
      <c r="E394" s="1">
        <v>9649</v>
      </c>
      <c r="F394" s="1">
        <v>9396</v>
      </c>
      <c r="G394" s="1">
        <v>6378</v>
      </c>
      <c r="H394">
        <v>21</v>
      </c>
      <c r="I394">
        <v>5.3</v>
      </c>
      <c r="J394">
        <v>20.8</v>
      </c>
      <c r="K394">
        <v>5.2</v>
      </c>
      <c r="L394">
        <v>18</v>
      </c>
      <c r="M394" t="s">
        <v>16</v>
      </c>
      <c r="N394">
        <v>18</v>
      </c>
    </row>
    <row r="395" spans="1:14">
      <c r="A395" t="s">
        <v>86</v>
      </c>
      <c r="B395" t="s">
        <v>19</v>
      </c>
      <c r="C395" s="1">
        <v>2377</v>
      </c>
      <c r="D395" s="4" t="s">
        <v>16</v>
      </c>
      <c r="E395" s="1">
        <v>2663</v>
      </c>
      <c r="F395" s="1">
        <v>2488</v>
      </c>
      <c r="G395" s="1">
        <v>1072</v>
      </c>
      <c r="H395">
        <v>13.4</v>
      </c>
      <c r="I395">
        <v>2.2000000000000002</v>
      </c>
      <c r="J395">
        <v>12.8</v>
      </c>
      <c r="K395">
        <v>2.1</v>
      </c>
      <c r="L395">
        <v>69</v>
      </c>
      <c r="M395" t="s">
        <v>16</v>
      </c>
      <c r="N395" t="s">
        <v>16</v>
      </c>
    </row>
    <row r="396" spans="1:14">
      <c r="A396" t="s">
        <v>86</v>
      </c>
      <c r="B396" t="s">
        <v>20</v>
      </c>
      <c r="C396" s="1">
        <v>22048</v>
      </c>
      <c r="D396" s="4">
        <v>331003</v>
      </c>
      <c r="E396" s="1">
        <v>3909</v>
      </c>
      <c r="F396" s="1">
        <v>3588</v>
      </c>
      <c r="G396" s="1">
        <v>2754</v>
      </c>
      <c r="H396">
        <v>23.8</v>
      </c>
      <c r="I396">
        <v>5.5</v>
      </c>
      <c r="J396">
        <v>22.4</v>
      </c>
      <c r="K396">
        <v>5.4</v>
      </c>
      <c r="L396">
        <v>14.8</v>
      </c>
      <c r="M396" s="2">
        <v>0.56000000000000005</v>
      </c>
      <c r="N396" t="s">
        <v>16</v>
      </c>
    </row>
    <row r="397" spans="1:14">
      <c r="A397" t="s">
        <v>86</v>
      </c>
      <c r="B397" t="s">
        <v>21</v>
      </c>
      <c r="C397" s="1">
        <v>253186</v>
      </c>
      <c r="D397" s="4">
        <v>3735128</v>
      </c>
      <c r="E397" s="1">
        <v>23142</v>
      </c>
      <c r="F397" s="1">
        <v>12092</v>
      </c>
      <c r="G397" s="1">
        <v>10788</v>
      </c>
      <c r="H397">
        <v>27.7</v>
      </c>
      <c r="I397">
        <v>11.3</v>
      </c>
      <c r="J397">
        <v>21.3</v>
      </c>
      <c r="K397">
        <v>7.7</v>
      </c>
      <c r="L397">
        <v>14.1</v>
      </c>
      <c r="M397" s="2">
        <v>0.68</v>
      </c>
      <c r="N397" t="s">
        <v>16</v>
      </c>
    </row>
    <row r="398" spans="1:14">
      <c r="A398" t="s">
        <v>87</v>
      </c>
      <c r="B398" t="s">
        <v>15</v>
      </c>
      <c r="C398" s="1">
        <v>17207</v>
      </c>
      <c r="D398" s="4" t="s">
        <v>16</v>
      </c>
      <c r="E398" s="1">
        <v>7155</v>
      </c>
      <c r="F398" s="1">
        <v>7119</v>
      </c>
      <c r="G398" s="1">
        <v>3809</v>
      </c>
      <c r="H398">
        <v>16.100000000000001</v>
      </c>
      <c r="I398">
        <v>3.5</v>
      </c>
      <c r="J398">
        <v>16</v>
      </c>
      <c r="K398">
        <v>3.5</v>
      </c>
      <c r="L398">
        <v>34</v>
      </c>
      <c r="M398" t="s">
        <v>16</v>
      </c>
      <c r="N398" t="s">
        <v>16</v>
      </c>
    </row>
    <row r="399" spans="1:14">
      <c r="A399" t="s">
        <v>87</v>
      </c>
      <c r="B399" t="s">
        <v>17</v>
      </c>
      <c r="C399" s="1">
        <v>626423</v>
      </c>
      <c r="D399" s="4" t="s">
        <v>16</v>
      </c>
      <c r="E399" s="1">
        <v>78862</v>
      </c>
      <c r="F399" s="1">
        <v>77460</v>
      </c>
      <c r="G399" s="1">
        <v>51728</v>
      </c>
      <c r="H399">
        <v>20</v>
      </c>
      <c r="I399">
        <v>6.3</v>
      </c>
      <c r="J399">
        <v>19.899999999999999</v>
      </c>
      <c r="K399">
        <v>6.2</v>
      </c>
      <c r="L399">
        <v>20</v>
      </c>
      <c r="M399" t="s">
        <v>16</v>
      </c>
      <c r="N399" s="1">
        <v>143298</v>
      </c>
    </row>
    <row r="400" spans="1:14">
      <c r="A400" t="s">
        <v>87</v>
      </c>
      <c r="B400" t="s">
        <v>18</v>
      </c>
      <c r="C400" s="1">
        <v>55453</v>
      </c>
      <c r="D400" s="4" t="s">
        <v>16</v>
      </c>
      <c r="E400" s="1">
        <v>10655</v>
      </c>
      <c r="F400" s="1">
        <v>10332</v>
      </c>
      <c r="G400" s="1">
        <v>7357</v>
      </c>
      <c r="H400">
        <v>21.4</v>
      </c>
      <c r="I400">
        <v>5.5</v>
      </c>
      <c r="J400">
        <v>21.1</v>
      </c>
      <c r="K400">
        <v>5.3</v>
      </c>
      <c r="L400">
        <v>18</v>
      </c>
      <c r="M400" t="s">
        <v>16</v>
      </c>
      <c r="N400">
        <v>18</v>
      </c>
    </row>
    <row r="401" spans="1:14">
      <c r="A401" t="s">
        <v>87</v>
      </c>
      <c r="B401" t="s">
        <v>19</v>
      </c>
      <c r="C401" s="1">
        <v>3433</v>
      </c>
      <c r="D401" s="4" t="s">
        <v>16</v>
      </c>
      <c r="E401" s="1">
        <v>3135</v>
      </c>
      <c r="F401" s="1">
        <v>3062</v>
      </c>
      <c r="G401" s="1">
        <v>1431</v>
      </c>
      <c r="H401">
        <v>14</v>
      </c>
      <c r="I401">
        <v>2.4</v>
      </c>
      <c r="J401">
        <v>14.2</v>
      </c>
      <c r="K401">
        <v>2.2999999999999998</v>
      </c>
      <c r="L401">
        <v>73</v>
      </c>
      <c r="M401" t="s">
        <v>16</v>
      </c>
      <c r="N401" t="s">
        <v>16</v>
      </c>
    </row>
    <row r="402" spans="1:14">
      <c r="A402" t="s">
        <v>87</v>
      </c>
      <c r="B402" t="s">
        <v>20</v>
      </c>
      <c r="C402" s="1">
        <v>24610</v>
      </c>
      <c r="D402" s="4">
        <v>374454</v>
      </c>
      <c r="E402" s="1">
        <v>3976</v>
      </c>
      <c r="F402" s="1">
        <v>3653</v>
      </c>
      <c r="G402" s="1">
        <v>2858</v>
      </c>
      <c r="H402">
        <v>23.5</v>
      </c>
      <c r="I402">
        <v>5.8</v>
      </c>
      <c r="J402">
        <v>22.1</v>
      </c>
      <c r="K402">
        <v>5.6</v>
      </c>
      <c r="L402">
        <v>15.5</v>
      </c>
      <c r="M402" s="2">
        <v>0.56000000000000005</v>
      </c>
      <c r="N402" t="s">
        <v>16</v>
      </c>
    </row>
    <row r="403" spans="1:14">
      <c r="A403" t="s">
        <v>87</v>
      </c>
      <c r="B403" t="s">
        <v>21</v>
      </c>
      <c r="C403" s="1">
        <v>290362</v>
      </c>
      <c r="D403" s="4">
        <v>4283693</v>
      </c>
      <c r="E403" s="1">
        <v>23737</v>
      </c>
      <c r="F403" s="1">
        <v>12222</v>
      </c>
      <c r="G403" s="1">
        <v>11223</v>
      </c>
      <c r="H403">
        <v>27.5</v>
      </c>
      <c r="I403">
        <v>11.9</v>
      </c>
      <c r="J403">
        <v>21.4</v>
      </c>
      <c r="K403">
        <v>7.9</v>
      </c>
      <c r="L403">
        <v>14.7</v>
      </c>
      <c r="M403" s="2">
        <v>0.7</v>
      </c>
      <c r="N403" t="s">
        <v>16</v>
      </c>
    </row>
    <row r="404" spans="1:14">
      <c r="A404" t="s">
        <v>88</v>
      </c>
      <c r="B404" t="s">
        <v>15</v>
      </c>
      <c r="C404" s="1">
        <v>16826</v>
      </c>
      <c r="D404" s="4" t="s">
        <v>16</v>
      </c>
      <c r="E404" s="1">
        <v>7268</v>
      </c>
      <c r="F404" s="1">
        <v>7224</v>
      </c>
      <c r="G404" s="1">
        <v>3906</v>
      </c>
      <c r="H404">
        <v>16.8</v>
      </c>
      <c r="I404">
        <v>3.5</v>
      </c>
      <c r="J404">
        <v>16.7</v>
      </c>
      <c r="K404">
        <v>3.5</v>
      </c>
      <c r="L404">
        <v>35</v>
      </c>
      <c r="M404" t="s">
        <v>16</v>
      </c>
      <c r="N404" t="s">
        <v>16</v>
      </c>
    </row>
    <row r="405" spans="1:14">
      <c r="A405" t="s">
        <v>88</v>
      </c>
      <c r="B405" t="s">
        <v>17</v>
      </c>
      <c r="C405" s="1">
        <v>620950</v>
      </c>
      <c r="D405" s="4" t="s">
        <v>16</v>
      </c>
      <c r="E405" s="1">
        <v>77775</v>
      </c>
      <c r="F405" s="1">
        <v>76382</v>
      </c>
      <c r="G405" s="1">
        <v>51355</v>
      </c>
      <c r="H405">
        <v>20.8</v>
      </c>
      <c r="I405">
        <v>6.3</v>
      </c>
      <c r="J405">
        <v>20.7</v>
      </c>
      <c r="K405">
        <v>6.2</v>
      </c>
      <c r="L405">
        <v>20</v>
      </c>
      <c r="M405" t="s">
        <v>16</v>
      </c>
      <c r="N405" s="1">
        <v>148036</v>
      </c>
    </row>
    <row r="406" spans="1:14">
      <c r="A406" t="s">
        <v>88</v>
      </c>
      <c r="B406" t="s">
        <v>18</v>
      </c>
      <c r="C406" s="1">
        <v>55083</v>
      </c>
      <c r="D406" s="4" t="s">
        <v>16</v>
      </c>
      <c r="E406" s="1">
        <v>10697</v>
      </c>
      <c r="F406" s="1">
        <v>10368</v>
      </c>
      <c r="G406" s="1">
        <v>7298</v>
      </c>
      <c r="H406">
        <v>21.8</v>
      </c>
      <c r="I406">
        <v>5.4</v>
      </c>
      <c r="J406">
        <v>21.6</v>
      </c>
      <c r="K406">
        <v>5.3</v>
      </c>
      <c r="L406">
        <v>19</v>
      </c>
      <c r="M406" t="s">
        <v>16</v>
      </c>
      <c r="N406">
        <v>15</v>
      </c>
    </row>
    <row r="407" spans="1:14">
      <c r="A407" t="s">
        <v>88</v>
      </c>
      <c r="B407" t="s">
        <v>19</v>
      </c>
      <c r="C407" s="1">
        <v>3531</v>
      </c>
      <c r="D407" s="4" t="s">
        <v>16</v>
      </c>
      <c r="E407" s="1">
        <v>3180</v>
      </c>
      <c r="F407" s="1">
        <v>3141</v>
      </c>
      <c r="G407" s="1">
        <v>1463</v>
      </c>
      <c r="H407">
        <v>14.4</v>
      </c>
      <c r="I407">
        <v>2.4</v>
      </c>
      <c r="J407">
        <v>14.7</v>
      </c>
      <c r="K407">
        <v>2.2999999999999998</v>
      </c>
      <c r="L407">
        <v>72</v>
      </c>
      <c r="M407" t="s">
        <v>16</v>
      </c>
      <c r="N407" t="s">
        <v>16</v>
      </c>
    </row>
    <row r="408" spans="1:14">
      <c r="A408" t="s">
        <v>88</v>
      </c>
      <c r="B408" t="s">
        <v>20</v>
      </c>
      <c r="C408" s="1">
        <v>25693</v>
      </c>
      <c r="D408" s="4">
        <v>386965</v>
      </c>
      <c r="E408" s="1">
        <v>4057</v>
      </c>
      <c r="F408" s="1">
        <v>3707</v>
      </c>
      <c r="G408" s="1">
        <v>2949</v>
      </c>
      <c r="H408">
        <v>24.7</v>
      </c>
      <c r="I408">
        <v>5.8</v>
      </c>
      <c r="J408">
        <v>23.1</v>
      </c>
      <c r="K408">
        <v>5.7</v>
      </c>
      <c r="L408">
        <v>15.5</v>
      </c>
      <c r="M408" s="2">
        <v>0.56000000000000005</v>
      </c>
      <c r="N408" t="s">
        <v>16</v>
      </c>
    </row>
    <row r="409" spans="1:14">
      <c r="A409" t="s">
        <v>88</v>
      </c>
      <c r="B409" t="s">
        <v>21</v>
      </c>
      <c r="C409" s="1">
        <v>297508</v>
      </c>
      <c r="D409" s="4">
        <v>4431220</v>
      </c>
      <c r="E409" s="1">
        <v>24330</v>
      </c>
      <c r="F409" s="1">
        <v>12317</v>
      </c>
      <c r="G409" s="1">
        <v>11396</v>
      </c>
      <c r="H409">
        <v>28.7</v>
      </c>
      <c r="I409">
        <v>12.1</v>
      </c>
      <c r="J409">
        <v>22.3</v>
      </c>
      <c r="K409">
        <v>7.9</v>
      </c>
      <c r="L409">
        <v>14.9</v>
      </c>
      <c r="M409" s="2">
        <v>0.69</v>
      </c>
      <c r="N409" t="s">
        <v>16</v>
      </c>
    </row>
    <row r="410" spans="1:14">
      <c r="A410" t="s">
        <v>89</v>
      </c>
      <c r="B410" t="s">
        <v>15</v>
      </c>
      <c r="C410" s="1">
        <v>16088</v>
      </c>
      <c r="D410" s="4" t="s">
        <v>16</v>
      </c>
      <c r="E410" s="1">
        <v>7221</v>
      </c>
      <c r="F410" s="1">
        <v>7176</v>
      </c>
      <c r="G410" s="1">
        <v>3832</v>
      </c>
      <c r="H410">
        <v>16</v>
      </c>
      <c r="I410">
        <v>3.5</v>
      </c>
      <c r="J410">
        <v>16</v>
      </c>
      <c r="K410">
        <v>3.4</v>
      </c>
      <c r="L410">
        <v>34</v>
      </c>
      <c r="M410" t="s">
        <v>16</v>
      </c>
      <c r="N410" t="s">
        <v>16</v>
      </c>
    </row>
    <row r="411" spans="1:14">
      <c r="A411" t="s">
        <v>89</v>
      </c>
      <c r="B411" t="s">
        <v>17</v>
      </c>
      <c r="C411" s="1">
        <v>616450</v>
      </c>
      <c r="D411" s="4" t="s">
        <v>16</v>
      </c>
      <c r="E411" s="1">
        <v>75879</v>
      </c>
      <c r="F411" s="1">
        <v>74273</v>
      </c>
      <c r="G411" s="1">
        <v>49959</v>
      </c>
      <c r="H411">
        <v>20.2</v>
      </c>
      <c r="I411">
        <v>6.3</v>
      </c>
      <c r="J411">
        <v>20</v>
      </c>
      <c r="K411">
        <v>6.2</v>
      </c>
      <c r="L411">
        <v>20</v>
      </c>
      <c r="M411" t="s">
        <v>16</v>
      </c>
      <c r="N411" s="1">
        <v>160806</v>
      </c>
    </row>
    <row r="412" spans="1:14">
      <c r="A412" t="s">
        <v>89</v>
      </c>
      <c r="B412" t="s">
        <v>18</v>
      </c>
      <c r="C412" s="1">
        <v>57501</v>
      </c>
      <c r="D412" s="4" t="s">
        <v>16</v>
      </c>
      <c r="E412" s="1">
        <v>11472</v>
      </c>
      <c r="F412" s="1">
        <v>11106</v>
      </c>
      <c r="G412" s="1">
        <v>7768</v>
      </c>
      <c r="H412">
        <v>21</v>
      </c>
      <c r="I412">
        <v>5.4</v>
      </c>
      <c r="J412">
        <v>20.8</v>
      </c>
      <c r="K412">
        <v>5.3</v>
      </c>
      <c r="L412">
        <v>19</v>
      </c>
      <c r="M412" t="s">
        <v>16</v>
      </c>
      <c r="N412">
        <v>14</v>
      </c>
    </row>
    <row r="413" spans="1:14">
      <c r="A413" t="s">
        <v>89</v>
      </c>
      <c r="B413" t="s">
        <v>19</v>
      </c>
      <c r="C413" s="1">
        <v>3362</v>
      </c>
      <c r="D413" s="4" t="s">
        <v>16</v>
      </c>
      <c r="E413" s="1">
        <v>3289</v>
      </c>
      <c r="F413" s="1">
        <v>3214</v>
      </c>
      <c r="G413" s="1">
        <v>1446</v>
      </c>
      <c r="H413">
        <v>13.5</v>
      </c>
      <c r="I413">
        <v>2.2999999999999998</v>
      </c>
      <c r="J413">
        <v>13.6</v>
      </c>
      <c r="K413">
        <v>2.2000000000000002</v>
      </c>
      <c r="L413">
        <v>63</v>
      </c>
      <c r="M413" t="s">
        <v>16</v>
      </c>
      <c r="N413" t="s">
        <v>16</v>
      </c>
    </row>
    <row r="414" spans="1:14">
      <c r="A414" t="s">
        <v>89</v>
      </c>
      <c r="B414" t="s">
        <v>20</v>
      </c>
      <c r="C414" s="1">
        <v>26642</v>
      </c>
      <c r="D414" s="4">
        <v>384918</v>
      </c>
      <c r="E414" s="1">
        <v>4081</v>
      </c>
      <c r="F414" s="1">
        <v>3746</v>
      </c>
      <c r="G414" s="1">
        <v>2976</v>
      </c>
      <c r="H414">
        <v>23.8</v>
      </c>
      <c r="I414">
        <v>5.9</v>
      </c>
      <c r="J414">
        <v>22.4</v>
      </c>
      <c r="K414">
        <v>5.8</v>
      </c>
      <c r="L414">
        <v>14.5</v>
      </c>
      <c r="M414" s="2">
        <v>0.56000000000000005</v>
      </c>
      <c r="N414" t="s">
        <v>16</v>
      </c>
    </row>
    <row r="415" spans="1:14">
      <c r="A415" t="s">
        <v>89</v>
      </c>
      <c r="B415" t="s">
        <v>21</v>
      </c>
      <c r="C415" s="1">
        <v>310169</v>
      </c>
      <c r="D415" s="4">
        <v>4486177</v>
      </c>
      <c r="E415" s="1">
        <v>24807</v>
      </c>
      <c r="F415" s="1">
        <v>12372</v>
      </c>
      <c r="G415" s="1">
        <v>11534</v>
      </c>
      <c r="H415">
        <v>28</v>
      </c>
      <c r="I415">
        <v>12.4</v>
      </c>
      <c r="J415">
        <v>21.5</v>
      </c>
      <c r="K415">
        <v>8.1</v>
      </c>
      <c r="L415">
        <v>14.2</v>
      </c>
      <c r="M415" s="2">
        <v>0.7</v>
      </c>
      <c r="N415" t="s">
        <v>16</v>
      </c>
    </row>
    <row r="416" spans="1:14">
      <c r="A416" t="s">
        <v>90</v>
      </c>
      <c r="B416" t="s">
        <v>15</v>
      </c>
      <c r="C416" s="1">
        <v>16422</v>
      </c>
      <c r="D416" s="4" t="s">
        <v>16</v>
      </c>
      <c r="E416" s="1">
        <v>7535</v>
      </c>
      <c r="F416" s="1">
        <v>7471</v>
      </c>
      <c r="G416" s="1">
        <v>3988</v>
      </c>
      <c r="H416">
        <v>16.5</v>
      </c>
      <c r="I416">
        <v>3.4</v>
      </c>
      <c r="J416">
        <v>16.5</v>
      </c>
      <c r="K416">
        <v>3.4</v>
      </c>
      <c r="L416">
        <v>35</v>
      </c>
      <c r="M416" t="s">
        <v>16</v>
      </c>
      <c r="N416" t="s">
        <v>16</v>
      </c>
    </row>
    <row r="417" spans="1:14">
      <c r="A417" t="s">
        <v>90</v>
      </c>
      <c r="B417" t="s">
        <v>17</v>
      </c>
      <c r="C417" s="1">
        <v>624601</v>
      </c>
      <c r="D417" s="4" t="s">
        <v>16</v>
      </c>
      <c r="E417" s="1">
        <v>74288</v>
      </c>
      <c r="F417" s="1">
        <v>72691</v>
      </c>
      <c r="G417" s="1">
        <v>49102</v>
      </c>
      <c r="H417">
        <v>20.9</v>
      </c>
      <c r="I417">
        <v>6.4</v>
      </c>
      <c r="J417">
        <v>20.7</v>
      </c>
      <c r="K417">
        <v>6.3</v>
      </c>
      <c r="L417">
        <v>19</v>
      </c>
      <c r="M417" t="s">
        <v>16</v>
      </c>
      <c r="N417" s="1">
        <v>157162</v>
      </c>
    </row>
    <row r="418" spans="1:14">
      <c r="A418" t="s">
        <v>90</v>
      </c>
      <c r="B418" t="s">
        <v>18</v>
      </c>
      <c r="C418" s="1">
        <v>58458</v>
      </c>
      <c r="D418" s="4" t="s">
        <v>16</v>
      </c>
      <c r="E418" s="1">
        <v>11687</v>
      </c>
      <c r="F418" s="1">
        <v>11313</v>
      </c>
      <c r="G418" s="1">
        <v>7795</v>
      </c>
      <c r="H418">
        <v>21.4</v>
      </c>
      <c r="I418">
        <v>5.4</v>
      </c>
      <c r="J418">
        <v>21.1</v>
      </c>
      <c r="K418">
        <v>5.3</v>
      </c>
      <c r="L418">
        <v>19</v>
      </c>
      <c r="M418" t="s">
        <v>16</v>
      </c>
      <c r="N418">
        <v>12</v>
      </c>
    </row>
    <row r="419" spans="1:14">
      <c r="A419" t="s">
        <v>90</v>
      </c>
      <c r="B419" t="s">
        <v>19</v>
      </c>
      <c r="C419" s="1">
        <v>3127</v>
      </c>
      <c r="D419" s="4" t="s">
        <v>16</v>
      </c>
      <c r="E419" s="1">
        <v>3174</v>
      </c>
      <c r="F419" s="1">
        <v>3077</v>
      </c>
      <c r="G419" s="1">
        <v>1346</v>
      </c>
      <c r="H419">
        <v>13.6</v>
      </c>
      <c r="I419">
        <v>2.2999999999999998</v>
      </c>
      <c r="J419">
        <v>13.6</v>
      </c>
      <c r="K419">
        <v>2.2000000000000002</v>
      </c>
      <c r="L419">
        <v>64</v>
      </c>
      <c r="M419" t="s">
        <v>16</v>
      </c>
      <c r="N419" t="s">
        <v>16</v>
      </c>
    </row>
    <row r="420" spans="1:14">
      <c r="A420" t="s">
        <v>90</v>
      </c>
      <c r="B420" t="s">
        <v>20</v>
      </c>
      <c r="C420" s="1">
        <v>26967</v>
      </c>
      <c r="D420" s="4">
        <v>374253</v>
      </c>
      <c r="E420" s="1">
        <v>4145</v>
      </c>
      <c r="F420" s="1">
        <v>3773</v>
      </c>
      <c r="G420" s="1">
        <v>2961</v>
      </c>
      <c r="H420">
        <v>24.3</v>
      </c>
      <c r="I420">
        <v>5.9</v>
      </c>
      <c r="J420">
        <v>22.7</v>
      </c>
      <c r="K420">
        <v>5.8</v>
      </c>
      <c r="L420">
        <v>13.9</v>
      </c>
      <c r="M420" s="2">
        <v>0.55000000000000004</v>
      </c>
      <c r="N420" t="s">
        <v>16</v>
      </c>
    </row>
    <row r="421" spans="1:14">
      <c r="A421" t="s">
        <v>90</v>
      </c>
      <c r="B421" t="s">
        <v>21</v>
      </c>
      <c r="C421" s="1">
        <v>304169</v>
      </c>
      <c r="D421" s="4">
        <v>4293867</v>
      </c>
      <c r="E421" s="1">
        <v>24991</v>
      </c>
      <c r="F421" s="1">
        <v>12389</v>
      </c>
      <c r="G421" s="1">
        <v>11480</v>
      </c>
      <c r="H421">
        <v>28.7</v>
      </c>
      <c r="I421">
        <v>12.2</v>
      </c>
      <c r="J421">
        <v>21.9</v>
      </c>
      <c r="K421">
        <v>7.9</v>
      </c>
      <c r="L421">
        <v>13.7</v>
      </c>
      <c r="M421" s="2">
        <v>0.7</v>
      </c>
      <c r="N421" t="s">
        <v>16</v>
      </c>
    </row>
    <row r="422" spans="1:14">
      <c r="A422" t="s">
        <v>91</v>
      </c>
      <c r="B422" t="s">
        <v>15</v>
      </c>
      <c r="C422" s="1">
        <v>17415</v>
      </c>
      <c r="D422" s="4" t="s">
        <v>16</v>
      </c>
      <c r="E422" s="1">
        <v>7550</v>
      </c>
      <c r="F422" s="1">
        <v>7529</v>
      </c>
      <c r="G422" s="1">
        <v>4063</v>
      </c>
      <c r="H422">
        <v>15.1</v>
      </c>
      <c r="I422">
        <v>3.5</v>
      </c>
      <c r="J422">
        <v>15.1</v>
      </c>
      <c r="K422">
        <v>3.5</v>
      </c>
      <c r="L422">
        <v>33</v>
      </c>
      <c r="M422" t="s">
        <v>16</v>
      </c>
      <c r="N422" t="s">
        <v>16</v>
      </c>
    </row>
    <row r="423" spans="1:14">
      <c r="A423" t="s">
        <v>91</v>
      </c>
      <c r="B423" t="s">
        <v>17</v>
      </c>
      <c r="C423" s="1">
        <v>603801</v>
      </c>
      <c r="D423" s="4" t="s">
        <v>16</v>
      </c>
      <c r="E423" s="1">
        <v>72893</v>
      </c>
      <c r="F423" s="1">
        <v>71731</v>
      </c>
      <c r="G423" s="1">
        <v>48772</v>
      </c>
      <c r="H423">
        <v>19</v>
      </c>
      <c r="I423">
        <v>6.3</v>
      </c>
      <c r="J423">
        <v>18.899999999999999</v>
      </c>
      <c r="K423">
        <v>6.3</v>
      </c>
      <c r="L423">
        <v>19</v>
      </c>
      <c r="M423" t="s">
        <v>16</v>
      </c>
      <c r="N423" s="1">
        <v>140622</v>
      </c>
    </row>
    <row r="424" spans="1:14">
      <c r="A424" t="s">
        <v>91</v>
      </c>
      <c r="B424" t="s">
        <v>18</v>
      </c>
      <c r="C424" s="1">
        <v>58545</v>
      </c>
      <c r="D424" s="4" t="s">
        <v>16</v>
      </c>
      <c r="E424" s="1">
        <v>12653</v>
      </c>
      <c r="F424" s="1">
        <v>12055</v>
      </c>
      <c r="G424" s="1">
        <v>8242</v>
      </c>
      <c r="H424">
        <v>19.100000000000001</v>
      </c>
      <c r="I424">
        <v>5.3</v>
      </c>
      <c r="J424">
        <v>18.600000000000001</v>
      </c>
      <c r="K424">
        <v>5.2</v>
      </c>
      <c r="L424">
        <v>18</v>
      </c>
      <c r="M424" t="s">
        <v>16</v>
      </c>
      <c r="N424">
        <v>19</v>
      </c>
    </row>
    <row r="425" spans="1:14">
      <c r="A425" t="s">
        <v>91</v>
      </c>
      <c r="B425" t="s">
        <v>19</v>
      </c>
      <c r="C425" s="1">
        <v>3240</v>
      </c>
      <c r="D425" s="4" t="s">
        <v>16</v>
      </c>
      <c r="E425" s="1">
        <v>3273</v>
      </c>
      <c r="F425" s="1">
        <v>3189</v>
      </c>
      <c r="G425" s="1">
        <v>1399</v>
      </c>
      <c r="H425">
        <v>12.3</v>
      </c>
      <c r="I425">
        <v>2.2999999999999998</v>
      </c>
      <c r="J425">
        <v>12.4</v>
      </c>
      <c r="K425">
        <v>2.2000000000000002</v>
      </c>
      <c r="L425">
        <v>62</v>
      </c>
      <c r="M425" t="s">
        <v>16</v>
      </c>
      <c r="N425" t="s">
        <v>16</v>
      </c>
    </row>
    <row r="426" spans="1:14">
      <c r="A426" t="s">
        <v>91</v>
      </c>
      <c r="B426" t="s">
        <v>20</v>
      </c>
      <c r="C426" s="1">
        <v>27461</v>
      </c>
      <c r="D426" s="4">
        <v>360001</v>
      </c>
      <c r="E426" s="1">
        <v>4260</v>
      </c>
      <c r="F426" s="1">
        <v>3920</v>
      </c>
      <c r="G426" s="1">
        <v>3058</v>
      </c>
      <c r="H426">
        <v>21.8</v>
      </c>
      <c r="I426">
        <v>5.9</v>
      </c>
      <c r="J426">
        <v>20.6</v>
      </c>
      <c r="K426">
        <v>5.7</v>
      </c>
      <c r="L426">
        <v>12.9</v>
      </c>
      <c r="M426" s="2">
        <v>0.55000000000000004</v>
      </c>
      <c r="N426" t="s">
        <v>16</v>
      </c>
    </row>
    <row r="427" spans="1:14">
      <c r="A427" t="s">
        <v>91</v>
      </c>
      <c r="B427" t="s">
        <v>21</v>
      </c>
      <c r="C427" s="1">
        <v>303280</v>
      </c>
      <c r="D427" s="4">
        <v>4138935</v>
      </c>
      <c r="E427" s="1">
        <v>24641</v>
      </c>
      <c r="F427" s="1">
        <v>12490</v>
      </c>
      <c r="G427" s="1">
        <v>11535</v>
      </c>
      <c r="H427">
        <v>25.9</v>
      </c>
      <c r="I427">
        <v>12.1</v>
      </c>
      <c r="J427">
        <v>19.899999999999999</v>
      </c>
      <c r="K427">
        <v>8</v>
      </c>
      <c r="L427">
        <v>13.1</v>
      </c>
      <c r="M427" s="2">
        <v>0.71</v>
      </c>
      <c r="N427" t="s">
        <v>16</v>
      </c>
    </row>
    <row r="428" spans="1:14">
      <c r="A428" t="s">
        <v>92</v>
      </c>
      <c r="B428" t="s">
        <v>15</v>
      </c>
      <c r="C428" s="1">
        <v>15445</v>
      </c>
      <c r="D428" s="4" t="s">
        <v>16</v>
      </c>
      <c r="E428" s="1">
        <v>7464</v>
      </c>
      <c r="F428" s="1">
        <v>7410</v>
      </c>
      <c r="G428" s="1">
        <v>3778</v>
      </c>
      <c r="H428">
        <v>15.8</v>
      </c>
      <c r="I428">
        <v>3.4</v>
      </c>
      <c r="J428">
        <v>15.7</v>
      </c>
      <c r="K428">
        <v>3.4</v>
      </c>
      <c r="L428">
        <v>35</v>
      </c>
      <c r="M428" t="s">
        <v>16</v>
      </c>
      <c r="N428" t="s">
        <v>16</v>
      </c>
    </row>
    <row r="429" spans="1:14">
      <c r="A429" t="s">
        <v>92</v>
      </c>
      <c r="B429" t="s">
        <v>17</v>
      </c>
      <c r="C429" s="1">
        <v>555031</v>
      </c>
      <c r="D429" s="4" t="s">
        <v>16</v>
      </c>
      <c r="E429" s="1">
        <v>72719</v>
      </c>
      <c r="F429" s="1">
        <v>71484</v>
      </c>
      <c r="G429" s="1">
        <v>46403</v>
      </c>
      <c r="H429">
        <v>20.100000000000001</v>
      </c>
      <c r="I429">
        <v>6.2</v>
      </c>
      <c r="J429">
        <v>19.899999999999999</v>
      </c>
      <c r="K429">
        <v>6.1</v>
      </c>
      <c r="L429">
        <v>18</v>
      </c>
      <c r="M429" t="s">
        <v>16</v>
      </c>
      <c r="N429" s="1">
        <v>126738</v>
      </c>
    </row>
    <row r="430" spans="1:14">
      <c r="A430" t="s">
        <v>92</v>
      </c>
      <c r="B430" t="s">
        <v>18</v>
      </c>
      <c r="C430" s="1">
        <v>62222</v>
      </c>
      <c r="D430" s="4" t="s">
        <v>16</v>
      </c>
      <c r="E430" s="1">
        <v>13961</v>
      </c>
      <c r="F430" s="1">
        <v>12751</v>
      </c>
      <c r="G430" s="1">
        <v>8389</v>
      </c>
      <c r="H430">
        <v>20.399999999999999</v>
      </c>
      <c r="I430">
        <v>5.4</v>
      </c>
      <c r="J430">
        <v>19</v>
      </c>
      <c r="K430">
        <v>5.3</v>
      </c>
      <c r="L430">
        <v>17</v>
      </c>
      <c r="M430" t="s">
        <v>16</v>
      </c>
      <c r="N430">
        <v>15</v>
      </c>
    </row>
    <row r="431" spans="1:14">
      <c r="A431" t="s">
        <v>92</v>
      </c>
      <c r="B431" t="s">
        <v>19</v>
      </c>
      <c r="C431" s="1">
        <v>3142</v>
      </c>
      <c r="D431" s="4" t="s">
        <v>16</v>
      </c>
      <c r="E431" s="1">
        <v>3385</v>
      </c>
      <c r="F431" s="1">
        <v>3299</v>
      </c>
      <c r="G431" s="1">
        <v>1378</v>
      </c>
      <c r="H431">
        <v>13</v>
      </c>
      <c r="I431">
        <v>2.2000000000000002</v>
      </c>
      <c r="J431">
        <v>13.1</v>
      </c>
      <c r="K431">
        <v>2.2000000000000002</v>
      </c>
      <c r="L431">
        <v>63</v>
      </c>
      <c r="M431" t="s">
        <v>16</v>
      </c>
      <c r="N431" t="s">
        <v>16</v>
      </c>
    </row>
    <row r="432" spans="1:14">
      <c r="A432" t="s">
        <v>92</v>
      </c>
      <c r="B432" t="s">
        <v>20</v>
      </c>
      <c r="C432" s="1">
        <v>25564</v>
      </c>
      <c r="D432" s="4">
        <v>331105</v>
      </c>
      <c r="E432" s="1">
        <v>4377</v>
      </c>
      <c r="F432" s="1">
        <v>4021</v>
      </c>
      <c r="G432" s="1">
        <v>2983</v>
      </c>
      <c r="H432">
        <v>23</v>
      </c>
      <c r="I432">
        <v>5.7</v>
      </c>
      <c r="J432">
        <v>21.6</v>
      </c>
      <c r="K432">
        <v>5.5</v>
      </c>
      <c r="L432">
        <v>12.8</v>
      </c>
      <c r="M432" s="2">
        <v>0.53</v>
      </c>
      <c r="N432" t="s">
        <v>16</v>
      </c>
    </row>
    <row r="433" spans="1:14">
      <c r="A433" t="s">
        <v>92</v>
      </c>
      <c r="B433" t="s">
        <v>21</v>
      </c>
      <c r="C433" s="1">
        <v>282565</v>
      </c>
      <c r="D433" s="4">
        <v>3863024</v>
      </c>
      <c r="E433" s="1">
        <v>24923</v>
      </c>
      <c r="F433" s="1">
        <v>12599</v>
      </c>
      <c r="G433" s="1">
        <v>11304</v>
      </c>
      <c r="H433">
        <v>27.8</v>
      </c>
      <c r="I433">
        <v>11.6</v>
      </c>
      <c r="J433">
        <v>21.1</v>
      </c>
      <c r="K433">
        <v>7.7</v>
      </c>
      <c r="L433">
        <v>13.1</v>
      </c>
      <c r="M433" s="2">
        <v>0.7</v>
      </c>
      <c r="N433" t="s">
        <v>16</v>
      </c>
    </row>
    <row r="434" spans="1:14">
      <c r="A434" t="s">
        <v>93</v>
      </c>
      <c r="B434" t="s">
        <v>15</v>
      </c>
      <c r="C434" s="1">
        <v>15541</v>
      </c>
      <c r="D434" s="4" t="s">
        <v>16</v>
      </c>
      <c r="E434" s="1">
        <v>7789</v>
      </c>
      <c r="F434" s="1">
        <v>7703</v>
      </c>
      <c r="G434" s="1">
        <v>3720</v>
      </c>
      <c r="H434">
        <v>15</v>
      </c>
      <c r="I434">
        <v>3.4</v>
      </c>
      <c r="J434">
        <v>14.9</v>
      </c>
      <c r="K434">
        <v>3.4</v>
      </c>
      <c r="L434">
        <v>35</v>
      </c>
      <c r="M434" t="s">
        <v>16</v>
      </c>
      <c r="N434" t="s">
        <v>16</v>
      </c>
    </row>
    <row r="435" spans="1:14">
      <c r="A435" t="s">
        <v>93</v>
      </c>
      <c r="B435" t="s">
        <v>17</v>
      </c>
      <c r="C435" s="1">
        <v>553632</v>
      </c>
      <c r="D435" s="4" t="s">
        <v>16</v>
      </c>
      <c r="E435" s="1">
        <v>71671</v>
      </c>
      <c r="F435" s="1">
        <v>70194</v>
      </c>
      <c r="G435" s="1">
        <v>46799</v>
      </c>
      <c r="H435">
        <v>20.7</v>
      </c>
      <c r="I435">
        <v>6.3</v>
      </c>
      <c r="J435">
        <v>20.5</v>
      </c>
      <c r="K435">
        <v>6.2</v>
      </c>
      <c r="L435">
        <v>20</v>
      </c>
      <c r="M435" t="s">
        <v>16</v>
      </c>
      <c r="N435" s="1">
        <v>118649</v>
      </c>
    </row>
    <row r="436" spans="1:14">
      <c r="A436" t="s">
        <v>93</v>
      </c>
      <c r="B436" t="s">
        <v>18</v>
      </c>
      <c r="C436" s="1">
        <v>64462</v>
      </c>
      <c r="D436" s="4" t="s">
        <v>16</v>
      </c>
      <c r="E436" s="1">
        <v>13592</v>
      </c>
      <c r="F436" s="1">
        <v>12966</v>
      </c>
      <c r="G436" s="1">
        <v>8994</v>
      </c>
      <c r="H436">
        <v>21.5</v>
      </c>
      <c r="I436">
        <v>5.3</v>
      </c>
      <c r="J436">
        <v>21</v>
      </c>
      <c r="K436">
        <v>5.2</v>
      </c>
      <c r="L436">
        <v>18</v>
      </c>
      <c r="M436" t="s">
        <v>16</v>
      </c>
      <c r="N436">
        <v>12</v>
      </c>
    </row>
    <row r="437" spans="1:14">
      <c r="A437" t="s">
        <v>93</v>
      </c>
      <c r="B437" t="s">
        <v>19</v>
      </c>
      <c r="C437" s="1">
        <v>3139</v>
      </c>
      <c r="D437" s="4" t="s">
        <v>16</v>
      </c>
      <c r="E437" s="1">
        <v>3479</v>
      </c>
      <c r="F437" s="1">
        <v>3331</v>
      </c>
      <c r="G437" s="1">
        <v>1343</v>
      </c>
      <c r="H437">
        <v>12.5</v>
      </c>
      <c r="I437">
        <v>2.2999999999999998</v>
      </c>
      <c r="J437">
        <v>12.4</v>
      </c>
      <c r="K437">
        <v>2.2000000000000002</v>
      </c>
      <c r="L437">
        <v>69</v>
      </c>
      <c r="M437" t="s">
        <v>16</v>
      </c>
      <c r="N437" t="s">
        <v>16</v>
      </c>
    </row>
    <row r="438" spans="1:14">
      <c r="A438" t="s">
        <v>93</v>
      </c>
      <c r="B438" t="s">
        <v>20</v>
      </c>
      <c r="C438" s="1">
        <v>29223</v>
      </c>
      <c r="D438" s="4">
        <v>383355</v>
      </c>
      <c r="E438" s="1">
        <v>4497</v>
      </c>
      <c r="F438" s="1">
        <v>4117</v>
      </c>
      <c r="G438" s="1">
        <v>3200</v>
      </c>
      <c r="H438">
        <v>24.1</v>
      </c>
      <c r="I438">
        <v>5.9</v>
      </c>
      <c r="J438">
        <v>22.6</v>
      </c>
      <c r="K438">
        <v>5.8</v>
      </c>
      <c r="L438">
        <v>13</v>
      </c>
      <c r="M438" s="2">
        <v>0.51</v>
      </c>
      <c r="N438" t="s">
        <v>16</v>
      </c>
    </row>
    <row r="439" spans="1:14">
      <c r="A439" t="s">
        <v>93</v>
      </c>
      <c r="B439" t="s">
        <v>21</v>
      </c>
      <c r="C439" s="1">
        <v>306706</v>
      </c>
      <c r="D439" s="4">
        <v>4407843</v>
      </c>
      <c r="E439" s="1">
        <v>26038</v>
      </c>
      <c r="F439" s="1">
        <v>12685</v>
      </c>
      <c r="G439" s="1">
        <v>11743</v>
      </c>
      <c r="H439">
        <v>28.7</v>
      </c>
      <c r="I439">
        <v>12.2</v>
      </c>
      <c r="J439">
        <v>21.8</v>
      </c>
      <c r="K439">
        <v>7.8</v>
      </c>
      <c r="L439">
        <v>14.5</v>
      </c>
      <c r="M439" s="2">
        <v>0.66</v>
      </c>
      <c r="N439" t="s">
        <v>16</v>
      </c>
    </row>
    <row r="440" spans="1:14">
      <c r="A440" t="s">
        <v>94</v>
      </c>
      <c r="B440" t="s">
        <v>15</v>
      </c>
      <c r="C440" s="1">
        <v>15718</v>
      </c>
      <c r="D440" s="4" t="s">
        <v>16</v>
      </c>
      <c r="E440" s="1">
        <v>7376</v>
      </c>
      <c r="F440" s="1">
        <v>7331</v>
      </c>
      <c r="G440" s="1">
        <v>3859</v>
      </c>
      <c r="H440">
        <v>15.8</v>
      </c>
      <c r="I440">
        <v>3.4</v>
      </c>
      <c r="J440">
        <v>15.8</v>
      </c>
      <c r="K440">
        <v>3.4</v>
      </c>
      <c r="L440">
        <v>37</v>
      </c>
      <c r="M440" t="s">
        <v>16</v>
      </c>
      <c r="N440" t="s">
        <v>16</v>
      </c>
    </row>
    <row r="441" spans="1:14">
      <c r="A441" t="s">
        <v>94</v>
      </c>
      <c r="B441" t="s">
        <v>17</v>
      </c>
      <c r="C441" s="1">
        <v>517191</v>
      </c>
      <c r="D441" s="4" t="s">
        <v>16</v>
      </c>
      <c r="E441" s="1">
        <v>69948</v>
      </c>
      <c r="F441" s="1">
        <v>68521</v>
      </c>
      <c r="G441" s="1">
        <v>46232</v>
      </c>
      <c r="H441">
        <v>20.2</v>
      </c>
      <c r="I441">
        <v>6.2</v>
      </c>
      <c r="J441">
        <v>20</v>
      </c>
      <c r="K441">
        <v>6.1</v>
      </c>
      <c r="L441">
        <v>20</v>
      </c>
      <c r="M441" t="s">
        <v>16</v>
      </c>
      <c r="N441" s="1">
        <v>107750</v>
      </c>
    </row>
    <row r="442" spans="1:14">
      <c r="A442" t="s">
        <v>94</v>
      </c>
      <c r="B442" t="s">
        <v>18</v>
      </c>
      <c r="C442" s="1">
        <v>59254</v>
      </c>
      <c r="D442" s="4" t="s">
        <v>16</v>
      </c>
      <c r="E442" s="1">
        <v>13304</v>
      </c>
      <c r="F442" s="1">
        <v>12807</v>
      </c>
      <c r="G442" s="1">
        <v>8986</v>
      </c>
      <c r="H442">
        <v>21.1</v>
      </c>
      <c r="I442">
        <v>5.0999999999999996</v>
      </c>
      <c r="J442">
        <v>20.8</v>
      </c>
      <c r="K442">
        <v>4.9000000000000004</v>
      </c>
      <c r="L442">
        <v>18</v>
      </c>
      <c r="M442" t="s">
        <v>16</v>
      </c>
      <c r="N442">
        <v>16</v>
      </c>
    </row>
    <row r="443" spans="1:14">
      <c r="A443" t="s">
        <v>94</v>
      </c>
      <c r="B443" t="s">
        <v>19</v>
      </c>
      <c r="C443" s="1">
        <v>3246</v>
      </c>
      <c r="D443" s="4" t="s">
        <v>16</v>
      </c>
      <c r="E443" s="1">
        <v>3088</v>
      </c>
      <c r="F443" s="1">
        <v>2978</v>
      </c>
      <c r="G443" s="1">
        <v>1341</v>
      </c>
      <c r="H443">
        <v>13.5</v>
      </c>
      <c r="I443">
        <v>2.4</v>
      </c>
      <c r="J443">
        <v>13.5</v>
      </c>
      <c r="K443">
        <v>2.2999999999999998</v>
      </c>
      <c r="L443">
        <v>68</v>
      </c>
      <c r="M443" t="s">
        <v>16</v>
      </c>
      <c r="N443" t="s">
        <v>16</v>
      </c>
    </row>
    <row r="444" spans="1:14">
      <c r="A444" t="s">
        <v>94</v>
      </c>
      <c r="B444" t="s">
        <v>20</v>
      </c>
      <c r="C444" s="1">
        <v>29136</v>
      </c>
      <c r="D444" s="4">
        <v>386722</v>
      </c>
      <c r="E444" s="1">
        <v>4601</v>
      </c>
      <c r="F444" s="1">
        <v>4199</v>
      </c>
      <c r="G444" s="1">
        <v>3320</v>
      </c>
      <c r="H444">
        <v>23.7</v>
      </c>
      <c r="I444">
        <v>5.8</v>
      </c>
      <c r="J444">
        <v>22.2</v>
      </c>
      <c r="K444">
        <v>5.7</v>
      </c>
      <c r="L444">
        <v>13.2</v>
      </c>
      <c r="M444" s="2">
        <v>0.53</v>
      </c>
      <c r="N444" t="s">
        <v>16</v>
      </c>
    </row>
    <row r="445" spans="1:14">
      <c r="A445" t="s">
        <v>94</v>
      </c>
      <c r="B445" t="s">
        <v>21</v>
      </c>
      <c r="C445" s="1">
        <v>309471</v>
      </c>
      <c r="D445" s="4">
        <v>4517934</v>
      </c>
      <c r="E445" s="1">
        <v>26347</v>
      </c>
      <c r="F445" s="1">
        <v>12692</v>
      </c>
      <c r="G445" s="1">
        <v>11921</v>
      </c>
      <c r="H445">
        <v>28.2</v>
      </c>
      <c r="I445">
        <v>12.4</v>
      </c>
      <c r="J445">
        <v>21.5</v>
      </c>
      <c r="K445">
        <v>7.8</v>
      </c>
      <c r="L445">
        <v>14.8</v>
      </c>
      <c r="M445" s="2">
        <v>0.68</v>
      </c>
      <c r="N445" t="s">
        <v>16</v>
      </c>
    </row>
    <row r="446" spans="1:14">
      <c r="A446" t="s">
        <v>95</v>
      </c>
      <c r="B446" t="s">
        <v>15</v>
      </c>
      <c r="C446" s="1">
        <v>16405</v>
      </c>
      <c r="D446" s="4" t="s">
        <v>16</v>
      </c>
      <c r="E446" s="1">
        <v>8008</v>
      </c>
      <c r="F446" s="1">
        <v>7882</v>
      </c>
      <c r="G446" s="1">
        <v>4221</v>
      </c>
      <c r="H446">
        <v>16.600000000000001</v>
      </c>
      <c r="I446">
        <v>3.3</v>
      </c>
      <c r="J446">
        <v>16.5</v>
      </c>
      <c r="K446">
        <v>3.3</v>
      </c>
      <c r="L446">
        <v>38</v>
      </c>
      <c r="M446" t="s">
        <v>16</v>
      </c>
      <c r="N446" t="s">
        <v>16</v>
      </c>
    </row>
    <row r="447" spans="1:14">
      <c r="A447" t="s">
        <v>95</v>
      </c>
      <c r="B447" t="s">
        <v>17</v>
      </c>
      <c r="C447" s="1">
        <v>492028</v>
      </c>
      <c r="D447" s="4" t="s">
        <v>16</v>
      </c>
      <c r="E447" s="1">
        <v>69303</v>
      </c>
      <c r="F447" s="1">
        <v>67653</v>
      </c>
      <c r="G447" s="1">
        <v>45234</v>
      </c>
      <c r="H447">
        <v>20.7</v>
      </c>
      <c r="I447">
        <v>6.1</v>
      </c>
      <c r="J447">
        <v>20.399999999999999</v>
      </c>
      <c r="K447">
        <v>6.1</v>
      </c>
      <c r="L447">
        <v>20</v>
      </c>
      <c r="M447" t="s">
        <v>16</v>
      </c>
      <c r="N447" s="1">
        <v>92641</v>
      </c>
    </row>
    <row r="448" spans="1:14">
      <c r="A448" t="s">
        <v>95</v>
      </c>
      <c r="B448" t="s">
        <v>18</v>
      </c>
      <c r="C448" s="1">
        <v>59234</v>
      </c>
      <c r="D448" s="4" t="s">
        <v>16</v>
      </c>
      <c r="E448" s="1">
        <v>13833</v>
      </c>
      <c r="F448" s="1">
        <v>13335</v>
      </c>
      <c r="G448" s="1">
        <v>9231</v>
      </c>
      <c r="H448">
        <v>21.5</v>
      </c>
      <c r="I448">
        <v>5</v>
      </c>
      <c r="J448">
        <v>21.2</v>
      </c>
      <c r="K448">
        <v>4.9000000000000004</v>
      </c>
      <c r="L448">
        <v>18</v>
      </c>
      <c r="M448" t="s">
        <v>16</v>
      </c>
      <c r="N448" t="s">
        <v>16</v>
      </c>
    </row>
    <row r="449" spans="1:14">
      <c r="A449" t="s">
        <v>95</v>
      </c>
      <c r="B449" t="s">
        <v>19</v>
      </c>
      <c r="C449" s="1">
        <v>3171</v>
      </c>
      <c r="D449" s="4" t="s">
        <v>16</v>
      </c>
      <c r="E449" s="1">
        <v>3053</v>
      </c>
      <c r="F449" s="1">
        <v>2936</v>
      </c>
      <c r="G449" s="1">
        <v>1341</v>
      </c>
      <c r="H449">
        <v>14.2</v>
      </c>
      <c r="I449">
        <v>2.2999999999999998</v>
      </c>
      <c r="J449">
        <v>14.2</v>
      </c>
      <c r="K449">
        <v>2.2999999999999998</v>
      </c>
      <c r="L449">
        <v>68</v>
      </c>
      <c r="M449" t="s">
        <v>16</v>
      </c>
      <c r="N449" t="s">
        <v>16</v>
      </c>
    </row>
    <row r="450" spans="1:14">
      <c r="A450" t="s">
        <v>95</v>
      </c>
      <c r="B450" t="s">
        <v>20</v>
      </c>
      <c r="C450" s="1">
        <v>29858</v>
      </c>
      <c r="D450" s="4">
        <v>401160</v>
      </c>
      <c r="E450" s="1">
        <v>4723</v>
      </c>
      <c r="F450" s="1">
        <v>4287</v>
      </c>
      <c r="G450" s="1">
        <v>3390</v>
      </c>
      <c r="H450">
        <v>24.5</v>
      </c>
      <c r="I450">
        <v>5.9</v>
      </c>
      <c r="J450">
        <v>22.8</v>
      </c>
      <c r="K450">
        <v>5.7</v>
      </c>
      <c r="L450">
        <v>13.4</v>
      </c>
      <c r="M450" s="2">
        <v>0.53</v>
      </c>
      <c r="N450" t="s">
        <v>16</v>
      </c>
    </row>
    <row r="451" spans="1:14">
      <c r="A451" t="s">
        <v>95</v>
      </c>
      <c r="B451" t="s">
        <v>21</v>
      </c>
      <c r="C451" s="1">
        <v>315084</v>
      </c>
      <c r="D451" s="4">
        <v>4681421</v>
      </c>
      <c r="E451" s="1">
        <v>26536</v>
      </c>
      <c r="F451" s="1">
        <v>12703</v>
      </c>
      <c r="G451" s="1">
        <v>11931</v>
      </c>
      <c r="H451">
        <v>29.1</v>
      </c>
      <c r="I451">
        <v>12.5</v>
      </c>
      <c r="J451">
        <v>22.1</v>
      </c>
      <c r="K451">
        <v>7.9</v>
      </c>
      <c r="L451">
        <v>14.8</v>
      </c>
      <c r="M451" s="2">
        <v>0.68</v>
      </c>
      <c r="N451" t="s">
        <v>16</v>
      </c>
    </row>
    <row r="452" spans="1:14">
      <c r="A452" t="s">
        <v>96</v>
      </c>
      <c r="B452" t="s">
        <v>15</v>
      </c>
      <c r="C452" s="1">
        <v>15975</v>
      </c>
      <c r="D452" s="4" t="s">
        <v>16</v>
      </c>
      <c r="E452" s="1">
        <v>7777</v>
      </c>
      <c r="F452" s="1">
        <v>7693</v>
      </c>
      <c r="G452" s="1">
        <v>3906</v>
      </c>
      <c r="H452">
        <v>15.2</v>
      </c>
      <c r="I452">
        <v>3.4</v>
      </c>
      <c r="J452">
        <v>15.2</v>
      </c>
      <c r="K452">
        <v>3.4</v>
      </c>
      <c r="L452">
        <v>36</v>
      </c>
      <c r="M452" t="s">
        <v>16</v>
      </c>
      <c r="N452" t="s">
        <v>16</v>
      </c>
    </row>
    <row r="453" spans="1:14">
      <c r="A453" t="s">
        <v>96</v>
      </c>
      <c r="B453" t="s">
        <v>17</v>
      </c>
      <c r="C453" s="1">
        <v>468318</v>
      </c>
      <c r="D453" s="4" t="s">
        <v>16</v>
      </c>
      <c r="E453" s="1">
        <v>67408</v>
      </c>
      <c r="F453" s="1">
        <v>65690</v>
      </c>
      <c r="G453" s="1">
        <v>43120</v>
      </c>
      <c r="H453">
        <v>19.7</v>
      </c>
      <c r="I453">
        <v>6.2</v>
      </c>
      <c r="J453">
        <v>19.399999999999999</v>
      </c>
      <c r="K453">
        <v>6.1</v>
      </c>
      <c r="L453">
        <v>20</v>
      </c>
      <c r="M453" t="s">
        <v>16</v>
      </c>
      <c r="N453" s="1">
        <v>84200</v>
      </c>
    </row>
    <row r="454" spans="1:14">
      <c r="A454" t="s">
        <v>96</v>
      </c>
      <c r="B454" t="s">
        <v>18</v>
      </c>
      <c r="C454" s="1">
        <v>59436</v>
      </c>
      <c r="D454" s="4" t="s">
        <v>16</v>
      </c>
      <c r="E454" s="1">
        <v>14306</v>
      </c>
      <c r="F454" s="1">
        <v>13795</v>
      </c>
      <c r="G454" s="1">
        <v>9339</v>
      </c>
      <c r="H454">
        <v>20.3</v>
      </c>
      <c r="I454">
        <v>4.9000000000000004</v>
      </c>
      <c r="J454">
        <v>20</v>
      </c>
      <c r="K454">
        <v>4.8</v>
      </c>
      <c r="L454">
        <v>18</v>
      </c>
      <c r="M454" t="s">
        <v>16</v>
      </c>
      <c r="N454">
        <v>12</v>
      </c>
    </row>
    <row r="455" spans="1:14">
      <c r="A455" t="s">
        <v>96</v>
      </c>
      <c r="B455" t="s">
        <v>19</v>
      </c>
      <c r="C455" s="1">
        <v>3396</v>
      </c>
      <c r="D455" s="4" t="s">
        <v>16</v>
      </c>
      <c r="E455" s="1">
        <v>3483</v>
      </c>
      <c r="F455" s="1">
        <v>3375</v>
      </c>
      <c r="G455" s="1">
        <v>1439</v>
      </c>
      <c r="H455">
        <v>12.8</v>
      </c>
      <c r="I455">
        <v>2.2999999999999998</v>
      </c>
      <c r="J455">
        <v>12.8</v>
      </c>
      <c r="K455">
        <v>2.2999999999999998</v>
      </c>
      <c r="L455">
        <v>68</v>
      </c>
      <c r="M455" t="s">
        <v>16</v>
      </c>
      <c r="N455" t="s">
        <v>16</v>
      </c>
    </row>
    <row r="456" spans="1:14">
      <c r="A456" t="s">
        <v>96</v>
      </c>
      <c r="B456" t="s">
        <v>20</v>
      </c>
      <c r="C456" s="1">
        <v>29409</v>
      </c>
      <c r="D456" s="4">
        <v>402289</v>
      </c>
      <c r="E456" s="1">
        <v>4693</v>
      </c>
      <c r="F456" s="1">
        <v>4320</v>
      </c>
      <c r="G456" s="1">
        <v>3337</v>
      </c>
      <c r="H456">
        <v>23.2</v>
      </c>
      <c r="I456">
        <v>5.8</v>
      </c>
      <c r="J456">
        <v>21.9</v>
      </c>
      <c r="K456">
        <v>5.7</v>
      </c>
      <c r="L456">
        <v>13.3</v>
      </c>
      <c r="M456" s="2">
        <v>0.51</v>
      </c>
      <c r="N456" t="s">
        <v>16</v>
      </c>
    </row>
    <row r="457" spans="1:14">
      <c r="A457" t="s">
        <v>96</v>
      </c>
      <c r="B457" t="s">
        <v>21</v>
      </c>
      <c r="C457" s="1">
        <v>298163</v>
      </c>
      <c r="D457" s="4">
        <v>4422289</v>
      </c>
      <c r="E457" s="1">
        <v>25604</v>
      </c>
      <c r="F457" s="1">
        <v>12656</v>
      </c>
      <c r="G457" s="1">
        <v>11499</v>
      </c>
      <c r="H457">
        <v>27.3</v>
      </c>
      <c r="I457">
        <v>12.1</v>
      </c>
      <c r="J457">
        <v>20.6</v>
      </c>
      <c r="K457">
        <v>7.9</v>
      </c>
      <c r="L457">
        <v>14.8</v>
      </c>
      <c r="M457" s="2">
        <v>0.67</v>
      </c>
      <c r="N457" t="s">
        <v>16</v>
      </c>
    </row>
    <row r="458" spans="1:14">
      <c r="A458" t="s">
        <v>97</v>
      </c>
      <c r="B458" t="s">
        <v>15</v>
      </c>
      <c r="C458" s="1">
        <v>13985</v>
      </c>
      <c r="D458" s="4" t="s">
        <v>16</v>
      </c>
      <c r="E458" s="1">
        <v>7463</v>
      </c>
      <c r="F458" s="1">
        <v>7406</v>
      </c>
      <c r="G458" s="1">
        <v>3686</v>
      </c>
      <c r="H458">
        <v>15.4</v>
      </c>
      <c r="I458">
        <v>3.2</v>
      </c>
      <c r="J458">
        <v>15.4</v>
      </c>
      <c r="K458">
        <v>3.2</v>
      </c>
      <c r="L458">
        <v>35</v>
      </c>
      <c r="M458" t="s">
        <v>16</v>
      </c>
      <c r="N458" t="s">
        <v>16</v>
      </c>
    </row>
    <row r="459" spans="1:14">
      <c r="A459" t="s">
        <v>97</v>
      </c>
      <c r="B459" t="s">
        <v>17</v>
      </c>
      <c r="C459" s="1">
        <v>429691</v>
      </c>
      <c r="D459" s="4" t="s">
        <v>16</v>
      </c>
      <c r="E459" s="1">
        <v>65522</v>
      </c>
      <c r="F459" s="1">
        <v>64054</v>
      </c>
      <c r="G459" s="1">
        <v>41372</v>
      </c>
      <c r="H459">
        <v>20</v>
      </c>
      <c r="I459">
        <v>6</v>
      </c>
      <c r="J459">
        <v>19.8</v>
      </c>
      <c r="K459">
        <v>6</v>
      </c>
      <c r="L459">
        <v>20</v>
      </c>
      <c r="M459" t="s">
        <v>16</v>
      </c>
      <c r="N459" s="1">
        <v>76026</v>
      </c>
    </row>
    <row r="460" spans="1:14">
      <c r="A460" t="s">
        <v>97</v>
      </c>
      <c r="B460" t="s">
        <v>18</v>
      </c>
      <c r="C460" s="1">
        <v>59142</v>
      </c>
      <c r="D460" s="4" t="s">
        <v>16</v>
      </c>
      <c r="E460" s="1">
        <v>14398</v>
      </c>
      <c r="F460" s="1">
        <v>13907</v>
      </c>
      <c r="G460" s="1">
        <v>9263</v>
      </c>
      <c r="H460">
        <v>20.7</v>
      </c>
      <c r="I460">
        <v>4.9000000000000004</v>
      </c>
      <c r="J460">
        <v>20.399999999999999</v>
      </c>
      <c r="K460">
        <v>4.8</v>
      </c>
      <c r="L460">
        <v>18</v>
      </c>
      <c r="M460" t="s">
        <v>16</v>
      </c>
      <c r="N460">
        <v>6</v>
      </c>
    </row>
    <row r="461" spans="1:14">
      <c r="A461" t="s">
        <v>97</v>
      </c>
      <c r="B461" t="s">
        <v>19</v>
      </c>
      <c r="C461" s="1">
        <v>2774</v>
      </c>
      <c r="D461" s="4" t="s">
        <v>16</v>
      </c>
      <c r="E461" s="1">
        <v>3400</v>
      </c>
      <c r="F461" s="1">
        <v>3278</v>
      </c>
      <c r="G461" s="1">
        <v>1313</v>
      </c>
      <c r="H461">
        <v>12.4</v>
      </c>
      <c r="I461">
        <v>2.1</v>
      </c>
      <c r="J461">
        <v>12.4</v>
      </c>
      <c r="K461">
        <v>2</v>
      </c>
      <c r="L461">
        <v>67</v>
      </c>
      <c r="M461" t="s">
        <v>16</v>
      </c>
      <c r="N461" t="s">
        <v>16</v>
      </c>
    </row>
    <row r="462" spans="1:14">
      <c r="A462" t="s">
        <v>97</v>
      </c>
      <c r="B462" t="s">
        <v>20</v>
      </c>
      <c r="C462" s="1">
        <v>27976</v>
      </c>
      <c r="D462" s="4">
        <v>373385</v>
      </c>
      <c r="E462" s="1">
        <v>4769</v>
      </c>
      <c r="F462" s="1">
        <v>4384</v>
      </c>
      <c r="G462" s="1">
        <v>3347</v>
      </c>
      <c r="H462">
        <v>23.7</v>
      </c>
      <c r="I462">
        <v>5.6</v>
      </c>
      <c r="J462">
        <v>22.3</v>
      </c>
      <c r="K462">
        <v>5.5</v>
      </c>
      <c r="L462">
        <v>12.6</v>
      </c>
      <c r="M462" s="2">
        <v>0.5</v>
      </c>
      <c r="N462" t="s">
        <v>16</v>
      </c>
    </row>
    <row r="463" spans="1:14">
      <c r="A463" t="s">
        <v>97</v>
      </c>
      <c r="B463" t="s">
        <v>21</v>
      </c>
      <c r="C463" s="1">
        <v>271676</v>
      </c>
      <c r="D463" s="4">
        <v>3985437</v>
      </c>
      <c r="E463" s="1">
        <v>25164</v>
      </c>
      <c r="F463" s="1">
        <v>12690</v>
      </c>
      <c r="G463" s="1">
        <v>11550</v>
      </c>
      <c r="H463">
        <v>28.2</v>
      </c>
      <c r="I463">
        <v>11.7</v>
      </c>
      <c r="J463">
        <v>21.6</v>
      </c>
      <c r="K463">
        <v>7.7</v>
      </c>
      <c r="L463">
        <v>14</v>
      </c>
      <c r="M463" s="2">
        <v>0.66</v>
      </c>
      <c r="N463" t="s">
        <v>16</v>
      </c>
    </row>
    <row r="464" spans="1:14">
      <c r="A464" t="s">
        <v>98</v>
      </c>
      <c r="B464" t="s">
        <v>15</v>
      </c>
      <c r="C464" s="1">
        <v>13084</v>
      </c>
      <c r="D464" s="4" t="s">
        <v>16</v>
      </c>
      <c r="E464" s="1">
        <v>7559</v>
      </c>
      <c r="F464" s="1">
        <v>7486</v>
      </c>
      <c r="G464" s="1">
        <v>3515</v>
      </c>
      <c r="H464">
        <v>14.6</v>
      </c>
      <c r="I464">
        <v>3.2</v>
      </c>
      <c r="J464">
        <v>14.5</v>
      </c>
      <c r="K464">
        <v>3.1</v>
      </c>
      <c r="L464">
        <v>36</v>
      </c>
      <c r="M464" t="s">
        <v>16</v>
      </c>
      <c r="N464" t="s">
        <v>16</v>
      </c>
    </row>
    <row r="465" spans="1:14">
      <c r="A465" t="s">
        <v>98</v>
      </c>
      <c r="B465" t="s">
        <v>17</v>
      </c>
      <c r="C465" s="1">
        <v>421285</v>
      </c>
      <c r="D465" s="4" t="s">
        <v>16</v>
      </c>
      <c r="E465" s="1">
        <v>65178</v>
      </c>
      <c r="F465" s="1">
        <v>63604</v>
      </c>
      <c r="G465" s="1">
        <v>40679</v>
      </c>
      <c r="H465">
        <v>19.8</v>
      </c>
      <c r="I465">
        <v>6</v>
      </c>
      <c r="J465">
        <v>19.600000000000001</v>
      </c>
      <c r="K465">
        <v>5.9</v>
      </c>
      <c r="L465">
        <v>20</v>
      </c>
      <c r="M465" t="s">
        <v>16</v>
      </c>
      <c r="N465" s="1">
        <v>68756</v>
      </c>
    </row>
    <row r="466" spans="1:14">
      <c r="A466" t="s">
        <v>98</v>
      </c>
      <c r="B466" t="s">
        <v>18</v>
      </c>
      <c r="C466" s="1">
        <v>59805</v>
      </c>
      <c r="D466" s="4" t="s">
        <v>16</v>
      </c>
      <c r="E466" s="1">
        <v>14658</v>
      </c>
      <c r="F466" s="1">
        <v>14069</v>
      </c>
      <c r="G466" s="1">
        <v>9283</v>
      </c>
      <c r="H466">
        <v>20.5</v>
      </c>
      <c r="I466">
        <v>4.9000000000000004</v>
      </c>
      <c r="J466">
        <v>20.100000000000001</v>
      </c>
      <c r="K466">
        <v>4.8</v>
      </c>
      <c r="L466">
        <v>18</v>
      </c>
      <c r="M466" t="s">
        <v>16</v>
      </c>
      <c r="N466">
        <v>13</v>
      </c>
    </row>
    <row r="467" spans="1:14">
      <c r="A467" t="s">
        <v>98</v>
      </c>
      <c r="B467" t="s">
        <v>19</v>
      </c>
      <c r="C467" s="1">
        <v>2720</v>
      </c>
      <c r="D467" s="4" t="s">
        <v>16</v>
      </c>
      <c r="E467" s="1">
        <v>3284</v>
      </c>
      <c r="F467" s="1">
        <v>3237</v>
      </c>
      <c r="G467" s="1">
        <v>1270</v>
      </c>
      <c r="H467">
        <v>12.2</v>
      </c>
      <c r="I467">
        <v>2.1</v>
      </c>
      <c r="J467">
        <v>12.4</v>
      </c>
      <c r="K467">
        <v>2.1</v>
      </c>
      <c r="L467">
        <v>69</v>
      </c>
      <c r="M467" t="s">
        <v>16</v>
      </c>
      <c r="N467" t="s">
        <v>16</v>
      </c>
    </row>
    <row r="468" spans="1:14">
      <c r="A468" t="s">
        <v>98</v>
      </c>
      <c r="B468" t="s">
        <v>20</v>
      </c>
      <c r="C468" s="1">
        <v>29503</v>
      </c>
      <c r="D468" s="4">
        <v>391767</v>
      </c>
      <c r="E468" s="1">
        <v>4969</v>
      </c>
      <c r="F468" s="1">
        <v>4579</v>
      </c>
      <c r="G468" s="1">
        <v>3463</v>
      </c>
      <c r="H468">
        <v>23.4</v>
      </c>
      <c r="I468">
        <v>5.7</v>
      </c>
      <c r="J468">
        <v>22.2</v>
      </c>
      <c r="K468">
        <v>5.5</v>
      </c>
      <c r="L468">
        <v>12.6</v>
      </c>
      <c r="M468" s="2">
        <v>0.5</v>
      </c>
      <c r="N468" t="s">
        <v>16</v>
      </c>
    </row>
    <row r="469" spans="1:14">
      <c r="A469" t="s">
        <v>98</v>
      </c>
      <c r="B469" t="s">
        <v>21</v>
      </c>
      <c r="C469" s="1">
        <v>277042</v>
      </c>
      <c r="D469" s="4">
        <v>4037177</v>
      </c>
      <c r="E469" s="1">
        <v>26108</v>
      </c>
      <c r="F469" s="1">
        <v>12792</v>
      </c>
      <c r="G469" s="1">
        <v>11583</v>
      </c>
      <c r="H469">
        <v>28.1</v>
      </c>
      <c r="I469">
        <v>11.8</v>
      </c>
      <c r="J469">
        <v>21.1</v>
      </c>
      <c r="K469">
        <v>7.7</v>
      </c>
      <c r="L469">
        <v>14.1</v>
      </c>
      <c r="M469" s="2">
        <v>0.66</v>
      </c>
      <c r="N469" t="s">
        <v>16</v>
      </c>
    </row>
    <row r="470" spans="1:14">
      <c r="A470" t="s">
        <v>99</v>
      </c>
      <c r="B470" t="s">
        <v>15</v>
      </c>
      <c r="C470" s="1">
        <v>14274</v>
      </c>
      <c r="D470" s="4" t="s">
        <v>16</v>
      </c>
      <c r="E470" s="1">
        <v>7450</v>
      </c>
      <c r="F470" s="1">
        <v>7394</v>
      </c>
      <c r="G470" s="1">
        <v>3840</v>
      </c>
      <c r="H470">
        <v>15.6</v>
      </c>
      <c r="I470">
        <v>3.2</v>
      </c>
      <c r="J470">
        <v>15.5</v>
      </c>
      <c r="K470">
        <v>3.2</v>
      </c>
      <c r="L470">
        <v>39</v>
      </c>
      <c r="M470" t="s">
        <v>16</v>
      </c>
      <c r="N470" t="s">
        <v>16</v>
      </c>
    </row>
    <row r="471" spans="1:14">
      <c r="A471" t="s">
        <v>99</v>
      </c>
      <c r="B471" t="s">
        <v>17</v>
      </c>
      <c r="C471" s="1">
        <v>420017</v>
      </c>
      <c r="D471" s="4" t="s">
        <v>16</v>
      </c>
      <c r="E471" s="1">
        <v>63721</v>
      </c>
      <c r="F471" s="1">
        <v>62331</v>
      </c>
      <c r="G471" s="1">
        <v>40408</v>
      </c>
      <c r="H471">
        <v>19.5</v>
      </c>
      <c r="I471">
        <v>5.9</v>
      </c>
      <c r="J471">
        <v>19.2</v>
      </c>
      <c r="K471">
        <v>5.8</v>
      </c>
      <c r="L471">
        <v>21</v>
      </c>
      <c r="M471" t="s">
        <v>16</v>
      </c>
      <c r="N471" s="1">
        <v>63620</v>
      </c>
    </row>
    <row r="472" spans="1:14">
      <c r="A472" t="s">
        <v>99</v>
      </c>
      <c r="B472" t="s">
        <v>18</v>
      </c>
      <c r="C472" s="1">
        <v>64389</v>
      </c>
      <c r="D472" s="4" t="s">
        <v>16</v>
      </c>
      <c r="E472" s="1">
        <v>15171</v>
      </c>
      <c r="F472" s="1">
        <v>14250</v>
      </c>
      <c r="G472" s="1">
        <v>9525</v>
      </c>
      <c r="H472">
        <v>20.100000000000001</v>
      </c>
      <c r="I472">
        <v>5.0999999999999996</v>
      </c>
      <c r="J472">
        <v>19.399999999999999</v>
      </c>
      <c r="K472">
        <v>5</v>
      </c>
      <c r="L472">
        <v>19</v>
      </c>
      <c r="M472" t="s">
        <v>16</v>
      </c>
      <c r="N472">
        <v>12</v>
      </c>
    </row>
    <row r="473" spans="1:14">
      <c r="A473" t="s">
        <v>99</v>
      </c>
      <c r="B473" t="s">
        <v>19</v>
      </c>
      <c r="C473" s="1">
        <v>3327</v>
      </c>
      <c r="D473" s="4" t="s">
        <v>16</v>
      </c>
      <c r="E473" s="1">
        <v>3254</v>
      </c>
      <c r="F473" s="1">
        <v>3225</v>
      </c>
      <c r="G473" s="1">
        <v>1423</v>
      </c>
      <c r="H473">
        <v>13.3</v>
      </c>
      <c r="I473">
        <v>2.2999999999999998</v>
      </c>
      <c r="J473">
        <v>13.6</v>
      </c>
      <c r="K473">
        <v>2.2000000000000002</v>
      </c>
      <c r="L473">
        <v>71</v>
      </c>
      <c r="M473" t="s">
        <v>16</v>
      </c>
      <c r="N473" t="s">
        <v>16</v>
      </c>
    </row>
    <row r="474" spans="1:14">
      <c r="A474" t="s">
        <v>99</v>
      </c>
      <c r="B474" t="s">
        <v>20</v>
      </c>
      <c r="C474" s="1">
        <v>32544</v>
      </c>
      <c r="D474" s="4">
        <v>432850</v>
      </c>
      <c r="E474" s="1">
        <v>5072</v>
      </c>
      <c r="F474" s="1">
        <v>4686</v>
      </c>
      <c r="G474" s="1">
        <v>3629</v>
      </c>
      <c r="H474">
        <v>23.2</v>
      </c>
      <c r="I474">
        <v>5.7</v>
      </c>
      <c r="J474">
        <v>22</v>
      </c>
      <c r="K474">
        <v>5.6</v>
      </c>
      <c r="L474">
        <v>13.2</v>
      </c>
      <c r="M474" s="2">
        <v>0.5</v>
      </c>
      <c r="N474" t="s">
        <v>16</v>
      </c>
    </row>
    <row r="475" spans="1:14">
      <c r="A475" t="s">
        <v>99</v>
      </c>
      <c r="B475" t="s">
        <v>21</v>
      </c>
      <c r="C475" s="1">
        <v>321877</v>
      </c>
      <c r="D475" s="4">
        <v>4751867</v>
      </c>
      <c r="E475" s="1">
        <v>26664</v>
      </c>
      <c r="F475" s="1">
        <v>12894</v>
      </c>
      <c r="G475" s="1">
        <v>12038</v>
      </c>
      <c r="H475">
        <v>28</v>
      </c>
      <c r="I475">
        <v>12.4</v>
      </c>
      <c r="J475">
        <v>21.5</v>
      </c>
      <c r="K475">
        <v>7.8</v>
      </c>
      <c r="L475">
        <v>14.8</v>
      </c>
      <c r="M475" s="2">
        <v>0.67</v>
      </c>
      <c r="N475" t="s">
        <v>16</v>
      </c>
    </row>
    <row r="476" spans="1:14">
      <c r="A476" t="s">
        <v>100</v>
      </c>
      <c r="B476" t="s">
        <v>15</v>
      </c>
      <c r="C476" s="1">
        <v>15505</v>
      </c>
      <c r="D476" s="4" t="s">
        <v>16</v>
      </c>
      <c r="E476" s="1">
        <v>7974</v>
      </c>
      <c r="F476" s="1">
        <v>7435</v>
      </c>
      <c r="G476" s="1">
        <v>4054</v>
      </c>
      <c r="H476">
        <v>16.899999999999999</v>
      </c>
      <c r="I476">
        <v>3.3</v>
      </c>
      <c r="J476">
        <v>15.9</v>
      </c>
      <c r="K476">
        <v>3.2</v>
      </c>
      <c r="L476">
        <v>0</v>
      </c>
      <c r="M476" t="s">
        <v>16</v>
      </c>
      <c r="N476" t="s">
        <v>16</v>
      </c>
    </row>
    <row r="477" spans="1:14">
      <c r="A477" t="s">
        <v>100</v>
      </c>
      <c r="B477" t="s">
        <v>17</v>
      </c>
      <c r="C477" s="1">
        <v>399546</v>
      </c>
      <c r="D477" s="4" t="s">
        <v>16</v>
      </c>
      <c r="E477" s="1">
        <v>61532</v>
      </c>
      <c r="F477" s="1">
        <v>59795</v>
      </c>
      <c r="G477" s="1">
        <v>38015</v>
      </c>
      <c r="H477">
        <v>19.7</v>
      </c>
      <c r="I477">
        <v>5.9</v>
      </c>
      <c r="J477">
        <v>19.399999999999999</v>
      </c>
      <c r="K477">
        <v>5.9</v>
      </c>
      <c r="L477">
        <v>0</v>
      </c>
      <c r="M477" t="s">
        <v>16</v>
      </c>
      <c r="N477" t="s">
        <v>16</v>
      </c>
    </row>
    <row r="478" spans="1:14">
      <c r="A478" t="s">
        <v>100</v>
      </c>
      <c r="B478" t="s">
        <v>18</v>
      </c>
      <c r="C478" s="1">
        <v>77985</v>
      </c>
      <c r="D478" s="4" t="s">
        <v>16</v>
      </c>
      <c r="E478" s="1">
        <v>14892</v>
      </c>
      <c r="F478" s="1">
        <v>14323</v>
      </c>
      <c r="G478" s="1">
        <v>10396</v>
      </c>
      <c r="H478">
        <v>22.5</v>
      </c>
      <c r="I478">
        <v>5.4</v>
      </c>
      <c r="J478">
        <v>22.2</v>
      </c>
      <c r="K478">
        <v>5.3</v>
      </c>
      <c r="L478">
        <v>0</v>
      </c>
      <c r="M478" t="s">
        <v>16</v>
      </c>
      <c r="N478" t="s">
        <v>16</v>
      </c>
    </row>
    <row r="479" spans="1:14">
      <c r="A479" t="s">
        <v>100</v>
      </c>
      <c r="B479" t="s">
        <v>19</v>
      </c>
      <c r="C479" s="1">
        <v>3653</v>
      </c>
      <c r="D479" s="4" t="s">
        <v>16</v>
      </c>
      <c r="E479" s="1">
        <v>3062</v>
      </c>
      <c r="F479" s="1">
        <v>3053</v>
      </c>
      <c r="G479" s="1">
        <v>1526</v>
      </c>
      <c r="H479">
        <v>15.5</v>
      </c>
      <c r="I479">
        <v>2.2999999999999998</v>
      </c>
      <c r="J479">
        <v>15.7</v>
      </c>
      <c r="K479">
        <v>2.2999999999999998</v>
      </c>
      <c r="L479">
        <v>0</v>
      </c>
      <c r="M479" t="s">
        <v>16</v>
      </c>
      <c r="N479" t="s">
        <v>16</v>
      </c>
    </row>
    <row r="480" spans="1:14">
      <c r="A480" t="s">
        <v>100</v>
      </c>
      <c r="B480" t="s">
        <v>20</v>
      </c>
      <c r="C480" s="1">
        <v>34174</v>
      </c>
      <c r="D480" s="4">
        <v>449352</v>
      </c>
      <c r="E480" s="1">
        <v>5302</v>
      </c>
      <c r="F480" s="1">
        <v>4823</v>
      </c>
      <c r="G480" s="1">
        <v>3740</v>
      </c>
      <c r="H480">
        <v>24</v>
      </c>
      <c r="I480">
        <v>5.8</v>
      </c>
      <c r="J480">
        <v>22.4</v>
      </c>
      <c r="K480">
        <v>5.7</v>
      </c>
      <c r="L480">
        <v>13.1</v>
      </c>
      <c r="M480" s="2">
        <v>0.5</v>
      </c>
      <c r="N480" t="s">
        <v>16</v>
      </c>
    </row>
    <row r="481" spans="1:14">
      <c r="A481" t="s">
        <v>100</v>
      </c>
      <c r="B481" t="s">
        <v>21</v>
      </c>
      <c r="C481" s="1">
        <v>325857</v>
      </c>
      <c r="D481" s="4">
        <v>4848494</v>
      </c>
      <c r="E481" s="1">
        <v>27655</v>
      </c>
      <c r="F481" s="1">
        <v>12977</v>
      </c>
      <c r="G481" s="1">
        <v>12159</v>
      </c>
      <c r="H481">
        <v>29</v>
      </c>
      <c r="I481">
        <v>12.6</v>
      </c>
      <c r="J481">
        <v>21.9</v>
      </c>
      <c r="K481">
        <v>7.8</v>
      </c>
      <c r="L481">
        <v>15</v>
      </c>
      <c r="M481" s="2">
        <v>0.67</v>
      </c>
      <c r="N481" t="s">
        <v>16</v>
      </c>
    </row>
    <row r="482" spans="1:14">
      <c r="A482" t="s">
        <v>101</v>
      </c>
      <c r="B482" t="s">
        <v>15</v>
      </c>
      <c r="C482" s="1">
        <v>13676</v>
      </c>
      <c r="D482" s="4" t="s">
        <v>16</v>
      </c>
      <c r="E482" s="1">
        <v>7201</v>
      </c>
      <c r="F482" s="1">
        <v>6725</v>
      </c>
      <c r="G482" s="1">
        <v>3536</v>
      </c>
      <c r="H482">
        <v>15.8</v>
      </c>
      <c r="I482">
        <v>3.3</v>
      </c>
      <c r="J482">
        <v>14.8</v>
      </c>
      <c r="K482">
        <v>3.2</v>
      </c>
      <c r="L482">
        <v>0</v>
      </c>
      <c r="M482" t="s">
        <v>16</v>
      </c>
      <c r="N482" t="s">
        <v>16</v>
      </c>
    </row>
    <row r="483" spans="1:14">
      <c r="A483" t="s">
        <v>101</v>
      </c>
      <c r="B483" t="s">
        <v>17</v>
      </c>
      <c r="C483" s="1">
        <v>393918</v>
      </c>
      <c r="D483" s="4" t="s">
        <v>16</v>
      </c>
      <c r="E483" s="1">
        <v>58963</v>
      </c>
      <c r="F483" s="1">
        <v>57181</v>
      </c>
      <c r="G483" s="1">
        <v>36750</v>
      </c>
      <c r="H483">
        <v>19.3</v>
      </c>
      <c r="I483">
        <v>6</v>
      </c>
      <c r="J483">
        <v>18.899999999999999</v>
      </c>
      <c r="K483">
        <v>6</v>
      </c>
      <c r="L483">
        <v>0</v>
      </c>
      <c r="M483" t="s">
        <v>16</v>
      </c>
      <c r="N483" t="s">
        <v>16</v>
      </c>
    </row>
    <row r="484" spans="1:14">
      <c r="A484" t="s">
        <v>101</v>
      </c>
      <c r="B484" t="s">
        <v>18</v>
      </c>
      <c r="C484" s="1">
        <v>81326</v>
      </c>
      <c r="D484" s="4" t="s">
        <v>16</v>
      </c>
      <c r="E484" s="1">
        <v>15386</v>
      </c>
      <c r="F484" s="1">
        <v>14469</v>
      </c>
      <c r="G484" s="1">
        <v>10373</v>
      </c>
      <c r="H484">
        <v>21.5</v>
      </c>
      <c r="I484">
        <v>5.6</v>
      </c>
      <c r="J484">
        <v>20.9</v>
      </c>
      <c r="K484">
        <v>5.4</v>
      </c>
      <c r="L484">
        <v>0</v>
      </c>
      <c r="M484" t="s">
        <v>16</v>
      </c>
      <c r="N484" t="s">
        <v>16</v>
      </c>
    </row>
    <row r="485" spans="1:14">
      <c r="A485" t="s">
        <v>101</v>
      </c>
      <c r="B485" t="s">
        <v>19</v>
      </c>
      <c r="C485" s="1">
        <v>3240</v>
      </c>
      <c r="D485" s="4" t="s">
        <v>16</v>
      </c>
      <c r="E485" s="1">
        <v>3067</v>
      </c>
      <c r="F485" s="1">
        <v>3034</v>
      </c>
      <c r="G485" s="1">
        <v>1366</v>
      </c>
      <c r="H485">
        <v>13.5</v>
      </c>
      <c r="I485">
        <v>2.2999999999999998</v>
      </c>
      <c r="J485">
        <v>13.5</v>
      </c>
      <c r="K485">
        <v>2.2000000000000002</v>
      </c>
      <c r="L485">
        <v>0</v>
      </c>
      <c r="M485" t="s">
        <v>16</v>
      </c>
      <c r="N485" t="s">
        <v>16</v>
      </c>
    </row>
    <row r="486" spans="1:14">
      <c r="A486" t="s">
        <v>101</v>
      </c>
      <c r="B486" t="s">
        <v>20</v>
      </c>
      <c r="C486" s="1">
        <v>36024</v>
      </c>
      <c r="D486" s="4">
        <v>465532</v>
      </c>
      <c r="E486" s="1">
        <v>5337</v>
      </c>
      <c r="F486" s="1">
        <v>4844</v>
      </c>
      <c r="G486" s="1">
        <v>3803</v>
      </c>
      <c r="H486">
        <v>23.6</v>
      </c>
      <c r="I486">
        <v>6</v>
      </c>
      <c r="J486">
        <v>22</v>
      </c>
      <c r="K486">
        <v>5.8</v>
      </c>
      <c r="L486">
        <v>12.5</v>
      </c>
      <c r="M486" s="2">
        <v>0.5</v>
      </c>
      <c r="N486" t="s">
        <v>16</v>
      </c>
    </row>
    <row r="487" spans="1:14">
      <c r="A487" t="s">
        <v>101</v>
      </c>
      <c r="B487" t="s">
        <v>21</v>
      </c>
      <c r="C487" s="1">
        <v>334865</v>
      </c>
      <c r="D487" s="4">
        <v>4865420</v>
      </c>
      <c r="E487" s="1">
        <v>27802</v>
      </c>
      <c r="F487" s="1">
        <v>12981</v>
      </c>
      <c r="G487" s="1">
        <v>12229</v>
      </c>
      <c r="H487">
        <v>28.3</v>
      </c>
      <c r="I487">
        <v>12.8</v>
      </c>
      <c r="J487">
        <v>21.4</v>
      </c>
      <c r="K487">
        <v>7.9</v>
      </c>
      <c r="L487">
        <v>14.3</v>
      </c>
      <c r="M487" s="2">
        <v>0.67</v>
      </c>
      <c r="N487" t="s">
        <v>16</v>
      </c>
    </row>
    <row r="488" spans="1:14">
      <c r="A488" t="s">
        <v>102</v>
      </c>
      <c r="B488" t="s">
        <v>15</v>
      </c>
      <c r="C488" s="1">
        <v>14500</v>
      </c>
      <c r="D488" s="4" t="s">
        <v>16</v>
      </c>
      <c r="E488" s="1">
        <v>7334</v>
      </c>
      <c r="F488" s="1">
        <v>6815</v>
      </c>
      <c r="G488" s="1">
        <v>3742</v>
      </c>
      <c r="H488">
        <v>17</v>
      </c>
      <c r="I488">
        <v>3.3</v>
      </c>
      <c r="J488">
        <v>16</v>
      </c>
      <c r="K488">
        <v>3.2</v>
      </c>
      <c r="L488">
        <v>0</v>
      </c>
      <c r="M488" t="s">
        <v>16</v>
      </c>
      <c r="N488" t="s">
        <v>16</v>
      </c>
    </row>
    <row r="489" spans="1:14">
      <c r="A489" t="s">
        <v>102</v>
      </c>
      <c r="B489" t="s">
        <v>17</v>
      </c>
      <c r="C489" s="1">
        <v>402938</v>
      </c>
      <c r="D489" s="4" t="s">
        <v>16</v>
      </c>
      <c r="E489" s="1">
        <v>56768</v>
      </c>
      <c r="F489" s="1">
        <v>54836</v>
      </c>
      <c r="G489" s="1">
        <v>35619</v>
      </c>
      <c r="H489">
        <v>20.100000000000001</v>
      </c>
      <c r="I489">
        <v>6.2</v>
      </c>
      <c r="J489">
        <v>19.7</v>
      </c>
      <c r="K489">
        <v>6.1</v>
      </c>
      <c r="L489">
        <v>0</v>
      </c>
      <c r="M489" t="s">
        <v>16</v>
      </c>
      <c r="N489" t="s">
        <v>16</v>
      </c>
    </row>
    <row r="490" spans="1:14">
      <c r="A490" t="s">
        <v>102</v>
      </c>
      <c r="B490" t="s">
        <v>18</v>
      </c>
      <c r="C490" s="1">
        <v>85721</v>
      </c>
      <c r="D490" s="4" t="s">
        <v>16</v>
      </c>
      <c r="E490" s="1">
        <v>15711</v>
      </c>
      <c r="F490" s="1">
        <v>14884</v>
      </c>
      <c r="G490" s="1">
        <v>10446</v>
      </c>
      <c r="H490">
        <v>21.8</v>
      </c>
      <c r="I490">
        <v>5.7</v>
      </c>
      <c r="J490">
        <v>21.3</v>
      </c>
      <c r="K490">
        <v>5.5</v>
      </c>
      <c r="L490">
        <v>0</v>
      </c>
      <c r="M490" t="s">
        <v>16</v>
      </c>
      <c r="N490" t="s">
        <v>16</v>
      </c>
    </row>
    <row r="491" spans="1:14">
      <c r="A491" t="s">
        <v>102</v>
      </c>
      <c r="B491" t="s">
        <v>19</v>
      </c>
      <c r="C491" s="1">
        <v>3391</v>
      </c>
      <c r="D491" s="4" t="s">
        <v>16</v>
      </c>
      <c r="E491" s="1">
        <v>2865</v>
      </c>
      <c r="F491" s="1">
        <v>2923</v>
      </c>
      <c r="G491" s="1">
        <v>1371</v>
      </c>
      <c r="H491">
        <v>14.6</v>
      </c>
      <c r="I491">
        <v>2.4</v>
      </c>
      <c r="J491">
        <v>15</v>
      </c>
      <c r="K491">
        <v>2.2999999999999998</v>
      </c>
      <c r="L491">
        <v>0</v>
      </c>
      <c r="M491" t="s">
        <v>16</v>
      </c>
      <c r="N491" t="s">
        <v>16</v>
      </c>
    </row>
    <row r="492" spans="1:14">
      <c r="A492" t="s">
        <v>102</v>
      </c>
      <c r="B492" t="s">
        <v>20</v>
      </c>
      <c r="C492" s="1">
        <v>37341</v>
      </c>
      <c r="D492" s="4">
        <v>473888</v>
      </c>
      <c r="E492" s="1">
        <v>5357</v>
      </c>
      <c r="F492" s="1">
        <v>4923</v>
      </c>
      <c r="G492" s="1">
        <v>3789</v>
      </c>
      <c r="H492">
        <v>23.9</v>
      </c>
      <c r="I492">
        <v>6.1</v>
      </c>
      <c r="J492">
        <v>22.5</v>
      </c>
      <c r="K492">
        <v>5.9</v>
      </c>
      <c r="L492">
        <v>12.4</v>
      </c>
      <c r="M492" s="2">
        <v>0.49</v>
      </c>
      <c r="N492" t="s">
        <v>16</v>
      </c>
    </row>
    <row r="493" spans="1:14">
      <c r="A493" t="s">
        <v>102</v>
      </c>
      <c r="B493" t="s">
        <v>21</v>
      </c>
      <c r="C493" s="1">
        <v>332075</v>
      </c>
      <c r="D493" s="4">
        <v>4770322</v>
      </c>
      <c r="E493" s="1">
        <v>27900</v>
      </c>
      <c r="F493" s="1">
        <v>12990</v>
      </c>
      <c r="G493" s="1">
        <v>12146</v>
      </c>
      <c r="H493">
        <v>29</v>
      </c>
      <c r="I493">
        <v>12.8</v>
      </c>
      <c r="J493">
        <v>21.8</v>
      </c>
      <c r="K493">
        <v>7.9</v>
      </c>
      <c r="L493">
        <v>14</v>
      </c>
      <c r="M493" s="2">
        <v>0.68</v>
      </c>
      <c r="N493" t="s">
        <v>16</v>
      </c>
    </row>
    <row r="494" spans="1:14">
      <c r="A494" t="s">
        <v>103</v>
      </c>
      <c r="B494" t="s">
        <v>15</v>
      </c>
      <c r="C494" s="1">
        <v>13280</v>
      </c>
      <c r="D494" s="4" t="s">
        <v>16</v>
      </c>
      <c r="E494" s="1">
        <v>6931</v>
      </c>
      <c r="F494" s="1">
        <v>6769</v>
      </c>
      <c r="G494" s="1">
        <v>3599</v>
      </c>
      <c r="H494">
        <v>14.9</v>
      </c>
      <c r="I494">
        <v>3.2</v>
      </c>
      <c r="J494">
        <v>14.7</v>
      </c>
      <c r="K494">
        <v>3.1</v>
      </c>
      <c r="L494">
        <v>0</v>
      </c>
      <c r="M494" t="s">
        <v>16</v>
      </c>
      <c r="N494" t="s">
        <v>16</v>
      </c>
    </row>
    <row r="495" spans="1:14">
      <c r="A495" t="s">
        <v>103</v>
      </c>
      <c r="B495" t="s">
        <v>17</v>
      </c>
      <c r="C495" s="1">
        <v>375693</v>
      </c>
      <c r="D495" s="4" t="s">
        <v>16</v>
      </c>
      <c r="E495" s="1">
        <v>55552</v>
      </c>
      <c r="F495" s="1">
        <v>53577</v>
      </c>
      <c r="G495" s="1">
        <v>34850</v>
      </c>
      <c r="H495">
        <v>18.2</v>
      </c>
      <c r="I495">
        <v>6.1</v>
      </c>
      <c r="J495">
        <v>17.8</v>
      </c>
      <c r="K495">
        <v>6</v>
      </c>
      <c r="L495">
        <v>0</v>
      </c>
      <c r="M495" t="s">
        <v>16</v>
      </c>
      <c r="N495" t="s">
        <v>16</v>
      </c>
    </row>
    <row r="496" spans="1:14">
      <c r="A496" t="s">
        <v>103</v>
      </c>
      <c r="B496" t="s">
        <v>18</v>
      </c>
      <c r="C496" s="1">
        <v>81985</v>
      </c>
      <c r="D496" s="4" t="s">
        <v>16</v>
      </c>
      <c r="E496" s="1">
        <v>15605</v>
      </c>
      <c r="F496" s="1">
        <v>14975</v>
      </c>
      <c r="G496" s="1">
        <v>10746</v>
      </c>
      <c r="H496">
        <v>20.100000000000001</v>
      </c>
      <c r="I496">
        <v>5.5</v>
      </c>
      <c r="J496">
        <v>19.8</v>
      </c>
      <c r="K496">
        <v>5.4</v>
      </c>
      <c r="L496">
        <v>0</v>
      </c>
      <c r="M496" t="s">
        <v>16</v>
      </c>
      <c r="N496" t="s">
        <v>16</v>
      </c>
    </row>
    <row r="497" spans="1:14">
      <c r="A497" t="s">
        <v>103</v>
      </c>
      <c r="B497" t="s">
        <v>19</v>
      </c>
      <c r="C497" s="1">
        <v>3502</v>
      </c>
      <c r="D497" s="4" t="s">
        <v>16</v>
      </c>
      <c r="E497" s="1">
        <v>3041</v>
      </c>
      <c r="F497" s="1">
        <v>3083</v>
      </c>
      <c r="G497" s="1">
        <v>1467</v>
      </c>
      <c r="H497">
        <v>13.3</v>
      </c>
      <c r="I497">
        <v>2.2999999999999998</v>
      </c>
      <c r="J497">
        <v>13.7</v>
      </c>
      <c r="K497">
        <v>2.2000000000000002</v>
      </c>
      <c r="L497">
        <v>0</v>
      </c>
      <c r="M497" t="s">
        <v>16</v>
      </c>
      <c r="N497" t="s">
        <v>16</v>
      </c>
    </row>
    <row r="498" spans="1:14">
      <c r="A498" t="s">
        <v>103</v>
      </c>
      <c r="B498" t="s">
        <v>20</v>
      </c>
      <c r="C498" s="1">
        <v>36509</v>
      </c>
      <c r="D498" s="4">
        <v>461734</v>
      </c>
      <c r="E498" s="1">
        <v>5533</v>
      </c>
      <c r="F498" s="1">
        <v>5089</v>
      </c>
      <c r="G498" s="1">
        <v>3895</v>
      </c>
      <c r="H498">
        <v>21.4</v>
      </c>
      <c r="I498">
        <v>5.9</v>
      </c>
      <c r="J498">
        <v>20.2</v>
      </c>
      <c r="K498">
        <v>5.8</v>
      </c>
      <c r="L498">
        <v>12.1</v>
      </c>
      <c r="M498" s="2">
        <v>0.5</v>
      </c>
      <c r="N498" t="s">
        <v>16</v>
      </c>
    </row>
    <row r="499" spans="1:14">
      <c r="A499" t="s">
        <v>103</v>
      </c>
      <c r="B499" t="s">
        <v>21</v>
      </c>
      <c r="C499" s="1">
        <v>327451</v>
      </c>
      <c r="D499" s="4">
        <v>4531822</v>
      </c>
      <c r="E499" s="1">
        <v>27523</v>
      </c>
      <c r="F499" s="1">
        <v>12967</v>
      </c>
      <c r="G499" s="1">
        <v>12112</v>
      </c>
      <c r="H499">
        <v>26.2</v>
      </c>
      <c r="I499">
        <v>12.6</v>
      </c>
      <c r="J499">
        <v>19.600000000000001</v>
      </c>
      <c r="K499">
        <v>7.9</v>
      </c>
      <c r="L499">
        <v>13.3</v>
      </c>
      <c r="M499" s="2">
        <v>0.68</v>
      </c>
      <c r="N499" t="s">
        <v>16</v>
      </c>
    </row>
    <row r="500" spans="1:14">
      <c r="A500" t="s">
        <v>104</v>
      </c>
      <c r="B500" t="s">
        <v>15</v>
      </c>
      <c r="C500" s="1">
        <v>12660</v>
      </c>
      <c r="D500" s="4" t="s">
        <v>16</v>
      </c>
      <c r="E500" s="1">
        <v>6481</v>
      </c>
      <c r="F500" s="1">
        <v>6431</v>
      </c>
      <c r="G500" s="1">
        <v>3297</v>
      </c>
      <c r="H500">
        <v>15.9</v>
      </c>
      <c r="I500">
        <v>3.3</v>
      </c>
      <c r="J500">
        <v>15.8</v>
      </c>
      <c r="K500">
        <v>3.3</v>
      </c>
      <c r="L500">
        <v>0</v>
      </c>
      <c r="M500" t="s">
        <v>16</v>
      </c>
      <c r="N500" t="s">
        <v>16</v>
      </c>
    </row>
    <row r="501" spans="1:14">
      <c r="A501" t="s">
        <v>104</v>
      </c>
      <c r="B501" t="s">
        <v>17</v>
      </c>
      <c r="C501" s="1">
        <v>344972</v>
      </c>
      <c r="D501" s="4" t="s">
        <v>16</v>
      </c>
      <c r="E501" s="1">
        <v>54665</v>
      </c>
      <c r="F501" s="1">
        <v>52538</v>
      </c>
      <c r="G501" s="1">
        <v>32782</v>
      </c>
      <c r="H501">
        <v>19.3</v>
      </c>
      <c r="I501">
        <v>6</v>
      </c>
      <c r="J501">
        <v>18.899999999999999</v>
      </c>
      <c r="K501">
        <v>5.9</v>
      </c>
      <c r="L501">
        <v>0</v>
      </c>
      <c r="M501" t="s">
        <v>16</v>
      </c>
      <c r="N501" t="s">
        <v>16</v>
      </c>
    </row>
    <row r="502" spans="1:14">
      <c r="A502" t="s">
        <v>104</v>
      </c>
      <c r="B502" t="s">
        <v>18</v>
      </c>
      <c r="C502" s="1">
        <v>79624</v>
      </c>
      <c r="D502" s="4" t="s">
        <v>16</v>
      </c>
      <c r="E502" s="1">
        <v>15299</v>
      </c>
      <c r="F502" s="1">
        <v>14680</v>
      </c>
      <c r="G502" s="1">
        <v>10335</v>
      </c>
      <c r="H502">
        <v>21.8</v>
      </c>
      <c r="I502">
        <v>5.6</v>
      </c>
      <c r="J502">
        <v>21.3</v>
      </c>
      <c r="K502">
        <v>5.4</v>
      </c>
      <c r="L502">
        <v>0</v>
      </c>
      <c r="M502" t="s">
        <v>16</v>
      </c>
      <c r="N502" t="s">
        <v>16</v>
      </c>
    </row>
    <row r="503" spans="1:14">
      <c r="A503" t="s">
        <v>104</v>
      </c>
      <c r="B503" t="s">
        <v>19</v>
      </c>
      <c r="C503" s="1">
        <v>3302</v>
      </c>
      <c r="D503" s="4" t="s">
        <v>16</v>
      </c>
      <c r="E503" s="1">
        <v>3139</v>
      </c>
      <c r="F503" s="1">
        <v>3178</v>
      </c>
      <c r="G503" s="1">
        <v>1404</v>
      </c>
      <c r="H503">
        <v>13.7</v>
      </c>
      <c r="I503">
        <v>2.2999999999999998</v>
      </c>
      <c r="J503">
        <v>14</v>
      </c>
      <c r="K503">
        <v>2.2000000000000002</v>
      </c>
      <c r="L503">
        <v>0</v>
      </c>
      <c r="M503" t="s">
        <v>16</v>
      </c>
      <c r="N503" t="s">
        <v>16</v>
      </c>
    </row>
    <row r="504" spans="1:14">
      <c r="A504" t="s">
        <v>104</v>
      </c>
      <c r="B504" t="s">
        <v>20</v>
      </c>
      <c r="C504" s="1">
        <v>34497</v>
      </c>
      <c r="D504" s="4">
        <v>431323</v>
      </c>
      <c r="E504" s="1">
        <v>5751</v>
      </c>
      <c r="F504" s="1">
        <v>5277</v>
      </c>
      <c r="G504" s="1">
        <v>3918</v>
      </c>
      <c r="H504">
        <v>23</v>
      </c>
      <c r="I504">
        <v>5.7</v>
      </c>
      <c r="J504">
        <v>21.7</v>
      </c>
      <c r="K504">
        <v>5.5</v>
      </c>
      <c r="L504">
        <v>11.8</v>
      </c>
      <c r="M504" s="2">
        <v>0.49</v>
      </c>
      <c r="N504" t="s">
        <v>16</v>
      </c>
    </row>
    <row r="505" spans="1:14">
      <c r="A505" t="s">
        <v>104</v>
      </c>
      <c r="B505" t="s">
        <v>21</v>
      </c>
      <c r="C505" s="1">
        <v>313229</v>
      </c>
      <c r="D505" s="4">
        <v>4314880</v>
      </c>
      <c r="E505" s="1">
        <v>27782</v>
      </c>
      <c r="F505" s="1">
        <v>13058</v>
      </c>
      <c r="G505" s="1">
        <v>11990</v>
      </c>
      <c r="H505">
        <v>28.5</v>
      </c>
      <c r="I505">
        <v>12.2</v>
      </c>
      <c r="J505">
        <v>21</v>
      </c>
      <c r="K505">
        <v>7.8</v>
      </c>
      <c r="L505">
        <v>13</v>
      </c>
      <c r="M505" s="2">
        <v>0.67</v>
      </c>
      <c r="N505" t="s">
        <v>16</v>
      </c>
    </row>
    <row r="506" spans="1:14">
      <c r="A506" t="s">
        <v>105</v>
      </c>
      <c r="B506" t="s">
        <v>15</v>
      </c>
      <c r="C506" s="1">
        <v>12185</v>
      </c>
      <c r="D506" s="4" t="s">
        <v>16</v>
      </c>
      <c r="E506" s="1">
        <v>6304</v>
      </c>
      <c r="F506" s="1">
        <v>6140</v>
      </c>
      <c r="G506" s="1">
        <v>3102</v>
      </c>
      <c r="H506">
        <v>15.7</v>
      </c>
      <c r="I506">
        <v>3.3</v>
      </c>
      <c r="J506">
        <v>15.2</v>
      </c>
      <c r="K506">
        <v>3.3</v>
      </c>
      <c r="L506">
        <v>0</v>
      </c>
      <c r="M506" t="s">
        <v>16</v>
      </c>
      <c r="N506" t="s">
        <v>16</v>
      </c>
    </row>
    <row r="507" spans="1:14">
      <c r="A507" t="s">
        <v>105</v>
      </c>
      <c r="B507" t="s">
        <v>17</v>
      </c>
      <c r="C507" s="1">
        <v>347858</v>
      </c>
      <c r="D507" s="4" t="s">
        <v>16</v>
      </c>
      <c r="E507" s="1">
        <v>53130</v>
      </c>
      <c r="F507" s="1">
        <v>50955</v>
      </c>
      <c r="G507" s="1">
        <v>32336</v>
      </c>
      <c r="H507">
        <v>19.7</v>
      </c>
      <c r="I507">
        <v>6.1</v>
      </c>
      <c r="J507">
        <v>19.100000000000001</v>
      </c>
      <c r="K507">
        <v>6</v>
      </c>
      <c r="L507">
        <v>0</v>
      </c>
      <c r="M507" t="s">
        <v>16</v>
      </c>
      <c r="N507" t="s">
        <v>16</v>
      </c>
    </row>
    <row r="508" spans="1:14">
      <c r="A508" t="s">
        <v>105</v>
      </c>
      <c r="B508" t="s">
        <v>18</v>
      </c>
      <c r="C508" s="1">
        <v>84307</v>
      </c>
      <c r="D508" s="4" t="s">
        <v>16</v>
      </c>
      <c r="E508" s="1">
        <v>15164</v>
      </c>
      <c r="F508" s="1">
        <v>14427</v>
      </c>
      <c r="G508" s="1">
        <v>10525</v>
      </c>
      <c r="H508">
        <v>22.6</v>
      </c>
      <c r="I508">
        <v>5.6</v>
      </c>
      <c r="J508">
        <v>22.1</v>
      </c>
      <c r="K508">
        <v>5.5</v>
      </c>
      <c r="L508">
        <v>0</v>
      </c>
      <c r="M508" t="s">
        <v>16</v>
      </c>
      <c r="N508" t="s">
        <v>16</v>
      </c>
    </row>
    <row r="509" spans="1:14">
      <c r="A509" t="s">
        <v>105</v>
      </c>
      <c r="B509" t="s">
        <v>19</v>
      </c>
      <c r="C509" s="1">
        <v>2705</v>
      </c>
      <c r="D509" s="4" t="s">
        <v>16</v>
      </c>
      <c r="E509" s="1">
        <v>2370</v>
      </c>
      <c r="F509" s="1">
        <v>2545</v>
      </c>
      <c r="G509" s="1">
        <v>1094</v>
      </c>
      <c r="H509">
        <v>13.3</v>
      </c>
      <c r="I509">
        <v>2.4</v>
      </c>
      <c r="J509">
        <v>14.1</v>
      </c>
      <c r="K509">
        <v>2.2999999999999998</v>
      </c>
      <c r="L509">
        <v>0</v>
      </c>
      <c r="M509" t="s">
        <v>16</v>
      </c>
      <c r="N509" t="s">
        <v>16</v>
      </c>
    </row>
    <row r="510" spans="1:14">
      <c r="A510" t="s">
        <v>105</v>
      </c>
      <c r="B510" t="s">
        <v>20</v>
      </c>
      <c r="C510" s="1">
        <v>39488</v>
      </c>
      <c r="D510" s="4">
        <v>508205</v>
      </c>
      <c r="E510" s="1">
        <v>5935</v>
      </c>
      <c r="F510" s="1">
        <v>5399</v>
      </c>
      <c r="G510" s="1">
        <v>4166</v>
      </c>
      <c r="H510">
        <v>23.9</v>
      </c>
      <c r="I510">
        <v>6</v>
      </c>
      <c r="J510">
        <v>22.4</v>
      </c>
      <c r="K510">
        <v>5.8</v>
      </c>
      <c r="L510">
        <v>12.4</v>
      </c>
      <c r="M510" s="2">
        <v>0.48</v>
      </c>
      <c r="N510" t="s">
        <v>16</v>
      </c>
    </row>
    <row r="511" spans="1:14">
      <c r="A511" t="s">
        <v>105</v>
      </c>
      <c r="B511" t="s">
        <v>21</v>
      </c>
      <c r="C511" s="1">
        <v>337071</v>
      </c>
      <c r="D511" s="4">
        <v>4869413</v>
      </c>
      <c r="E511" s="1">
        <v>28743</v>
      </c>
      <c r="F511" s="1">
        <v>13197</v>
      </c>
      <c r="G511" s="1">
        <v>12329</v>
      </c>
      <c r="H511">
        <v>29</v>
      </c>
      <c r="I511">
        <v>12.8</v>
      </c>
      <c r="J511">
        <v>21.7</v>
      </c>
      <c r="K511">
        <v>7.8</v>
      </c>
      <c r="L511">
        <v>14.6</v>
      </c>
      <c r="M511" s="2">
        <v>0.64</v>
      </c>
      <c r="N511" t="s">
        <v>16</v>
      </c>
    </row>
    <row r="512" spans="1:14">
      <c r="A512" t="s">
        <v>106</v>
      </c>
      <c r="B512" t="s">
        <v>15</v>
      </c>
      <c r="C512" s="1">
        <v>12670</v>
      </c>
      <c r="D512" s="4" t="s">
        <v>16</v>
      </c>
      <c r="E512" s="1">
        <v>6407</v>
      </c>
      <c r="F512" s="1">
        <v>6114</v>
      </c>
      <c r="G512" s="1">
        <v>3345</v>
      </c>
      <c r="H512">
        <v>16.399999999999999</v>
      </c>
      <c r="I512">
        <v>3.3</v>
      </c>
      <c r="J512">
        <v>15.7</v>
      </c>
      <c r="K512">
        <v>3.3</v>
      </c>
      <c r="L512">
        <v>0</v>
      </c>
      <c r="M512" t="s">
        <v>16</v>
      </c>
      <c r="N512" t="s">
        <v>16</v>
      </c>
    </row>
    <row r="513" spans="1:14">
      <c r="A513" t="s">
        <v>106</v>
      </c>
      <c r="B513" t="s">
        <v>17</v>
      </c>
      <c r="C513" s="1">
        <v>318664</v>
      </c>
      <c r="D513" s="4" t="s">
        <v>16</v>
      </c>
      <c r="E513" s="1">
        <v>50932</v>
      </c>
      <c r="F513" s="1">
        <v>49110</v>
      </c>
      <c r="G513" s="1">
        <v>30921</v>
      </c>
      <c r="H513">
        <v>18.899999999999999</v>
      </c>
      <c r="I513">
        <v>5.9</v>
      </c>
      <c r="J513">
        <v>18.399999999999999</v>
      </c>
      <c r="K513">
        <v>5.8</v>
      </c>
      <c r="L513">
        <v>0</v>
      </c>
      <c r="M513" t="s">
        <v>16</v>
      </c>
      <c r="N513" t="s">
        <v>16</v>
      </c>
    </row>
    <row r="514" spans="1:14">
      <c r="A514" t="s">
        <v>106</v>
      </c>
      <c r="B514" t="s">
        <v>18</v>
      </c>
      <c r="C514" s="1">
        <v>80717</v>
      </c>
      <c r="D514" s="4" t="s">
        <v>16</v>
      </c>
      <c r="E514" s="1">
        <v>15223</v>
      </c>
      <c r="F514" s="1">
        <v>14489</v>
      </c>
      <c r="G514" s="1">
        <v>10571</v>
      </c>
      <c r="H514">
        <v>21.9</v>
      </c>
      <c r="I514">
        <v>5.5</v>
      </c>
      <c r="J514">
        <v>21.5</v>
      </c>
      <c r="K514">
        <v>5.3</v>
      </c>
      <c r="L514">
        <v>0</v>
      </c>
      <c r="M514" t="s">
        <v>16</v>
      </c>
      <c r="N514" t="s">
        <v>16</v>
      </c>
    </row>
    <row r="515" spans="1:14">
      <c r="A515" t="s">
        <v>106</v>
      </c>
      <c r="B515" t="s">
        <v>19</v>
      </c>
      <c r="C515" s="1">
        <v>2514</v>
      </c>
      <c r="D515" s="4" t="s">
        <v>16</v>
      </c>
      <c r="E515" s="1">
        <v>2075</v>
      </c>
      <c r="F515" s="1">
        <v>2198</v>
      </c>
      <c r="G515" s="1">
        <v>1017</v>
      </c>
      <c r="H515">
        <v>13.9</v>
      </c>
      <c r="I515">
        <v>2.4</v>
      </c>
      <c r="J515">
        <v>14.4</v>
      </c>
      <c r="K515">
        <v>2.4</v>
      </c>
      <c r="L515">
        <v>0</v>
      </c>
      <c r="M515" t="s">
        <v>16</v>
      </c>
      <c r="N515" t="s">
        <v>16</v>
      </c>
    </row>
    <row r="516" spans="1:14">
      <c r="A516" t="s">
        <v>106</v>
      </c>
      <c r="B516" t="s">
        <v>20</v>
      </c>
      <c r="C516" s="1">
        <v>38272</v>
      </c>
      <c r="D516" s="4">
        <v>501128</v>
      </c>
      <c r="E516" s="1">
        <v>6065</v>
      </c>
      <c r="F516" s="1">
        <v>5513</v>
      </c>
      <c r="G516" s="1">
        <v>4258</v>
      </c>
      <c r="H516">
        <v>23.2</v>
      </c>
      <c r="I516">
        <v>5.8</v>
      </c>
      <c r="J516">
        <v>21.6</v>
      </c>
      <c r="K516">
        <v>5.7</v>
      </c>
      <c r="L516">
        <v>12.8</v>
      </c>
      <c r="M516" s="2">
        <v>0.49</v>
      </c>
      <c r="N516" t="s">
        <v>16</v>
      </c>
    </row>
    <row r="517" spans="1:14">
      <c r="A517" t="s">
        <v>106</v>
      </c>
      <c r="B517" t="s">
        <v>21</v>
      </c>
      <c r="C517" s="1">
        <v>336737</v>
      </c>
      <c r="D517" s="4">
        <v>4980423</v>
      </c>
      <c r="E517" s="1">
        <v>29080</v>
      </c>
      <c r="F517" s="1">
        <v>13159</v>
      </c>
      <c r="G517" s="1">
        <v>12437</v>
      </c>
      <c r="H517">
        <v>28.4</v>
      </c>
      <c r="I517">
        <v>12.9</v>
      </c>
      <c r="J517">
        <v>21.3</v>
      </c>
      <c r="K517">
        <v>7.8</v>
      </c>
      <c r="L517">
        <v>15.9</v>
      </c>
      <c r="M517" s="2">
        <v>0.66</v>
      </c>
      <c r="N517" t="s">
        <v>16</v>
      </c>
    </row>
    <row r="518" spans="1:14">
      <c r="A518" t="s">
        <v>107</v>
      </c>
      <c r="B518" t="s">
        <v>15</v>
      </c>
      <c r="C518" s="1">
        <v>12933</v>
      </c>
      <c r="D518" s="4" t="s">
        <v>16</v>
      </c>
      <c r="E518" s="1">
        <v>6616</v>
      </c>
      <c r="F518" s="1">
        <v>6381</v>
      </c>
      <c r="G518" s="1">
        <v>3375</v>
      </c>
      <c r="H518">
        <v>16.399999999999999</v>
      </c>
      <c r="I518">
        <v>3.3</v>
      </c>
      <c r="J518">
        <v>15.8</v>
      </c>
      <c r="K518">
        <v>3.3</v>
      </c>
      <c r="L518">
        <v>0</v>
      </c>
      <c r="M518" t="s">
        <v>16</v>
      </c>
      <c r="N518" t="s">
        <v>16</v>
      </c>
    </row>
    <row r="519" spans="1:14">
      <c r="A519" t="s">
        <v>107</v>
      </c>
      <c r="B519" t="s">
        <v>17</v>
      </c>
      <c r="C519" s="1">
        <v>310749</v>
      </c>
      <c r="D519" s="4" t="s">
        <v>16</v>
      </c>
      <c r="E519" s="1">
        <v>49545</v>
      </c>
      <c r="F519" s="1">
        <v>47758</v>
      </c>
      <c r="G519" s="1">
        <v>30097</v>
      </c>
      <c r="H519">
        <v>19.5</v>
      </c>
      <c r="I519">
        <v>6</v>
      </c>
      <c r="J519">
        <v>19</v>
      </c>
      <c r="K519">
        <v>5.9</v>
      </c>
      <c r="L519">
        <v>0</v>
      </c>
      <c r="M519" t="s">
        <v>16</v>
      </c>
      <c r="N519" t="s">
        <v>16</v>
      </c>
    </row>
    <row r="520" spans="1:14">
      <c r="A520" t="s">
        <v>107</v>
      </c>
      <c r="B520" t="s">
        <v>18</v>
      </c>
      <c r="C520" s="1">
        <v>81340</v>
      </c>
      <c r="D520" s="4" t="s">
        <v>16</v>
      </c>
      <c r="E520" s="1">
        <v>15530</v>
      </c>
      <c r="F520" s="1">
        <v>14880</v>
      </c>
      <c r="G520" s="1">
        <v>10729</v>
      </c>
      <c r="H520">
        <v>22.4</v>
      </c>
      <c r="I520">
        <v>5.5</v>
      </c>
      <c r="J520">
        <v>22</v>
      </c>
      <c r="K520">
        <v>5.3</v>
      </c>
      <c r="L520">
        <v>0</v>
      </c>
      <c r="M520" t="s">
        <v>16</v>
      </c>
      <c r="N520" t="s">
        <v>16</v>
      </c>
    </row>
    <row r="521" spans="1:14">
      <c r="A521" t="s">
        <v>107</v>
      </c>
      <c r="B521" t="s">
        <v>19</v>
      </c>
      <c r="C521" s="1">
        <v>3297</v>
      </c>
      <c r="D521" s="4" t="s">
        <v>16</v>
      </c>
      <c r="E521" s="1">
        <v>2632</v>
      </c>
      <c r="F521" s="1">
        <v>2696</v>
      </c>
      <c r="G521" s="1">
        <v>1307</v>
      </c>
      <c r="H521">
        <v>15.1</v>
      </c>
      <c r="I521">
        <v>2.4</v>
      </c>
      <c r="J521">
        <v>15.5</v>
      </c>
      <c r="K521">
        <v>2.4</v>
      </c>
      <c r="L521">
        <v>0</v>
      </c>
      <c r="M521" t="s">
        <v>16</v>
      </c>
      <c r="N521" t="s">
        <v>16</v>
      </c>
    </row>
    <row r="522" spans="1:14">
      <c r="A522" t="s">
        <v>107</v>
      </c>
      <c r="B522" t="s">
        <v>20</v>
      </c>
      <c r="C522" s="1">
        <v>40405</v>
      </c>
      <c r="D522" s="4">
        <v>540913</v>
      </c>
      <c r="E522" s="1">
        <v>6215</v>
      </c>
      <c r="F522" s="1">
        <v>5604</v>
      </c>
      <c r="G522" s="1">
        <v>4331</v>
      </c>
      <c r="H522">
        <v>24</v>
      </c>
      <c r="I522">
        <v>5.9</v>
      </c>
      <c r="J522">
        <v>22.1</v>
      </c>
      <c r="K522">
        <v>5.8</v>
      </c>
      <c r="L522">
        <v>13</v>
      </c>
      <c r="M522" s="2">
        <v>0.5</v>
      </c>
      <c r="N522" t="s">
        <v>16</v>
      </c>
    </row>
    <row r="523" spans="1:14">
      <c r="A523" t="s">
        <v>107</v>
      </c>
      <c r="B523" t="s">
        <v>21</v>
      </c>
      <c r="C523" s="1">
        <v>350380</v>
      </c>
      <c r="D523" s="4">
        <v>5196275</v>
      </c>
      <c r="E523" s="1">
        <v>29383</v>
      </c>
      <c r="F523" s="1">
        <v>13198</v>
      </c>
      <c r="G523" s="1">
        <v>12433</v>
      </c>
      <c r="H523">
        <v>29.2</v>
      </c>
      <c r="I523">
        <v>13.1</v>
      </c>
      <c r="J523">
        <v>21.8</v>
      </c>
      <c r="K523">
        <v>7.9</v>
      </c>
      <c r="L523">
        <v>16</v>
      </c>
      <c r="M523" s="2">
        <v>0.66</v>
      </c>
      <c r="N523" t="s">
        <v>16</v>
      </c>
    </row>
    <row r="524" spans="1:14">
      <c r="A524" t="s">
        <v>108</v>
      </c>
      <c r="B524" t="s">
        <v>15</v>
      </c>
      <c r="C524" s="1">
        <v>14150</v>
      </c>
      <c r="D524" s="4" t="s">
        <v>16</v>
      </c>
      <c r="E524" s="1">
        <v>6611</v>
      </c>
      <c r="F524" s="1">
        <v>6261</v>
      </c>
      <c r="G524" s="1">
        <v>3456</v>
      </c>
      <c r="H524">
        <v>16.600000000000001</v>
      </c>
      <c r="I524">
        <v>3.5</v>
      </c>
      <c r="J524">
        <v>15.8</v>
      </c>
      <c r="K524">
        <v>3.5</v>
      </c>
      <c r="L524">
        <v>0</v>
      </c>
      <c r="M524" t="s">
        <v>16</v>
      </c>
      <c r="N524" t="s">
        <v>16</v>
      </c>
    </row>
    <row r="525" spans="1:14">
      <c r="A525" t="s">
        <v>108</v>
      </c>
      <c r="B525" t="s">
        <v>17</v>
      </c>
      <c r="C525" s="1">
        <v>292548</v>
      </c>
      <c r="D525" s="4" t="s">
        <v>16</v>
      </c>
      <c r="E525" s="1">
        <v>48448</v>
      </c>
      <c r="F525" s="1">
        <v>46308</v>
      </c>
      <c r="G525" s="1">
        <v>28684</v>
      </c>
      <c r="H525">
        <v>18.600000000000001</v>
      </c>
      <c r="I525">
        <v>6</v>
      </c>
      <c r="J525">
        <v>18</v>
      </c>
      <c r="K525">
        <v>5.8</v>
      </c>
      <c r="L525">
        <v>0</v>
      </c>
      <c r="M525" t="s">
        <v>16</v>
      </c>
      <c r="N525" t="s">
        <v>16</v>
      </c>
    </row>
    <row r="526" spans="1:14">
      <c r="A526" t="s">
        <v>108</v>
      </c>
      <c r="B526" t="s">
        <v>18</v>
      </c>
      <c r="C526" s="1">
        <v>82088</v>
      </c>
      <c r="D526" s="4" t="s">
        <v>16</v>
      </c>
      <c r="E526" s="1">
        <v>15503</v>
      </c>
      <c r="F526" s="1">
        <v>14680</v>
      </c>
      <c r="G526" s="1">
        <v>10715</v>
      </c>
      <c r="H526">
        <v>21.9</v>
      </c>
      <c r="I526">
        <v>5.5</v>
      </c>
      <c r="J526">
        <v>21.4</v>
      </c>
      <c r="K526">
        <v>5.3</v>
      </c>
      <c r="L526">
        <v>0</v>
      </c>
      <c r="M526" t="s">
        <v>16</v>
      </c>
      <c r="N526" t="s">
        <v>16</v>
      </c>
    </row>
    <row r="527" spans="1:14">
      <c r="A527" t="s">
        <v>108</v>
      </c>
      <c r="B527" t="s">
        <v>19</v>
      </c>
      <c r="C527" s="1">
        <v>3200</v>
      </c>
      <c r="D527" s="4" t="s">
        <v>16</v>
      </c>
      <c r="E527" s="1">
        <v>2504</v>
      </c>
      <c r="F527" s="1">
        <v>2579</v>
      </c>
      <c r="G527" s="1">
        <v>1254</v>
      </c>
      <c r="H527">
        <v>14.6</v>
      </c>
      <c r="I527">
        <v>2.4</v>
      </c>
      <c r="J527">
        <v>15</v>
      </c>
      <c r="K527">
        <v>2.4</v>
      </c>
      <c r="L527">
        <v>0</v>
      </c>
      <c r="M527" t="s">
        <v>16</v>
      </c>
      <c r="N527" t="s">
        <v>16</v>
      </c>
    </row>
    <row r="528" spans="1:14">
      <c r="A528" t="s">
        <v>108</v>
      </c>
      <c r="B528" t="s">
        <v>20</v>
      </c>
      <c r="C528" s="1">
        <v>38741</v>
      </c>
      <c r="D528" s="4">
        <v>529544</v>
      </c>
      <c r="E528" s="1">
        <v>6341</v>
      </c>
      <c r="F528" s="1">
        <v>5690</v>
      </c>
      <c r="G528" s="1">
        <v>4272</v>
      </c>
      <c r="H528">
        <v>22.5</v>
      </c>
      <c r="I528">
        <v>5.8</v>
      </c>
      <c r="J528">
        <v>20.7</v>
      </c>
      <c r="K528">
        <v>5.7</v>
      </c>
      <c r="L528">
        <v>13.4</v>
      </c>
      <c r="M528" s="2">
        <v>0.49</v>
      </c>
      <c r="N528" t="s">
        <v>16</v>
      </c>
    </row>
    <row r="529" spans="1:14">
      <c r="A529" t="s">
        <v>108</v>
      </c>
      <c r="B529" t="s">
        <v>21</v>
      </c>
      <c r="C529" s="1">
        <v>337321</v>
      </c>
      <c r="D529" s="4">
        <v>5167170</v>
      </c>
      <c r="E529" s="1">
        <v>28526</v>
      </c>
      <c r="F529" s="1">
        <v>13166</v>
      </c>
      <c r="G529" s="1">
        <v>12137</v>
      </c>
      <c r="H529">
        <v>27.7</v>
      </c>
      <c r="I529">
        <v>12.8</v>
      </c>
      <c r="J529">
        <v>20.6</v>
      </c>
      <c r="K529">
        <v>7.9</v>
      </c>
      <c r="L529">
        <v>16</v>
      </c>
      <c r="M529" s="2">
        <v>0.66</v>
      </c>
      <c r="N529" t="s">
        <v>16</v>
      </c>
    </row>
    <row r="530" spans="1:14">
      <c r="A530" t="s">
        <v>109</v>
      </c>
      <c r="B530" t="s">
        <v>15</v>
      </c>
      <c r="C530" s="1">
        <v>12344</v>
      </c>
      <c r="D530" s="4" t="s">
        <v>16</v>
      </c>
      <c r="E530" s="1">
        <v>6410</v>
      </c>
      <c r="F530" s="1">
        <v>6289</v>
      </c>
      <c r="G530" s="1">
        <v>3383</v>
      </c>
      <c r="H530">
        <v>16.7</v>
      </c>
      <c r="I530">
        <v>3.1</v>
      </c>
      <c r="J530">
        <v>16.5</v>
      </c>
      <c r="K530">
        <v>3.1</v>
      </c>
      <c r="L530">
        <v>0</v>
      </c>
      <c r="M530" t="s">
        <v>16</v>
      </c>
      <c r="N530" t="s">
        <v>16</v>
      </c>
    </row>
    <row r="531" spans="1:14">
      <c r="A531" t="s">
        <v>109</v>
      </c>
      <c r="B531" t="s">
        <v>17</v>
      </c>
      <c r="C531" s="1">
        <v>263457</v>
      </c>
      <c r="D531" s="4" t="s">
        <v>16</v>
      </c>
      <c r="E531" s="1">
        <v>45496</v>
      </c>
      <c r="F531" s="1">
        <v>43375</v>
      </c>
      <c r="G531" s="1">
        <v>25589</v>
      </c>
      <c r="H531">
        <v>18.3</v>
      </c>
      <c r="I531">
        <v>5.9</v>
      </c>
      <c r="J531">
        <v>17.7</v>
      </c>
      <c r="K531">
        <v>5.8</v>
      </c>
      <c r="L531">
        <v>0</v>
      </c>
      <c r="M531" t="s">
        <v>16</v>
      </c>
      <c r="N531" t="s">
        <v>16</v>
      </c>
    </row>
    <row r="532" spans="1:14">
      <c r="A532" t="s">
        <v>109</v>
      </c>
      <c r="B532" t="s">
        <v>18</v>
      </c>
      <c r="C532" s="1">
        <v>83283</v>
      </c>
      <c r="D532" s="4" t="s">
        <v>16</v>
      </c>
      <c r="E532" s="1">
        <v>16226</v>
      </c>
      <c r="F532" s="1">
        <v>15422</v>
      </c>
      <c r="G532" s="1">
        <v>10916</v>
      </c>
      <c r="H532">
        <v>21.9</v>
      </c>
      <c r="I532">
        <v>5.5</v>
      </c>
      <c r="J532">
        <v>21.4</v>
      </c>
      <c r="K532">
        <v>5.3</v>
      </c>
      <c r="L532">
        <v>0</v>
      </c>
      <c r="M532" t="s">
        <v>16</v>
      </c>
      <c r="N532" t="s">
        <v>16</v>
      </c>
    </row>
    <row r="533" spans="1:14">
      <c r="A533" t="s">
        <v>109</v>
      </c>
      <c r="B533" t="s">
        <v>19</v>
      </c>
      <c r="C533" s="1">
        <v>3008</v>
      </c>
      <c r="D533" s="4" t="s">
        <v>16</v>
      </c>
      <c r="E533" s="1">
        <v>3010</v>
      </c>
      <c r="F533" s="1">
        <v>3077</v>
      </c>
      <c r="G533" s="1">
        <v>1336</v>
      </c>
      <c r="H533">
        <v>13.5</v>
      </c>
      <c r="I533">
        <v>2.2000000000000002</v>
      </c>
      <c r="J533">
        <v>13.7</v>
      </c>
      <c r="K533">
        <v>2.1</v>
      </c>
      <c r="L533">
        <v>0</v>
      </c>
      <c r="M533" t="s">
        <v>16</v>
      </c>
      <c r="N533" t="s">
        <v>16</v>
      </c>
    </row>
    <row r="534" spans="1:14">
      <c r="A534" t="s">
        <v>109</v>
      </c>
      <c r="B534" t="s">
        <v>20</v>
      </c>
      <c r="C534" s="1">
        <v>40241</v>
      </c>
      <c r="D534" s="4">
        <v>547786</v>
      </c>
      <c r="E534" s="1">
        <v>6359</v>
      </c>
      <c r="F534" s="1">
        <v>5774</v>
      </c>
      <c r="G534" s="1">
        <v>4329</v>
      </c>
      <c r="H534">
        <v>23.2</v>
      </c>
      <c r="I534">
        <v>6</v>
      </c>
      <c r="J534">
        <v>21.7</v>
      </c>
      <c r="K534">
        <v>5.9</v>
      </c>
      <c r="L534">
        <v>12.9</v>
      </c>
      <c r="M534" s="2">
        <v>0.49</v>
      </c>
      <c r="N534" t="s">
        <v>16</v>
      </c>
    </row>
    <row r="535" spans="1:14">
      <c r="A535" t="s">
        <v>109</v>
      </c>
      <c r="B535" t="s">
        <v>21</v>
      </c>
      <c r="C535" s="1">
        <v>320718</v>
      </c>
      <c r="D535" s="4">
        <v>4722586</v>
      </c>
      <c r="E535" s="1">
        <v>28340</v>
      </c>
      <c r="F535" s="1">
        <v>13203</v>
      </c>
      <c r="G535" s="1">
        <v>12266</v>
      </c>
      <c r="H535">
        <v>28.8</v>
      </c>
      <c r="I535">
        <v>12.5</v>
      </c>
      <c r="J535">
        <v>21.7</v>
      </c>
      <c r="K535">
        <v>7.8</v>
      </c>
      <c r="L535">
        <v>15.5</v>
      </c>
      <c r="M535" s="2">
        <v>0.64</v>
      </c>
      <c r="N535" t="s">
        <v>16</v>
      </c>
    </row>
    <row r="536" spans="1:14">
      <c r="A536" t="s">
        <v>110</v>
      </c>
      <c r="B536" t="s">
        <v>15</v>
      </c>
      <c r="C536" s="1">
        <v>12589</v>
      </c>
      <c r="D536" s="4" t="s">
        <v>16</v>
      </c>
      <c r="E536" s="1">
        <v>6525</v>
      </c>
      <c r="F536" s="1">
        <v>6423</v>
      </c>
      <c r="G536" s="1">
        <v>3336</v>
      </c>
      <c r="H536">
        <v>16.100000000000001</v>
      </c>
      <c r="I536">
        <v>3.2</v>
      </c>
      <c r="J536">
        <v>15.9</v>
      </c>
      <c r="K536">
        <v>3.2</v>
      </c>
      <c r="L536">
        <v>0</v>
      </c>
      <c r="M536" t="s">
        <v>16</v>
      </c>
      <c r="N536" t="s">
        <v>16</v>
      </c>
    </row>
    <row r="537" spans="1:14">
      <c r="A537" t="s">
        <v>110</v>
      </c>
      <c r="B537" t="s">
        <v>17</v>
      </c>
      <c r="C537" s="1">
        <v>252701</v>
      </c>
      <c r="D537" s="4" t="s">
        <v>16</v>
      </c>
      <c r="E537" s="1">
        <v>40398</v>
      </c>
      <c r="F537" s="1">
        <v>38843</v>
      </c>
      <c r="G537" s="1">
        <v>23844</v>
      </c>
      <c r="H537">
        <v>19</v>
      </c>
      <c r="I537">
        <v>6</v>
      </c>
      <c r="J537">
        <v>18.5</v>
      </c>
      <c r="K537">
        <v>5.9</v>
      </c>
      <c r="L537">
        <v>0</v>
      </c>
      <c r="M537" t="s">
        <v>16</v>
      </c>
      <c r="N537" t="s">
        <v>16</v>
      </c>
    </row>
    <row r="538" spans="1:14">
      <c r="A538" t="s">
        <v>110</v>
      </c>
      <c r="B538" t="s">
        <v>18</v>
      </c>
      <c r="C538" s="1">
        <v>85737</v>
      </c>
      <c r="D538" s="4" t="s">
        <v>16</v>
      </c>
      <c r="E538" s="1">
        <v>16492</v>
      </c>
      <c r="F538" s="1">
        <v>15435</v>
      </c>
      <c r="G538" s="1">
        <v>10851</v>
      </c>
      <c r="H538">
        <v>21.8</v>
      </c>
      <c r="I538">
        <v>5.6</v>
      </c>
      <c r="J538">
        <v>21.1</v>
      </c>
      <c r="K538">
        <v>5.4</v>
      </c>
      <c r="L538">
        <v>0</v>
      </c>
      <c r="M538" t="s">
        <v>16</v>
      </c>
      <c r="N538" t="s">
        <v>16</v>
      </c>
    </row>
    <row r="539" spans="1:14">
      <c r="A539" t="s">
        <v>110</v>
      </c>
      <c r="B539" t="s">
        <v>19</v>
      </c>
      <c r="C539" s="1">
        <v>3080</v>
      </c>
      <c r="D539" s="4" t="s">
        <v>16</v>
      </c>
      <c r="E539" s="1">
        <v>2798</v>
      </c>
      <c r="F539" s="1">
        <v>2830</v>
      </c>
      <c r="G539" s="1">
        <v>1258</v>
      </c>
      <c r="H539">
        <v>13.8</v>
      </c>
      <c r="I539">
        <v>2.2999999999999998</v>
      </c>
      <c r="J539">
        <v>14.1</v>
      </c>
      <c r="K539">
        <v>2.2000000000000002</v>
      </c>
      <c r="L539">
        <v>0</v>
      </c>
      <c r="M539" t="s">
        <v>16</v>
      </c>
      <c r="N539" t="s">
        <v>16</v>
      </c>
    </row>
    <row r="540" spans="1:14">
      <c r="A540" t="s">
        <v>110</v>
      </c>
      <c r="B540" t="s">
        <v>20</v>
      </c>
      <c r="C540" s="1">
        <v>42979</v>
      </c>
      <c r="D540" s="4">
        <v>589602</v>
      </c>
      <c r="E540" s="1">
        <v>6471</v>
      </c>
      <c r="F540" s="1">
        <v>5868</v>
      </c>
      <c r="G540" s="1">
        <v>4408</v>
      </c>
      <c r="H540">
        <v>23.3</v>
      </c>
      <c r="I540">
        <v>6.2</v>
      </c>
      <c r="J540">
        <v>21.7</v>
      </c>
      <c r="K540">
        <v>6</v>
      </c>
      <c r="L540">
        <v>13</v>
      </c>
      <c r="M540" s="2">
        <v>0.5</v>
      </c>
      <c r="N540" t="s">
        <v>16</v>
      </c>
    </row>
    <row r="541" spans="1:14">
      <c r="A541" t="s">
        <v>110</v>
      </c>
      <c r="B541" t="s">
        <v>21</v>
      </c>
      <c r="C541" s="1">
        <v>332231</v>
      </c>
      <c r="D541" s="4">
        <v>4924633</v>
      </c>
      <c r="E541" s="1">
        <v>29062</v>
      </c>
      <c r="F541" s="1">
        <v>13293</v>
      </c>
      <c r="G541" s="1">
        <v>12266</v>
      </c>
      <c r="H541">
        <v>28.6</v>
      </c>
      <c r="I541">
        <v>12.6</v>
      </c>
      <c r="J541">
        <v>21.3</v>
      </c>
      <c r="K541">
        <v>7.8</v>
      </c>
      <c r="L541">
        <v>15.7</v>
      </c>
      <c r="M541" s="2">
        <v>0.64</v>
      </c>
      <c r="N541" t="s">
        <v>16</v>
      </c>
    </row>
    <row r="542" spans="1:14">
      <c r="A542" t="s">
        <v>111</v>
      </c>
      <c r="B542" t="s">
        <v>15</v>
      </c>
      <c r="C542" s="1">
        <v>15375</v>
      </c>
      <c r="D542" s="4" t="s">
        <v>16</v>
      </c>
      <c r="E542" s="1">
        <v>6889</v>
      </c>
      <c r="F542" s="1">
        <v>6794</v>
      </c>
      <c r="G542" s="1">
        <v>3957</v>
      </c>
      <c r="H542">
        <v>17.5</v>
      </c>
      <c r="I542">
        <v>3.3</v>
      </c>
      <c r="J542">
        <v>17.3</v>
      </c>
      <c r="K542">
        <v>3.3</v>
      </c>
      <c r="L542">
        <v>0</v>
      </c>
      <c r="M542" t="s">
        <v>16</v>
      </c>
      <c r="N542" t="s">
        <v>16</v>
      </c>
    </row>
    <row r="543" spans="1:14">
      <c r="A543" t="s">
        <v>111</v>
      </c>
      <c r="B543" t="s">
        <v>17</v>
      </c>
      <c r="C543" s="1">
        <v>242233</v>
      </c>
      <c r="D543" s="4" t="s">
        <v>16</v>
      </c>
      <c r="E543" s="1">
        <v>38771</v>
      </c>
      <c r="F543" s="1">
        <v>37615</v>
      </c>
      <c r="G543" s="1">
        <v>23824</v>
      </c>
      <c r="H543">
        <v>19</v>
      </c>
      <c r="I543">
        <v>6</v>
      </c>
      <c r="J543">
        <v>18.7</v>
      </c>
      <c r="K543">
        <v>5.9</v>
      </c>
      <c r="L543">
        <v>0</v>
      </c>
      <c r="M543" t="s">
        <v>16</v>
      </c>
      <c r="N543" t="s">
        <v>16</v>
      </c>
    </row>
    <row r="544" spans="1:14">
      <c r="A544" t="s">
        <v>111</v>
      </c>
      <c r="B544" t="s">
        <v>18</v>
      </c>
      <c r="C544" s="1">
        <v>96337</v>
      </c>
      <c r="D544" s="4" t="s">
        <v>16</v>
      </c>
      <c r="E544" s="1">
        <v>17481</v>
      </c>
      <c r="F544" s="1">
        <v>16512</v>
      </c>
      <c r="G544" s="1">
        <v>12114</v>
      </c>
      <c r="H544">
        <v>22</v>
      </c>
      <c r="I544">
        <v>5.6</v>
      </c>
      <c r="J544">
        <v>21.5</v>
      </c>
      <c r="K544">
        <v>5.5</v>
      </c>
      <c r="L544">
        <v>0</v>
      </c>
      <c r="M544" t="s">
        <v>16</v>
      </c>
      <c r="N544" t="s">
        <v>16</v>
      </c>
    </row>
    <row r="545" spans="1:14">
      <c r="A545" t="s">
        <v>111</v>
      </c>
      <c r="B545" t="s">
        <v>19</v>
      </c>
      <c r="C545" s="1">
        <v>5007</v>
      </c>
      <c r="D545" s="4" t="s">
        <v>16</v>
      </c>
      <c r="E545" s="1">
        <v>3592</v>
      </c>
      <c r="F545" s="1">
        <v>3628</v>
      </c>
      <c r="G545" s="1">
        <v>1852</v>
      </c>
      <c r="H545">
        <v>15.3</v>
      </c>
      <c r="I545">
        <v>2.5</v>
      </c>
      <c r="J545">
        <v>15.5</v>
      </c>
      <c r="K545">
        <v>2.4</v>
      </c>
      <c r="L545">
        <v>0</v>
      </c>
      <c r="M545" t="s">
        <v>16</v>
      </c>
      <c r="N545" t="s">
        <v>16</v>
      </c>
    </row>
    <row r="546" spans="1:14">
      <c r="A546" t="s">
        <v>111</v>
      </c>
      <c r="B546" t="s">
        <v>20</v>
      </c>
      <c r="C546" s="1">
        <v>46817</v>
      </c>
      <c r="D546" s="4">
        <v>645016</v>
      </c>
      <c r="E546" s="1">
        <v>6582</v>
      </c>
      <c r="F546" s="1">
        <v>5959</v>
      </c>
      <c r="G546" s="1">
        <v>4711</v>
      </c>
      <c r="H546">
        <v>23.7</v>
      </c>
      <c r="I546">
        <v>6.2</v>
      </c>
      <c r="J546">
        <v>22.1</v>
      </c>
      <c r="K546">
        <v>6.1</v>
      </c>
      <c r="L546">
        <v>13.5</v>
      </c>
      <c r="M546" s="2">
        <v>0.49</v>
      </c>
      <c r="N546" t="s">
        <v>16</v>
      </c>
    </row>
    <row r="547" spans="1:14">
      <c r="A547" t="s">
        <v>111</v>
      </c>
      <c r="B547" t="s">
        <v>21</v>
      </c>
      <c r="C547" s="1">
        <v>371257</v>
      </c>
      <c r="D547" s="4">
        <v>5564246</v>
      </c>
      <c r="E547" s="1">
        <v>29899</v>
      </c>
      <c r="F547" s="1">
        <v>13354</v>
      </c>
      <c r="G547" s="1">
        <v>12781</v>
      </c>
      <c r="H547">
        <v>28.7</v>
      </c>
      <c r="I547">
        <v>13.3</v>
      </c>
      <c r="J547">
        <v>21.8</v>
      </c>
      <c r="K547">
        <v>7.8</v>
      </c>
      <c r="L547">
        <v>16.7</v>
      </c>
      <c r="M547" s="2">
        <v>0.66</v>
      </c>
      <c r="N547" t="s">
        <v>16</v>
      </c>
    </row>
    <row r="548" spans="1:14">
      <c r="A548" t="s">
        <v>112</v>
      </c>
      <c r="B548" t="s">
        <v>15</v>
      </c>
      <c r="C548" s="1">
        <v>14705</v>
      </c>
      <c r="D548" s="4" t="s">
        <v>16</v>
      </c>
      <c r="E548" s="1">
        <v>7059</v>
      </c>
      <c r="F548" s="1">
        <v>7029</v>
      </c>
      <c r="G548" s="1">
        <v>3818</v>
      </c>
      <c r="H548">
        <v>16.8</v>
      </c>
      <c r="I548">
        <v>3.3</v>
      </c>
      <c r="J548">
        <v>16.7</v>
      </c>
      <c r="K548">
        <v>3.3</v>
      </c>
      <c r="L548">
        <v>0</v>
      </c>
      <c r="M548" t="s">
        <v>16</v>
      </c>
      <c r="N548" t="s">
        <v>16</v>
      </c>
    </row>
    <row r="549" spans="1:14">
      <c r="A549" t="s">
        <v>112</v>
      </c>
      <c r="B549" t="s">
        <v>17</v>
      </c>
      <c r="C549" s="1">
        <v>226667</v>
      </c>
      <c r="D549" s="4" t="s">
        <v>16</v>
      </c>
      <c r="E549" s="1">
        <v>36443</v>
      </c>
      <c r="F549" s="1">
        <v>35611</v>
      </c>
      <c r="G549" s="1">
        <v>21717</v>
      </c>
      <c r="H549">
        <v>19</v>
      </c>
      <c r="I549">
        <v>6.1</v>
      </c>
      <c r="J549">
        <v>18.7</v>
      </c>
      <c r="K549">
        <v>6</v>
      </c>
      <c r="L549">
        <v>0</v>
      </c>
      <c r="M549" t="s">
        <v>16</v>
      </c>
      <c r="N549" t="s">
        <v>16</v>
      </c>
    </row>
    <row r="550" spans="1:14">
      <c r="A550" t="s">
        <v>112</v>
      </c>
      <c r="B550" t="s">
        <v>18</v>
      </c>
      <c r="C550" s="1">
        <v>100070</v>
      </c>
      <c r="D550" s="4" t="s">
        <v>16</v>
      </c>
      <c r="E550" s="1">
        <v>21928</v>
      </c>
      <c r="F550" s="1">
        <v>16951</v>
      </c>
      <c r="G550" s="1">
        <v>12374</v>
      </c>
      <c r="H550">
        <v>22.6</v>
      </c>
      <c r="I550">
        <v>5.7</v>
      </c>
      <c r="J550">
        <v>18.3</v>
      </c>
      <c r="K550">
        <v>5.4</v>
      </c>
      <c r="L550">
        <v>0</v>
      </c>
      <c r="M550" t="s">
        <v>16</v>
      </c>
      <c r="N550" t="s">
        <v>16</v>
      </c>
    </row>
    <row r="551" spans="1:14">
      <c r="A551" t="s">
        <v>112</v>
      </c>
      <c r="B551" t="s">
        <v>19</v>
      </c>
      <c r="C551" s="1">
        <v>4992</v>
      </c>
      <c r="D551" s="4" t="s">
        <v>16</v>
      </c>
      <c r="E551" s="1">
        <v>3713</v>
      </c>
      <c r="F551" s="1">
        <v>3676</v>
      </c>
      <c r="G551" s="1">
        <v>1821</v>
      </c>
      <c r="H551">
        <v>15.4</v>
      </c>
      <c r="I551">
        <v>2.6</v>
      </c>
      <c r="J551">
        <v>15.6</v>
      </c>
      <c r="K551">
        <v>2.5</v>
      </c>
      <c r="L551">
        <v>0</v>
      </c>
      <c r="M551" t="s">
        <v>16</v>
      </c>
      <c r="N551" t="s">
        <v>16</v>
      </c>
    </row>
    <row r="552" spans="1:14">
      <c r="A552" t="s">
        <v>112</v>
      </c>
      <c r="B552" t="s">
        <v>20</v>
      </c>
      <c r="C552" s="1">
        <v>49573</v>
      </c>
      <c r="D552" s="4">
        <v>681032</v>
      </c>
      <c r="E552" s="1">
        <v>6672</v>
      </c>
      <c r="F552" s="1">
        <v>6008</v>
      </c>
      <c r="G552" s="1">
        <v>4730</v>
      </c>
      <c r="H552">
        <v>24.4</v>
      </c>
      <c r="I552">
        <v>6.5</v>
      </c>
      <c r="J552">
        <v>22.6</v>
      </c>
      <c r="K552">
        <v>6.3</v>
      </c>
      <c r="L552">
        <v>13.5</v>
      </c>
      <c r="M552" s="2">
        <v>0.5</v>
      </c>
      <c r="N552" t="s">
        <v>16</v>
      </c>
    </row>
    <row r="553" spans="1:14">
      <c r="A553" t="s">
        <v>112</v>
      </c>
      <c r="B553" t="s">
        <v>21</v>
      </c>
      <c r="C553" s="1">
        <v>381878</v>
      </c>
      <c r="D553" s="4">
        <v>5654653</v>
      </c>
      <c r="E553" s="1">
        <v>30509</v>
      </c>
      <c r="F553" s="1">
        <v>13381</v>
      </c>
      <c r="G553" s="1">
        <v>12777</v>
      </c>
      <c r="H553">
        <v>29.6</v>
      </c>
      <c r="I553">
        <v>13.5</v>
      </c>
      <c r="J553">
        <v>22.1</v>
      </c>
      <c r="K553">
        <v>8</v>
      </c>
      <c r="L553">
        <v>15.8</v>
      </c>
      <c r="M553" s="2">
        <v>0.66</v>
      </c>
      <c r="N553" t="s">
        <v>16</v>
      </c>
    </row>
    <row r="554" spans="1:14">
      <c r="A554" t="s">
        <v>113</v>
      </c>
      <c r="B554" t="s">
        <v>15</v>
      </c>
      <c r="C554" s="1">
        <v>14535</v>
      </c>
      <c r="D554" s="4" t="s">
        <v>16</v>
      </c>
      <c r="E554" s="1">
        <v>7361</v>
      </c>
      <c r="F554" s="1">
        <v>7036</v>
      </c>
      <c r="G554" s="1">
        <v>3939</v>
      </c>
      <c r="H554">
        <v>16.8</v>
      </c>
      <c r="I554">
        <v>3.2</v>
      </c>
      <c r="J554">
        <v>16.2</v>
      </c>
      <c r="K554">
        <v>3.2</v>
      </c>
      <c r="L554">
        <v>0</v>
      </c>
      <c r="M554" t="s">
        <v>16</v>
      </c>
      <c r="N554" t="s">
        <v>16</v>
      </c>
    </row>
    <row r="555" spans="1:14">
      <c r="A555" t="s">
        <v>113</v>
      </c>
      <c r="B555" t="s">
        <v>17</v>
      </c>
      <c r="C555" s="1">
        <v>217147</v>
      </c>
      <c r="D555" s="4" t="s">
        <v>16</v>
      </c>
      <c r="E555" s="1">
        <v>34250</v>
      </c>
      <c r="F555" s="1">
        <v>33518</v>
      </c>
      <c r="G555" s="1">
        <v>20967</v>
      </c>
      <c r="H555">
        <v>18.899999999999999</v>
      </c>
      <c r="I555">
        <v>6.1</v>
      </c>
      <c r="J555">
        <v>18.5</v>
      </c>
      <c r="K555">
        <v>6</v>
      </c>
      <c r="L555">
        <v>0</v>
      </c>
      <c r="M555" t="s">
        <v>16</v>
      </c>
      <c r="N555" t="s">
        <v>16</v>
      </c>
    </row>
    <row r="556" spans="1:14">
      <c r="A556" t="s">
        <v>113</v>
      </c>
      <c r="B556" t="s">
        <v>18</v>
      </c>
      <c r="C556" s="1">
        <v>101203</v>
      </c>
      <c r="D556" s="4" t="s">
        <v>16</v>
      </c>
      <c r="E556" s="1">
        <v>18275</v>
      </c>
      <c r="F556" s="1">
        <v>17192</v>
      </c>
      <c r="G556" s="1">
        <v>12538</v>
      </c>
      <c r="H556">
        <v>21.9</v>
      </c>
      <c r="I556">
        <v>5.7</v>
      </c>
      <c r="J556">
        <v>21.3</v>
      </c>
      <c r="K556">
        <v>5.5</v>
      </c>
      <c r="L556">
        <v>0</v>
      </c>
      <c r="M556" t="s">
        <v>16</v>
      </c>
      <c r="N556" t="s">
        <v>16</v>
      </c>
    </row>
    <row r="557" spans="1:14">
      <c r="A557" t="s">
        <v>113</v>
      </c>
      <c r="B557" t="s">
        <v>19</v>
      </c>
      <c r="C557" s="1">
        <v>5053</v>
      </c>
      <c r="D557" s="4" t="s">
        <v>16</v>
      </c>
      <c r="E557" s="1">
        <v>3599</v>
      </c>
      <c r="F557" s="1">
        <v>3593</v>
      </c>
      <c r="G557" s="1">
        <v>1839</v>
      </c>
      <c r="H557">
        <v>15.4</v>
      </c>
      <c r="I557">
        <v>2.5</v>
      </c>
      <c r="J557">
        <v>15.5</v>
      </c>
      <c r="K557">
        <v>2.4</v>
      </c>
      <c r="L557">
        <v>0</v>
      </c>
      <c r="M557" t="s">
        <v>16</v>
      </c>
      <c r="N557" t="s">
        <v>16</v>
      </c>
    </row>
    <row r="558" spans="1:14">
      <c r="A558" t="s">
        <v>113</v>
      </c>
      <c r="B558" t="s">
        <v>20</v>
      </c>
      <c r="C558" s="1">
        <v>51458</v>
      </c>
      <c r="D558" s="4">
        <v>692778</v>
      </c>
      <c r="E558" s="1">
        <v>6770</v>
      </c>
      <c r="F558" s="1">
        <v>6021</v>
      </c>
      <c r="G558" s="1">
        <v>4789</v>
      </c>
      <c r="H558">
        <v>23.9</v>
      </c>
      <c r="I558">
        <v>6.6</v>
      </c>
      <c r="J558">
        <v>21.9</v>
      </c>
      <c r="K558">
        <v>6.4</v>
      </c>
      <c r="L558">
        <v>13</v>
      </c>
      <c r="M558" s="2">
        <v>0.51</v>
      </c>
      <c r="N558" t="s">
        <v>16</v>
      </c>
    </row>
    <row r="559" spans="1:14">
      <c r="A559" t="s">
        <v>113</v>
      </c>
      <c r="B559" t="s">
        <v>21</v>
      </c>
      <c r="C559" s="1">
        <v>397780</v>
      </c>
      <c r="D559" s="4">
        <v>5721501</v>
      </c>
      <c r="E559" s="1">
        <v>30488</v>
      </c>
      <c r="F559" s="1">
        <v>13370</v>
      </c>
      <c r="G559" s="1">
        <v>12875</v>
      </c>
      <c r="H559">
        <v>28.9</v>
      </c>
      <c r="I559">
        <v>13.8</v>
      </c>
      <c r="J559">
        <v>21.7</v>
      </c>
      <c r="K559">
        <v>8.1</v>
      </c>
      <c r="L559">
        <v>17.399999999999999</v>
      </c>
      <c r="M559" s="2">
        <v>0.67</v>
      </c>
      <c r="N559" t="s">
        <v>16</v>
      </c>
    </row>
    <row r="560" spans="1:14">
      <c r="A560" t="s">
        <v>114</v>
      </c>
      <c r="B560" t="s">
        <v>15</v>
      </c>
      <c r="C560" s="1">
        <v>14138</v>
      </c>
      <c r="D560" s="4" t="s">
        <v>16</v>
      </c>
      <c r="E560" s="1">
        <v>6836</v>
      </c>
      <c r="F560" s="1">
        <v>6543</v>
      </c>
      <c r="G560" s="1">
        <v>3846</v>
      </c>
      <c r="H560">
        <v>18.2</v>
      </c>
      <c r="I560">
        <v>3.2</v>
      </c>
      <c r="J560">
        <v>17.5</v>
      </c>
      <c r="K560">
        <v>3.2</v>
      </c>
      <c r="L560">
        <v>0</v>
      </c>
      <c r="M560" t="s">
        <v>16</v>
      </c>
      <c r="N560" t="s">
        <v>16</v>
      </c>
    </row>
    <row r="561" spans="1:14">
      <c r="A561" t="s">
        <v>114</v>
      </c>
      <c r="B561" t="s">
        <v>17</v>
      </c>
      <c r="C561" s="1">
        <v>195837</v>
      </c>
      <c r="D561" s="4" t="s">
        <v>16</v>
      </c>
      <c r="E561" s="1">
        <v>31716</v>
      </c>
      <c r="F561" s="1">
        <v>32016</v>
      </c>
      <c r="G561" s="1">
        <v>19685</v>
      </c>
      <c r="H561">
        <v>19.2</v>
      </c>
      <c r="I561">
        <v>5.8</v>
      </c>
      <c r="J561">
        <v>19</v>
      </c>
      <c r="K561">
        <v>5.7</v>
      </c>
      <c r="L561">
        <v>0</v>
      </c>
      <c r="M561" t="s">
        <v>16</v>
      </c>
      <c r="N561" t="s">
        <v>16</v>
      </c>
    </row>
    <row r="562" spans="1:14">
      <c r="A562" t="s">
        <v>114</v>
      </c>
      <c r="B562" t="s">
        <v>18</v>
      </c>
      <c r="C562" s="1">
        <v>95707</v>
      </c>
      <c r="D562" s="4" t="s">
        <v>16</v>
      </c>
      <c r="E562" s="1">
        <v>16805</v>
      </c>
      <c r="F562" s="1">
        <v>15852</v>
      </c>
      <c r="G562" s="1">
        <v>11562</v>
      </c>
      <c r="H562">
        <v>22.6</v>
      </c>
      <c r="I562">
        <v>5.8</v>
      </c>
      <c r="J562">
        <v>22.2</v>
      </c>
      <c r="K562">
        <v>5.6</v>
      </c>
      <c r="L562">
        <v>0</v>
      </c>
      <c r="M562" t="s">
        <v>16</v>
      </c>
      <c r="N562" t="s">
        <v>16</v>
      </c>
    </row>
    <row r="563" spans="1:14">
      <c r="A563" t="s">
        <v>114</v>
      </c>
      <c r="B563" t="s">
        <v>19</v>
      </c>
      <c r="C563" s="1">
        <v>4425</v>
      </c>
      <c r="D563" s="4" t="s">
        <v>16</v>
      </c>
      <c r="E563" s="1">
        <v>3416</v>
      </c>
      <c r="F563" s="1">
        <v>3436</v>
      </c>
      <c r="G563" s="1">
        <v>1724</v>
      </c>
      <c r="H563">
        <v>15.6</v>
      </c>
      <c r="I563">
        <v>2.4</v>
      </c>
      <c r="J563">
        <v>15.7</v>
      </c>
      <c r="K563">
        <v>2.2999999999999998</v>
      </c>
      <c r="L563">
        <v>0</v>
      </c>
      <c r="M563" t="s">
        <v>16</v>
      </c>
      <c r="N563" t="s">
        <v>16</v>
      </c>
    </row>
    <row r="564" spans="1:14">
      <c r="A564" t="s">
        <v>114</v>
      </c>
      <c r="B564" t="s">
        <v>20</v>
      </c>
      <c r="C564" s="1">
        <v>50850</v>
      </c>
      <c r="D564" s="4">
        <v>673269</v>
      </c>
      <c r="E564" s="1">
        <v>6816</v>
      </c>
      <c r="F564" s="1">
        <v>6043</v>
      </c>
      <c r="G564" s="1">
        <v>4768</v>
      </c>
      <c r="H564">
        <v>24.5</v>
      </c>
      <c r="I564">
        <v>6.5</v>
      </c>
      <c r="J564">
        <v>22.3</v>
      </c>
      <c r="K564">
        <v>6.3</v>
      </c>
      <c r="L564">
        <v>12.6</v>
      </c>
      <c r="M564" s="2">
        <v>0.5</v>
      </c>
      <c r="N564" t="s">
        <v>16</v>
      </c>
    </row>
    <row r="565" spans="1:14">
      <c r="A565" t="s">
        <v>114</v>
      </c>
      <c r="B565" t="s">
        <v>21</v>
      </c>
      <c r="C565" s="1">
        <v>393886</v>
      </c>
      <c r="D565" s="4">
        <v>5614089</v>
      </c>
      <c r="E565" s="1">
        <v>30327</v>
      </c>
      <c r="F565" s="1">
        <v>13379</v>
      </c>
      <c r="G565" s="1">
        <v>12828</v>
      </c>
      <c r="H565">
        <v>29.7</v>
      </c>
      <c r="I565">
        <v>13.6</v>
      </c>
      <c r="J565">
        <v>22.2</v>
      </c>
      <c r="K565">
        <v>8</v>
      </c>
      <c r="L565">
        <v>15</v>
      </c>
      <c r="M565" s="2">
        <v>0.67</v>
      </c>
      <c r="N565" t="s">
        <v>16</v>
      </c>
    </row>
    <row r="566" spans="1:14">
      <c r="A566" t="s">
        <v>115</v>
      </c>
      <c r="B566" t="s">
        <v>15</v>
      </c>
      <c r="C566" s="1">
        <v>19854</v>
      </c>
      <c r="D566" s="4" t="s">
        <v>16</v>
      </c>
      <c r="E566" s="1">
        <v>9263</v>
      </c>
      <c r="F566" s="1">
        <v>9138</v>
      </c>
      <c r="G566" s="1">
        <v>4768</v>
      </c>
      <c r="H566">
        <v>15.1</v>
      </c>
      <c r="I566">
        <v>3.4</v>
      </c>
      <c r="J566">
        <v>15</v>
      </c>
      <c r="K566">
        <v>3.4</v>
      </c>
      <c r="L566">
        <v>0</v>
      </c>
      <c r="M566" t="s">
        <v>16</v>
      </c>
      <c r="N566" t="s">
        <v>16</v>
      </c>
    </row>
    <row r="567" spans="1:14">
      <c r="A567" t="s">
        <v>115</v>
      </c>
      <c r="B567" t="s">
        <v>17</v>
      </c>
      <c r="C567" s="1">
        <v>201940</v>
      </c>
      <c r="D567" s="4" t="s">
        <v>16</v>
      </c>
      <c r="E567" s="1">
        <v>32348</v>
      </c>
      <c r="F567" s="1">
        <v>31921</v>
      </c>
      <c r="G567" s="1">
        <v>19596</v>
      </c>
      <c r="H567">
        <v>17.899999999999999</v>
      </c>
      <c r="I567">
        <v>5.9</v>
      </c>
      <c r="J567">
        <v>17.7</v>
      </c>
      <c r="K567">
        <v>5.9</v>
      </c>
      <c r="L567">
        <v>0</v>
      </c>
      <c r="M567" t="s">
        <v>16</v>
      </c>
      <c r="N567" t="s">
        <v>16</v>
      </c>
    </row>
    <row r="568" spans="1:14">
      <c r="A568" t="s">
        <v>115</v>
      </c>
      <c r="B568" t="s">
        <v>18</v>
      </c>
      <c r="C568" s="1">
        <v>98897</v>
      </c>
      <c r="D568" s="4" t="s">
        <v>16</v>
      </c>
      <c r="E568" s="1">
        <v>17135</v>
      </c>
      <c r="F568" s="1">
        <v>16039</v>
      </c>
      <c r="G568" s="1">
        <v>11676</v>
      </c>
      <c r="H568">
        <v>21.1</v>
      </c>
      <c r="I568">
        <v>5.8</v>
      </c>
      <c r="J568">
        <v>20.6</v>
      </c>
      <c r="K568">
        <v>5.6</v>
      </c>
      <c r="L568">
        <v>0</v>
      </c>
      <c r="M568" t="s">
        <v>16</v>
      </c>
      <c r="N568" t="s">
        <v>16</v>
      </c>
    </row>
    <row r="569" spans="1:14">
      <c r="A569" t="s">
        <v>115</v>
      </c>
      <c r="B569" t="s">
        <v>19</v>
      </c>
      <c r="C569" s="1">
        <v>4405</v>
      </c>
      <c r="D569" s="4" t="s">
        <v>16</v>
      </c>
      <c r="E569" s="1">
        <v>3250</v>
      </c>
      <c r="F569" s="1">
        <v>3370</v>
      </c>
      <c r="G569" s="1">
        <v>1701</v>
      </c>
      <c r="H569">
        <v>14.7</v>
      </c>
      <c r="I569">
        <v>2.4</v>
      </c>
      <c r="J569">
        <v>15</v>
      </c>
      <c r="K569">
        <v>2.2999999999999998</v>
      </c>
      <c r="L569">
        <v>0</v>
      </c>
      <c r="M569" t="s">
        <v>16</v>
      </c>
      <c r="N569" t="s">
        <v>16</v>
      </c>
    </row>
    <row r="570" spans="1:14">
      <c r="A570" t="s">
        <v>115</v>
      </c>
      <c r="B570" t="s">
        <v>20</v>
      </c>
      <c r="C570" s="1">
        <v>52093</v>
      </c>
      <c r="D570" s="4">
        <v>676135</v>
      </c>
      <c r="E570" s="1">
        <v>6871</v>
      </c>
      <c r="F570" s="1">
        <v>6165</v>
      </c>
      <c r="G570" s="1">
        <v>4843</v>
      </c>
      <c r="H570">
        <v>22.8</v>
      </c>
      <c r="I570">
        <v>6.5</v>
      </c>
      <c r="J570">
        <v>21.1</v>
      </c>
      <c r="K570">
        <v>6.3</v>
      </c>
      <c r="L570">
        <v>12.3</v>
      </c>
      <c r="M570" s="2">
        <v>0.5</v>
      </c>
      <c r="N570" t="s">
        <v>16</v>
      </c>
    </row>
    <row r="571" spans="1:14">
      <c r="A571" t="s">
        <v>115</v>
      </c>
      <c r="B571" t="s">
        <v>21</v>
      </c>
      <c r="C571" s="1">
        <v>392470</v>
      </c>
      <c r="D571" s="4">
        <v>5427875</v>
      </c>
      <c r="E571" s="1">
        <v>29564</v>
      </c>
      <c r="F571" s="1">
        <v>13339</v>
      </c>
      <c r="G571" s="1">
        <v>12718</v>
      </c>
      <c r="H571">
        <v>27.7</v>
      </c>
      <c r="I571">
        <v>13.4</v>
      </c>
      <c r="J571">
        <v>20.8</v>
      </c>
      <c r="K571">
        <v>8</v>
      </c>
      <c r="L571">
        <v>14.6</v>
      </c>
      <c r="M571" s="2">
        <v>0.67</v>
      </c>
      <c r="N571" t="s">
        <v>16</v>
      </c>
    </row>
    <row r="572" spans="1:14">
      <c r="A572" t="s">
        <v>116</v>
      </c>
      <c r="B572" t="s">
        <v>15</v>
      </c>
      <c r="C572" s="1">
        <v>14352</v>
      </c>
      <c r="D572" s="4" t="s">
        <v>16</v>
      </c>
      <c r="E572" s="1">
        <v>8911</v>
      </c>
      <c r="F572" s="1">
        <v>8788</v>
      </c>
      <c r="G572" s="1">
        <v>4087</v>
      </c>
      <c r="H572">
        <v>14.4</v>
      </c>
      <c r="I572">
        <v>3.1</v>
      </c>
      <c r="J572">
        <v>14.3</v>
      </c>
      <c r="K572">
        <v>3</v>
      </c>
      <c r="L572">
        <v>0</v>
      </c>
      <c r="M572" t="s">
        <v>16</v>
      </c>
      <c r="N572" t="s">
        <v>16</v>
      </c>
    </row>
    <row r="573" spans="1:14">
      <c r="A573" t="s">
        <v>116</v>
      </c>
      <c r="B573" t="s">
        <v>17</v>
      </c>
      <c r="C573" s="1">
        <v>166805</v>
      </c>
      <c r="D573" s="4" t="s">
        <v>16</v>
      </c>
      <c r="E573" s="1">
        <v>32497</v>
      </c>
      <c r="F573" s="1">
        <v>32056</v>
      </c>
      <c r="G573" s="1">
        <v>19007</v>
      </c>
      <c r="H573">
        <v>18.5</v>
      </c>
      <c r="I573">
        <v>5.5</v>
      </c>
      <c r="J573">
        <v>18.2</v>
      </c>
      <c r="K573">
        <v>5.5</v>
      </c>
      <c r="L573">
        <v>0</v>
      </c>
      <c r="M573" t="s">
        <v>16</v>
      </c>
      <c r="N573" t="s">
        <v>16</v>
      </c>
    </row>
    <row r="574" spans="1:14">
      <c r="A574" t="s">
        <v>116</v>
      </c>
      <c r="B574" t="s">
        <v>18</v>
      </c>
      <c r="C574" s="1">
        <v>89661</v>
      </c>
      <c r="D574" s="4" t="s">
        <v>16</v>
      </c>
      <c r="E574" s="1">
        <v>19667</v>
      </c>
      <c r="F574" s="1">
        <v>18782</v>
      </c>
      <c r="G574" s="1">
        <v>11958</v>
      </c>
      <c r="H574">
        <v>19.7</v>
      </c>
      <c r="I574">
        <v>5.3</v>
      </c>
      <c r="J574">
        <v>19.399999999999999</v>
      </c>
      <c r="K574">
        <v>5.0999999999999996</v>
      </c>
      <c r="L574">
        <v>0</v>
      </c>
      <c r="M574" t="s">
        <v>16</v>
      </c>
      <c r="N574" t="s">
        <v>16</v>
      </c>
    </row>
    <row r="575" spans="1:14">
      <c r="A575" t="s">
        <v>116</v>
      </c>
      <c r="B575" t="s">
        <v>19</v>
      </c>
      <c r="C575" s="1">
        <v>3721</v>
      </c>
      <c r="D575" s="4" t="s">
        <v>16</v>
      </c>
      <c r="E575" s="1">
        <v>3920</v>
      </c>
      <c r="F575" s="1">
        <v>3371</v>
      </c>
      <c r="G575" s="1">
        <v>1517</v>
      </c>
      <c r="H575">
        <v>14</v>
      </c>
      <c r="I575">
        <v>2.2999999999999998</v>
      </c>
      <c r="J575">
        <v>12.3</v>
      </c>
      <c r="K575">
        <v>2.2000000000000002</v>
      </c>
      <c r="L575">
        <v>0</v>
      </c>
      <c r="M575" t="s">
        <v>16</v>
      </c>
      <c r="N575" t="s">
        <v>16</v>
      </c>
    </row>
    <row r="576" spans="1:14">
      <c r="A576" t="s">
        <v>116</v>
      </c>
      <c r="B576" t="s">
        <v>20</v>
      </c>
      <c r="C576" s="1">
        <v>46621</v>
      </c>
      <c r="D576" s="4">
        <v>613966</v>
      </c>
      <c r="E576" s="1">
        <v>6994</v>
      </c>
      <c r="F576" s="1">
        <v>6253</v>
      </c>
      <c r="G576" s="1">
        <v>4648</v>
      </c>
      <c r="H576">
        <v>23</v>
      </c>
      <c r="I576">
        <v>6.3</v>
      </c>
      <c r="J576">
        <v>21.2</v>
      </c>
      <c r="K576">
        <v>6.1</v>
      </c>
      <c r="L576">
        <v>12.5</v>
      </c>
      <c r="M576" s="2">
        <v>0.49</v>
      </c>
      <c r="N576" t="s">
        <v>16</v>
      </c>
    </row>
    <row r="577" spans="1:14">
      <c r="A577" t="s">
        <v>116</v>
      </c>
      <c r="B577" t="s">
        <v>21</v>
      </c>
      <c r="C577" s="1">
        <v>351816</v>
      </c>
      <c r="D577" s="4">
        <v>4886897</v>
      </c>
      <c r="E577" s="1">
        <v>29276</v>
      </c>
      <c r="F577" s="1">
        <v>13347</v>
      </c>
      <c r="G577" s="1">
        <v>12244</v>
      </c>
      <c r="H577">
        <v>28.4</v>
      </c>
      <c r="I577">
        <v>12.7</v>
      </c>
      <c r="J577">
        <v>21</v>
      </c>
      <c r="K577">
        <v>7.9</v>
      </c>
      <c r="L577">
        <v>15.4</v>
      </c>
      <c r="M577" s="2">
        <v>0.66</v>
      </c>
      <c r="N577" t="s">
        <v>16</v>
      </c>
    </row>
    <row r="578" spans="1:14">
      <c r="A578" t="s">
        <v>117</v>
      </c>
      <c r="B578" t="s">
        <v>15</v>
      </c>
      <c r="C578" s="1">
        <v>15377</v>
      </c>
      <c r="D578" s="4" t="s">
        <v>16</v>
      </c>
      <c r="E578" s="1">
        <v>8494</v>
      </c>
      <c r="F578" s="1">
        <v>8429</v>
      </c>
      <c r="G578" s="1">
        <v>3928</v>
      </c>
      <c r="H578">
        <v>14.5</v>
      </c>
      <c r="I578">
        <v>3.3</v>
      </c>
      <c r="J578">
        <v>14.3</v>
      </c>
      <c r="K578">
        <v>3.3</v>
      </c>
      <c r="L578">
        <v>0</v>
      </c>
      <c r="M578" t="s">
        <v>16</v>
      </c>
      <c r="N578" t="s">
        <v>16</v>
      </c>
    </row>
    <row r="579" spans="1:14">
      <c r="A579" t="s">
        <v>117</v>
      </c>
      <c r="B579" t="s">
        <v>17</v>
      </c>
      <c r="C579" s="1">
        <v>168786</v>
      </c>
      <c r="D579" s="4" t="s">
        <v>16</v>
      </c>
      <c r="E579" s="1">
        <v>31249</v>
      </c>
      <c r="F579" s="1">
        <v>30010</v>
      </c>
      <c r="G579" s="1">
        <v>18733</v>
      </c>
      <c r="H579">
        <v>19.399999999999999</v>
      </c>
      <c r="I579">
        <v>5.6</v>
      </c>
      <c r="J579">
        <v>19</v>
      </c>
      <c r="K579">
        <v>5.6</v>
      </c>
      <c r="L579">
        <v>0</v>
      </c>
      <c r="M579" t="s">
        <v>16</v>
      </c>
      <c r="N579" t="s">
        <v>16</v>
      </c>
    </row>
    <row r="580" spans="1:14">
      <c r="A580" t="s">
        <v>117</v>
      </c>
      <c r="B580" t="s">
        <v>18</v>
      </c>
      <c r="C580" s="1">
        <v>97134</v>
      </c>
      <c r="D580" s="4" t="s">
        <v>16</v>
      </c>
      <c r="E580" s="1">
        <v>17652</v>
      </c>
      <c r="F580" s="1">
        <v>16698</v>
      </c>
      <c r="G580" s="1">
        <v>12283</v>
      </c>
      <c r="H580">
        <v>22.8</v>
      </c>
      <c r="I580">
        <v>5.7</v>
      </c>
      <c r="J580">
        <v>22.3</v>
      </c>
      <c r="K580">
        <v>5.5</v>
      </c>
      <c r="L580">
        <v>0</v>
      </c>
      <c r="M580" t="s">
        <v>16</v>
      </c>
      <c r="N580" t="s">
        <v>16</v>
      </c>
    </row>
    <row r="581" spans="1:14">
      <c r="A581" t="s">
        <v>117</v>
      </c>
      <c r="B581" t="s">
        <v>19</v>
      </c>
      <c r="C581" s="1">
        <v>5437</v>
      </c>
      <c r="D581" s="4" t="s">
        <v>16</v>
      </c>
      <c r="E581" s="1">
        <v>3887</v>
      </c>
      <c r="F581" s="1">
        <v>3948</v>
      </c>
      <c r="G581" s="1">
        <v>1878</v>
      </c>
      <c r="H581">
        <v>14.8</v>
      </c>
      <c r="I581">
        <v>2.5</v>
      </c>
      <c r="J581">
        <v>14.7</v>
      </c>
      <c r="K581">
        <v>2.4</v>
      </c>
      <c r="L581">
        <v>0</v>
      </c>
      <c r="M581" t="s">
        <v>16</v>
      </c>
      <c r="N581" t="s">
        <v>16</v>
      </c>
    </row>
    <row r="582" spans="1:14">
      <c r="A582" t="s">
        <v>117</v>
      </c>
      <c r="B582" t="s">
        <v>20</v>
      </c>
      <c r="C582" s="1">
        <v>51880</v>
      </c>
      <c r="D582" s="4">
        <v>700319</v>
      </c>
      <c r="E582" s="1">
        <v>7120</v>
      </c>
      <c r="F582" s="1">
        <v>6342</v>
      </c>
      <c r="G582" s="1">
        <v>5030</v>
      </c>
      <c r="H582">
        <v>24.6</v>
      </c>
      <c r="I582">
        <v>6.4</v>
      </c>
      <c r="J582">
        <v>22.5</v>
      </c>
      <c r="K582">
        <v>6.3</v>
      </c>
      <c r="L582">
        <v>12.9</v>
      </c>
      <c r="M582" s="2">
        <v>0.48</v>
      </c>
      <c r="N582" t="s">
        <v>16</v>
      </c>
    </row>
    <row r="583" spans="1:14">
      <c r="A583" t="s">
        <v>117</v>
      </c>
      <c r="B583" t="s">
        <v>21</v>
      </c>
      <c r="C583" s="1">
        <v>369686</v>
      </c>
      <c r="D583" s="4">
        <v>5425880</v>
      </c>
      <c r="E583" s="1">
        <v>29917</v>
      </c>
      <c r="F583" s="1">
        <v>13429</v>
      </c>
      <c r="G583" s="1">
        <v>12641</v>
      </c>
      <c r="H583">
        <v>29.2</v>
      </c>
      <c r="I583">
        <v>13.2</v>
      </c>
      <c r="J583">
        <v>22</v>
      </c>
      <c r="K583">
        <v>7.9</v>
      </c>
      <c r="L583">
        <v>18.399999999999999</v>
      </c>
      <c r="M583" s="2">
        <v>0.63</v>
      </c>
      <c r="N583" t="s">
        <v>16</v>
      </c>
    </row>
    <row r="584" spans="1:14">
      <c r="A584" t="s">
        <v>118</v>
      </c>
      <c r="B584" t="s">
        <v>15</v>
      </c>
      <c r="C584" s="1">
        <v>15069</v>
      </c>
      <c r="D584" s="4" t="s">
        <v>16</v>
      </c>
      <c r="E584" s="1">
        <v>7790</v>
      </c>
      <c r="F584" s="1">
        <v>7942</v>
      </c>
      <c r="G584" s="1">
        <v>4024</v>
      </c>
      <c r="H584">
        <v>15.2</v>
      </c>
      <c r="I584">
        <v>3.2</v>
      </c>
      <c r="J584">
        <v>15.1</v>
      </c>
      <c r="K584">
        <v>3.3</v>
      </c>
      <c r="L584">
        <v>0</v>
      </c>
      <c r="M584" t="s">
        <v>16</v>
      </c>
      <c r="N584" t="s">
        <v>16</v>
      </c>
    </row>
    <row r="585" spans="1:14">
      <c r="A585" t="s">
        <v>118</v>
      </c>
      <c r="B585" t="s">
        <v>17</v>
      </c>
      <c r="C585" s="1">
        <v>163178</v>
      </c>
      <c r="D585" s="4" t="s">
        <v>16</v>
      </c>
      <c r="E585" s="1">
        <v>30119</v>
      </c>
      <c r="F585" s="1">
        <v>28845</v>
      </c>
      <c r="G585" s="1">
        <v>18141</v>
      </c>
      <c r="H585">
        <v>18.899999999999999</v>
      </c>
      <c r="I585">
        <v>5.7</v>
      </c>
      <c r="J585">
        <v>18.399999999999999</v>
      </c>
      <c r="K585">
        <v>5.6</v>
      </c>
      <c r="L585">
        <v>0</v>
      </c>
      <c r="M585" t="s">
        <v>16</v>
      </c>
      <c r="N585" t="s">
        <v>16</v>
      </c>
    </row>
    <row r="586" spans="1:14">
      <c r="A586" t="s">
        <v>118</v>
      </c>
      <c r="B586" t="s">
        <v>18</v>
      </c>
      <c r="C586" s="1">
        <v>93451</v>
      </c>
      <c r="D586" s="4" t="s">
        <v>16</v>
      </c>
      <c r="E586" s="1">
        <v>17933</v>
      </c>
      <c r="F586" s="1">
        <v>16777</v>
      </c>
      <c r="G586" s="1">
        <v>12166</v>
      </c>
      <c r="H586">
        <v>21.8</v>
      </c>
      <c r="I586">
        <v>5.5</v>
      </c>
      <c r="J586">
        <v>21.4</v>
      </c>
      <c r="K586">
        <v>5.3</v>
      </c>
      <c r="L586">
        <v>0</v>
      </c>
      <c r="M586" t="s">
        <v>16</v>
      </c>
      <c r="N586" t="s">
        <v>16</v>
      </c>
    </row>
    <row r="587" spans="1:14">
      <c r="A587" t="s">
        <v>118</v>
      </c>
      <c r="B587" t="s">
        <v>19</v>
      </c>
      <c r="C587" s="1">
        <v>5583</v>
      </c>
      <c r="D587" s="4" t="s">
        <v>16</v>
      </c>
      <c r="E587" s="1">
        <v>3890</v>
      </c>
      <c r="F587" s="1">
        <v>3820</v>
      </c>
      <c r="G587" s="1">
        <v>1936</v>
      </c>
      <c r="H587">
        <v>15.2</v>
      </c>
      <c r="I587">
        <v>2.5</v>
      </c>
      <c r="J587">
        <v>14.7</v>
      </c>
      <c r="K587">
        <v>2.4</v>
      </c>
      <c r="L587">
        <v>0</v>
      </c>
      <c r="M587" t="s">
        <v>16</v>
      </c>
      <c r="N587" t="s">
        <v>16</v>
      </c>
    </row>
    <row r="588" spans="1:14">
      <c r="A588" t="s">
        <v>118</v>
      </c>
      <c r="B588" t="s">
        <v>20</v>
      </c>
      <c r="C588" s="1">
        <v>50999</v>
      </c>
      <c r="D588" s="4">
        <v>685908</v>
      </c>
      <c r="E588" s="1">
        <v>7132</v>
      </c>
      <c r="F588" s="1">
        <v>6342</v>
      </c>
      <c r="G588" s="1">
        <v>5036</v>
      </c>
      <c r="H588">
        <v>23.8</v>
      </c>
      <c r="I588">
        <v>6.4</v>
      </c>
      <c r="J588">
        <v>21.8</v>
      </c>
      <c r="K588">
        <v>6.2</v>
      </c>
      <c r="L588">
        <v>12.9</v>
      </c>
      <c r="M588" s="2">
        <v>0.49</v>
      </c>
      <c r="N588" t="s">
        <v>16</v>
      </c>
    </row>
    <row r="589" spans="1:14">
      <c r="A589" t="s">
        <v>118</v>
      </c>
      <c r="B589" t="s">
        <v>21</v>
      </c>
      <c r="C589" s="1">
        <v>377076</v>
      </c>
      <c r="D589" s="4">
        <v>5502861</v>
      </c>
      <c r="E589" s="1">
        <v>30270</v>
      </c>
      <c r="F589" s="1">
        <v>13428</v>
      </c>
      <c r="G589" s="1">
        <v>12732</v>
      </c>
      <c r="H589">
        <v>28.4</v>
      </c>
      <c r="I589">
        <v>13.3</v>
      </c>
      <c r="J589">
        <v>21.3</v>
      </c>
      <c r="K589">
        <v>7.9</v>
      </c>
      <c r="L589">
        <v>20.399999999999999</v>
      </c>
      <c r="M589" s="2">
        <v>0.64</v>
      </c>
      <c r="N589" t="s">
        <v>16</v>
      </c>
    </row>
    <row r="590" spans="1:14">
      <c r="A590" t="s">
        <v>119</v>
      </c>
      <c r="B590" t="s">
        <v>15</v>
      </c>
      <c r="C590" s="1">
        <v>16756</v>
      </c>
      <c r="D590" s="4" t="s">
        <v>16</v>
      </c>
      <c r="E590" s="1">
        <v>7837</v>
      </c>
      <c r="F590" s="1">
        <v>7652</v>
      </c>
      <c r="G590" s="1">
        <v>3974</v>
      </c>
      <c r="H590">
        <v>16.100000000000001</v>
      </c>
      <c r="I590">
        <v>3.5</v>
      </c>
      <c r="J590">
        <v>15.7</v>
      </c>
      <c r="K590">
        <v>3.5</v>
      </c>
      <c r="L590">
        <v>0</v>
      </c>
      <c r="M590" t="s">
        <v>16</v>
      </c>
      <c r="N590" t="s">
        <v>16</v>
      </c>
    </row>
    <row r="591" spans="1:14">
      <c r="A591" t="s">
        <v>119</v>
      </c>
      <c r="B591" t="s">
        <v>17</v>
      </c>
      <c r="C591" s="1">
        <v>163168</v>
      </c>
      <c r="D591" s="4" t="s">
        <v>16</v>
      </c>
      <c r="E591" s="1">
        <v>29151</v>
      </c>
      <c r="F591" s="1">
        <v>28002</v>
      </c>
      <c r="G591" s="1">
        <v>17701</v>
      </c>
      <c r="H591">
        <v>19.600000000000001</v>
      </c>
      <c r="I591">
        <v>5.8</v>
      </c>
      <c r="J591">
        <v>19.100000000000001</v>
      </c>
      <c r="K591">
        <v>5.7</v>
      </c>
      <c r="L591">
        <v>0</v>
      </c>
      <c r="M591" t="s">
        <v>16</v>
      </c>
      <c r="N591" t="s">
        <v>16</v>
      </c>
    </row>
    <row r="592" spans="1:14">
      <c r="A592" t="s">
        <v>119</v>
      </c>
      <c r="B592" t="s">
        <v>18</v>
      </c>
      <c r="C592" s="1">
        <v>91468</v>
      </c>
      <c r="D592" s="4" t="s">
        <v>16</v>
      </c>
      <c r="E592" s="1">
        <v>17790</v>
      </c>
      <c r="F592" s="1">
        <v>16712</v>
      </c>
      <c r="G592" s="1">
        <v>11834</v>
      </c>
      <c r="H592">
        <v>22</v>
      </c>
      <c r="I592">
        <v>5.6</v>
      </c>
      <c r="J592">
        <v>21.6</v>
      </c>
      <c r="K592">
        <v>5.3</v>
      </c>
      <c r="L592">
        <v>0</v>
      </c>
      <c r="M592" t="s">
        <v>16</v>
      </c>
      <c r="N592" t="s">
        <v>16</v>
      </c>
    </row>
    <row r="593" spans="1:14">
      <c r="A593" t="s">
        <v>119</v>
      </c>
      <c r="B593" t="s">
        <v>19</v>
      </c>
      <c r="C593" s="1">
        <v>5554</v>
      </c>
      <c r="D593" s="4" t="s">
        <v>16</v>
      </c>
      <c r="E593" s="1">
        <v>3805</v>
      </c>
      <c r="F593" s="1">
        <v>3840</v>
      </c>
      <c r="G593" s="1">
        <v>2008</v>
      </c>
      <c r="H593">
        <v>16.2</v>
      </c>
      <c r="I593">
        <v>2.5</v>
      </c>
      <c r="J593">
        <v>16.600000000000001</v>
      </c>
      <c r="K593">
        <v>2.5</v>
      </c>
      <c r="L593">
        <v>0</v>
      </c>
      <c r="M593" t="s">
        <v>16</v>
      </c>
      <c r="N593" t="s">
        <v>16</v>
      </c>
    </row>
    <row r="594" spans="1:14">
      <c r="A594" t="s">
        <v>119</v>
      </c>
      <c r="B594" t="s">
        <v>20</v>
      </c>
      <c r="C594" s="1">
        <v>52598</v>
      </c>
      <c r="D594" s="4">
        <v>716779</v>
      </c>
      <c r="E594" s="1">
        <v>7157</v>
      </c>
      <c r="F594" s="1">
        <v>6396</v>
      </c>
      <c r="G594" s="1">
        <v>5083</v>
      </c>
      <c r="H594">
        <v>24.6</v>
      </c>
      <c r="I594">
        <v>6.5</v>
      </c>
      <c r="J594">
        <v>22.7</v>
      </c>
      <c r="K594">
        <v>6.3</v>
      </c>
      <c r="L594">
        <v>13.3</v>
      </c>
      <c r="M594" s="2">
        <v>0.48</v>
      </c>
      <c r="N594" t="s">
        <v>16</v>
      </c>
    </row>
    <row r="595" spans="1:14">
      <c r="A595" t="s">
        <v>119</v>
      </c>
      <c r="B595" t="s">
        <v>21</v>
      </c>
      <c r="C595" s="1">
        <v>397244</v>
      </c>
      <c r="D595" s="4">
        <v>5856687</v>
      </c>
      <c r="E595" s="1">
        <v>30104</v>
      </c>
      <c r="F595" s="1">
        <v>13436</v>
      </c>
      <c r="G595" s="1">
        <v>12787</v>
      </c>
      <c r="H595">
        <v>29.5</v>
      </c>
      <c r="I595">
        <v>13.7</v>
      </c>
      <c r="J595">
        <v>22.4</v>
      </c>
      <c r="K595">
        <v>8.1</v>
      </c>
      <c r="L595">
        <v>17.3</v>
      </c>
      <c r="M595" s="2">
        <v>0.64</v>
      </c>
      <c r="N595" t="s">
        <v>16</v>
      </c>
    </row>
    <row r="596" spans="1:14">
      <c r="A596" t="s">
        <v>120</v>
      </c>
      <c r="B596" t="s">
        <v>15</v>
      </c>
      <c r="C596" s="1">
        <v>10293</v>
      </c>
      <c r="D596" s="4" t="s">
        <v>16</v>
      </c>
      <c r="E596" s="1">
        <v>5937</v>
      </c>
      <c r="F596" s="1">
        <v>5875</v>
      </c>
      <c r="G596" s="1">
        <v>2769</v>
      </c>
      <c r="H596">
        <v>14.1</v>
      </c>
      <c r="I596">
        <v>3.2</v>
      </c>
      <c r="J596">
        <v>14</v>
      </c>
      <c r="K596">
        <v>3.2</v>
      </c>
      <c r="L596">
        <v>0</v>
      </c>
      <c r="M596" t="s">
        <v>16</v>
      </c>
      <c r="N596" t="s">
        <v>16</v>
      </c>
    </row>
    <row r="597" spans="1:14">
      <c r="A597" t="s">
        <v>120</v>
      </c>
      <c r="B597" t="s">
        <v>17</v>
      </c>
      <c r="C597" s="1">
        <v>144300</v>
      </c>
      <c r="D597" s="4" t="s">
        <v>16</v>
      </c>
      <c r="E597" s="1">
        <v>26914</v>
      </c>
      <c r="F597" s="1">
        <v>26050</v>
      </c>
      <c r="G597" s="1">
        <v>15814</v>
      </c>
      <c r="H597">
        <v>18.2</v>
      </c>
      <c r="I597">
        <v>5.8</v>
      </c>
      <c r="J597">
        <v>17.8</v>
      </c>
      <c r="K597">
        <v>5.7</v>
      </c>
      <c r="L597">
        <v>0</v>
      </c>
      <c r="M597" t="s">
        <v>16</v>
      </c>
      <c r="N597" t="s">
        <v>16</v>
      </c>
    </row>
    <row r="598" spans="1:14">
      <c r="A598" t="s">
        <v>120</v>
      </c>
      <c r="B598" t="s">
        <v>18</v>
      </c>
      <c r="C598" s="1">
        <v>60764</v>
      </c>
      <c r="D598" s="4" t="s">
        <v>16</v>
      </c>
      <c r="E598" s="1">
        <v>11595</v>
      </c>
      <c r="F598" s="1">
        <v>10792</v>
      </c>
      <c r="G598" s="1">
        <v>7851</v>
      </c>
      <c r="H598">
        <v>21.8</v>
      </c>
      <c r="I598">
        <v>5.6</v>
      </c>
      <c r="J598">
        <v>21</v>
      </c>
      <c r="K598">
        <v>5.4</v>
      </c>
      <c r="L598">
        <v>0</v>
      </c>
      <c r="M598" t="s">
        <v>16</v>
      </c>
      <c r="N598" t="s">
        <v>16</v>
      </c>
    </row>
    <row r="599" spans="1:14">
      <c r="A599" t="s">
        <v>120</v>
      </c>
      <c r="B599" t="s">
        <v>19</v>
      </c>
      <c r="C599" s="1">
        <v>4069</v>
      </c>
      <c r="D599" s="4" t="s">
        <v>16</v>
      </c>
      <c r="E599" s="1">
        <v>3127</v>
      </c>
      <c r="F599" s="1">
        <v>3069</v>
      </c>
      <c r="G599" s="1">
        <v>1550</v>
      </c>
      <c r="H599">
        <v>15.2</v>
      </c>
      <c r="I599">
        <v>2.6</v>
      </c>
      <c r="J599">
        <v>14.7</v>
      </c>
      <c r="K599">
        <v>2.5</v>
      </c>
      <c r="L599">
        <v>0</v>
      </c>
      <c r="M599" t="s">
        <v>16</v>
      </c>
      <c r="N599" t="s">
        <v>16</v>
      </c>
    </row>
    <row r="600" spans="1:14">
      <c r="A600" t="s">
        <v>120</v>
      </c>
      <c r="B600" t="s">
        <v>20</v>
      </c>
      <c r="C600" s="1">
        <v>49830</v>
      </c>
      <c r="D600" s="4">
        <v>687469</v>
      </c>
      <c r="E600" s="1">
        <v>7181</v>
      </c>
      <c r="F600" s="1">
        <v>6403</v>
      </c>
      <c r="G600" s="1">
        <v>4932</v>
      </c>
      <c r="H600">
        <v>23.1</v>
      </c>
      <c r="I600">
        <v>6.4</v>
      </c>
      <c r="J600">
        <v>21.2</v>
      </c>
      <c r="K600">
        <v>6.2</v>
      </c>
      <c r="L600">
        <v>13.2</v>
      </c>
      <c r="M600" s="2">
        <v>0.47</v>
      </c>
      <c r="N600" t="s">
        <v>16</v>
      </c>
    </row>
    <row r="601" spans="1:14">
      <c r="A601" t="s">
        <v>120</v>
      </c>
      <c r="B601" t="s">
        <v>21</v>
      </c>
      <c r="C601" s="1">
        <v>374156</v>
      </c>
      <c r="D601" s="4">
        <v>5520038</v>
      </c>
      <c r="E601" s="1">
        <v>29912</v>
      </c>
      <c r="F601" s="1">
        <v>13423</v>
      </c>
      <c r="G601" s="1">
        <v>12523</v>
      </c>
      <c r="H601">
        <v>28</v>
      </c>
      <c r="I601">
        <v>13.2</v>
      </c>
      <c r="J601">
        <v>20.8</v>
      </c>
      <c r="K601">
        <v>8</v>
      </c>
      <c r="L601">
        <v>16.5</v>
      </c>
      <c r="M601" s="2">
        <v>0.62</v>
      </c>
      <c r="N601" t="s">
        <v>16</v>
      </c>
    </row>
    <row r="602" spans="1:14">
      <c r="A602" t="s">
        <v>121</v>
      </c>
      <c r="B602" t="s">
        <v>15</v>
      </c>
      <c r="C602" s="1">
        <v>7988</v>
      </c>
      <c r="D602" s="4" t="s">
        <v>16</v>
      </c>
      <c r="E602" s="1">
        <v>5154</v>
      </c>
      <c r="F602" s="1">
        <v>5073</v>
      </c>
      <c r="G602" s="1">
        <v>2384</v>
      </c>
      <c r="H602">
        <v>14.6</v>
      </c>
      <c r="I602">
        <v>2.9</v>
      </c>
      <c r="J602">
        <v>14.4</v>
      </c>
      <c r="K602">
        <v>2.9</v>
      </c>
      <c r="L602">
        <v>0</v>
      </c>
      <c r="M602" t="s">
        <v>16</v>
      </c>
      <c r="N602" t="s">
        <v>16</v>
      </c>
    </row>
    <row r="603" spans="1:14">
      <c r="A603" t="s">
        <v>121</v>
      </c>
      <c r="B603" t="s">
        <v>17</v>
      </c>
      <c r="C603" s="1">
        <v>123807</v>
      </c>
      <c r="D603" s="4" t="s">
        <v>16</v>
      </c>
      <c r="E603" s="1">
        <v>25085</v>
      </c>
      <c r="F603" s="1">
        <v>24452</v>
      </c>
      <c r="G603" s="1">
        <v>14485</v>
      </c>
      <c r="H603">
        <v>18.399999999999999</v>
      </c>
      <c r="I603">
        <v>5.6</v>
      </c>
      <c r="J603">
        <v>18</v>
      </c>
      <c r="K603">
        <v>5.5</v>
      </c>
      <c r="L603">
        <v>0</v>
      </c>
      <c r="M603" t="s">
        <v>16</v>
      </c>
      <c r="N603" t="s">
        <v>16</v>
      </c>
    </row>
    <row r="604" spans="1:14">
      <c r="A604" t="s">
        <v>121</v>
      </c>
      <c r="B604" t="s">
        <v>18</v>
      </c>
      <c r="C604" s="1">
        <v>34450</v>
      </c>
      <c r="D604" s="4" t="s">
        <v>16</v>
      </c>
      <c r="E604" s="1">
        <v>7141</v>
      </c>
      <c r="F604" s="1">
        <v>6327</v>
      </c>
      <c r="G604" s="1">
        <v>4379</v>
      </c>
      <c r="H604">
        <v>21.5</v>
      </c>
      <c r="I604">
        <v>5.7</v>
      </c>
      <c r="J604">
        <v>19.899999999999999</v>
      </c>
      <c r="K604">
        <v>5.4</v>
      </c>
      <c r="L604">
        <v>0</v>
      </c>
      <c r="M604" t="s">
        <v>16</v>
      </c>
      <c r="N604" t="s">
        <v>16</v>
      </c>
    </row>
    <row r="605" spans="1:14">
      <c r="A605" t="s">
        <v>121</v>
      </c>
      <c r="B605" t="s">
        <v>19</v>
      </c>
      <c r="C605" s="1">
        <v>3476</v>
      </c>
      <c r="D605" s="4" t="s">
        <v>16</v>
      </c>
      <c r="E605" s="1">
        <v>2389</v>
      </c>
      <c r="F605" s="1">
        <v>2462</v>
      </c>
      <c r="G605" s="1">
        <v>1188</v>
      </c>
      <c r="H605">
        <v>15</v>
      </c>
      <c r="I605">
        <v>2.5</v>
      </c>
      <c r="J605">
        <v>14.5</v>
      </c>
      <c r="K605">
        <v>2.2999999999999998</v>
      </c>
      <c r="L605">
        <v>0</v>
      </c>
      <c r="M605" t="s">
        <v>16</v>
      </c>
      <c r="N605" t="s">
        <v>16</v>
      </c>
    </row>
    <row r="606" spans="1:14">
      <c r="A606" t="s">
        <v>121</v>
      </c>
      <c r="B606" t="s">
        <v>20</v>
      </c>
      <c r="C606" s="1">
        <v>49429</v>
      </c>
      <c r="D606" s="4">
        <v>678711</v>
      </c>
      <c r="E606" s="1">
        <v>7215</v>
      </c>
      <c r="F606" s="1">
        <v>6404</v>
      </c>
      <c r="G606" s="1">
        <v>4911</v>
      </c>
      <c r="H606">
        <v>23.8</v>
      </c>
      <c r="I606">
        <v>6.4</v>
      </c>
      <c r="J606">
        <v>21.8</v>
      </c>
      <c r="K606">
        <v>6.2</v>
      </c>
      <c r="L606">
        <v>12.8</v>
      </c>
      <c r="M606" s="2">
        <v>0.46</v>
      </c>
      <c r="N606" t="s">
        <v>16</v>
      </c>
    </row>
    <row r="607" spans="1:14">
      <c r="A607" t="s">
        <v>121</v>
      </c>
      <c r="B607" t="s">
        <v>21</v>
      </c>
      <c r="C607" s="1">
        <v>359029</v>
      </c>
      <c r="D607" s="4">
        <v>5200177</v>
      </c>
      <c r="E607" s="1">
        <v>29688</v>
      </c>
      <c r="F607" s="1">
        <v>13442</v>
      </c>
      <c r="G607" s="1">
        <v>12579</v>
      </c>
      <c r="H607">
        <v>29</v>
      </c>
      <c r="I607">
        <v>13.1</v>
      </c>
      <c r="J607">
        <v>21.7</v>
      </c>
      <c r="K607">
        <v>7.9</v>
      </c>
      <c r="L607">
        <v>16.100000000000001</v>
      </c>
      <c r="M607" s="2">
        <v>0.61</v>
      </c>
      <c r="N607" t="s">
        <v>16</v>
      </c>
    </row>
    <row r="608" spans="1:14">
      <c r="A608" t="s">
        <v>122</v>
      </c>
      <c r="B608" t="s">
        <v>15</v>
      </c>
      <c r="C608" s="1">
        <v>7574</v>
      </c>
      <c r="D608" s="4" t="s">
        <v>16</v>
      </c>
      <c r="E608" s="1">
        <v>4296</v>
      </c>
      <c r="F608" s="1">
        <v>4248</v>
      </c>
      <c r="G608" s="1">
        <v>2117</v>
      </c>
      <c r="H608">
        <v>15.5</v>
      </c>
      <c r="I608">
        <v>3.1</v>
      </c>
      <c r="J608">
        <v>15.4</v>
      </c>
      <c r="K608">
        <v>3.1</v>
      </c>
      <c r="L608">
        <v>0</v>
      </c>
      <c r="M608" t="s">
        <v>16</v>
      </c>
      <c r="N608" t="s">
        <v>16</v>
      </c>
    </row>
    <row r="609" spans="1:14">
      <c r="A609" t="s">
        <v>122</v>
      </c>
      <c r="B609" t="s">
        <v>17</v>
      </c>
      <c r="C609" s="1">
        <v>112207</v>
      </c>
      <c r="D609" s="4" t="s">
        <v>16</v>
      </c>
      <c r="E609" s="1">
        <v>22070</v>
      </c>
      <c r="F609" s="1">
        <v>22646</v>
      </c>
      <c r="G609" s="1">
        <v>13358</v>
      </c>
      <c r="H609">
        <v>18.3</v>
      </c>
      <c r="I609">
        <v>5.5</v>
      </c>
      <c r="J609">
        <v>17.5</v>
      </c>
      <c r="K609">
        <v>5.4</v>
      </c>
      <c r="L609">
        <v>0</v>
      </c>
      <c r="M609" t="s">
        <v>16</v>
      </c>
      <c r="N609" t="s">
        <v>16</v>
      </c>
    </row>
    <row r="610" spans="1:14">
      <c r="A610" t="s">
        <v>122</v>
      </c>
      <c r="B610" t="s">
        <v>18</v>
      </c>
      <c r="C610" s="1">
        <v>18526</v>
      </c>
      <c r="D610" s="4" t="s">
        <v>16</v>
      </c>
      <c r="E610" s="1">
        <v>4306</v>
      </c>
      <c r="F610" s="1">
        <v>3815</v>
      </c>
      <c r="G610" s="1">
        <v>2365</v>
      </c>
      <c r="H610">
        <v>19.2</v>
      </c>
      <c r="I610">
        <v>5.7</v>
      </c>
      <c r="J610">
        <v>17.899999999999999</v>
      </c>
      <c r="K610">
        <v>5.4</v>
      </c>
      <c r="L610">
        <v>0</v>
      </c>
      <c r="M610" t="s">
        <v>16</v>
      </c>
      <c r="N610" t="s">
        <v>16</v>
      </c>
    </row>
    <row r="611" spans="1:14">
      <c r="A611" t="s">
        <v>122</v>
      </c>
      <c r="B611" t="s">
        <v>19</v>
      </c>
      <c r="C611" s="1">
        <v>3136</v>
      </c>
      <c r="D611" s="4" t="s">
        <v>16</v>
      </c>
      <c r="E611" s="1">
        <v>2381</v>
      </c>
      <c r="F611" s="1">
        <v>2354</v>
      </c>
      <c r="G611" s="1">
        <v>1146</v>
      </c>
      <c r="H611">
        <v>15.1</v>
      </c>
      <c r="I611">
        <v>2.4</v>
      </c>
      <c r="J611">
        <v>15.5</v>
      </c>
      <c r="K611">
        <v>2.5</v>
      </c>
      <c r="L611">
        <v>0</v>
      </c>
      <c r="M611" t="s">
        <v>16</v>
      </c>
      <c r="N611" t="s">
        <v>16</v>
      </c>
    </row>
    <row r="612" spans="1:14">
      <c r="A612" t="s">
        <v>122</v>
      </c>
      <c r="B612" t="s">
        <v>20</v>
      </c>
      <c r="C612" s="1">
        <v>49730</v>
      </c>
      <c r="D612" s="4">
        <v>681299</v>
      </c>
      <c r="E612" s="1">
        <v>7321</v>
      </c>
      <c r="F612" s="1">
        <v>6473</v>
      </c>
      <c r="G612" s="1">
        <v>4981</v>
      </c>
      <c r="H612">
        <v>23.9</v>
      </c>
      <c r="I612">
        <v>6.3</v>
      </c>
      <c r="J612">
        <v>21.7</v>
      </c>
      <c r="K612">
        <v>6.1</v>
      </c>
      <c r="L612">
        <v>13</v>
      </c>
      <c r="M612" s="2">
        <v>0.45</v>
      </c>
      <c r="N612" t="s">
        <v>16</v>
      </c>
    </row>
    <row r="613" spans="1:14">
      <c r="A613" t="s">
        <v>122</v>
      </c>
      <c r="B613" t="s">
        <v>21</v>
      </c>
      <c r="C613" s="1">
        <v>372979</v>
      </c>
      <c r="D613" s="4">
        <v>5392570</v>
      </c>
      <c r="E613" s="1">
        <v>29999</v>
      </c>
      <c r="F613" s="1">
        <v>13490</v>
      </c>
      <c r="G613" s="1">
        <v>12599</v>
      </c>
      <c r="H613">
        <v>29</v>
      </c>
      <c r="I613">
        <v>13.1</v>
      </c>
      <c r="J613">
        <v>21.8</v>
      </c>
      <c r="K613">
        <v>7.9</v>
      </c>
      <c r="L613">
        <v>15.7</v>
      </c>
      <c r="M613" s="2">
        <v>0.62</v>
      </c>
      <c r="N613" t="s">
        <v>16</v>
      </c>
    </row>
    <row r="614" spans="1:14">
      <c r="A614" t="s">
        <v>123</v>
      </c>
      <c r="B614" t="s">
        <v>15</v>
      </c>
      <c r="C614" s="1">
        <v>9276</v>
      </c>
      <c r="D614" s="4" t="s">
        <v>16</v>
      </c>
      <c r="E614" s="1">
        <v>5009</v>
      </c>
      <c r="F614" s="1">
        <v>4956</v>
      </c>
      <c r="G614" s="1">
        <v>2543</v>
      </c>
      <c r="H614">
        <v>15.4</v>
      </c>
      <c r="I614">
        <v>3.2</v>
      </c>
      <c r="J614">
        <v>15.3</v>
      </c>
      <c r="K614">
        <v>3.2</v>
      </c>
      <c r="L614">
        <v>0</v>
      </c>
      <c r="M614" t="s">
        <v>16</v>
      </c>
      <c r="N614" t="s">
        <v>16</v>
      </c>
    </row>
    <row r="615" spans="1:14">
      <c r="A615" t="s">
        <v>123</v>
      </c>
      <c r="B615" t="s">
        <v>17</v>
      </c>
      <c r="C615" s="1">
        <v>102793</v>
      </c>
      <c r="D615" s="4" t="s">
        <v>16</v>
      </c>
      <c r="E615" s="1">
        <v>20452</v>
      </c>
      <c r="F615" s="1">
        <v>19840</v>
      </c>
      <c r="G615" s="1">
        <v>12089</v>
      </c>
      <c r="H615">
        <v>18.3</v>
      </c>
      <c r="I615">
        <v>5.6</v>
      </c>
      <c r="J615">
        <v>17.899999999999999</v>
      </c>
      <c r="K615">
        <v>5.5</v>
      </c>
      <c r="L615">
        <v>0</v>
      </c>
      <c r="M615" t="s">
        <v>16</v>
      </c>
      <c r="N615" t="s">
        <v>16</v>
      </c>
    </row>
    <row r="616" spans="1:14">
      <c r="A616" t="s">
        <v>123</v>
      </c>
      <c r="B616" t="s">
        <v>18</v>
      </c>
      <c r="C616" s="1">
        <v>25626</v>
      </c>
      <c r="D616" s="4" t="s">
        <v>16</v>
      </c>
      <c r="E616" s="1">
        <v>4800</v>
      </c>
      <c r="F616" s="1">
        <v>4281</v>
      </c>
      <c r="G616" s="1">
        <v>3008</v>
      </c>
      <c r="H616">
        <v>21.1</v>
      </c>
      <c r="I616">
        <v>5.8</v>
      </c>
      <c r="J616">
        <v>19.5</v>
      </c>
      <c r="K616">
        <v>5.6</v>
      </c>
      <c r="L616">
        <v>0</v>
      </c>
      <c r="M616" t="s">
        <v>16</v>
      </c>
      <c r="N616" t="s">
        <v>16</v>
      </c>
    </row>
    <row r="617" spans="1:14">
      <c r="A617" t="s">
        <v>123</v>
      </c>
      <c r="B617" t="s">
        <v>19</v>
      </c>
      <c r="C617" s="1">
        <v>3655</v>
      </c>
      <c r="D617" s="4" t="s">
        <v>16</v>
      </c>
      <c r="E617" s="1">
        <v>2461</v>
      </c>
      <c r="F617" s="1">
        <v>2501</v>
      </c>
      <c r="G617" s="1">
        <v>1368</v>
      </c>
      <c r="H617">
        <v>16.399999999999999</v>
      </c>
      <c r="I617">
        <v>2.6</v>
      </c>
      <c r="J617">
        <v>16.600000000000001</v>
      </c>
      <c r="K617">
        <v>2.5</v>
      </c>
      <c r="L617">
        <v>0</v>
      </c>
      <c r="M617" t="s">
        <v>16</v>
      </c>
      <c r="N617" t="s">
        <v>16</v>
      </c>
    </row>
    <row r="618" spans="1:14">
      <c r="A618" t="s">
        <v>123</v>
      </c>
      <c r="B618" t="s">
        <v>20</v>
      </c>
      <c r="C618" s="1">
        <v>54628</v>
      </c>
      <c r="D618" s="4">
        <v>801215</v>
      </c>
      <c r="E618" s="1">
        <v>7483</v>
      </c>
      <c r="F618" s="1">
        <v>6539</v>
      </c>
      <c r="G618" s="1">
        <v>5196</v>
      </c>
      <c r="H618">
        <v>23.8</v>
      </c>
      <c r="I618">
        <v>6.5</v>
      </c>
      <c r="J618">
        <v>21.6</v>
      </c>
      <c r="K618">
        <v>6.3</v>
      </c>
      <c r="L618">
        <v>13.3</v>
      </c>
      <c r="M618" s="2">
        <v>0.45</v>
      </c>
      <c r="N618" t="s">
        <v>16</v>
      </c>
    </row>
    <row r="619" spans="1:14">
      <c r="A619" t="s">
        <v>123</v>
      </c>
      <c r="B619" t="s">
        <v>21</v>
      </c>
      <c r="C619" s="1">
        <v>410831</v>
      </c>
      <c r="D619" s="4">
        <v>6014938</v>
      </c>
      <c r="E619" s="1">
        <v>30829</v>
      </c>
      <c r="F619" s="1">
        <v>13549</v>
      </c>
      <c r="G619" s="1">
        <v>12990</v>
      </c>
      <c r="H619">
        <v>28.8</v>
      </c>
      <c r="I619">
        <v>13.8</v>
      </c>
      <c r="J619">
        <v>21.9</v>
      </c>
      <c r="K619">
        <v>8</v>
      </c>
      <c r="L619">
        <v>16.899999999999999</v>
      </c>
      <c r="M619" s="2">
        <v>0.63</v>
      </c>
      <c r="N619" t="s">
        <v>16</v>
      </c>
    </row>
    <row r="620" spans="1:14">
      <c r="A620" t="s">
        <v>124</v>
      </c>
      <c r="B620" t="s">
        <v>15</v>
      </c>
      <c r="C620" s="1">
        <v>7681</v>
      </c>
      <c r="D620" s="4" t="s">
        <v>16</v>
      </c>
      <c r="E620" s="1">
        <v>4561</v>
      </c>
      <c r="F620" s="1">
        <v>4550</v>
      </c>
      <c r="G620" s="1">
        <v>2055</v>
      </c>
      <c r="H620">
        <v>14</v>
      </c>
      <c r="I620">
        <v>3.2</v>
      </c>
      <c r="J620">
        <v>14</v>
      </c>
      <c r="K620">
        <v>3.2</v>
      </c>
      <c r="L620">
        <v>0</v>
      </c>
      <c r="M620" t="s">
        <v>16</v>
      </c>
      <c r="N620" t="s">
        <v>16</v>
      </c>
    </row>
    <row r="621" spans="1:14">
      <c r="A621" t="s">
        <v>124</v>
      </c>
      <c r="B621" t="s">
        <v>17</v>
      </c>
      <c r="C621" s="1">
        <v>94103</v>
      </c>
      <c r="D621" s="4" t="s">
        <v>16</v>
      </c>
      <c r="E621" s="1">
        <v>19076</v>
      </c>
      <c r="F621" s="1">
        <v>14122</v>
      </c>
      <c r="G621" s="1">
        <v>8120</v>
      </c>
      <c r="H621">
        <v>17.8</v>
      </c>
      <c r="I621">
        <v>5.4</v>
      </c>
      <c r="J621">
        <v>18</v>
      </c>
      <c r="K621">
        <v>5.6</v>
      </c>
      <c r="L621">
        <v>0</v>
      </c>
      <c r="M621" t="s">
        <v>16</v>
      </c>
      <c r="N621" t="s">
        <v>16</v>
      </c>
    </row>
    <row r="622" spans="1:14">
      <c r="A622" t="s">
        <v>124</v>
      </c>
      <c r="B622" t="s">
        <v>18</v>
      </c>
      <c r="C622" s="1">
        <v>31153</v>
      </c>
      <c r="D622" s="4" t="s">
        <v>16</v>
      </c>
      <c r="E622" s="1">
        <v>6540</v>
      </c>
      <c r="F622" s="1">
        <v>5779</v>
      </c>
      <c r="G622" s="1">
        <v>3836</v>
      </c>
      <c r="H622">
        <v>20.6</v>
      </c>
      <c r="I622">
        <v>5.6</v>
      </c>
      <c r="J622">
        <v>19</v>
      </c>
      <c r="K622">
        <v>5.4</v>
      </c>
      <c r="L622">
        <v>0</v>
      </c>
      <c r="M622" t="s">
        <v>16</v>
      </c>
      <c r="N622" t="s">
        <v>16</v>
      </c>
    </row>
    <row r="623" spans="1:14">
      <c r="A623" t="s">
        <v>124</v>
      </c>
      <c r="B623" t="s">
        <v>19</v>
      </c>
      <c r="C623" s="1">
        <v>3580</v>
      </c>
      <c r="D623" s="4" t="s">
        <v>16</v>
      </c>
      <c r="E623" s="1">
        <v>2709</v>
      </c>
      <c r="F623" s="1">
        <v>2735</v>
      </c>
      <c r="G623" s="1">
        <v>1388</v>
      </c>
      <c r="H623">
        <v>15.7</v>
      </c>
      <c r="I623">
        <v>2.5</v>
      </c>
      <c r="J623">
        <v>16</v>
      </c>
      <c r="K623">
        <v>2.4</v>
      </c>
      <c r="L623">
        <v>0</v>
      </c>
      <c r="M623" t="s">
        <v>16</v>
      </c>
      <c r="N623" t="s">
        <v>16</v>
      </c>
    </row>
    <row r="624" spans="1:14">
      <c r="A624" t="s">
        <v>124</v>
      </c>
      <c r="B624" t="s">
        <v>20</v>
      </c>
      <c r="C624" s="1">
        <v>57637</v>
      </c>
      <c r="D624" s="4">
        <v>862099</v>
      </c>
      <c r="E624" s="1">
        <v>7513</v>
      </c>
      <c r="F624" s="1">
        <v>6508</v>
      </c>
      <c r="G624" s="1">
        <v>5177</v>
      </c>
      <c r="H624">
        <v>24.7</v>
      </c>
      <c r="I624">
        <v>6.8</v>
      </c>
      <c r="J624">
        <v>22.2</v>
      </c>
      <c r="K624">
        <v>6.5</v>
      </c>
      <c r="L624">
        <v>13.6</v>
      </c>
      <c r="M624" s="2">
        <v>0.46</v>
      </c>
      <c r="N624" t="s">
        <v>16</v>
      </c>
    </row>
    <row r="625" spans="1:14">
      <c r="A625" t="s">
        <v>124</v>
      </c>
      <c r="B625" t="s">
        <v>21</v>
      </c>
      <c r="C625" s="1">
        <v>424459</v>
      </c>
      <c r="D625" s="4">
        <v>6239552</v>
      </c>
      <c r="E625" s="1">
        <v>31442</v>
      </c>
      <c r="F625" s="1">
        <v>13580</v>
      </c>
      <c r="G625" s="1">
        <v>13006</v>
      </c>
      <c r="H625">
        <v>29.7</v>
      </c>
      <c r="I625">
        <v>14.1</v>
      </c>
      <c r="J625">
        <v>22.4</v>
      </c>
      <c r="K625">
        <v>8.1</v>
      </c>
      <c r="L625">
        <v>16.399999999999999</v>
      </c>
      <c r="M625" s="2">
        <v>0.62</v>
      </c>
      <c r="N625" t="s">
        <v>16</v>
      </c>
    </row>
    <row r="626" spans="1:14">
      <c r="A626" t="s">
        <v>125</v>
      </c>
      <c r="B626" t="s">
        <v>15</v>
      </c>
      <c r="C626" s="1">
        <v>10060</v>
      </c>
      <c r="D626" s="4" t="s">
        <v>16</v>
      </c>
      <c r="E626" s="1">
        <v>5237</v>
      </c>
      <c r="F626" s="1">
        <v>5225</v>
      </c>
      <c r="G626" s="1">
        <v>2653</v>
      </c>
      <c r="H626">
        <v>15.2</v>
      </c>
      <c r="I626">
        <v>3.3</v>
      </c>
      <c r="J626">
        <v>15.2</v>
      </c>
      <c r="K626">
        <v>3.2</v>
      </c>
      <c r="L626">
        <v>0</v>
      </c>
      <c r="M626" t="s">
        <v>16</v>
      </c>
      <c r="N626" t="s">
        <v>16</v>
      </c>
    </row>
    <row r="627" spans="1:14">
      <c r="A627" t="s">
        <v>125</v>
      </c>
      <c r="B627" t="s">
        <v>17</v>
      </c>
      <c r="C627" s="1">
        <v>82498</v>
      </c>
      <c r="D627" s="4" t="s">
        <v>16</v>
      </c>
      <c r="E627" s="1">
        <v>16473</v>
      </c>
      <c r="F627" s="1">
        <v>16006</v>
      </c>
      <c r="G627" s="1">
        <v>9711</v>
      </c>
      <c r="H627">
        <v>18.2</v>
      </c>
      <c r="I627">
        <v>5.6</v>
      </c>
      <c r="J627">
        <v>17.8</v>
      </c>
      <c r="K627">
        <v>5.5</v>
      </c>
      <c r="L627">
        <v>0</v>
      </c>
      <c r="M627" t="s">
        <v>16</v>
      </c>
      <c r="N627" t="s">
        <v>16</v>
      </c>
    </row>
    <row r="628" spans="1:14">
      <c r="A628" t="s">
        <v>125</v>
      </c>
      <c r="B628" t="s">
        <v>18</v>
      </c>
      <c r="C628" s="1">
        <v>33619</v>
      </c>
      <c r="D628" s="4" t="s">
        <v>16</v>
      </c>
      <c r="E628" s="1">
        <v>7121</v>
      </c>
      <c r="F628" s="1">
        <v>6416</v>
      </c>
      <c r="G628" s="1">
        <v>4530</v>
      </c>
      <c r="H628">
        <v>21.2</v>
      </c>
      <c r="I628">
        <v>5.4</v>
      </c>
      <c r="J628">
        <v>20</v>
      </c>
      <c r="K628">
        <v>5.2</v>
      </c>
      <c r="L628">
        <v>0</v>
      </c>
      <c r="M628" t="s">
        <v>16</v>
      </c>
      <c r="N628" t="s">
        <v>16</v>
      </c>
    </row>
    <row r="629" spans="1:14">
      <c r="A629" t="s">
        <v>125</v>
      </c>
      <c r="B629" t="s">
        <v>19</v>
      </c>
      <c r="C629" s="1">
        <v>2973</v>
      </c>
      <c r="D629" s="4" t="s">
        <v>16</v>
      </c>
      <c r="E629" s="1">
        <v>1977</v>
      </c>
      <c r="F629" s="1">
        <v>1990</v>
      </c>
      <c r="G629" s="1">
        <v>1059</v>
      </c>
      <c r="H629">
        <v>16</v>
      </c>
      <c r="I629">
        <v>2.7</v>
      </c>
      <c r="J629">
        <v>16.100000000000001</v>
      </c>
      <c r="K629">
        <v>2.6</v>
      </c>
      <c r="L629">
        <v>0</v>
      </c>
      <c r="M629" t="s">
        <v>16</v>
      </c>
      <c r="N629" t="s">
        <v>16</v>
      </c>
    </row>
    <row r="630" spans="1:14">
      <c r="A630" t="s">
        <v>125</v>
      </c>
      <c r="B630" t="s">
        <v>20</v>
      </c>
      <c r="C630" s="1">
        <v>55473</v>
      </c>
      <c r="D630" s="4">
        <v>805698</v>
      </c>
      <c r="E630" s="1">
        <v>7388</v>
      </c>
      <c r="F630" s="1">
        <v>6378</v>
      </c>
      <c r="G630" s="1">
        <v>5032</v>
      </c>
      <c r="H630">
        <v>23.7</v>
      </c>
      <c r="I630">
        <v>6.7</v>
      </c>
      <c r="J630">
        <v>21.2</v>
      </c>
      <c r="K630">
        <v>6.4</v>
      </c>
      <c r="L630">
        <v>13</v>
      </c>
      <c r="M630" s="2">
        <v>0.46</v>
      </c>
      <c r="N630" t="s">
        <v>16</v>
      </c>
    </row>
    <row r="631" spans="1:14">
      <c r="A631" t="s">
        <v>125</v>
      </c>
      <c r="B631" t="s">
        <v>21</v>
      </c>
      <c r="C631" s="1">
        <v>435701</v>
      </c>
      <c r="D631" s="4">
        <v>6226205</v>
      </c>
      <c r="E631" s="1">
        <v>31574</v>
      </c>
      <c r="F631" s="1">
        <v>13577</v>
      </c>
      <c r="G631" s="1">
        <v>13098</v>
      </c>
      <c r="H631">
        <v>28.9</v>
      </c>
      <c r="I631">
        <v>14.2</v>
      </c>
      <c r="J631">
        <v>21.9</v>
      </c>
      <c r="K631">
        <v>8.1</v>
      </c>
      <c r="L631">
        <v>16.899999999999999</v>
      </c>
      <c r="M631" s="2">
        <v>0.63</v>
      </c>
      <c r="N631" t="s">
        <v>16</v>
      </c>
    </row>
    <row r="632" spans="1:14">
      <c r="A632" t="s">
        <v>126</v>
      </c>
      <c r="B632" t="s">
        <v>15</v>
      </c>
      <c r="C632" s="1">
        <v>5338</v>
      </c>
      <c r="D632" s="4" t="s">
        <v>16</v>
      </c>
      <c r="E632" s="1">
        <v>2921</v>
      </c>
      <c r="F632" s="1">
        <v>2882</v>
      </c>
      <c r="G632" s="1">
        <v>1296</v>
      </c>
      <c r="H632">
        <v>13.9</v>
      </c>
      <c r="I632">
        <v>3.3</v>
      </c>
      <c r="J632">
        <v>13.6</v>
      </c>
      <c r="K632">
        <v>3.3</v>
      </c>
      <c r="L632">
        <v>0</v>
      </c>
      <c r="M632" t="s">
        <v>16</v>
      </c>
      <c r="N632" t="s">
        <v>16</v>
      </c>
    </row>
    <row r="633" spans="1:14">
      <c r="A633" t="s">
        <v>126</v>
      </c>
      <c r="B633" t="s">
        <v>17</v>
      </c>
      <c r="C633" s="1">
        <v>72889</v>
      </c>
      <c r="D633" s="4" t="s">
        <v>16</v>
      </c>
      <c r="E633" s="1">
        <v>14995</v>
      </c>
      <c r="F633" s="1">
        <v>14290</v>
      </c>
      <c r="G633" s="1">
        <v>8579</v>
      </c>
      <c r="H633">
        <v>18.600000000000001</v>
      </c>
      <c r="I633">
        <v>5.5</v>
      </c>
      <c r="J633">
        <v>18.2</v>
      </c>
      <c r="K633">
        <v>5.5</v>
      </c>
      <c r="L633">
        <v>0</v>
      </c>
      <c r="M633" t="s">
        <v>16</v>
      </c>
      <c r="N633" t="s">
        <v>16</v>
      </c>
    </row>
    <row r="634" spans="1:14">
      <c r="A634" t="s">
        <v>126</v>
      </c>
      <c r="B634" t="s">
        <v>18</v>
      </c>
      <c r="C634" s="1">
        <v>25025</v>
      </c>
      <c r="D634" s="4" t="s">
        <v>16</v>
      </c>
      <c r="E634" s="1">
        <v>4275</v>
      </c>
      <c r="F634" s="1">
        <v>4087</v>
      </c>
      <c r="G634" s="1">
        <v>3052</v>
      </c>
      <c r="H634">
        <v>23.2</v>
      </c>
      <c r="I634">
        <v>5.6</v>
      </c>
      <c r="J634">
        <v>23</v>
      </c>
      <c r="K634">
        <v>5.4</v>
      </c>
      <c r="L634">
        <v>0</v>
      </c>
      <c r="M634" t="s">
        <v>16</v>
      </c>
      <c r="N634" t="s">
        <v>16</v>
      </c>
    </row>
    <row r="635" spans="1:14">
      <c r="A635" t="s">
        <v>126</v>
      </c>
      <c r="B635" t="s">
        <v>19</v>
      </c>
      <c r="C635" s="1">
        <v>1439</v>
      </c>
      <c r="D635" s="4" t="s">
        <v>16</v>
      </c>
      <c r="E635">
        <v>957</v>
      </c>
      <c r="F635">
        <v>990</v>
      </c>
      <c r="G635">
        <v>553</v>
      </c>
      <c r="H635">
        <v>17.3</v>
      </c>
      <c r="I635">
        <v>2.6</v>
      </c>
      <c r="J635">
        <v>18.7</v>
      </c>
      <c r="K635">
        <v>2.5</v>
      </c>
      <c r="L635">
        <v>0</v>
      </c>
      <c r="M635" t="s">
        <v>16</v>
      </c>
      <c r="N635" t="s">
        <v>16</v>
      </c>
    </row>
    <row r="636" spans="1:14">
      <c r="A636" t="s">
        <v>126</v>
      </c>
      <c r="B636" t="s">
        <v>20</v>
      </c>
      <c r="C636" s="1">
        <v>55567</v>
      </c>
      <c r="D636" s="4">
        <v>793672</v>
      </c>
      <c r="E636" s="1">
        <v>7254</v>
      </c>
      <c r="F636" s="1">
        <v>6221</v>
      </c>
      <c r="G636" s="1">
        <v>4835</v>
      </c>
      <c r="H636">
        <v>24.1</v>
      </c>
      <c r="I636">
        <v>6.7</v>
      </c>
      <c r="J636">
        <v>21.5</v>
      </c>
      <c r="K636">
        <v>6.5</v>
      </c>
      <c r="L636">
        <v>13</v>
      </c>
      <c r="M636" s="2">
        <v>0.45</v>
      </c>
      <c r="N636" t="s">
        <v>16</v>
      </c>
    </row>
    <row r="637" spans="1:14">
      <c r="A637" t="s">
        <v>126</v>
      </c>
      <c r="B637" t="s">
        <v>21</v>
      </c>
      <c r="C637" s="1">
        <v>430669</v>
      </c>
      <c r="D637" s="4">
        <v>6076181</v>
      </c>
      <c r="E637" s="1">
        <v>31610</v>
      </c>
      <c r="F637" s="1">
        <v>13584</v>
      </c>
      <c r="G637" s="1">
        <v>13030</v>
      </c>
      <c r="H637">
        <v>29.7</v>
      </c>
      <c r="I637">
        <v>14</v>
      </c>
      <c r="J637">
        <v>22.3</v>
      </c>
      <c r="K637">
        <v>8</v>
      </c>
      <c r="L637">
        <v>16.8</v>
      </c>
      <c r="M637" s="2">
        <v>0.63</v>
      </c>
      <c r="N637" t="s">
        <v>16</v>
      </c>
    </row>
    <row r="638" spans="1:14">
      <c r="A638" t="s">
        <v>127</v>
      </c>
      <c r="B638" t="s">
        <v>15</v>
      </c>
      <c r="C638" s="1">
        <v>6213</v>
      </c>
      <c r="D638" s="4" t="s">
        <v>16</v>
      </c>
      <c r="E638" s="1">
        <v>2640</v>
      </c>
      <c r="F638" s="1">
        <v>2620</v>
      </c>
      <c r="G638" s="1">
        <v>1618</v>
      </c>
      <c r="H638">
        <v>17.3</v>
      </c>
      <c r="I638">
        <v>3.5</v>
      </c>
      <c r="J638">
        <v>17.2</v>
      </c>
      <c r="K638">
        <v>3.5</v>
      </c>
      <c r="L638">
        <v>0</v>
      </c>
      <c r="M638" t="s">
        <v>16</v>
      </c>
      <c r="N638" t="s">
        <v>16</v>
      </c>
    </row>
    <row r="639" spans="1:14">
      <c r="A639" t="s">
        <v>127</v>
      </c>
      <c r="B639" t="s">
        <v>17</v>
      </c>
      <c r="C639" s="1">
        <v>77796</v>
      </c>
      <c r="D639" s="4" t="s">
        <v>16</v>
      </c>
      <c r="E639" s="1">
        <v>14180</v>
      </c>
      <c r="F639" s="1">
        <v>13531</v>
      </c>
      <c r="G639" s="1">
        <v>8402</v>
      </c>
      <c r="H639">
        <v>17.399999999999999</v>
      </c>
      <c r="I639">
        <v>5.8</v>
      </c>
      <c r="J639">
        <v>17.100000000000001</v>
      </c>
      <c r="K639">
        <v>5.8</v>
      </c>
      <c r="L639">
        <v>0</v>
      </c>
      <c r="M639" t="s">
        <v>16</v>
      </c>
      <c r="N639" t="s">
        <v>16</v>
      </c>
    </row>
    <row r="640" spans="1:14">
      <c r="A640" t="s">
        <v>127</v>
      </c>
      <c r="B640" t="s">
        <v>18</v>
      </c>
      <c r="C640" s="1">
        <v>23250</v>
      </c>
      <c r="D640" s="4" t="s">
        <v>16</v>
      </c>
      <c r="E640" s="1">
        <v>4227</v>
      </c>
      <c r="F640" s="1">
        <v>3971</v>
      </c>
      <c r="G640" s="1">
        <v>2901</v>
      </c>
      <c r="H640">
        <v>20.5</v>
      </c>
      <c r="I640">
        <v>5.4</v>
      </c>
      <c r="J640">
        <v>20.2</v>
      </c>
      <c r="K640">
        <v>5.2</v>
      </c>
      <c r="L640">
        <v>0</v>
      </c>
      <c r="M640" t="s">
        <v>16</v>
      </c>
      <c r="N640" t="s">
        <v>16</v>
      </c>
    </row>
    <row r="641" spans="1:14">
      <c r="A641" t="s">
        <v>127</v>
      </c>
      <c r="B641" t="s">
        <v>19</v>
      </c>
      <c r="C641" s="1">
        <v>1782</v>
      </c>
      <c r="D641" s="4" t="s">
        <v>16</v>
      </c>
      <c r="E641" s="1">
        <v>1037</v>
      </c>
      <c r="F641" s="1">
        <v>1034</v>
      </c>
      <c r="G641">
        <v>620</v>
      </c>
      <c r="H641">
        <v>16.8</v>
      </c>
      <c r="I641">
        <v>2.8</v>
      </c>
      <c r="J641">
        <v>17.2</v>
      </c>
      <c r="K641">
        <v>2.7</v>
      </c>
      <c r="L641">
        <v>0</v>
      </c>
      <c r="M641" t="s">
        <v>16</v>
      </c>
      <c r="N641" t="s">
        <v>16</v>
      </c>
    </row>
    <row r="642" spans="1:14">
      <c r="A642" t="s">
        <v>127</v>
      </c>
      <c r="B642" t="s">
        <v>20</v>
      </c>
      <c r="C642" s="1">
        <v>56242</v>
      </c>
      <c r="D642" s="4">
        <v>798649</v>
      </c>
      <c r="E642" s="1">
        <v>6880</v>
      </c>
      <c r="F642" s="1">
        <v>5984</v>
      </c>
      <c r="G642" s="1">
        <v>4723</v>
      </c>
      <c r="H642">
        <v>22.1</v>
      </c>
      <c r="I642">
        <v>6.9</v>
      </c>
      <c r="J642">
        <v>20</v>
      </c>
      <c r="K642">
        <v>6.6</v>
      </c>
      <c r="L642">
        <v>12.9</v>
      </c>
      <c r="M642" s="2">
        <v>0.45</v>
      </c>
      <c r="N642" t="s">
        <v>16</v>
      </c>
    </row>
    <row r="643" spans="1:14">
      <c r="A643" t="s">
        <v>127</v>
      </c>
      <c r="B643" t="s">
        <v>21</v>
      </c>
      <c r="C643" s="1">
        <v>444633</v>
      </c>
      <c r="D643" s="4">
        <v>6097785</v>
      </c>
      <c r="E643" s="1">
        <v>30969</v>
      </c>
      <c r="F643" s="1">
        <v>13617</v>
      </c>
      <c r="G643" s="1">
        <v>12979</v>
      </c>
      <c r="H643">
        <v>26.7</v>
      </c>
      <c r="I643">
        <v>14.1</v>
      </c>
      <c r="J643">
        <v>20.3</v>
      </c>
      <c r="K643">
        <v>8.1</v>
      </c>
      <c r="L643">
        <v>15.8</v>
      </c>
      <c r="M643" s="2">
        <v>0.64</v>
      </c>
      <c r="N643" t="s">
        <v>16</v>
      </c>
    </row>
    <row r="644" spans="1:14">
      <c r="A644" t="s">
        <v>128</v>
      </c>
      <c r="B644" t="s">
        <v>15</v>
      </c>
      <c r="C644" s="1">
        <v>5359</v>
      </c>
      <c r="D644" s="4" t="s">
        <v>16</v>
      </c>
      <c r="E644" s="1">
        <v>2737</v>
      </c>
      <c r="F644" s="1">
        <v>2725</v>
      </c>
      <c r="G644" s="1">
        <v>1469</v>
      </c>
      <c r="H644">
        <v>16.7</v>
      </c>
      <c r="I644">
        <v>3.3</v>
      </c>
      <c r="J644">
        <v>16.7</v>
      </c>
      <c r="K644">
        <v>3.3</v>
      </c>
      <c r="L644">
        <v>0</v>
      </c>
      <c r="M644" t="s">
        <v>16</v>
      </c>
      <c r="N644" t="s">
        <v>16</v>
      </c>
    </row>
    <row r="645" spans="1:14">
      <c r="A645" t="s">
        <v>128</v>
      </c>
      <c r="B645" t="s">
        <v>17</v>
      </c>
      <c r="C645" s="1">
        <v>60357</v>
      </c>
      <c r="D645" s="4" t="s">
        <v>16</v>
      </c>
      <c r="E645" s="1">
        <v>13153</v>
      </c>
      <c r="F645" s="1">
        <v>12544</v>
      </c>
      <c r="G645" s="1">
        <v>7265</v>
      </c>
      <c r="H645">
        <v>18</v>
      </c>
      <c r="I645">
        <v>5.4</v>
      </c>
      <c r="J645">
        <v>17.600000000000001</v>
      </c>
      <c r="K645">
        <v>5.3</v>
      </c>
      <c r="L645">
        <v>0</v>
      </c>
      <c r="M645" t="s">
        <v>16</v>
      </c>
      <c r="N645" t="s">
        <v>16</v>
      </c>
    </row>
    <row r="646" spans="1:14">
      <c r="A646" t="s">
        <v>128</v>
      </c>
      <c r="B646" t="s">
        <v>18</v>
      </c>
      <c r="C646" s="1">
        <v>20740</v>
      </c>
      <c r="D646" s="4" t="s">
        <v>16</v>
      </c>
      <c r="E646" s="1">
        <v>4526</v>
      </c>
      <c r="F646" s="1">
        <v>4181</v>
      </c>
      <c r="G646" s="1">
        <v>2848</v>
      </c>
      <c r="H646">
        <v>21.1</v>
      </c>
      <c r="I646">
        <v>5.2</v>
      </c>
      <c r="J646">
        <v>20.5</v>
      </c>
      <c r="K646">
        <v>5</v>
      </c>
      <c r="L646">
        <v>0</v>
      </c>
      <c r="M646" t="s">
        <v>16</v>
      </c>
      <c r="N646" t="s">
        <v>16</v>
      </c>
    </row>
    <row r="647" spans="1:14">
      <c r="A647" t="s">
        <v>128</v>
      </c>
      <c r="B647" t="s">
        <v>19</v>
      </c>
      <c r="C647" s="1">
        <v>1310</v>
      </c>
      <c r="D647" s="4" t="s">
        <v>16</v>
      </c>
      <c r="E647">
        <v>886</v>
      </c>
      <c r="F647">
        <v>856</v>
      </c>
      <c r="G647">
        <v>462</v>
      </c>
      <c r="H647">
        <v>16.8</v>
      </c>
      <c r="I647">
        <v>2.8</v>
      </c>
      <c r="J647">
        <v>16.600000000000001</v>
      </c>
      <c r="K647">
        <v>2.7</v>
      </c>
      <c r="L647">
        <v>0</v>
      </c>
      <c r="M647" t="s">
        <v>16</v>
      </c>
      <c r="N647" t="s">
        <v>16</v>
      </c>
    </row>
    <row r="648" spans="1:14">
      <c r="A648" t="s">
        <v>128</v>
      </c>
      <c r="B648" t="s">
        <v>20</v>
      </c>
      <c r="C648" s="1">
        <v>48659</v>
      </c>
      <c r="D648" s="4">
        <v>673523</v>
      </c>
      <c r="E648" s="1">
        <v>6919</v>
      </c>
      <c r="F648" s="1">
        <v>5897</v>
      </c>
      <c r="G648" s="1">
        <v>4498</v>
      </c>
      <c r="H648">
        <v>23.6</v>
      </c>
      <c r="I648">
        <v>6.6</v>
      </c>
      <c r="J648">
        <v>21</v>
      </c>
      <c r="K648">
        <v>6.3</v>
      </c>
      <c r="L648">
        <v>12.1</v>
      </c>
      <c r="M648" s="2">
        <v>0.45</v>
      </c>
      <c r="N648" t="s">
        <v>16</v>
      </c>
    </row>
    <row r="649" spans="1:14">
      <c r="A649" t="s">
        <v>128</v>
      </c>
      <c r="B649" t="s">
        <v>21</v>
      </c>
      <c r="C649" s="1">
        <v>411238</v>
      </c>
      <c r="D649" s="4">
        <v>5442278</v>
      </c>
      <c r="E649" s="1">
        <v>31236</v>
      </c>
      <c r="F649" s="1">
        <v>13633</v>
      </c>
      <c r="G649" s="1">
        <v>12721</v>
      </c>
      <c r="H649">
        <v>28.9</v>
      </c>
      <c r="I649">
        <v>13.4</v>
      </c>
      <c r="J649">
        <v>21.5</v>
      </c>
      <c r="K649">
        <v>7.9</v>
      </c>
      <c r="L649">
        <v>15</v>
      </c>
      <c r="M649" s="2">
        <v>0.62</v>
      </c>
      <c r="N649" t="s">
        <v>16</v>
      </c>
    </row>
    <row r="650" spans="1:14">
      <c r="A650" t="s">
        <v>129</v>
      </c>
      <c r="B650" t="s">
        <v>20</v>
      </c>
      <c r="C650" s="1">
        <v>53078</v>
      </c>
      <c r="D650" s="4">
        <v>701885</v>
      </c>
      <c r="E650" s="1">
        <v>6933</v>
      </c>
      <c r="F650" s="1">
        <v>5812</v>
      </c>
      <c r="G650" s="1">
        <v>4651</v>
      </c>
      <c r="H650">
        <v>24.8</v>
      </c>
      <c r="I650">
        <v>6.8</v>
      </c>
      <c r="J650">
        <v>21.7</v>
      </c>
      <c r="K650">
        <v>6.5</v>
      </c>
      <c r="L650">
        <v>12.9</v>
      </c>
      <c r="M650" s="2">
        <v>0.44</v>
      </c>
      <c r="N650" t="s">
        <v>16</v>
      </c>
    </row>
    <row r="651" spans="1:14">
      <c r="A651" t="s">
        <v>129</v>
      </c>
      <c r="B651" t="s">
        <v>21</v>
      </c>
      <c r="C651" s="1">
        <v>419776</v>
      </c>
      <c r="D651" s="4">
        <v>5868025</v>
      </c>
      <c r="E651" s="1">
        <v>32048</v>
      </c>
      <c r="F651" s="1">
        <v>13642</v>
      </c>
      <c r="G651" s="1">
        <v>13041</v>
      </c>
      <c r="H651">
        <v>29.6</v>
      </c>
      <c r="I651">
        <v>13.9</v>
      </c>
      <c r="J651">
        <v>22.3</v>
      </c>
      <c r="K651">
        <v>7.9</v>
      </c>
      <c r="L651">
        <v>14</v>
      </c>
      <c r="M651" s="2">
        <v>0.56999999999999995</v>
      </c>
      <c r="N651" t="s">
        <v>16</v>
      </c>
    </row>
    <row r="652" spans="1:14">
      <c r="A652" t="s">
        <v>130</v>
      </c>
      <c r="B652" t="s">
        <v>20</v>
      </c>
      <c r="C652" s="1">
        <v>51600</v>
      </c>
      <c r="D652" s="4">
        <v>684927</v>
      </c>
      <c r="E652" s="1">
        <v>6622</v>
      </c>
      <c r="F652" s="1">
        <v>5558</v>
      </c>
      <c r="G652" s="1">
        <v>4499</v>
      </c>
      <c r="H652">
        <v>24.3</v>
      </c>
      <c r="I652">
        <v>6.9</v>
      </c>
      <c r="J652">
        <v>21.3</v>
      </c>
      <c r="K652">
        <v>6.6</v>
      </c>
      <c r="L652">
        <v>13</v>
      </c>
      <c r="M652" s="2">
        <v>0.45</v>
      </c>
      <c r="N652" t="s">
        <v>16</v>
      </c>
    </row>
    <row r="653" spans="1:14">
      <c r="A653" t="s">
        <v>130</v>
      </c>
      <c r="B653" t="s">
        <v>21</v>
      </c>
      <c r="C653" s="1">
        <v>440576</v>
      </c>
      <c r="D653" s="4">
        <v>6113253</v>
      </c>
      <c r="E653" s="1">
        <v>32260</v>
      </c>
      <c r="F653" s="1">
        <v>13642</v>
      </c>
      <c r="G653" s="1">
        <v>13095</v>
      </c>
      <c r="H653">
        <v>28.8</v>
      </c>
      <c r="I653">
        <v>14.3</v>
      </c>
      <c r="J653">
        <v>21.8</v>
      </c>
      <c r="K653">
        <v>8</v>
      </c>
      <c r="L653">
        <v>13.8</v>
      </c>
      <c r="M653" s="2">
        <v>0.59</v>
      </c>
      <c r="N653" t="s">
        <v>16</v>
      </c>
    </row>
    <row r="654" spans="1:14">
      <c r="A654" t="s">
        <v>131</v>
      </c>
      <c r="B654" t="s">
        <v>20</v>
      </c>
      <c r="C654" s="1">
        <v>48100</v>
      </c>
      <c r="D654" s="4">
        <v>649348</v>
      </c>
      <c r="E654" s="1">
        <v>6488</v>
      </c>
      <c r="F654" s="1">
        <v>5347</v>
      </c>
      <c r="G654" s="1">
        <v>4280</v>
      </c>
      <c r="H654">
        <v>24.8</v>
      </c>
      <c r="I654">
        <v>6.8</v>
      </c>
      <c r="J654">
        <v>21.3</v>
      </c>
      <c r="K654">
        <v>6.5</v>
      </c>
      <c r="L654">
        <v>13.1</v>
      </c>
      <c r="M654" s="2">
        <v>0.45</v>
      </c>
      <c r="N654" t="s">
        <v>16</v>
      </c>
    </row>
    <row r="655" spans="1:14">
      <c r="A655" t="s">
        <v>131</v>
      </c>
      <c r="B655" t="s">
        <v>21</v>
      </c>
      <c r="C655" s="1">
        <v>459087</v>
      </c>
      <c r="D655" s="4">
        <v>6432093</v>
      </c>
      <c r="E655" s="1">
        <v>32091</v>
      </c>
      <c r="F655" s="1">
        <v>13665</v>
      </c>
      <c r="G655" s="1">
        <v>13162</v>
      </c>
      <c r="H655">
        <v>29.9</v>
      </c>
      <c r="I655">
        <v>14.5</v>
      </c>
      <c r="J655">
        <v>22.7</v>
      </c>
      <c r="K655">
        <v>8.1</v>
      </c>
      <c r="L655">
        <v>13.8</v>
      </c>
      <c r="M655" s="2">
        <v>0.59</v>
      </c>
      <c r="N655" t="s">
        <v>16</v>
      </c>
    </row>
    <row r="656" spans="1:14">
      <c r="A656" t="s">
        <v>132</v>
      </c>
      <c r="B656" t="s">
        <v>20</v>
      </c>
      <c r="C656" s="1">
        <v>45394</v>
      </c>
      <c r="D656" s="4">
        <v>623638</v>
      </c>
      <c r="E656" s="1">
        <v>6311</v>
      </c>
      <c r="F656" s="1">
        <v>5202</v>
      </c>
      <c r="G656" s="1">
        <v>4153</v>
      </c>
      <c r="H656">
        <v>23.9</v>
      </c>
      <c r="I656">
        <v>6.7</v>
      </c>
      <c r="J656">
        <v>20.6</v>
      </c>
      <c r="K656">
        <v>6.4</v>
      </c>
      <c r="L656">
        <v>13.2</v>
      </c>
      <c r="M656" s="2">
        <v>0.44</v>
      </c>
      <c r="N656" t="s">
        <v>16</v>
      </c>
    </row>
    <row r="657" spans="1:14">
      <c r="A657" t="s">
        <v>132</v>
      </c>
      <c r="B657" t="s">
        <v>21</v>
      </c>
      <c r="C657" s="1">
        <v>445782</v>
      </c>
      <c r="D657" s="4">
        <v>6284615</v>
      </c>
      <c r="E657" s="1">
        <v>32191</v>
      </c>
      <c r="F657" s="1">
        <v>13647</v>
      </c>
      <c r="G657" s="1">
        <v>13087</v>
      </c>
      <c r="H657">
        <v>28.8</v>
      </c>
      <c r="I657">
        <v>14.3</v>
      </c>
      <c r="J657">
        <v>21.7</v>
      </c>
      <c r="K657">
        <v>8.1</v>
      </c>
      <c r="L657">
        <v>13.9</v>
      </c>
      <c r="M657" s="2">
        <v>0.59</v>
      </c>
      <c r="N657" t="s">
        <v>16</v>
      </c>
    </row>
    <row r="658" spans="1:14">
      <c r="A658" t="s">
        <v>133</v>
      </c>
      <c r="B658" t="s">
        <v>20</v>
      </c>
      <c r="C658" s="1">
        <v>43381</v>
      </c>
      <c r="D658" s="4">
        <v>595477</v>
      </c>
      <c r="E658" s="1">
        <v>6249</v>
      </c>
      <c r="F658" s="1">
        <v>5136</v>
      </c>
      <c r="G658" s="1">
        <v>3989</v>
      </c>
      <c r="H658">
        <v>24.1</v>
      </c>
      <c r="I658">
        <v>6.7</v>
      </c>
      <c r="J658">
        <v>20.7</v>
      </c>
      <c r="K658">
        <v>6.4</v>
      </c>
      <c r="L658">
        <v>12.8</v>
      </c>
      <c r="M658" s="2">
        <v>0.42</v>
      </c>
      <c r="N658" t="s">
        <v>16</v>
      </c>
    </row>
    <row r="659" spans="1:14">
      <c r="A659" t="s">
        <v>133</v>
      </c>
      <c r="B659" t="s">
        <v>21</v>
      </c>
      <c r="C659" s="1">
        <v>409305</v>
      </c>
      <c r="D659" s="4">
        <v>5709153</v>
      </c>
      <c r="E659" s="1">
        <v>31429</v>
      </c>
      <c r="F659" s="1">
        <v>13622</v>
      </c>
      <c r="G659" s="1">
        <v>12919</v>
      </c>
      <c r="H659">
        <v>29.4</v>
      </c>
      <c r="I659">
        <v>13.8</v>
      </c>
      <c r="J659">
        <v>22.2</v>
      </c>
      <c r="K659">
        <v>7.9</v>
      </c>
      <c r="L659">
        <v>13.1</v>
      </c>
      <c r="M659" s="2">
        <v>0.56000000000000005</v>
      </c>
      <c r="N659" t="s">
        <v>16</v>
      </c>
    </row>
    <row r="660" spans="1:14">
      <c r="A660" t="s">
        <v>134</v>
      </c>
      <c r="B660" t="s">
        <v>20</v>
      </c>
      <c r="C660" s="1">
        <v>41094</v>
      </c>
      <c r="D660" s="4">
        <v>560319</v>
      </c>
      <c r="E660" s="1">
        <v>6180</v>
      </c>
      <c r="F660" s="1">
        <v>5130</v>
      </c>
      <c r="G660" s="1">
        <v>3958</v>
      </c>
      <c r="H660">
        <v>23.9</v>
      </c>
      <c r="I660">
        <v>6.4</v>
      </c>
      <c r="J660">
        <v>20.8</v>
      </c>
      <c r="K660">
        <v>6.1</v>
      </c>
      <c r="L660">
        <v>12.7</v>
      </c>
      <c r="M660" s="2">
        <v>0.42</v>
      </c>
      <c r="N660" t="s">
        <v>16</v>
      </c>
    </row>
    <row r="661" spans="1:14">
      <c r="A661" t="s">
        <v>134</v>
      </c>
      <c r="B661" t="s">
        <v>21</v>
      </c>
      <c r="C661" s="1">
        <v>422771</v>
      </c>
      <c r="D661" s="4">
        <v>5832040</v>
      </c>
      <c r="E661" s="1">
        <v>31515</v>
      </c>
      <c r="F661" s="1">
        <v>13633</v>
      </c>
      <c r="G661" s="1">
        <v>12943</v>
      </c>
      <c r="H661">
        <v>29.4</v>
      </c>
      <c r="I661">
        <v>13.8</v>
      </c>
      <c r="J661">
        <v>22.5</v>
      </c>
      <c r="K661">
        <v>7.8</v>
      </c>
      <c r="L661">
        <v>13</v>
      </c>
      <c r="M661" s="2">
        <v>0.56000000000000005</v>
      </c>
      <c r="N661" t="s">
        <v>16</v>
      </c>
    </row>
    <row r="662" spans="1:14">
      <c r="A662" t="s">
        <v>135</v>
      </c>
      <c r="B662" t="s">
        <v>20</v>
      </c>
      <c r="C662" s="1">
        <v>44590</v>
      </c>
      <c r="D662" s="4">
        <v>616892</v>
      </c>
      <c r="E662" s="1">
        <v>6158</v>
      </c>
      <c r="F662" s="1">
        <v>5069</v>
      </c>
      <c r="G662" s="1">
        <v>4040</v>
      </c>
      <c r="H662">
        <v>23.9</v>
      </c>
      <c r="I662">
        <v>6.7</v>
      </c>
      <c r="J662">
        <v>20.7</v>
      </c>
      <c r="K662">
        <v>6.4</v>
      </c>
      <c r="L662">
        <v>13.2</v>
      </c>
      <c r="M662" s="2">
        <v>0.41</v>
      </c>
      <c r="N662" t="s">
        <v>16</v>
      </c>
    </row>
    <row r="663" spans="1:14">
      <c r="A663" t="s">
        <v>135</v>
      </c>
      <c r="B663" t="s">
        <v>21</v>
      </c>
      <c r="C663" s="1">
        <v>460393</v>
      </c>
      <c r="D663" s="4">
        <v>6490355</v>
      </c>
      <c r="E663" s="1">
        <v>32747</v>
      </c>
      <c r="F663" s="1">
        <v>13651</v>
      </c>
      <c r="G663" s="1">
        <v>13154</v>
      </c>
      <c r="H663">
        <v>28.9</v>
      </c>
      <c r="I663">
        <v>14.6</v>
      </c>
      <c r="J663">
        <v>22</v>
      </c>
      <c r="K663">
        <v>8</v>
      </c>
      <c r="L663">
        <v>13.6</v>
      </c>
      <c r="M663" s="2">
        <v>0.56999999999999995</v>
      </c>
      <c r="N663" t="s">
        <v>16</v>
      </c>
    </row>
    <row r="664" spans="1:14">
      <c r="A664" t="s">
        <v>136</v>
      </c>
      <c r="B664" t="s">
        <v>20</v>
      </c>
      <c r="C664" s="1">
        <v>45853</v>
      </c>
      <c r="D664" s="4">
        <v>636698</v>
      </c>
      <c r="E664" s="1">
        <v>6136</v>
      </c>
      <c r="F664" s="1">
        <v>4957</v>
      </c>
      <c r="G664" s="1">
        <v>3998</v>
      </c>
      <c r="H664">
        <v>25</v>
      </c>
      <c r="I664">
        <v>6.9</v>
      </c>
      <c r="J664">
        <v>21.3</v>
      </c>
      <c r="K664">
        <v>6.5</v>
      </c>
      <c r="L664">
        <v>13.4</v>
      </c>
      <c r="M664" s="2">
        <v>0.41</v>
      </c>
      <c r="N664" t="s">
        <v>16</v>
      </c>
    </row>
    <row r="665" spans="1:14">
      <c r="A665" t="s">
        <v>136</v>
      </c>
      <c r="B665" t="s">
        <v>21</v>
      </c>
      <c r="C665" s="1">
        <v>476569</v>
      </c>
      <c r="D665" s="4">
        <v>6718530</v>
      </c>
      <c r="E665" s="1">
        <v>33060</v>
      </c>
      <c r="F665" s="1">
        <v>13581</v>
      </c>
      <c r="G665" s="1">
        <v>13098</v>
      </c>
      <c r="H665">
        <v>29.9</v>
      </c>
      <c r="I665">
        <v>14.9</v>
      </c>
      <c r="J665">
        <v>22.7</v>
      </c>
      <c r="K665">
        <v>8.1</v>
      </c>
      <c r="L665">
        <v>13.6</v>
      </c>
      <c r="M665" s="2">
        <v>0.56000000000000005</v>
      </c>
      <c r="N665" t="s">
        <v>16</v>
      </c>
    </row>
    <row r="666" spans="1:14">
      <c r="A666" t="s">
        <v>137</v>
      </c>
      <c r="B666" t="s">
        <v>20</v>
      </c>
      <c r="C666" s="1">
        <v>43625</v>
      </c>
      <c r="D666" s="4">
        <v>580228</v>
      </c>
      <c r="E666" s="1">
        <v>5894</v>
      </c>
      <c r="F666" s="1">
        <v>4811</v>
      </c>
      <c r="G666" s="1">
        <v>3799</v>
      </c>
      <c r="H666">
        <v>23.7</v>
      </c>
      <c r="I666">
        <v>6.8</v>
      </c>
      <c r="J666">
        <v>20.399999999999999</v>
      </c>
      <c r="K666">
        <v>6.4</v>
      </c>
      <c r="L666">
        <v>12.5</v>
      </c>
      <c r="M666" s="2">
        <v>0.39</v>
      </c>
      <c r="N666" t="s">
        <v>16</v>
      </c>
    </row>
    <row r="667" spans="1:14">
      <c r="A667" t="s">
        <v>137</v>
      </c>
      <c r="B667" t="s">
        <v>21</v>
      </c>
      <c r="C667" s="1">
        <v>487275</v>
      </c>
      <c r="D667" s="4">
        <v>6613192</v>
      </c>
      <c r="E667" s="1">
        <v>33086</v>
      </c>
      <c r="F667" s="1">
        <v>13524</v>
      </c>
      <c r="G667" s="1">
        <v>13074</v>
      </c>
      <c r="H667">
        <v>29</v>
      </c>
      <c r="I667">
        <v>15</v>
      </c>
      <c r="J667">
        <v>22</v>
      </c>
      <c r="K667">
        <v>8.1</v>
      </c>
      <c r="L667">
        <v>12.9</v>
      </c>
      <c r="M667" s="2">
        <v>0.56000000000000005</v>
      </c>
      <c r="N667" t="s">
        <v>16</v>
      </c>
    </row>
    <row r="668" spans="1:14">
      <c r="A668" t="s">
        <v>138</v>
      </c>
      <c r="B668" t="s">
        <v>20</v>
      </c>
      <c r="C668" s="1">
        <v>41718</v>
      </c>
      <c r="D668" s="4">
        <v>543542</v>
      </c>
      <c r="E668" s="1">
        <v>5620</v>
      </c>
      <c r="F668" s="1">
        <v>4566</v>
      </c>
      <c r="G668" s="1">
        <v>3547</v>
      </c>
      <c r="H668">
        <v>24.1</v>
      </c>
      <c r="I668">
        <v>6.9</v>
      </c>
      <c r="J668">
        <v>20.7</v>
      </c>
      <c r="K668">
        <v>6.5</v>
      </c>
      <c r="L668">
        <v>12.2</v>
      </c>
      <c r="M668" s="2">
        <v>0.37</v>
      </c>
      <c r="N668" t="s">
        <v>16</v>
      </c>
    </row>
    <row r="669" spans="1:14">
      <c r="A669" t="s">
        <v>138</v>
      </c>
      <c r="B669" t="s">
        <v>21</v>
      </c>
      <c r="C669" s="1">
        <v>497661</v>
      </c>
      <c r="D669" s="4">
        <v>6612023</v>
      </c>
      <c r="E669" s="1">
        <v>33229</v>
      </c>
      <c r="F669" s="1">
        <v>13442</v>
      </c>
      <c r="G669" s="1">
        <v>13020</v>
      </c>
      <c r="H669">
        <v>30</v>
      </c>
      <c r="I669">
        <v>15.1</v>
      </c>
      <c r="J669">
        <v>22.6</v>
      </c>
      <c r="K669">
        <v>8.1</v>
      </c>
      <c r="L669">
        <v>12.4</v>
      </c>
      <c r="M669" s="2">
        <v>0.56999999999999995</v>
      </c>
      <c r="N669" t="s">
        <v>16</v>
      </c>
    </row>
    <row r="670" spans="1:14">
      <c r="A670" t="s">
        <v>139</v>
      </c>
      <c r="B670" t="s">
        <v>20</v>
      </c>
      <c r="C670" s="1">
        <v>35895</v>
      </c>
      <c r="D670" s="4">
        <v>465192</v>
      </c>
      <c r="E670" s="1">
        <v>5085</v>
      </c>
      <c r="F670" s="1">
        <v>4207</v>
      </c>
      <c r="G670" s="1">
        <v>3065</v>
      </c>
      <c r="H670">
        <v>20.399999999999999</v>
      </c>
      <c r="I670">
        <v>6.8</v>
      </c>
      <c r="J670">
        <v>17.8</v>
      </c>
      <c r="K670">
        <v>6.5</v>
      </c>
      <c r="L670">
        <v>12.6</v>
      </c>
      <c r="M670" s="2">
        <v>0.35</v>
      </c>
      <c r="N670" t="s">
        <v>16</v>
      </c>
    </row>
    <row r="671" spans="1:14">
      <c r="A671" t="s">
        <v>139</v>
      </c>
      <c r="B671" t="s">
        <v>21</v>
      </c>
      <c r="C671" s="1">
        <v>466522</v>
      </c>
      <c r="D671" s="4">
        <v>6122310</v>
      </c>
      <c r="E671" s="1">
        <v>32634</v>
      </c>
      <c r="F671" s="1">
        <v>13376</v>
      </c>
      <c r="G671" s="1">
        <v>12852</v>
      </c>
      <c r="H671">
        <v>26.9</v>
      </c>
      <c r="I671">
        <v>14.6</v>
      </c>
      <c r="J671">
        <v>20.2</v>
      </c>
      <c r="K671">
        <v>8</v>
      </c>
      <c r="L671">
        <v>12.6</v>
      </c>
      <c r="M671" s="2">
        <v>0.59</v>
      </c>
      <c r="N671" t="s">
        <v>16</v>
      </c>
    </row>
    <row r="672" spans="1:14">
      <c r="A672" t="s">
        <v>140</v>
      </c>
      <c r="B672" t="s">
        <v>20</v>
      </c>
      <c r="C672" s="1">
        <v>25923</v>
      </c>
      <c r="D672" s="4">
        <v>331334</v>
      </c>
      <c r="E672" s="1">
        <v>4564</v>
      </c>
      <c r="F672" s="1">
        <v>3818</v>
      </c>
      <c r="G672" s="1">
        <v>2409</v>
      </c>
      <c r="H672">
        <v>19.600000000000001</v>
      </c>
      <c r="I672">
        <v>6.5</v>
      </c>
      <c r="J672">
        <v>17.2</v>
      </c>
      <c r="K672">
        <v>6.1</v>
      </c>
      <c r="L672">
        <v>11.9</v>
      </c>
      <c r="M672" s="2">
        <v>0.35</v>
      </c>
      <c r="N672" t="s">
        <v>16</v>
      </c>
    </row>
    <row r="673" spans="1:14">
      <c r="A673" t="s">
        <v>140</v>
      </c>
      <c r="B673" t="s">
        <v>21</v>
      </c>
      <c r="C673" s="1">
        <v>444537</v>
      </c>
      <c r="D673" s="4">
        <v>5790713</v>
      </c>
      <c r="E673" s="1">
        <v>32775</v>
      </c>
      <c r="F673" s="1">
        <v>13366</v>
      </c>
      <c r="G673" s="1">
        <v>12778</v>
      </c>
      <c r="H673">
        <v>29.6</v>
      </c>
      <c r="I673">
        <v>14.1</v>
      </c>
      <c r="J673">
        <v>21.9</v>
      </c>
      <c r="K673">
        <v>7.8</v>
      </c>
      <c r="L673">
        <v>12.2</v>
      </c>
      <c r="M673" s="2">
        <v>0.56000000000000005</v>
      </c>
      <c r="N673" t="s">
        <v>16</v>
      </c>
    </row>
    <row r="674" spans="1:14">
      <c r="A674" t="s">
        <v>141</v>
      </c>
      <c r="B674" t="s">
        <v>20</v>
      </c>
      <c r="C674" s="1">
        <v>19435</v>
      </c>
      <c r="D674" s="4">
        <v>257398</v>
      </c>
      <c r="E674" s="1">
        <v>3317</v>
      </c>
      <c r="F674" s="1">
        <v>2736</v>
      </c>
      <c r="G674" s="1">
        <v>1707</v>
      </c>
      <c r="H674">
        <v>19.3</v>
      </c>
      <c r="I674">
        <v>6.8</v>
      </c>
      <c r="J674">
        <v>16.899999999999999</v>
      </c>
      <c r="K674">
        <v>6.4</v>
      </c>
      <c r="L674">
        <v>12.3</v>
      </c>
      <c r="M674" s="2">
        <v>0.32</v>
      </c>
      <c r="N674" t="s">
        <v>16</v>
      </c>
    </row>
    <row r="675" spans="1:14">
      <c r="A675" t="s">
        <v>141</v>
      </c>
      <c r="B675" t="s">
        <v>21</v>
      </c>
      <c r="C675" s="1">
        <v>450634</v>
      </c>
      <c r="D675" s="4">
        <v>6176199</v>
      </c>
      <c r="E675" s="1">
        <v>33335</v>
      </c>
      <c r="F675" s="1">
        <v>13356</v>
      </c>
      <c r="G675" s="1">
        <v>12858</v>
      </c>
      <c r="H675">
        <v>29.8</v>
      </c>
      <c r="I675">
        <v>14.5</v>
      </c>
      <c r="J675">
        <v>22.2</v>
      </c>
      <c r="K675">
        <v>7.8</v>
      </c>
      <c r="L675">
        <v>13.1</v>
      </c>
      <c r="M675" s="2">
        <v>0.53</v>
      </c>
      <c r="N675" t="s">
        <v>16</v>
      </c>
    </row>
    <row r="676" spans="1:14">
      <c r="A676" t="s">
        <v>142</v>
      </c>
      <c r="B676" t="s">
        <v>20</v>
      </c>
      <c r="C676" s="1">
        <v>12692</v>
      </c>
      <c r="D676" s="4">
        <v>168976</v>
      </c>
      <c r="E676" s="1">
        <v>2160</v>
      </c>
      <c r="F676" s="1">
        <v>1754</v>
      </c>
      <c r="G676" s="1">
        <v>1044</v>
      </c>
      <c r="H676">
        <v>17.899999999999999</v>
      </c>
      <c r="I676">
        <v>7.1</v>
      </c>
      <c r="J676">
        <v>15.5</v>
      </c>
      <c r="K676">
        <v>6.6</v>
      </c>
      <c r="L676">
        <v>12.3</v>
      </c>
      <c r="M676" s="2">
        <v>0.34</v>
      </c>
      <c r="N676" t="s">
        <v>16</v>
      </c>
    </row>
    <row r="677" spans="1:14">
      <c r="A677" t="s">
        <v>142</v>
      </c>
      <c r="B677" t="s">
        <v>21</v>
      </c>
      <c r="C677" s="1">
        <v>479527</v>
      </c>
      <c r="D677" s="4">
        <v>6470910</v>
      </c>
      <c r="E677" s="1">
        <v>33191</v>
      </c>
      <c r="F677" s="1">
        <v>13336</v>
      </c>
      <c r="G677" s="1">
        <v>12926</v>
      </c>
      <c r="H677">
        <v>29.1</v>
      </c>
      <c r="I677">
        <v>15</v>
      </c>
      <c r="J677">
        <v>21.9</v>
      </c>
      <c r="K677">
        <v>8</v>
      </c>
      <c r="L677">
        <v>12.9</v>
      </c>
      <c r="M677" s="2">
        <v>0.55000000000000004</v>
      </c>
      <c r="N677" t="s">
        <v>16</v>
      </c>
    </row>
    <row r="678" spans="1:14">
      <c r="A678" t="s">
        <v>143</v>
      </c>
      <c r="B678" t="s">
        <v>20</v>
      </c>
      <c r="C678" s="1">
        <v>5477</v>
      </c>
      <c r="D678" s="4">
        <v>74128</v>
      </c>
      <c r="E678" s="1">
        <v>1261</v>
      </c>
      <c r="F678" s="1">
        <v>1128</v>
      </c>
      <c r="G678">
        <v>500</v>
      </c>
      <c r="H678">
        <v>13.7</v>
      </c>
      <c r="I678">
        <v>6.6</v>
      </c>
      <c r="J678">
        <v>12.8</v>
      </c>
      <c r="K678">
        <v>6.3</v>
      </c>
      <c r="L678">
        <v>12.4</v>
      </c>
      <c r="M678" s="2">
        <v>0.33</v>
      </c>
      <c r="N678" t="s">
        <v>16</v>
      </c>
    </row>
    <row r="679" spans="1:14">
      <c r="A679" t="s">
        <v>143</v>
      </c>
      <c r="B679" t="s">
        <v>21</v>
      </c>
      <c r="C679" s="1">
        <v>483921</v>
      </c>
      <c r="D679" s="4">
        <v>6648711</v>
      </c>
      <c r="E679" s="1">
        <v>33417</v>
      </c>
      <c r="F679" s="1">
        <v>13334</v>
      </c>
      <c r="G679" s="1">
        <v>12962</v>
      </c>
      <c r="H679">
        <v>30.1</v>
      </c>
      <c r="I679">
        <v>15</v>
      </c>
      <c r="J679">
        <v>22.5</v>
      </c>
      <c r="K679">
        <v>8.1</v>
      </c>
      <c r="L679">
        <v>13.1</v>
      </c>
      <c r="M679" s="2">
        <v>0.56000000000000005</v>
      </c>
      <c r="N679" t="s">
        <v>16</v>
      </c>
    </row>
    <row r="680" spans="1:14">
      <c r="A680" t="s">
        <v>144</v>
      </c>
      <c r="B680" t="s">
        <v>20</v>
      </c>
      <c r="C680" s="1">
        <v>1632</v>
      </c>
      <c r="D680" s="4">
        <v>23087</v>
      </c>
      <c r="E680">
        <v>478</v>
      </c>
      <c r="F680">
        <v>445</v>
      </c>
      <c r="G680">
        <v>159</v>
      </c>
      <c r="H680">
        <v>10.7</v>
      </c>
      <c r="I680">
        <v>6.3</v>
      </c>
      <c r="J680">
        <v>10.199999999999999</v>
      </c>
      <c r="K680">
        <v>6.2</v>
      </c>
      <c r="L680">
        <v>12.7</v>
      </c>
      <c r="M680" s="2">
        <v>0.34</v>
      </c>
      <c r="N680" t="s">
        <v>16</v>
      </c>
    </row>
    <row r="681" spans="1:14">
      <c r="A681" t="s">
        <v>144</v>
      </c>
      <c r="B681" t="s">
        <v>21</v>
      </c>
      <c r="C681" s="1">
        <v>470147</v>
      </c>
      <c r="D681" s="4">
        <v>6493533</v>
      </c>
      <c r="E681" s="1">
        <v>33292</v>
      </c>
      <c r="F681" s="1">
        <v>13340</v>
      </c>
      <c r="G681" s="1">
        <v>12881</v>
      </c>
      <c r="H681">
        <v>29</v>
      </c>
      <c r="I681">
        <v>14.9</v>
      </c>
      <c r="J681">
        <v>21.5</v>
      </c>
      <c r="K681">
        <v>8</v>
      </c>
      <c r="L681">
        <v>13.1</v>
      </c>
      <c r="M681" s="2">
        <v>0.55000000000000004</v>
      </c>
      <c r="N681" t="s">
        <v>16</v>
      </c>
    </row>
    <row r="682" spans="1:14">
      <c r="A682" t="s">
        <v>145</v>
      </c>
      <c r="B682" t="s">
        <v>20</v>
      </c>
      <c r="C682">
        <v>283</v>
      </c>
      <c r="D682" s="4">
        <v>4028</v>
      </c>
      <c r="E682">
        <v>129</v>
      </c>
      <c r="F682">
        <v>114</v>
      </c>
      <c r="G682">
        <v>33</v>
      </c>
      <c r="H682">
        <v>7.3</v>
      </c>
      <c r="I682">
        <v>5.4</v>
      </c>
      <c r="J682">
        <v>6.8</v>
      </c>
      <c r="K682">
        <v>5.0999999999999996</v>
      </c>
      <c r="L682">
        <v>11.4</v>
      </c>
      <c r="M682" s="2">
        <v>0.3</v>
      </c>
      <c r="N682" t="s">
        <v>16</v>
      </c>
    </row>
    <row r="683" spans="1:14">
      <c r="A683" t="s">
        <v>145</v>
      </c>
      <c r="B683" t="s">
        <v>21</v>
      </c>
      <c r="C683" s="1">
        <v>406246</v>
      </c>
      <c r="D683" s="4">
        <v>5553989</v>
      </c>
      <c r="E683" s="1">
        <v>32388</v>
      </c>
      <c r="F683" s="1">
        <v>13318</v>
      </c>
      <c r="G683" s="1">
        <v>11959</v>
      </c>
      <c r="H683">
        <v>27.8</v>
      </c>
      <c r="I683">
        <v>14.2</v>
      </c>
      <c r="J683">
        <v>20.7</v>
      </c>
      <c r="K683">
        <v>7.9</v>
      </c>
      <c r="L683">
        <v>0</v>
      </c>
      <c r="M683" s="2">
        <v>0.54</v>
      </c>
      <c r="N683" t="s">
        <v>16</v>
      </c>
    </row>
    <row r="684" spans="1:14">
      <c r="A684" t="s">
        <v>146</v>
      </c>
      <c r="B684" t="s">
        <v>21</v>
      </c>
      <c r="C684" s="1">
        <v>445861</v>
      </c>
      <c r="D684" s="4">
        <v>5983709</v>
      </c>
      <c r="E684" s="1">
        <v>32748</v>
      </c>
      <c r="F684" s="1">
        <v>13327</v>
      </c>
      <c r="G684" s="1">
        <v>12830</v>
      </c>
      <c r="H684">
        <v>29.8</v>
      </c>
      <c r="I684">
        <v>14.3</v>
      </c>
      <c r="J684">
        <v>22.2</v>
      </c>
      <c r="K684">
        <v>7.8</v>
      </c>
      <c r="L684">
        <v>12.5</v>
      </c>
      <c r="M684" s="2">
        <v>0.53</v>
      </c>
      <c r="N684" t="s">
        <v>16</v>
      </c>
    </row>
    <row r="685" spans="1:14">
      <c r="A685" t="s">
        <v>147</v>
      </c>
      <c r="B685" t="s">
        <v>21</v>
      </c>
      <c r="C685" s="1">
        <v>479148</v>
      </c>
      <c r="D685" s="4">
        <v>6555608</v>
      </c>
      <c r="E685" s="1">
        <v>33452</v>
      </c>
      <c r="F685" s="1">
        <v>13341</v>
      </c>
      <c r="G685" s="1">
        <v>12922</v>
      </c>
      <c r="H685">
        <v>29.1</v>
      </c>
      <c r="I685">
        <v>15</v>
      </c>
      <c r="J685">
        <v>21.7</v>
      </c>
      <c r="K685">
        <v>8</v>
      </c>
      <c r="L685">
        <v>13</v>
      </c>
      <c r="M685" s="2">
        <v>0.54</v>
      </c>
      <c r="N685" t="s">
        <v>16</v>
      </c>
    </row>
    <row r="686" spans="1:14">
      <c r="A686" t="s">
        <v>148</v>
      </c>
      <c r="B686" t="s">
        <v>21</v>
      </c>
      <c r="C686" s="1">
        <v>492962</v>
      </c>
      <c r="D686" s="4">
        <v>6744373</v>
      </c>
      <c r="E686" s="1">
        <v>33267</v>
      </c>
      <c r="F686" s="1">
        <v>13334</v>
      </c>
      <c r="G686" s="1">
        <v>12929</v>
      </c>
      <c r="H686">
        <v>30.1</v>
      </c>
      <c r="I686">
        <v>15.1</v>
      </c>
      <c r="J686">
        <v>22.5</v>
      </c>
      <c r="K686">
        <v>8.1</v>
      </c>
      <c r="L686">
        <v>13</v>
      </c>
      <c r="M686" s="2">
        <v>0.53</v>
      </c>
      <c r="N686" t="s">
        <v>16</v>
      </c>
    </row>
    <row r="687" spans="1:14">
      <c r="A687" t="s">
        <v>149</v>
      </c>
      <c r="B687" t="s">
        <v>21</v>
      </c>
      <c r="C687" s="1">
        <v>503249</v>
      </c>
      <c r="D687" s="4">
        <v>6714891</v>
      </c>
      <c r="E687" s="1">
        <v>33084</v>
      </c>
      <c r="F687" s="1">
        <v>13343</v>
      </c>
      <c r="G687" s="1">
        <v>12949</v>
      </c>
      <c r="H687">
        <v>29.1</v>
      </c>
      <c r="I687">
        <v>15.1</v>
      </c>
      <c r="J687">
        <v>21.9</v>
      </c>
      <c r="K687">
        <v>8.1</v>
      </c>
      <c r="L687">
        <v>12.4</v>
      </c>
      <c r="M687" s="2">
        <v>0.54</v>
      </c>
      <c r="N687" t="s">
        <v>16</v>
      </c>
    </row>
    <row r="688" spans="1:14">
      <c r="A688" t="s">
        <v>150</v>
      </c>
      <c r="B688" t="s">
        <v>21</v>
      </c>
      <c r="C688" s="1">
        <v>507914</v>
      </c>
      <c r="D688" s="4">
        <v>6646912</v>
      </c>
      <c r="E688" s="1">
        <v>32965</v>
      </c>
      <c r="F688" s="1">
        <v>13334</v>
      </c>
      <c r="G688" s="1">
        <v>12927</v>
      </c>
      <c r="H688">
        <v>30.1</v>
      </c>
      <c r="I688">
        <v>15</v>
      </c>
      <c r="J688">
        <v>22.5</v>
      </c>
      <c r="K688">
        <v>8.1</v>
      </c>
      <c r="L688">
        <v>12</v>
      </c>
      <c r="M688" s="2">
        <v>0.53</v>
      </c>
      <c r="N688" t="s">
        <v>16</v>
      </c>
    </row>
    <row r="689" spans="1:14">
      <c r="A689" t="s">
        <v>151</v>
      </c>
      <c r="B689" t="s">
        <v>21</v>
      </c>
      <c r="C689" s="1">
        <v>499556</v>
      </c>
      <c r="D689" s="4">
        <v>6356651</v>
      </c>
      <c r="E689" s="1">
        <v>32052</v>
      </c>
      <c r="F689" s="1">
        <v>13338</v>
      </c>
      <c r="G689" s="1">
        <v>12867</v>
      </c>
      <c r="H689">
        <v>27</v>
      </c>
      <c r="I689">
        <v>14.6</v>
      </c>
      <c r="J689">
        <v>20.399999999999999</v>
      </c>
      <c r="K689">
        <v>8.1</v>
      </c>
      <c r="L689">
        <v>11.7</v>
      </c>
      <c r="M689" s="2">
        <v>0.54</v>
      </c>
      <c r="N689" t="s">
        <v>16</v>
      </c>
    </row>
    <row r="690" spans="1:14">
      <c r="A690" t="s">
        <v>152</v>
      </c>
      <c r="B690" t="s">
        <v>21</v>
      </c>
      <c r="C690" s="1">
        <v>476544</v>
      </c>
      <c r="D690" s="4">
        <v>6045087</v>
      </c>
      <c r="E690" s="1">
        <v>32213</v>
      </c>
      <c r="F690" s="1">
        <v>13344</v>
      </c>
      <c r="G690" s="1">
        <v>12863</v>
      </c>
      <c r="H690">
        <v>29.9</v>
      </c>
      <c r="I690">
        <v>14.4</v>
      </c>
      <c r="J690">
        <v>22.3</v>
      </c>
      <c r="K690">
        <v>8</v>
      </c>
      <c r="L690">
        <v>11.4</v>
      </c>
      <c r="M690" s="2">
        <v>0.52</v>
      </c>
      <c r="N690" t="s">
        <v>16</v>
      </c>
    </row>
    <row r="691" spans="1:14">
      <c r="A691" t="s">
        <v>153</v>
      </c>
      <c r="B691" t="s">
        <v>21</v>
      </c>
      <c r="C691" s="1">
        <v>474005</v>
      </c>
      <c r="D691" s="4">
        <v>6326604</v>
      </c>
      <c r="E691" s="1">
        <v>32257</v>
      </c>
      <c r="F691" s="1">
        <v>13346</v>
      </c>
      <c r="G691" s="1">
        <v>12806</v>
      </c>
      <c r="H691">
        <v>29.7</v>
      </c>
      <c r="I691">
        <v>14.6</v>
      </c>
      <c r="J691">
        <v>22.4</v>
      </c>
      <c r="K691">
        <v>8</v>
      </c>
      <c r="L691">
        <v>12.5</v>
      </c>
      <c r="M691" s="2">
        <v>0.49</v>
      </c>
      <c r="N691" t="s">
        <v>16</v>
      </c>
    </row>
    <row r="692" spans="1:14">
      <c r="A692" t="s">
        <v>154</v>
      </c>
      <c r="B692" t="s">
        <v>21</v>
      </c>
      <c r="C692" s="1">
        <v>459114</v>
      </c>
      <c r="D692" s="4">
        <v>6094937</v>
      </c>
      <c r="E692" s="1">
        <v>31701</v>
      </c>
      <c r="F692" s="1">
        <v>13324</v>
      </c>
      <c r="G692" s="1">
        <v>12551</v>
      </c>
      <c r="H692">
        <v>28.3</v>
      </c>
      <c r="I692">
        <v>14.2</v>
      </c>
      <c r="J692">
        <v>21.3</v>
      </c>
      <c r="K692">
        <v>7.9</v>
      </c>
      <c r="L692">
        <v>12.5</v>
      </c>
      <c r="M692" s="2">
        <v>0.5</v>
      </c>
      <c r="N692" t="s">
        <v>16</v>
      </c>
    </row>
    <row r="693" spans="1:14">
      <c r="A693" t="s">
        <v>155</v>
      </c>
      <c r="B693" t="s">
        <v>21</v>
      </c>
      <c r="C693" s="1">
        <v>468377</v>
      </c>
      <c r="D693" s="4">
        <v>6346508</v>
      </c>
      <c r="E693" s="1">
        <v>32104</v>
      </c>
      <c r="F693" s="1">
        <v>13328</v>
      </c>
      <c r="G693" s="1">
        <v>12555</v>
      </c>
      <c r="H693">
        <v>29.2</v>
      </c>
      <c r="I693">
        <v>14.6</v>
      </c>
      <c r="J693">
        <v>22</v>
      </c>
      <c r="K693">
        <v>8.1</v>
      </c>
      <c r="L693">
        <v>12.8</v>
      </c>
      <c r="M693" s="2">
        <v>0.5</v>
      </c>
      <c r="N693" t="s">
        <v>16</v>
      </c>
    </row>
    <row r="694" spans="1:14">
      <c r="A694" t="s">
        <v>156</v>
      </c>
      <c r="B694" t="s">
        <v>21</v>
      </c>
      <c r="C694" s="1">
        <v>484783</v>
      </c>
      <c r="D694" s="4">
        <v>6512203</v>
      </c>
      <c r="E694" s="1">
        <v>31698</v>
      </c>
      <c r="F694" s="1">
        <v>13322</v>
      </c>
      <c r="G694" s="1">
        <v>12826</v>
      </c>
      <c r="H694">
        <v>28.9</v>
      </c>
      <c r="I694">
        <v>14.9</v>
      </c>
      <c r="J694">
        <v>22</v>
      </c>
      <c r="K694">
        <v>8.1999999999999993</v>
      </c>
      <c r="L694">
        <v>12.8</v>
      </c>
      <c r="M694" s="2">
        <v>0.5</v>
      </c>
      <c r="N694" t="s">
        <v>16</v>
      </c>
    </row>
    <row r="695" spans="1:14">
      <c r="A695" t="s">
        <v>157</v>
      </c>
      <c r="B695" t="s">
        <v>21</v>
      </c>
      <c r="C695" s="1">
        <v>463841</v>
      </c>
      <c r="D695" s="4">
        <v>5357572</v>
      </c>
      <c r="E695" s="1">
        <v>30777</v>
      </c>
      <c r="F695" s="1">
        <v>13318</v>
      </c>
      <c r="G695" s="1">
        <v>12785</v>
      </c>
      <c r="H695">
        <v>29.8</v>
      </c>
      <c r="I695">
        <v>14.4</v>
      </c>
      <c r="J695">
        <v>22.8</v>
      </c>
      <c r="K695">
        <v>8.1</v>
      </c>
      <c r="L695">
        <v>12.3</v>
      </c>
      <c r="M695" s="2">
        <v>0.48</v>
      </c>
      <c r="N695" t="s">
        <v>16</v>
      </c>
    </row>
    <row r="696" spans="1:14">
      <c r="A696" t="s">
        <v>158</v>
      </c>
      <c r="B696" t="s">
        <v>21</v>
      </c>
      <c r="C696" s="1">
        <v>463784</v>
      </c>
      <c r="D696" s="4">
        <v>5292247</v>
      </c>
      <c r="E696" s="1">
        <v>31174</v>
      </c>
      <c r="F696" s="1">
        <v>13320</v>
      </c>
      <c r="G696" s="1">
        <v>12773</v>
      </c>
      <c r="H696">
        <v>29.7</v>
      </c>
      <c r="I696">
        <v>14.4</v>
      </c>
      <c r="J696">
        <v>22.7</v>
      </c>
      <c r="K696">
        <v>8.1</v>
      </c>
      <c r="L696">
        <v>12.2</v>
      </c>
      <c r="M696" s="2">
        <v>0.48</v>
      </c>
      <c r="N696" t="s">
        <v>16</v>
      </c>
    </row>
    <row r="697" spans="1:14">
      <c r="A697" t="s">
        <v>159</v>
      </c>
      <c r="B697" t="s">
        <v>21</v>
      </c>
      <c r="C697" s="1">
        <v>503139</v>
      </c>
      <c r="D697" s="4">
        <v>5831841</v>
      </c>
      <c r="E697" s="1">
        <v>31561</v>
      </c>
      <c r="F697" s="1">
        <v>13332</v>
      </c>
      <c r="G697" s="1">
        <v>12940</v>
      </c>
      <c r="H697">
        <v>29.1</v>
      </c>
      <c r="I697">
        <v>15.1</v>
      </c>
      <c r="J697">
        <v>22.6</v>
      </c>
      <c r="K697">
        <v>8.3000000000000007</v>
      </c>
      <c r="L697">
        <v>12.8</v>
      </c>
      <c r="M697" s="2">
        <v>0.48</v>
      </c>
      <c r="N697" t="s">
        <v>16</v>
      </c>
    </row>
    <row r="698" spans="1:14">
      <c r="A698" t="s">
        <v>160</v>
      </c>
      <c r="B698" t="s">
        <v>21</v>
      </c>
      <c r="C698" s="1">
        <v>502097</v>
      </c>
      <c r="D698" s="4">
        <v>5838542</v>
      </c>
      <c r="E698" s="1">
        <v>31723</v>
      </c>
      <c r="F698" s="1">
        <v>13325</v>
      </c>
      <c r="G698" s="1">
        <v>12887</v>
      </c>
      <c r="H698">
        <v>30</v>
      </c>
      <c r="I698">
        <v>15.1</v>
      </c>
      <c r="J698">
        <v>23</v>
      </c>
      <c r="K698">
        <v>8.3000000000000007</v>
      </c>
      <c r="L698">
        <v>12.9</v>
      </c>
      <c r="M698" s="2">
        <v>0.47</v>
      </c>
      <c r="N698" t="s">
        <v>16</v>
      </c>
    </row>
    <row r="699" spans="1:14">
      <c r="A699" t="s">
        <v>161</v>
      </c>
      <c r="B699" t="s">
        <v>21</v>
      </c>
      <c r="C699" s="1">
        <v>515848</v>
      </c>
      <c r="D699" s="4">
        <v>5861876</v>
      </c>
      <c r="E699" s="1">
        <v>31579</v>
      </c>
      <c r="F699" s="1">
        <v>13319</v>
      </c>
      <c r="G699" s="1">
        <v>12864</v>
      </c>
      <c r="H699">
        <v>29</v>
      </c>
      <c r="I699">
        <v>15.1</v>
      </c>
      <c r="J699">
        <v>22.2</v>
      </c>
      <c r="K699">
        <v>8.3000000000000007</v>
      </c>
      <c r="L699">
        <v>12.2</v>
      </c>
      <c r="M699" s="2">
        <v>0.47</v>
      </c>
      <c r="N699" t="s">
        <v>16</v>
      </c>
    </row>
    <row r="700" spans="1:14">
      <c r="A700" t="s">
        <v>162</v>
      </c>
      <c r="B700" t="s">
        <v>21</v>
      </c>
      <c r="C700" s="1">
        <v>520764</v>
      </c>
      <c r="D700" s="4">
        <v>5860835</v>
      </c>
      <c r="E700" s="1">
        <v>31401</v>
      </c>
      <c r="F700" s="1">
        <v>13320</v>
      </c>
      <c r="G700" s="1">
        <v>12927</v>
      </c>
      <c r="H700">
        <v>30.1</v>
      </c>
      <c r="I700">
        <v>15.1</v>
      </c>
      <c r="J700">
        <v>23.2</v>
      </c>
      <c r="K700">
        <v>8.3000000000000007</v>
      </c>
      <c r="L700">
        <v>12</v>
      </c>
      <c r="M700" s="2">
        <v>0.48</v>
      </c>
      <c r="N700" t="s">
        <v>16</v>
      </c>
    </row>
    <row r="701" spans="1:14">
      <c r="A701" t="s">
        <v>163</v>
      </c>
      <c r="B701" t="s">
        <v>21</v>
      </c>
      <c r="C701" s="1">
        <v>516585</v>
      </c>
      <c r="D701" s="4">
        <v>5655691</v>
      </c>
      <c r="E701" s="1">
        <v>30803</v>
      </c>
      <c r="F701" s="1">
        <v>13317</v>
      </c>
      <c r="G701" s="1">
        <v>12896</v>
      </c>
      <c r="H701">
        <v>28.1</v>
      </c>
      <c r="I701">
        <v>14.9</v>
      </c>
      <c r="J701">
        <v>21.8</v>
      </c>
      <c r="K701">
        <v>8.3000000000000007</v>
      </c>
      <c r="L701">
        <v>11.6</v>
      </c>
      <c r="M701" s="2">
        <v>0.48</v>
      </c>
      <c r="N701" t="s">
        <v>16</v>
      </c>
    </row>
    <row r="702" spans="1:14">
      <c r="A702" t="s">
        <v>164</v>
      </c>
      <c r="B702" t="s">
        <v>21</v>
      </c>
      <c r="C702" s="1">
        <v>482811</v>
      </c>
      <c r="D702" s="4">
        <v>5220456</v>
      </c>
      <c r="E702" s="1">
        <v>30944</v>
      </c>
      <c r="F702" s="1">
        <v>13317</v>
      </c>
      <c r="G702" s="1">
        <v>12588</v>
      </c>
      <c r="H702">
        <v>29.3</v>
      </c>
      <c r="I702">
        <v>14.5</v>
      </c>
      <c r="J702">
        <v>22.3</v>
      </c>
      <c r="K702">
        <v>8.1999999999999993</v>
      </c>
      <c r="L702">
        <v>11.3</v>
      </c>
      <c r="M702" s="2">
        <v>0.47</v>
      </c>
      <c r="N702" t="s">
        <v>16</v>
      </c>
    </row>
    <row r="703" spans="1:14">
      <c r="A703" t="s">
        <v>165</v>
      </c>
      <c r="B703" t="s">
        <v>21</v>
      </c>
      <c r="C703" s="1">
        <v>481410</v>
      </c>
      <c r="D703" s="4">
        <v>5493999</v>
      </c>
      <c r="E703" s="1">
        <v>31196</v>
      </c>
      <c r="F703" s="1">
        <v>13323</v>
      </c>
      <c r="G703" s="1">
        <v>12830</v>
      </c>
      <c r="H703">
        <v>29.9</v>
      </c>
      <c r="I703">
        <v>14.7</v>
      </c>
      <c r="J703">
        <v>22.9</v>
      </c>
      <c r="K703">
        <v>8.1999999999999993</v>
      </c>
      <c r="L703">
        <v>12.7</v>
      </c>
      <c r="M703" s="2">
        <v>0.43</v>
      </c>
      <c r="N703" t="s">
        <v>16</v>
      </c>
    </row>
    <row r="704" spans="1:14">
      <c r="A704" t="s">
        <v>166</v>
      </c>
      <c r="B704" t="s">
        <v>21</v>
      </c>
      <c r="C704" s="1">
        <v>484122</v>
      </c>
      <c r="D704" s="4">
        <v>5572296</v>
      </c>
      <c r="E704" s="1">
        <v>31022</v>
      </c>
      <c r="F704" s="1">
        <v>13319</v>
      </c>
      <c r="G704" s="1">
        <v>12858</v>
      </c>
      <c r="H704">
        <v>29</v>
      </c>
      <c r="I704">
        <v>14.7</v>
      </c>
      <c r="J704">
        <v>22.3</v>
      </c>
      <c r="K704">
        <v>8.1999999999999993</v>
      </c>
      <c r="L704">
        <v>12.9</v>
      </c>
      <c r="M704" s="2">
        <v>0.44</v>
      </c>
      <c r="N704" t="s">
        <v>16</v>
      </c>
    </row>
    <row r="705" spans="1:14">
      <c r="A705" t="s">
        <v>167</v>
      </c>
      <c r="B705" t="s">
        <v>21</v>
      </c>
      <c r="C705" s="1">
        <v>506532</v>
      </c>
      <c r="D705" s="4">
        <v>5790312</v>
      </c>
      <c r="E705" s="1">
        <v>31341</v>
      </c>
      <c r="F705" s="1">
        <v>13322</v>
      </c>
      <c r="G705" s="1">
        <v>12857</v>
      </c>
      <c r="H705">
        <v>29.9</v>
      </c>
      <c r="I705">
        <v>15</v>
      </c>
      <c r="J705">
        <v>23</v>
      </c>
      <c r="K705">
        <v>8.3000000000000007</v>
      </c>
      <c r="L705">
        <v>12.7</v>
      </c>
      <c r="M705" s="2">
        <v>0.45</v>
      </c>
      <c r="N705" t="s">
        <v>16</v>
      </c>
    </row>
    <row r="706" spans="1:14">
      <c r="A706" t="s">
        <v>168</v>
      </c>
      <c r="B706" t="s">
        <v>21</v>
      </c>
      <c r="C706" s="1">
        <v>487470</v>
      </c>
      <c r="D706" s="4">
        <v>5687581</v>
      </c>
      <c r="E706" s="1">
        <v>30917</v>
      </c>
      <c r="F706" s="1">
        <v>13313</v>
      </c>
      <c r="G706" s="1">
        <v>12797</v>
      </c>
      <c r="H706">
        <v>28.8</v>
      </c>
      <c r="I706">
        <v>14.9</v>
      </c>
      <c r="J706">
        <v>22.2</v>
      </c>
      <c r="K706">
        <v>8.3000000000000007</v>
      </c>
      <c r="L706">
        <v>13.1</v>
      </c>
      <c r="M706" s="2">
        <v>0.44</v>
      </c>
      <c r="N706" t="s">
        <v>16</v>
      </c>
    </row>
    <row r="707" spans="1:14">
      <c r="A707" t="s">
        <v>169</v>
      </c>
      <c r="B707" t="s">
        <v>21</v>
      </c>
      <c r="C707" s="1">
        <v>427740</v>
      </c>
      <c r="D707" s="4">
        <v>4851734</v>
      </c>
      <c r="E707" s="1">
        <v>30144</v>
      </c>
      <c r="F707" s="1">
        <v>13295</v>
      </c>
      <c r="G707" s="1">
        <v>12216</v>
      </c>
      <c r="H707">
        <v>28.5</v>
      </c>
      <c r="I707">
        <v>13.9</v>
      </c>
      <c r="J707">
        <v>21.9</v>
      </c>
      <c r="K707">
        <v>8</v>
      </c>
      <c r="L707">
        <v>12.1</v>
      </c>
      <c r="M707" s="2">
        <v>0.44</v>
      </c>
      <c r="N707" t="s">
        <v>16</v>
      </c>
    </row>
    <row r="708" spans="1:14">
      <c r="A708" t="s">
        <v>170</v>
      </c>
      <c r="B708" t="s">
        <v>21</v>
      </c>
      <c r="C708" s="1">
        <v>475475</v>
      </c>
      <c r="D708" s="4">
        <v>5350809</v>
      </c>
      <c r="E708" s="1">
        <v>30683</v>
      </c>
      <c r="F708" s="1">
        <v>13270</v>
      </c>
      <c r="G708" s="1">
        <v>12612</v>
      </c>
      <c r="H708">
        <v>29.5</v>
      </c>
      <c r="I708">
        <v>14.6</v>
      </c>
      <c r="J708">
        <v>22.6</v>
      </c>
      <c r="K708">
        <v>8.3000000000000007</v>
      </c>
      <c r="L708">
        <v>12.1</v>
      </c>
      <c r="M708" s="2">
        <v>0.43</v>
      </c>
      <c r="N708" t="s">
        <v>16</v>
      </c>
    </row>
    <row r="709" spans="1:14">
      <c r="A709" t="s">
        <v>171</v>
      </c>
      <c r="B709" t="s">
        <v>21</v>
      </c>
      <c r="C709" s="1">
        <v>503152</v>
      </c>
      <c r="D709" s="4">
        <v>5743238</v>
      </c>
      <c r="E709" s="1">
        <v>31094</v>
      </c>
      <c r="F709" s="1">
        <v>13285</v>
      </c>
      <c r="G709" s="1">
        <v>12760</v>
      </c>
      <c r="H709">
        <v>28.8</v>
      </c>
      <c r="I709">
        <v>15.1</v>
      </c>
      <c r="J709">
        <v>22.4</v>
      </c>
      <c r="K709">
        <v>8.3000000000000007</v>
      </c>
      <c r="L709">
        <v>12.6</v>
      </c>
      <c r="M709" s="2">
        <v>0.43</v>
      </c>
      <c r="N709" t="s">
        <v>16</v>
      </c>
    </row>
    <row r="710" spans="1:14">
      <c r="A710" t="s">
        <v>172</v>
      </c>
      <c r="B710" t="s">
        <v>21</v>
      </c>
      <c r="C710" s="1">
        <v>501708</v>
      </c>
      <c r="D710" s="4">
        <v>5730613</v>
      </c>
      <c r="E710" s="1">
        <v>31259</v>
      </c>
      <c r="F710" s="1">
        <v>13291</v>
      </c>
      <c r="G710" s="1">
        <v>12745</v>
      </c>
      <c r="H710">
        <v>29.7</v>
      </c>
      <c r="I710">
        <v>14.9</v>
      </c>
      <c r="J710">
        <v>22.8</v>
      </c>
      <c r="K710">
        <v>8.3000000000000007</v>
      </c>
      <c r="L710">
        <v>12.5</v>
      </c>
      <c r="M710" s="2">
        <v>0.42</v>
      </c>
      <c r="N710" t="s">
        <v>16</v>
      </c>
    </row>
    <row r="711" spans="1:14">
      <c r="A711" t="s">
        <v>173</v>
      </c>
      <c r="B711" t="s">
        <v>21</v>
      </c>
      <c r="C711" s="1">
        <v>490577</v>
      </c>
      <c r="D711" s="4">
        <v>5456034</v>
      </c>
      <c r="E711" s="1">
        <v>31022</v>
      </c>
      <c r="F711" s="1">
        <v>13302</v>
      </c>
      <c r="G711" s="1">
        <v>12178</v>
      </c>
      <c r="H711">
        <v>27.5</v>
      </c>
      <c r="I711">
        <v>15.1</v>
      </c>
      <c r="J711">
        <v>21.3</v>
      </c>
      <c r="K711">
        <v>8.4</v>
      </c>
      <c r="L711">
        <v>12.1</v>
      </c>
      <c r="M711" s="2">
        <v>0.42</v>
      </c>
      <c r="N711" t="s">
        <v>16</v>
      </c>
    </row>
    <row r="712" spans="1:14">
      <c r="A712" t="s">
        <v>174</v>
      </c>
      <c r="B712" t="s">
        <v>21</v>
      </c>
      <c r="C712" s="1">
        <v>518212</v>
      </c>
      <c r="D712" s="4">
        <v>5717207</v>
      </c>
      <c r="E712" s="1">
        <v>30960</v>
      </c>
      <c r="F712" s="1">
        <v>13288</v>
      </c>
      <c r="G712" s="1">
        <v>12852</v>
      </c>
      <c r="H712">
        <v>30</v>
      </c>
      <c r="I712">
        <v>15</v>
      </c>
      <c r="J712">
        <v>23.1</v>
      </c>
      <c r="K712">
        <v>8.4</v>
      </c>
      <c r="L712">
        <v>11.9</v>
      </c>
      <c r="M712" s="2">
        <v>0.43</v>
      </c>
      <c r="N712" t="s">
        <v>16</v>
      </c>
    </row>
    <row r="713" spans="1:14">
      <c r="A713" t="s">
        <v>175</v>
      </c>
      <c r="B713" t="s">
        <v>21</v>
      </c>
      <c r="C713" s="1">
        <v>507167</v>
      </c>
      <c r="D713" s="4">
        <v>5474959</v>
      </c>
      <c r="E713" s="1">
        <v>30359</v>
      </c>
      <c r="F713" s="1">
        <v>13253</v>
      </c>
      <c r="G713" s="1">
        <v>12678</v>
      </c>
      <c r="H713">
        <v>26.8</v>
      </c>
      <c r="I713">
        <v>14.9</v>
      </c>
      <c r="J713">
        <v>20.8</v>
      </c>
      <c r="K713">
        <v>8.4</v>
      </c>
      <c r="L713">
        <v>11.8</v>
      </c>
      <c r="M713" s="2">
        <v>0.43</v>
      </c>
      <c r="N713" t="s">
        <v>16</v>
      </c>
    </row>
    <row r="714" spans="1:14">
      <c r="A714" t="s">
        <v>176</v>
      </c>
      <c r="B714" t="s">
        <v>21</v>
      </c>
      <c r="C714" s="1">
        <v>434297</v>
      </c>
      <c r="D714" s="4">
        <v>4661317</v>
      </c>
      <c r="E714" s="1">
        <v>29682</v>
      </c>
      <c r="F714" s="1">
        <v>12798</v>
      </c>
      <c r="G714" s="1">
        <v>11624</v>
      </c>
      <c r="H714">
        <v>28.2</v>
      </c>
      <c r="I714">
        <v>14.4</v>
      </c>
      <c r="J714">
        <v>21.4</v>
      </c>
      <c r="K714">
        <v>8.1999999999999993</v>
      </c>
      <c r="L714">
        <v>11.7</v>
      </c>
      <c r="M714" s="2">
        <v>0.41</v>
      </c>
      <c r="N714" t="s">
        <v>16</v>
      </c>
    </row>
    <row r="715" spans="1:14">
      <c r="A715" t="s">
        <v>177</v>
      </c>
      <c r="B715" t="s">
        <v>21</v>
      </c>
      <c r="C715" s="1">
        <v>445727</v>
      </c>
      <c r="D715" s="4">
        <v>4985892</v>
      </c>
      <c r="E715" s="1">
        <v>29414</v>
      </c>
      <c r="F715" s="1">
        <v>12491</v>
      </c>
      <c r="G715" s="1">
        <v>11612</v>
      </c>
      <c r="H715">
        <v>28.8</v>
      </c>
      <c r="I715">
        <v>14.7</v>
      </c>
      <c r="J715">
        <v>21.9</v>
      </c>
      <c r="K715">
        <v>8.1999999999999993</v>
      </c>
      <c r="L715">
        <v>12.6</v>
      </c>
      <c r="M715" s="2">
        <v>0.38</v>
      </c>
      <c r="N715" t="s">
        <v>16</v>
      </c>
    </row>
    <row r="716" spans="1:14">
      <c r="A716" t="s">
        <v>178</v>
      </c>
      <c r="B716" t="s">
        <v>21</v>
      </c>
      <c r="C716" s="1">
        <v>463701</v>
      </c>
      <c r="D716" s="4">
        <v>5165797</v>
      </c>
      <c r="E716" s="1">
        <v>29348</v>
      </c>
      <c r="F716" s="1">
        <v>12347</v>
      </c>
      <c r="G716" s="1">
        <v>11876</v>
      </c>
      <c r="H716">
        <v>28.9</v>
      </c>
      <c r="I716">
        <v>14.8</v>
      </c>
      <c r="J716">
        <v>21.9</v>
      </c>
      <c r="K716">
        <v>8.1999999999999993</v>
      </c>
      <c r="L716">
        <v>12.2</v>
      </c>
      <c r="M716" s="2">
        <v>0.39</v>
      </c>
      <c r="N716" t="s">
        <v>16</v>
      </c>
    </row>
    <row r="717" spans="1:14">
      <c r="A717" t="s">
        <v>179</v>
      </c>
      <c r="B717" t="s">
        <v>21</v>
      </c>
      <c r="C717" s="1">
        <v>457996</v>
      </c>
      <c r="D717" s="4">
        <v>5122617</v>
      </c>
      <c r="E717" s="1">
        <v>29128</v>
      </c>
      <c r="F717" s="1">
        <v>12268</v>
      </c>
      <c r="G717" s="1">
        <v>11271</v>
      </c>
      <c r="H717">
        <v>28.5</v>
      </c>
      <c r="I717">
        <v>15.3</v>
      </c>
      <c r="J717">
        <v>21.9</v>
      </c>
      <c r="K717">
        <v>8.4</v>
      </c>
      <c r="L717">
        <v>12.3</v>
      </c>
      <c r="M717" s="2">
        <v>0.39</v>
      </c>
      <c r="N717" t="s">
        <v>16</v>
      </c>
    </row>
    <row r="718" spans="1:14">
      <c r="A718" t="s">
        <v>180</v>
      </c>
      <c r="B718" t="s">
        <v>21</v>
      </c>
      <c r="C718" s="1">
        <v>517972</v>
      </c>
      <c r="D718" s="4">
        <v>5827246</v>
      </c>
      <c r="E718" s="1">
        <v>28989</v>
      </c>
      <c r="F718" s="1">
        <v>12221</v>
      </c>
      <c r="G718" s="1">
        <v>11765</v>
      </c>
      <c r="H718">
        <v>28.9</v>
      </c>
      <c r="I718">
        <v>14.7</v>
      </c>
      <c r="J718">
        <v>21.7</v>
      </c>
      <c r="K718">
        <v>8.3000000000000007</v>
      </c>
      <c r="L718">
        <v>12.3</v>
      </c>
      <c r="M718" s="2">
        <v>0.38</v>
      </c>
      <c r="N718" t="s">
        <v>16</v>
      </c>
    </row>
    <row r="719" spans="1:14">
      <c r="A719" t="s">
        <v>181</v>
      </c>
      <c r="B719" t="s">
        <v>21</v>
      </c>
      <c r="C719" s="1">
        <v>404115</v>
      </c>
      <c r="D719" s="4">
        <v>4490108</v>
      </c>
      <c r="E719" s="1">
        <v>28574</v>
      </c>
      <c r="F719" s="1">
        <v>12206</v>
      </c>
      <c r="G719" s="1">
        <v>11224</v>
      </c>
      <c r="H719">
        <v>28.5</v>
      </c>
      <c r="I719">
        <v>14.4</v>
      </c>
      <c r="J719">
        <v>21.5</v>
      </c>
      <c r="K719">
        <v>8.1</v>
      </c>
      <c r="L719">
        <v>11.8</v>
      </c>
      <c r="M719" s="2">
        <v>0.37</v>
      </c>
      <c r="N719" t="s">
        <v>16</v>
      </c>
    </row>
    <row r="720" spans="1:14">
      <c r="A720" t="s">
        <v>182</v>
      </c>
      <c r="B720" t="s">
        <v>21</v>
      </c>
      <c r="C720" s="1">
        <v>472752</v>
      </c>
      <c r="D720" s="4">
        <v>5216891</v>
      </c>
      <c r="E720" s="1">
        <v>30562</v>
      </c>
      <c r="F720" s="1">
        <v>13307</v>
      </c>
      <c r="G720" s="1">
        <v>12457</v>
      </c>
      <c r="H720">
        <v>29</v>
      </c>
      <c r="I720">
        <v>14.5</v>
      </c>
      <c r="J720">
        <v>22.3</v>
      </c>
      <c r="K720">
        <v>8.1999999999999993</v>
      </c>
      <c r="L720">
        <v>0</v>
      </c>
      <c r="M720" s="2">
        <v>0.37</v>
      </c>
      <c r="N720" t="s">
        <v>16</v>
      </c>
    </row>
    <row r="721" spans="1:14">
      <c r="A721" t="s">
        <v>183</v>
      </c>
      <c r="B721" t="s">
        <v>21</v>
      </c>
      <c r="C721" s="1">
        <v>494137</v>
      </c>
      <c r="D721" s="4">
        <v>5503949</v>
      </c>
      <c r="E721" s="1">
        <v>30812</v>
      </c>
      <c r="F721" s="1">
        <v>13305</v>
      </c>
      <c r="G721" s="1">
        <v>12671</v>
      </c>
      <c r="H721">
        <v>28.6</v>
      </c>
      <c r="I721">
        <v>14.9</v>
      </c>
      <c r="J721">
        <v>22.2</v>
      </c>
      <c r="K721">
        <v>8.3000000000000007</v>
      </c>
      <c r="L721">
        <v>0</v>
      </c>
      <c r="M721" s="2">
        <v>0.36</v>
      </c>
      <c r="N721" t="s">
        <v>16</v>
      </c>
    </row>
    <row r="722" spans="1:14">
      <c r="A722" t="s">
        <v>184</v>
      </c>
      <c r="B722" t="s">
        <v>21</v>
      </c>
      <c r="C722" s="1">
        <v>499374</v>
      </c>
      <c r="D722" s="4">
        <v>5561218</v>
      </c>
      <c r="E722" s="1">
        <v>30950</v>
      </c>
      <c r="F722" s="1">
        <v>13309</v>
      </c>
      <c r="G722" s="1">
        <v>12729</v>
      </c>
      <c r="H722">
        <v>29.6</v>
      </c>
      <c r="I722">
        <v>14.8</v>
      </c>
      <c r="J722">
        <v>22.7</v>
      </c>
      <c r="K722">
        <v>8.3000000000000007</v>
      </c>
      <c r="L722">
        <v>0</v>
      </c>
      <c r="M722" s="2">
        <v>0.35</v>
      </c>
      <c r="N722" t="s">
        <v>16</v>
      </c>
    </row>
    <row r="723" spans="1:14">
      <c r="A723" t="s">
        <v>185</v>
      </c>
      <c r="B723" t="s">
        <v>21</v>
      </c>
      <c r="C723" s="1">
        <v>504798</v>
      </c>
      <c r="D723" s="4">
        <v>5502545</v>
      </c>
      <c r="E723" s="1">
        <v>30827</v>
      </c>
      <c r="F723" s="1">
        <v>13326</v>
      </c>
      <c r="G723" s="1">
        <v>12856</v>
      </c>
      <c r="H723">
        <v>28.9</v>
      </c>
      <c r="I723">
        <v>14.8</v>
      </c>
      <c r="J723">
        <v>22.3</v>
      </c>
      <c r="K723">
        <v>8.3000000000000007</v>
      </c>
      <c r="L723">
        <v>0</v>
      </c>
      <c r="M723" s="2">
        <v>0.35</v>
      </c>
      <c r="N723" t="s">
        <v>16</v>
      </c>
    </row>
    <row r="724" spans="1:14">
      <c r="A724" t="s">
        <v>186</v>
      </c>
      <c r="B724" t="s">
        <v>21</v>
      </c>
      <c r="C724" s="1">
        <v>415567</v>
      </c>
      <c r="D724" s="4">
        <v>3011750</v>
      </c>
      <c r="E724" s="1">
        <v>28709</v>
      </c>
      <c r="F724" s="1">
        <v>12183</v>
      </c>
      <c r="G724" s="1">
        <v>10382</v>
      </c>
      <c r="H724">
        <v>26.4</v>
      </c>
      <c r="I724">
        <v>15.1</v>
      </c>
      <c r="J724">
        <v>20.399999999999999</v>
      </c>
      <c r="K724">
        <v>8.3000000000000007</v>
      </c>
      <c r="L724">
        <v>11.5</v>
      </c>
      <c r="M724" s="2">
        <v>0.35</v>
      </c>
      <c r="N724" t="s">
        <v>16</v>
      </c>
    </row>
    <row r="725" spans="1:14">
      <c r="A725" t="s">
        <v>187</v>
      </c>
      <c r="B725" t="s">
        <v>21</v>
      </c>
      <c r="C725" s="1">
        <v>397969</v>
      </c>
      <c r="D725" s="4">
        <v>3392416</v>
      </c>
      <c r="E725" s="1">
        <v>28255</v>
      </c>
      <c r="F725" s="1">
        <v>12171</v>
      </c>
      <c r="G725" s="1">
        <v>10045</v>
      </c>
      <c r="H725">
        <v>23.1</v>
      </c>
      <c r="I725">
        <v>14.6</v>
      </c>
      <c r="J725">
        <v>17.600000000000001</v>
      </c>
      <c r="K725">
        <v>8.3000000000000007</v>
      </c>
      <c r="L725">
        <v>11.1</v>
      </c>
      <c r="M725" s="2">
        <v>0.35</v>
      </c>
      <c r="N725" t="s">
        <v>16</v>
      </c>
    </row>
    <row r="726" spans="1:14">
      <c r="A726" t="s">
        <v>188</v>
      </c>
      <c r="B726" t="s">
        <v>21</v>
      </c>
      <c r="C726" s="1">
        <v>479376</v>
      </c>
      <c r="D726" s="4">
        <v>4968817</v>
      </c>
      <c r="E726" s="1">
        <v>30659</v>
      </c>
      <c r="F726" s="1">
        <v>13305</v>
      </c>
      <c r="G726" s="1">
        <v>12727</v>
      </c>
      <c r="H726">
        <v>29.7</v>
      </c>
      <c r="I726">
        <v>14.3</v>
      </c>
      <c r="J726">
        <v>22.5</v>
      </c>
      <c r="K726">
        <v>8.1999999999999993</v>
      </c>
      <c r="L726">
        <v>0</v>
      </c>
      <c r="M726" s="2">
        <v>0.32</v>
      </c>
      <c r="N726" t="s">
        <v>16</v>
      </c>
    </row>
  </sheetData>
  <autoFilter ref="A1:O7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5B8-DEEC-469A-A259-0167CDB0BF5D}">
  <dimension ref="A1:P726"/>
  <sheetViews>
    <sheetView topLeftCell="A266" workbookViewId="0">
      <selection activeCell="A358" sqref="A358:XFD358"/>
    </sheetView>
  </sheetViews>
  <sheetFormatPr defaultRowHeight="15"/>
  <cols>
    <col min="1" max="1" width="14.42578125" bestFit="1" customWidth="1"/>
    <col min="2" max="2" width="11.28515625" customWidth="1"/>
    <col min="3" max="3" width="12.7109375" bestFit="1" customWidth="1"/>
    <col min="4" max="4" width="17.7109375" bestFit="1" customWidth="1"/>
    <col min="5" max="5" width="15.140625" bestFit="1" customWidth="1"/>
    <col min="6" max="6" width="19.140625" style="4" bestFit="1" customWidth="1"/>
    <col min="7" max="7" width="16.85546875" bestFit="1" customWidth="1"/>
    <col min="8" max="8" width="17.85546875" bestFit="1" customWidth="1"/>
    <col min="9" max="9" width="18.28515625" bestFit="1" customWidth="1"/>
    <col min="10" max="10" width="27.7109375" bestFit="1" customWidth="1"/>
    <col min="11" max="11" width="30.7109375" bestFit="1" customWidth="1"/>
    <col min="12" max="12" width="26.5703125" bestFit="1" customWidth="1"/>
    <col min="13" max="13" width="29.85546875" bestFit="1" customWidth="1"/>
    <col min="14" max="14" width="22.28515625" bestFit="1" customWidth="1"/>
    <col min="15" max="15" width="34.5703125" bestFit="1" customWidth="1"/>
    <col min="16" max="16" width="22.140625" bestFit="1" customWidth="1"/>
  </cols>
  <sheetData>
    <row r="1" spans="1:16">
      <c r="A1" t="s">
        <v>0</v>
      </c>
      <c r="B1" t="s">
        <v>189</v>
      </c>
      <c r="C1" t="s">
        <v>190</v>
      </c>
      <c r="D1" t="s">
        <v>1</v>
      </c>
      <c r="E1" t="s">
        <v>2</v>
      </c>
      <c r="F1" s="4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s="6" t="s">
        <v>14</v>
      </c>
      <c r="B2" s="7">
        <f>DATE(MID(A2,1,4),MID(A2,6,2),1)</f>
        <v>45261</v>
      </c>
      <c r="C2" s="10">
        <v>2023</v>
      </c>
      <c r="D2" t="s">
        <v>15</v>
      </c>
      <c r="E2" s="1">
        <v>18468</v>
      </c>
      <c r="F2" s="4" t="s">
        <v>16</v>
      </c>
      <c r="G2" s="1">
        <v>8155</v>
      </c>
      <c r="H2" s="1">
        <v>8105</v>
      </c>
      <c r="I2" s="1">
        <v>3340</v>
      </c>
      <c r="J2">
        <v>12.8</v>
      </c>
      <c r="K2">
        <v>4.3</v>
      </c>
      <c r="L2">
        <v>12.8</v>
      </c>
      <c r="M2">
        <v>4.2</v>
      </c>
      <c r="N2">
        <v>25</v>
      </c>
      <c r="O2" t="s">
        <v>16</v>
      </c>
      <c r="P2" t="s">
        <v>16</v>
      </c>
    </row>
    <row r="3" spans="1:16">
      <c r="A3" t="s">
        <v>14</v>
      </c>
      <c r="B3" s="7">
        <f t="shared" ref="B3:B66" si="0">DATE(MID(A3,1,4),MID(A3,6,2),1)</f>
        <v>45261</v>
      </c>
      <c r="C3" s="10">
        <v>2023</v>
      </c>
      <c r="D3" t="s">
        <v>17</v>
      </c>
      <c r="E3" s="1">
        <v>661812</v>
      </c>
      <c r="F3" s="4" t="s">
        <v>16</v>
      </c>
      <c r="G3" s="1">
        <v>84910</v>
      </c>
      <c r="H3" s="1">
        <v>82374</v>
      </c>
      <c r="I3" s="1">
        <v>58687</v>
      </c>
      <c r="J3">
        <v>22.1</v>
      </c>
      <c r="K3">
        <v>6.5</v>
      </c>
      <c r="L3">
        <v>21.9</v>
      </c>
      <c r="M3">
        <v>6.4</v>
      </c>
      <c r="N3">
        <v>20</v>
      </c>
      <c r="O3" t="s">
        <v>16</v>
      </c>
      <c r="P3" s="1">
        <v>6264</v>
      </c>
    </row>
    <row r="4" spans="1:16">
      <c r="A4" t="s">
        <v>14</v>
      </c>
      <c r="B4" s="7">
        <f t="shared" si="0"/>
        <v>45261</v>
      </c>
      <c r="C4" s="10">
        <v>2023</v>
      </c>
      <c r="D4" t="s">
        <v>18</v>
      </c>
      <c r="E4" s="1">
        <v>24903</v>
      </c>
      <c r="F4" s="4" t="s">
        <v>16</v>
      </c>
      <c r="G4" s="1">
        <v>6296</v>
      </c>
      <c r="H4" s="1">
        <v>6152</v>
      </c>
      <c r="I4" s="1">
        <v>3651</v>
      </c>
      <c r="J4">
        <v>18.399999999999999</v>
      </c>
      <c r="K4">
        <v>4.9000000000000004</v>
      </c>
      <c r="L4">
        <v>18.399999999999999</v>
      </c>
      <c r="M4">
        <v>4.8</v>
      </c>
      <c r="N4">
        <v>19</v>
      </c>
      <c r="O4" t="s">
        <v>16</v>
      </c>
      <c r="P4" t="s">
        <v>16</v>
      </c>
    </row>
    <row r="5" spans="1:16">
      <c r="A5" t="s">
        <v>14</v>
      </c>
      <c r="B5" s="7">
        <f t="shared" si="0"/>
        <v>45261</v>
      </c>
      <c r="C5" s="10">
        <v>2023</v>
      </c>
      <c r="D5" t="s">
        <v>19</v>
      </c>
      <c r="E5">
        <v>967</v>
      </c>
      <c r="F5" s="4" t="s">
        <v>16</v>
      </c>
      <c r="G5" s="1">
        <v>1468</v>
      </c>
      <c r="H5" s="1">
        <v>1398</v>
      </c>
      <c r="I5">
        <v>462</v>
      </c>
      <c r="J5">
        <v>10.3</v>
      </c>
      <c r="K5">
        <v>2.1</v>
      </c>
      <c r="L5">
        <v>10.1</v>
      </c>
      <c r="M5">
        <v>2</v>
      </c>
      <c r="N5">
        <v>67</v>
      </c>
      <c r="O5" t="s">
        <v>16</v>
      </c>
      <c r="P5" t="s">
        <v>16</v>
      </c>
    </row>
    <row r="6" spans="1:16">
      <c r="A6" t="s">
        <v>14</v>
      </c>
      <c r="B6" s="7">
        <f t="shared" si="0"/>
        <v>45261</v>
      </c>
      <c r="C6" s="10">
        <v>2023</v>
      </c>
      <c r="D6" t="s">
        <v>20</v>
      </c>
      <c r="E6" s="1">
        <v>2071</v>
      </c>
      <c r="F6" s="4">
        <v>45896</v>
      </c>
      <c r="G6">
        <v>860</v>
      </c>
      <c r="H6">
        <v>825</v>
      </c>
      <c r="I6">
        <v>469</v>
      </c>
      <c r="J6">
        <v>17.600000000000001</v>
      </c>
      <c r="K6">
        <v>3.5</v>
      </c>
      <c r="L6">
        <v>17.2</v>
      </c>
      <c r="M6">
        <v>3.5</v>
      </c>
      <c r="N6">
        <v>15.8</v>
      </c>
      <c r="O6" s="2">
        <v>0.69</v>
      </c>
      <c r="P6" t="s">
        <v>16</v>
      </c>
    </row>
    <row r="7" spans="1:16">
      <c r="A7" t="s">
        <v>14</v>
      </c>
      <c r="B7" s="7">
        <f t="shared" si="0"/>
        <v>45261</v>
      </c>
      <c r="C7" s="10">
        <v>2023</v>
      </c>
      <c r="D7" t="s">
        <v>21</v>
      </c>
      <c r="E7" s="1">
        <v>108202</v>
      </c>
      <c r="F7" s="4">
        <v>2710491</v>
      </c>
      <c r="G7" s="1">
        <v>12340</v>
      </c>
      <c r="H7" s="1">
        <v>8841</v>
      </c>
      <c r="I7" s="1">
        <v>7551</v>
      </c>
      <c r="J7">
        <v>26.5</v>
      </c>
      <c r="K7">
        <v>8.1999999999999993</v>
      </c>
      <c r="L7">
        <v>22.2</v>
      </c>
      <c r="M7">
        <v>7</v>
      </c>
      <c r="N7">
        <v>17</v>
      </c>
      <c r="O7" s="2">
        <v>0.81</v>
      </c>
      <c r="P7" t="s">
        <v>16</v>
      </c>
    </row>
    <row r="8" spans="1:16">
      <c r="A8" t="s">
        <v>22</v>
      </c>
      <c r="B8" s="7">
        <f t="shared" si="0"/>
        <v>45231</v>
      </c>
      <c r="C8" s="10">
        <v>2023</v>
      </c>
      <c r="D8" t="s">
        <v>15</v>
      </c>
      <c r="E8" s="1">
        <v>19250</v>
      </c>
      <c r="F8" s="4" t="s">
        <v>16</v>
      </c>
      <c r="G8" s="1">
        <v>8263</v>
      </c>
      <c r="H8" s="1">
        <v>8147</v>
      </c>
      <c r="I8" s="1">
        <v>3575</v>
      </c>
      <c r="J8">
        <v>13.2</v>
      </c>
      <c r="K8">
        <v>4.2</v>
      </c>
      <c r="L8">
        <v>13.2</v>
      </c>
      <c r="M8">
        <v>4.0999999999999996</v>
      </c>
      <c r="N8">
        <v>26</v>
      </c>
      <c r="O8" t="s">
        <v>16</v>
      </c>
      <c r="P8" t="s">
        <v>16</v>
      </c>
    </row>
    <row r="9" spans="1:16">
      <c r="A9" t="s">
        <v>22</v>
      </c>
      <c r="B9" s="7">
        <f t="shared" si="0"/>
        <v>45231</v>
      </c>
      <c r="C9" s="10">
        <v>2023</v>
      </c>
      <c r="D9" t="s">
        <v>17</v>
      </c>
      <c r="E9" s="1">
        <v>642305</v>
      </c>
      <c r="F9" s="4" t="s">
        <v>16</v>
      </c>
      <c r="G9" s="1">
        <v>84090</v>
      </c>
      <c r="H9" s="1">
        <v>80866</v>
      </c>
      <c r="I9" s="1">
        <v>58734</v>
      </c>
      <c r="J9">
        <v>21.8</v>
      </c>
      <c r="K9">
        <v>6.4</v>
      </c>
      <c r="L9">
        <v>21.5</v>
      </c>
      <c r="M9">
        <v>6.3</v>
      </c>
      <c r="N9">
        <v>20</v>
      </c>
      <c r="O9" t="s">
        <v>16</v>
      </c>
      <c r="P9" s="1">
        <v>6538</v>
      </c>
    </row>
    <row r="10" spans="1:16">
      <c r="A10" t="s">
        <v>22</v>
      </c>
      <c r="B10" s="7">
        <f t="shared" si="0"/>
        <v>45231</v>
      </c>
      <c r="C10" s="10">
        <v>2023</v>
      </c>
      <c r="D10" t="s">
        <v>18</v>
      </c>
      <c r="E10" s="1">
        <v>27143</v>
      </c>
      <c r="F10" s="4" t="s">
        <v>16</v>
      </c>
      <c r="G10" s="1">
        <v>6635</v>
      </c>
      <c r="H10" s="1">
        <v>6429</v>
      </c>
      <c r="I10" s="1">
        <v>4065</v>
      </c>
      <c r="J10">
        <v>19</v>
      </c>
      <c r="K10">
        <v>4.9000000000000004</v>
      </c>
      <c r="L10">
        <v>18.8</v>
      </c>
      <c r="M10">
        <v>4.8</v>
      </c>
      <c r="N10">
        <v>19</v>
      </c>
      <c r="O10" t="s">
        <v>16</v>
      </c>
      <c r="P10" t="s">
        <v>16</v>
      </c>
    </row>
    <row r="11" spans="1:16">
      <c r="A11" t="s">
        <v>22</v>
      </c>
      <c r="B11" s="7">
        <f t="shared" si="0"/>
        <v>45231</v>
      </c>
      <c r="C11" s="10">
        <v>2023</v>
      </c>
      <c r="D11" t="s">
        <v>19</v>
      </c>
      <c r="E11" s="1">
        <v>1389</v>
      </c>
      <c r="F11" s="4" t="s">
        <v>16</v>
      </c>
      <c r="G11" s="1">
        <v>1733</v>
      </c>
      <c r="H11" s="1">
        <v>1685</v>
      </c>
      <c r="I11">
        <v>675</v>
      </c>
      <c r="J11">
        <v>12</v>
      </c>
      <c r="K11">
        <v>2</v>
      </c>
      <c r="L11">
        <v>11.9</v>
      </c>
      <c r="M11">
        <v>2</v>
      </c>
      <c r="N11">
        <v>68</v>
      </c>
      <c r="O11" t="s">
        <v>16</v>
      </c>
      <c r="P11" t="s">
        <v>16</v>
      </c>
    </row>
    <row r="12" spans="1:16">
      <c r="A12" t="s">
        <v>22</v>
      </c>
      <c r="B12" s="7">
        <f t="shared" si="0"/>
        <v>45231</v>
      </c>
      <c r="C12" s="10">
        <v>2023</v>
      </c>
      <c r="D12" t="s">
        <v>20</v>
      </c>
      <c r="E12" s="1">
        <v>2133</v>
      </c>
      <c r="F12" s="4">
        <v>46814</v>
      </c>
      <c r="G12">
        <v>876</v>
      </c>
      <c r="H12">
        <v>837</v>
      </c>
      <c r="I12">
        <v>486</v>
      </c>
      <c r="J12">
        <v>17.399999999999999</v>
      </c>
      <c r="K12">
        <v>3.5</v>
      </c>
      <c r="L12">
        <v>16.899999999999999</v>
      </c>
      <c r="M12">
        <v>3.5</v>
      </c>
      <c r="N12">
        <v>15.7</v>
      </c>
      <c r="O12" s="2">
        <v>0.7</v>
      </c>
      <c r="P12" t="s">
        <v>16</v>
      </c>
    </row>
    <row r="13" spans="1:16">
      <c r="A13" t="s">
        <v>22</v>
      </c>
      <c r="B13" s="7">
        <f t="shared" si="0"/>
        <v>45231</v>
      </c>
      <c r="C13" s="10">
        <v>2023</v>
      </c>
      <c r="D13" t="s">
        <v>21</v>
      </c>
      <c r="E13" s="1">
        <v>110643</v>
      </c>
      <c r="F13" s="4">
        <v>2777387</v>
      </c>
      <c r="G13" s="1">
        <v>12257</v>
      </c>
      <c r="H13" s="1">
        <v>8751</v>
      </c>
      <c r="I13" s="1">
        <v>7622</v>
      </c>
      <c r="J13">
        <v>26.1</v>
      </c>
      <c r="K13">
        <v>8.4</v>
      </c>
      <c r="L13">
        <v>22</v>
      </c>
      <c r="M13">
        <v>7.1</v>
      </c>
      <c r="N13">
        <v>17</v>
      </c>
      <c r="O13" s="2">
        <v>0.82</v>
      </c>
      <c r="P13" t="s">
        <v>16</v>
      </c>
    </row>
    <row r="14" spans="1:16">
      <c r="A14" t="s">
        <v>23</v>
      </c>
      <c r="B14" s="7">
        <f t="shared" si="0"/>
        <v>45200</v>
      </c>
      <c r="C14" s="10">
        <v>2023</v>
      </c>
      <c r="D14" t="s">
        <v>15</v>
      </c>
      <c r="E14" s="1">
        <v>26032</v>
      </c>
      <c r="F14" s="4" t="s">
        <v>16</v>
      </c>
      <c r="G14" s="1">
        <v>8703</v>
      </c>
      <c r="H14" s="1">
        <v>7758</v>
      </c>
      <c r="I14" s="1">
        <v>3929</v>
      </c>
      <c r="J14">
        <v>15.7</v>
      </c>
      <c r="K14">
        <v>5.0999999999999996</v>
      </c>
      <c r="L14">
        <v>15</v>
      </c>
      <c r="M14">
        <v>4.8</v>
      </c>
      <c r="N14">
        <v>27</v>
      </c>
      <c r="O14" t="s">
        <v>16</v>
      </c>
      <c r="P14" t="s">
        <v>16</v>
      </c>
    </row>
    <row r="15" spans="1:16">
      <c r="A15" t="s">
        <v>23</v>
      </c>
      <c r="B15" s="7">
        <f t="shared" si="0"/>
        <v>45200</v>
      </c>
      <c r="C15" s="10">
        <v>2023</v>
      </c>
      <c r="D15" t="s">
        <v>17</v>
      </c>
      <c r="E15" s="1">
        <v>651167</v>
      </c>
      <c r="F15" s="4" t="s">
        <v>16</v>
      </c>
      <c r="G15" s="1">
        <v>83791</v>
      </c>
      <c r="H15" s="1">
        <v>80343</v>
      </c>
      <c r="I15" s="1">
        <v>58053</v>
      </c>
      <c r="J15">
        <v>22.4</v>
      </c>
      <c r="K15">
        <v>6.5</v>
      </c>
      <c r="L15">
        <v>22</v>
      </c>
      <c r="M15">
        <v>6.4</v>
      </c>
      <c r="N15">
        <v>20</v>
      </c>
      <c r="O15" t="s">
        <v>16</v>
      </c>
      <c r="P15" s="1">
        <v>6343</v>
      </c>
    </row>
    <row r="16" spans="1:16">
      <c r="A16" t="s">
        <v>23</v>
      </c>
      <c r="B16" s="7">
        <f t="shared" si="0"/>
        <v>45200</v>
      </c>
      <c r="C16" s="10">
        <v>2023</v>
      </c>
      <c r="D16" t="s">
        <v>18</v>
      </c>
      <c r="E16" s="1">
        <v>29058</v>
      </c>
      <c r="F16" s="4" t="s">
        <v>16</v>
      </c>
      <c r="G16" s="1">
        <v>7257</v>
      </c>
      <c r="H16" s="1">
        <v>7050</v>
      </c>
      <c r="I16" s="1">
        <v>4418</v>
      </c>
      <c r="J16">
        <v>19.399999999999999</v>
      </c>
      <c r="K16">
        <v>4.8</v>
      </c>
      <c r="L16">
        <v>19.3</v>
      </c>
      <c r="M16">
        <v>4.7</v>
      </c>
      <c r="N16">
        <v>19</v>
      </c>
      <c r="O16" t="s">
        <v>16</v>
      </c>
      <c r="P16" t="s">
        <v>16</v>
      </c>
    </row>
    <row r="17" spans="1:16">
      <c r="A17" t="s">
        <v>23</v>
      </c>
      <c r="B17" s="7">
        <f t="shared" si="0"/>
        <v>45200</v>
      </c>
      <c r="C17" s="10">
        <v>2023</v>
      </c>
      <c r="D17" t="s">
        <v>19</v>
      </c>
      <c r="E17" s="1">
        <v>1359</v>
      </c>
      <c r="F17" s="4" t="s">
        <v>16</v>
      </c>
      <c r="G17" s="1">
        <v>1649</v>
      </c>
      <c r="H17" s="1">
        <v>1629</v>
      </c>
      <c r="I17">
        <v>638</v>
      </c>
      <c r="J17">
        <v>12.1</v>
      </c>
      <c r="K17">
        <v>2.1</v>
      </c>
      <c r="L17">
        <v>12.4</v>
      </c>
      <c r="M17">
        <v>2.1</v>
      </c>
      <c r="N17">
        <v>68</v>
      </c>
      <c r="O17" t="s">
        <v>16</v>
      </c>
      <c r="P17" t="s">
        <v>16</v>
      </c>
    </row>
    <row r="18" spans="1:16">
      <c r="A18" t="s">
        <v>23</v>
      </c>
      <c r="B18" s="7">
        <f t="shared" si="0"/>
        <v>45200</v>
      </c>
      <c r="C18" s="10">
        <v>2023</v>
      </c>
      <c r="D18" t="s">
        <v>20</v>
      </c>
      <c r="E18" s="1">
        <v>2135</v>
      </c>
      <c r="F18" s="4">
        <v>48179</v>
      </c>
      <c r="G18">
        <v>900</v>
      </c>
      <c r="H18">
        <v>861</v>
      </c>
      <c r="I18">
        <v>491</v>
      </c>
      <c r="J18">
        <v>17.7</v>
      </c>
      <c r="K18">
        <v>3.5</v>
      </c>
      <c r="L18">
        <v>17.2</v>
      </c>
      <c r="M18">
        <v>3.4</v>
      </c>
      <c r="N18">
        <v>16</v>
      </c>
      <c r="O18" s="2">
        <v>0.69</v>
      </c>
      <c r="P18" t="s">
        <v>16</v>
      </c>
    </row>
    <row r="19" spans="1:16">
      <c r="A19" t="s">
        <v>23</v>
      </c>
      <c r="B19" s="7">
        <f t="shared" si="0"/>
        <v>45200</v>
      </c>
      <c r="C19" s="10">
        <v>2023</v>
      </c>
      <c r="D19" t="s">
        <v>21</v>
      </c>
      <c r="E19" s="1">
        <v>112959</v>
      </c>
      <c r="F19" s="4">
        <v>2889001</v>
      </c>
      <c r="G19" s="1">
        <v>12232</v>
      </c>
      <c r="H19" s="1">
        <v>8662</v>
      </c>
      <c r="I19" s="1">
        <v>7548</v>
      </c>
      <c r="J19">
        <v>27</v>
      </c>
      <c r="K19">
        <v>8.5</v>
      </c>
      <c r="L19">
        <v>22.6</v>
      </c>
      <c r="M19">
        <v>7.2</v>
      </c>
      <c r="N19">
        <v>17.2</v>
      </c>
      <c r="O19" s="2">
        <v>0.82</v>
      </c>
      <c r="P19" t="s">
        <v>16</v>
      </c>
    </row>
    <row r="20" spans="1:16">
      <c r="A20" t="s">
        <v>24</v>
      </c>
      <c r="B20" s="7">
        <f t="shared" si="0"/>
        <v>45170</v>
      </c>
      <c r="C20" s="10">
        <v>2023</v>
      </c>
      <c r="D20" t="s">
        <v>15</v>
      </c>
      <c r="E20" s="1">
        <v>19754</v>
      </c>
      <c r="F20" s="4" t="s">
        <v>16</v>
      </c>
      <c r="G20" s="1">
        <v>7731</v>
      </c>
      <c r="H20" s="1">
        <v>6899</v>
      </c>
      <c r="I20" s="1">
        <v>3161</v>
      </c>
      <c r="J20">
        <v>13.7</v>
      </c>
      <c r="K20">
        <v>4.8</v>
      </c>
      <c r="L20">
        <v>13.3</v>
      </c>
      <c r="M20">
        <v>4.5</v>
      </c>
      <c r="N20">
        <v>28</v>
      </c>
      <c r="O20" t="s">
        <v>16</v>
      </c>
      <c r="P20" t="s">
        <v>16</v>
      </c>
    </row>
    <row r="21" spans="1:16">
      <c r="A21" t="s">
        <v>24</v>
      </c>
      <c r="B21" s="7">
        <f t="shared" si="0"/>
        <v>45170</v>
      </c>
      <c r="C21" s="10">
        <v>2023</v>
      </c>
      <c r="D21" t="s">
        <v>17</v>
      </c>
      <c r="E21" s="1">
        <v>661698</v>
      </c>
      <c r="F21" s="4" t="s">
        <v>16</v>
      </c>
      <c r="G21" s="1">
        <v>82812</v>
      </c>
      <c r="H21" s="1">
        <v>79448</v>
      </c>
      <c r="I21" s="1">
        <v>56923</v>
      </c>
      <c r="J21">
        <v>21.5</v>
      </c>
      <c r="K21">
        <v>6.6</v>
      </c>
      <c r="L21">
        <v>21.1</v>
      </c>
      <c r="M21">
        <v>6.5</v>
      </c>
      <c r="N21">
        <v>21</v>
      </c>
      <c r="O21" t="s">
        <v>16</v>
      </c>
      <c r="P21" s="1">
        <v>5991</v>
      </c>
    </row>
    <row r="22" spans="1:16">
      <c r="A22" t="s">
        <v>24</v>
      </c>
      <c r="B22" s="7">
        <f t="shared" si="0"/>
        <v>45170</v>
      </c>
      <c r="C22" s="10">
        <v>2023</v>
      </c>
      <c r="D22" t="s">
        <v>18</v>
      </c>
      <c r="E22" s="1">
        <v>22459</v>
      </c>
      <c r="F22" s="4" t="s">
        <v>16</v>
      </c>
      <c r="G22" s="1">
        <v>6038</v>
      </c>
      <c r="H22" s="1">
        <v>5804</v>
      </c>
      <c r="I22" s="1">
        <v>3491</v>
      </c>
      <c r="J22">
        <v>18</v>
      </c>
      <c r="K22">
        <v>4.8</v>
      </c>
      <c r="L22">
        <v>17.8</v>
      </c>
      <c r="M22">
        <v>4.7</v>
      </c>
      <c r="N22">
        <v>20</v>
      </c>
      <c r="O22" t="s">
        <v>16</v>
      </c>
      <c r="P22" t="s">
        <v>16</v>
      </c>
    </row>
    <row r="23" spans="1:16">
      <c r="A23" t="s">
        <v>24</v>
      </c>
      <c r="B23" s="7">
        <f t="shared" si="0"/>
        <v>45170</v>
      </c>
      <c r="C23" s="10">
        <v>2023</v>
      </c>
      <c r="D23" t="s">
        <v>19</v>
      </c>
      <c r="E23" s="1">
        <v>1598</v>
      </c>
      <c r="F23" s="4" t="s">
        <v>16</v>
      </c>
      <c r="G23" s="1">
        <v>1984</v>
      </c>
      <c r="H23" s="1">
        <v>1906</v>
      </c>
      <c r="I23">
        <v>735</v>
      </c>
      <c r="J23">
        <v>11.6</v>
      </c>
      <c r="K23">
        <v>2.1</v>
      </c>
      <c r="L23">
        <v>11.4</v>
      </c>
      <c r="M23">
        <v>2.1</v>
      </c>
      <c r="N23">
        <v>66</v>
      </c>
      <c r="O23" t="s">
        <v>16</v>
      </c>
      <c r="P23" t="s">
        <v>16</v>
      </c>
    </row>
    <row r="24" spans="1:16">
      <c r="A24" t="s">
        <v>24</v>
      </c>
      <c r="B24" s="7">
        <f t="shared" si="0"/>
        <v>45170</v>
      </c>
      <c r="C24" s="10">
        <v>2023</v>
      </c>
      <c r="D24" t="s">
        <v>20</v>
      </c>
      <c r="E24" s="1">
        <v>2181</v>
      </c>
      <c r="F24" s="4">
        <v>52570</v>
      </c>
      <c r="G24">
        <v>899</v>
      </c>
      <c r="H24">
        <v>855</v>
      </c>
      <c r="I24">
        <v>485</v>
      </c>
      <c r="J24">
        <v>17</v>
      </c>
      <c r="K24">
        <v>3.6</v>
      </c>
      <c r="L24">
        <v>16.3</v>
      </c>
      <c r="M24">
        <v>3.5</v>
      </c>
      <c r="N24">
        <v>16.399999999999999</v>
      </c>
      <c r="O24" s="2">
        <v>0.7</v>
      </c>
      <c r="P24" t="s">
        <v>16</v>
      </c>
    </row>
    <row r="25" spans="1:16">
      <c r="A25" t="s">
        <v>24</v>
      </c>
      <c r="B25" s="7">
        <f t="shared" si="0"/>
        <v>45170</v>
      </c>
      <c r="C25" s="10">
        <v>2023</v>
      </c>
      <c r="D25" t="s">
        <v>21</v>
      </c>
      <c r="E25" s="1">
        <v>94351</v>
      </c>
      <c r="F25" s="4">
        <v>2473575</v>
      </c>
      <c r="G25" s="1">
        <v>11818</v>
      </c>
      <c r="H25" s="1">
        <v>8495</v>
      </c>
      <c r="I25" s="1">
        <v>6689</v>
      </c>
      <c r="J25">
        <v>23.6</v>
      </c>
      <c r="K25">
        <v>8</v>
      </c>
      <c r="L25">
        <v>19.7</v>
      </c>
      <c r="M25">
        <v>6.9</v>
      </c>
      <c r="N25">
        <v>17.8</v>
      </c>
      <c r="O25" s="2">
        <v>0.81</v>
      </c>
      <c r="P25" t="s">
        <v>16</v>
      </c>
    </row>
    <row r="26" spans="1:16">
      <c r="A26" t="s">
        <v>25</v>
      </c>
      <c r="B26" s="7">
        <f t="shared" si="0"/>
        <v>45139</v>
      </c>
      <c r="C26" s="10">
        <v>2023</v>
      </c>
      <c r="D26" t="s">
        <v>15</v>
      </c>
      <c r="E26" s="1">
        <v>21358</v>
      </c>
      <c r="F26" s="4" t="s">
        <v>16</v>
      </c>
      <c r="G26" s="1">
        <v>7507</v>
      </c>
      <c r="H26" s="1">
        <v>6682</v>
      </c>
      <c r="I26" s="1">
        <v>3143</v>
      </c>
      <c r="J26">
        <v>14.6</v>
      </c>
      <c r="K26">
        <v>5.2</v>
      </c>
      <c r="L26">
        <v>14</v>
      </c>
      <c r="M26">
        <v>4.9000000000000004</v>
      </c>
      <c r="N26">
        <v>27</v>
      </c>
      <c r="O26" t="s">
        <v>16</v>
      </c>
      <c r="P26" t="s">
        <v>16</v>
      </c>
    </row>
    <row r="27" spans="1:16">
      <c r="A27" t="s">
        <v>25</v>
      </c>
      <c r="B27" s="7">
        <f t="shared" si="0"/>
        <v>45139</v>
      </c>
      <c r="C27" s="10">
        <v>2023</v>
      </c>
      <c r="D27" t="s">
        <v>17</v>
      </c>
      <c r="E27" s="1">
        <v>591032</v>
      </c>
      <c r="F27" s="4" t="s">
        <v>16</v>
      </c>
      <c r="G27" s="1">
        <v>80823</v>
      </c>
      <c r="H27" s="1">
        <v>77520</v>
      </c>
      <c r="I27" s="1">
        <v>54179</v>
      </c>
      <c r="J27">
        <v>21.7</v>
      </c>
      <c r="K27">
        <v>6.4</v>
      </c>
      <c r="L27">
        <v>21.3</v>
      </c>
      <c r="M27">
        <v>6.2</v>
      </c>
      <c r="N27">
        <v>19</v>
      </c>
      <c r="O27" t="s">
        <v>16</v>
      </c>
      <c r="P27" s="1">
        <v>4485</v>
      </c>
    </row>
    <row r="28" spans="1:16">
      <c r="A28" t="s">
        <v>25</v>
      </c>
      <c r="B28" s="7">
        <f t="shared" si="0"/>
        <v>45139</v>
      </c>
      <c r="C28" s="10">
        <v>2023</v>
      </c>
      <c r="D28" t="s">
        <v>18</v>
      </c>
      <c r="E28" s="1">
        <v>23915</v>
      </c>
      <c r="F28" s="4" t="s">
        <v>16</v>
      </c>
      <c r="G28" s="1">
        <v>6283</v>
      </c>
      <c r="H28" s="1">
        <v>6098</v>
      </c>
      <c r="I28" s="1">
        <v>3736</v>
      </c>
      <c r="J28">
        <v>19</v>
      </c>
      <c r="K28">
        <v>4.8</v>
      </c>
      <c r="L28">
        <v>18.899999999999999</v>
      </c>
      <c r="M28">
        <v>4.7</v>
      </c>
      <c r="N28">
        <v>19</v>
      </c>
      <c r="O28" t="s">
        <v>16</v>
      </c>
      <c r="P28" t="s">
        <v>16</v>
      </c>
    </row>
    <row r="29" spans="1:16">
      <c r="A29" t="s">
        <v>25</v>
      </c>
      <c r="B29" s="7">
        <f t="shared" si="0"/>
        <v>45139</v>
      </c>
      <c r="C29" s="10">
        <v>2023</v>
      </c>
      <c r="D29" t="s">
        <v>19</v>
      </c>
      <c r="E29" s="1">
        <v>1324</v>
      </c>
      <c r="F29" s="4" t="s">
        <v>16</v>
      </c>
      <c r="G29" s="1">
        <v>1873</v>
      </c>
      <c r="H29" s="1">
        <v>1789</v>
      </c>
      <c r="I29">
        <v>676</v>
      </c>
      <c r="J29">
        <v>11.7</v>
      </c>
      <c r="K29">
        <v>1.9</v>
      </c>
      <c r="L29">
        <v>11.5</v>
      </c>
      <c r="M29">
        <v>1.9</v>
      </c>
      <c r="N29">
        <v>74</v>
      </c>
      <c r="O29" t="s">
        <v>16</v>
      </c>
      <c r="P29" t="s">
        <v>16</v>
      </c>
    </row>
    <row r="30" spans="1:16">
      <c r="A30" t="s">
        <v>25</v>
      </c>
      <c r="B30" s="7">
        <f t="shared" si="0"/>
        <v>45139</v>
      </c>
      <c r="C30" s="10">
        <v>2023</v>
      </c>
      <c r="D30" t="s">
        <v>20</v>
      </c>
      <c r="E30" s="1">
        <v>1957</v>
      </c>
      <c r="F30" s="4">
        <v>44903</v>
      </c>
      <c r="G30">
        <v>886</v>
      </c>
      <c r="H30">
        <v>853</v>
      </c>
      <c r="I30">
        <v>471</v>
      </c>
      <c r="J30">
        <v>17.100000000000001</v>
      </c>
      <c r="K30">
        <v>3.4</v>
      </c>
      <c r="L30">
        <v>16.7</v>
      </c>
      <c r="M30">
        <v>3.4</v>
      </c>
      <c r="N30">
        <v>15.2</v>
      </c>
      <c r="O30" s="2">
        <v>0.68</v>
      </c>
      <c r="P30" t="s">
        <v>16</v>
      </c>
    </row>
    <row r="31" spans="1:16">
      <c r="A31" t="s">
        <v>25</v>
      </c>
      <c r="B31" s="7">
        <f t="shared" si="0"/>
        <v>45139</v>
      </c>
      <c r="C31" s="10">
        <v>2023</v>
      </c>
      <c r="D31" t="s">
        <v>21</v>
      </c>
      <c r="E31" s="1">
        <v>90485</v>
      </c>
      <c r="F31" s="4">
        <v>2282461</v>
      </c>
      <c r="G31" s="1">
        <v>11442</v>
      </c>
      <c r="H31" s="1">
        <v>8341</v>
      </c>
      <c r="I31" s="1">
        <v>6933</v>
      </c>
      <c r="J31">
        <v>25.8</v>
      </c>
      <c r="K31">
        <v>7.8</v>
      </c>
      <c r="L31">
        <v>21.7</v>
      </c>
      <c r="M31">
        <v>6.7</v>
      </c>
      <c r="N31">
        <v>15.9</v>
      </c>
      <c r="O31" s="2">
        <v>0.79</v>
      </c>
      <c r="P31" t="s">
        <v>16</v>
      </c>
    </row>
    <row r="32" spans="1:16">
      <c r="A32" t="s">
        <v>26</v>
      </c>
      <c r="B32" s="7">
        <f t="shared" si="0"/>
        <v>45108</v>
      </c>
      <c r="C32" s="10">
        <v>2023</v>
      </c>
      <c r="D32" t="s">
        <v>15</v>
      </c>
      <c r="E32" s="1">
        <v>17464</v>
      </c>
      <c r="F32" s="4" t="s">
        <v>16</v>
      </c>
      <c r="G32" s="1">
        <v>7352</v>
      </c>
      <c r="H32" s="1">
        <v>6568</v>
      </c>
      <c r="I32" s="1">
        <v>2842</v>
      </c>
      <c r="J32">
        <v>13.4</v>
      </c>
      <c r="K32">
        <v>4.7</v>
      </c>
      <c r="L32">
        <v>12.9</v>
      </c>
      <c r="M32">
        <v>4.4000000000000004</v>
      </c>
      <c r="N32">
        <v>25</v>
      </c>
      <c r="O32" t="s">
        <v>16</v>
      </c>
      <c r="P32" t="s">
        <v>16</v>
      </c>
    </row>
    <row r="33" spans="1:16">
      <c r="A33" t="s">
        <v>26</v>
      </c>
      <c r="B33" s="7">
        <f t="shared" si="0"/>
        <v>45108</v>
      </c>
      <c r="C33" s="10">
        <v>2023</v>
      </c>
      <c r="D33" t="s">
        <v>17</v>
      </c>
      <c r="E33" s="1">
        <v>617161</v>
      </c>
      <c r="F33" s="4" t="s">
        <v>16</v>
      </c>
      <c r="G33" s="1">
        <v>80592</v>
      </c>
      <c r="H33" s="1">
        <v>77346</v>
      </c>
      <c r="I33" s="1">
        <v>53969</v>
      </c>
      <c r="J33">
        <v>21.6</v>
      </c>
      <c r="K33">
        <v>6.4</v>
      </c>
      <c r="L33">
        <v>21.2</v>
      </c>
      <c r="M33">
        <v>6.3</v>
      </c>
      <c r="N33">
        <v>19</v>
      </c>
      <c r="O33" t="s">
        <v>16</v>
      </c>
      <c r="P33" s="1">
        <v>4795</v>
      </c>
    </row>
    <row r="34" spans="1:16">
      <c r="A34" t="s">
        <v>26</v>
      </c>
      <c r="B34" s="7">
        <f t="shared" si="0"/>
        <v>45108</v>
      </c>
      <c r="C34" s="10">
        <v>2023</v>
      </c>
      <c r="D34" t="s">
        <v>18</v>
      </c>
      <c r="E34" s="1">
        <v>25744</v>
      </c>
      <c r="F34" s="4" t="s">
        <v>16</v>
      </c>
      <c r="G34" s="1">
        <v>6750</v>
      </c>
      <c r="H34" s="1">
        <v>6558</v>
      </c>
      <c r="I34" s="1">
        <v>3993</v>
      </c>
      <c r="J34">
        <v>18.899999999999999</v>
      </c>
      <c r="K34">
        <v>4.8</v>
      </c>
      <c r="L34">
        <v>18.8</v>
      </c>
      <c r="M34">
        <v>4.7</v>
      </c>
      <c r="N34">
        <v>19</v>
      </c>
      <c r="O34" t="s">
        <v>16</v>
      </c>
      <c r="P34" t="s">
        <v>16</v>
      </c>
    </row>
    <row r="35" spans="1:16">
      <c r="A35" t="s">
        <v>26</v>
      </c>
      <c r="B35" s="7">
        <f t="shared" si="0"/>
        <v>45108</v>
      </c>
      <c r="C35" s="10">
        <v>2023</v>
      </c>
      <c r="D35" t="s">
        <v>19</v>
      </c>
      <c r="E35">
        <v>959</v>
      </c>
      <c r="F35" s="4" t="s">
        <v>16</v>
      </c>
      <c r="G35" s="1">
        <v>1556</v>
      </c>
      <c r="H35" s="1">
        <v>1549</v>
      </c>
      <c r="I35">
        <v>515</v>
      </c>
      <c r="J35">
        <v>10.3</v>
      </c>
      <c r="K35">
        <v>1.9</v>
      </c>
      <c r="L35">
        <v>10.5</v>
      </c>
      <c r="M35">
        <v>1.8</v>
      </c>
      <c r="N35">
        <v>71</v>
      </c>
      <c r="O35" t="s">
        <v>16</v>
      </c>
      <c r="P35" t="s">
        <v>16</v>
      </c>
    </row>
    <row r="36" spans="1:16">
      <c r="A36" t="s">
        <v>26</v>
      </c>
      <c r="B36" s="7">
        <f t="shared" si="0"/>
        <v>45108</v>
      </c>
      <c r="C36" s="10">
        <v>2023</v>
      </c>
      <c r="D36" t="s">
        <v>20</v>
      </c>
      <c r="E36" s="1">
        <v>1978</v>
      </c>
      <c r="F36" s="4">
        <v>43964</v>
      </c>
      <c r="G36">
        <v>882</v>
      </c>
      <c r="H36">
        <v>850</v>
      </c>
      <c r="I36">
        <v>464</v>
      </c>
      <c r="J36">
        <v>16.899999999999999</v>
      </c>
      <c r="K36">
        <v>3.4</v>
      </c>
      <c r="L36">
        <v>16.5</v>
      </c>
      <c r="M36">
        <v>3.4</v>
      </c>
      <c r="N36">
        <v>14.9</v>
      </c>
      <c r="O36" s="2">
        <v>0.67</v>
      </c>
      <c r="P36" t="s">
        <v>16</v>
      </c>
    </row>
    <row r="37" spans="1:16">
      <c r="A37" t="s">
        <v>26</v>
      </c>
      <c r="B37" s="7">
        <f t="shared" si="0"/>
        <v>45108</v>
      </c>
      <c r="C37" s="10">
        <v>2023</v>
      </c>
      <c r="D37" t="s">
        <v>21</v>
      </c>
      <c r="E37" s="1">
        <v>93315</v>
      </c>
      <c r="F37" s="4">
        <v>2347673</v>
      </c>
      <c r="G37" s="1">
        <v>11396</v>
      </c>
      <c r="H37" s="1">
        <v>8306</v>
      </c>
      <c r="I37" s="1">
        <v>6811</v>
      </c>
      <c r="J37">
        <v>25.4</v>
      </c>
      <c r="K37">
        <v>7.9</v>
      </c>
      <c r="L37">
        <v>21.5</v>
      </c>
      <c r="M37">
        <v>6.8</v>
      </c>
      <c r="N37">
        <v>18.3</v>
      </c>
      <c r="O37" s="2">
        <v>0.79</v>
      </c>
      <c r="P37" t="s">
        <v>16</v>
      </c>
    </row>
    <row r="38" spans="1:16">
      <c r="A38" t="s">
        <v>27</v>
      </c>
      <c r="B38" s="7">
        <f t="shared" si="0"/>
        <v>45078</v>
      </c>
      <c r="C38" s="10">
        <v>2023</v>
      </c>
      <c r="D38" t="s">
        <v>15</v>
      </c>
      <c r="E38" s="1">
        <v>17742</v>
      </c>
      <c r="F38" s="4" t="s">
        <v>16</v>
      </c>
      <c r="G38" s="1">
        <v>7183</v>
      </c>
      <c r="H38" s="1">
        <v>6449</v>
      </c>
      <c r="I38" s="1">
        <v>2899</v>
      </c>
      <c r="J38">
        <v>13.5</v>
      </c>
      <c r="K38">
        <v>4.7</v>
      </c>
      <c r="L38">
        <v>13</v>
      </c>
      <c r="M38">
        <v>4.4000000000000004</v>
      </c>
      <c r="N38">
        <v>26</v>
      </c>
      <c r="O38" t="s">
        <v>16</v>
      </c>
      <c r="P38" t="s">
        <v>16</v>
      </c>
    </row>
    <row r="39" spans="1:16">
      <c r="A39" t="s">
        <v>27</v>
      </c>
      <c r="B39" s="7">
        <f t="shared" si="0"/>
        <v>45078</v>
      </c>
      <c r="C39" s="10">
        <v>2023</v>
      </c>
      <c r="D39" t="s">
        <v>17</v>
      </c>
      <c r="E39" s="1">
        <v>645549</v>
      </c>
      <c r="F39" s="4" t="s">
        <v>16</v>
      </c>
      <c r="G39" s="1">
        <v>81025</v>
      </c>
      <c r="H39" s="1">
        <v>77565</v>
      </c>
      <c r="I39" s="1">
        <v>55701</v>
      </c>
      <c r="J39">
        <v>21.5</v>
      </c>
      <c r="K39">
        <v>6.5</v>
      </c>
      <c r="L39">
        <v>21.1</v>
      </c>
      <c r="M39">
        <v>6.4</v>
      </c>
      <c r="N39">
        <v>20</v>
      </c>
      <c r="O39" t="s">
        <v>16</v>
      </c>
      <c r="P39" s="1">
        <v>4201</v>
      </c>
    </row>
    <row r="40" spans="1:16">
      <c r="A40" t="s">
        <v>27</v>
      </c>
      <c r="B40" s="7">
        <f t="shared" si="0"/>
        <v>45078</v>
      </c>
      <c r="C40" s="10">
        <v>2023</v>
      </c>
      <c r="D40" t="s">
        <v>18</v>
      </c>
      <c r="E40" s="1">
        <v>22559</v>
      </c>
      <c r="F40" s="4" t="s">
        <v>16</v>
      </c>
      <c r="G40" s="1">
        <v>5520</v>
      </c>
      <c r="H40" s="1">
        <v>5320</v>
      </c>
      <c r="I40" s="1">
        <v>3359</v>
      </c>
      <c r="J40">
        <v>18.899999999999999</v>
      </c>
      <c r="K40">
        <v>5</v>
      </c>
      <c r="L40">
        <v>18.8</v>
      </c>
      <c r="M40">
        <v>4.8</v>
      </c>
      <c r="N40">
        <v>20</v>
      </c>
      <c r="O40" t="s">
        <v>16</v>
      </c>
      <c r="P40" t="s">
        <v>16</v>
      </c>
    </row>
    <row r="41" spans="1:16">
      <c r="A41" t="s">
        <v>27</v>
      </c>
      <c r="B41" s="7">
        <f t="shared" si="0"/>
        <v>45078</v>
      </c>
      <c r="C41" s="10">
        <v>2023</v>
      </c>
      <c r="D41" t="s">
        <v>19</v>
      </c>
      <c r="E41" s="1">
        <v>1245</v>
      </c>
      <c r="F41" s="4" t="s">
        <v>16</v>
      </c>
      <c r="G41" s="1">
        <v>1625</v>
      </c>
      <c r="H41" s="1">
        <v>1569</v>
      </c>
      <c r="I41">
        <v>606</v>
      </c>
      <c r="J41">
        <v>11.6</v>
      </c>
      <c r="K41">
        <v>2</v>
      </c>
      <c r="L41">
        <v>11.5</v>
      </c>
      <c r="M41">
        <v>2</v>
      </c>
      <c r="N41">
        <v>70</v>
      </c>
      <c r="O41" t="s">
        <v>16</v>
      </c>
      <c r="P41" t="s">
        <v>16</v>
      </c>
    </row>
    <row r="42" spans="1:16">
      <c r="A42" t="s">
        <v>27</v>
      </c>
      <c r="B42" s="7">
        <f t="shared" si="0"/>
        <v>45078</v>
      </c>
      <c r="C42" s="10">
        <v>2023</v>
      </c>
      <c r="D42" t="s">
        <v>20</v>
      </c>
      <c r="E42" s="1">
        <v>2184</v>
      </c>
      <c r="F42" s="4">
        <v>48844</v>
      </c>
      <c r="G42">
        <v>889</v>
      </c>
      <c r="H42">
        <v>855</v>
      </c>
      <c r="I42">
        <v>479</v>
      </c>
      <c r="J42">
        <v>16.8</v>
      </c>
      <c r="K42">
        <v>3.6</v>
      </c>
      <c r="L42">
        <v>16.399999999999999</v>
      </c>
      <c r="M42">
        <v>3.5</v>
      </c>
      <c r="N42">
        <v>15.5</v>
      </c>
      <c r="O42" s="2">
        <v>0.69</v>
      </c>
      <c r="P42" t="s">
        <v>16</v>
      </c>
    </row>
    <row r="43" spans="1:16">
      <c r="A43" t="s">
        <v>27</v>
      </c>
      <c r="B43" s="7">
        <f t="shared" si="0"/>
        <v>45078</v>
      </c>
      <c r="C43" s="10">
        <v>2023</v>
      </c>
      <c r="D43" t="s">
        <v>21</v>
      </c>
      <c r="E43" s="1">
        <v>109766</v>
      </c>
      <c r="F43" s="4">
        <v>2802472</v>
      </c>
      <c r="G43" s="1">
        <v>11736</v>
      </c>
      <c r="H43" s="1">
        <v>8384</v>
      </c>
      <c r="I43" s="1">
        <v>7171</v>
      </c>
      <c r="J43">
        <v>25.7</v>
      </c>
      <c r="K43">
        <v>8.4</v>
      </c>
      <c r="L43">
        <v>21.5</v>
      </c>
      <c r="M43">
        <v>7.2</v>
      </c>
      <c r="N43">
        <v>16.600000000000001</v>
      </c>
      <c r="O43" s="2">
        <v>0.81</v>
      </c>
      <c r="P43" t="s">
        <v>16</v>
      </c>
    </row>
    <row r="44" spans="1:16">
      <c r="A44" t="s">
        <v>28</v>
      </c>
      <c r="B44" s="7">
        <f t="shared" si="0"/>
        <v>45047</v>
      </c>
      <c r="C44" s="10">
        <v>2023</v>
      </c>
      <c r="D44" t="s">
        <v>15</v>
      </c>
      <c r="E44" s="1">
        <v>21770</v>
      </c>
      <c r="F44" s="4" t="s">
        <v>16</v>
      </c>
      <c r="G44" s="1">
        <v>7508</v>
      </c>
      <c r="H44" s="1">
        <v>6844</v>
      </c>
      <c r="I44" s="1">
        <v>3318</v>
      </c>
      <c r="J44">
        <v>15</v>
      </c>
      <c r="K44">
        <v>5</v>
      </c>
      <c r="L44">
        <v>14.6</v>
      </c>
      <c r="M44">
        <v>4.7</v>
      </c>
      <c r="N44">
        <v>29</v>
      </c>
      <c r="O44" t="s">
        <v>16</v>
      </c>
      <c r="P44" t="s">
        <v>16</v>
      </c>
    </row>
    <row r="45" spans="1:16">
      <c r="A45" t="s">
        <v>28</v>
      </c>
      <c r="B45" s="7">
        <f t="shared" si="0"/>
        <v>45047</v>
      </c>
      <c r="C45" s="10">
        <v>2023</v>
      </c>
      <c r="D45" t="s">
        <v>17</v>
      </c>
      <c r="E45" s="1">
        <v>640244</v>
      </c>
      <c r="F45" s="4" t="s">
        <v>16</v>
      </c>
      <c r="G45" s="1">
        <v>80394</v>
      </c>
      <c r="H45" s="1">
        <v>77106</v>
      </c>
      <c r="I45" s="1">
        <v>55261</v>
      </c>
      <c r="J45">
        <v>22.2</v>
      </c>
      <c r="K45">
        <v>6.5</v>
      </c>
      <c r="L45">
        <v>21.8</v>
      </c>
      <c r="M45">
        <v>6.4</v>
      </c>
      <c r="N45">
        <v>20</v>
      </c>
      <c r="O45" t="s">
        <v>16</v>
      </c>
      <c r="P45" s="1">
        <v>4318</v>
      </c>
    </row>
    <row r="46" spans="1:16">
      <c r="A46" t="s">
        <v>28</v>
      </c>
      <c r="B46" s="7">
        <f t="shared" si="0"/>
        <v>45047</v>
      </c>
      <c r="C46" s="10">
        <v>2023</v>
      </c>
      <c r="D46" t="s">
        <v>18</v>
      </c>
      <c r="E46" s="1">
        <v>22406</v>
      </c>
      <c r="F46" s="4" t="s">
        <v>16</v>
      </c>
      <c r="G46" s="1">
        <v>5601</v>
      </c>
      <c r="H46" s="1">
        <v>5361</v>
      </c>
      <c r="I46" s="1">
        <v>3367</v>
      </c>
      <c r="J46">
        <v>19.5</v>
      </c>
      <c r="K46">
        <v>4.9000000000000004</v>
      </c>
      <c r="L46">
        <v>19.100000000000001</v>
      </c>
      <c r="M46">
        <v>4.8</v>
      </c>
      <c r="N46">
        <v>20</v>
      </c>
      <c r="O46" t="s">
        <v>16</v>
      </c>
      <c r="P46" t="s">
        <v>16</v>
      </c>
    </row>
    <row r="47" spans="1:16">
      <c r="A47" t="s">
        <v>28</v>
      </c>
      <c r="B47" s="7">
        <f t="shared" si="0"/>
        <v>45047</v>
      </c>
      <c r="C47" s="10">
        <v>2023</v>
      </c>
      <c r="D47" t="s">
        <v>19</v>
      </c>
      <c r="E47" s="1">
        <v>1544</v>
      </c>
      <c r="F47" s="4" t="s">
        <v>16</v>
      </c>
      <c r="G47" s="1">
        <v>1622</v>
      </c>
      <c r="H47" s="1">
        <v>1622</v>
      </c>
      <c r="I47">
        <v>631</v>
      </c>
      <c r="J47">
        <v>12.1</v>
      </c>
      <c r="K47">
        <v>2.2999999999999998</v>
      </c>
      <c r="L47">
        <v>12.4</v>
      </c>
      <c r="M47">
        <v>2.2000000000000002</v>
      </c>
      <c r="N47">
        <v>64</v>
      </c>
      <c r="O47" t="s">
        <v>16</v>
      </c>
      <c r="P47" t="s">
        <v>16</v>
      </c>
    </row>
    <row r="48" spans="1:16">
      <c r="A48" t="s">
        <v>28</v>
      </c>
      <c r="B48" s="7">
        <f t="shared" si="0"/>
        <v>45047</v>
      </c>
      <c r="C48" s="10">
        <v>2023</v>
      </c>
      <c r="D48" t="s">
        <v>20</v>
      </c>
      <c r="E48" s="1">
        <v>2231</v>
      </c>
      <c r="F48" s="4">
        <v>48349</v>
      </c>
      <c r="G48">
        <v>922</v>
      </c>
      <c r="H48">
        <v>879</v>
      </c>
      <c r="I48">
        <v>475</v>
      </c>
      <c r="J48">
        <v>16.8</v>
      </c>
      <c r="K48">
        <v>3.7</v>
      </c>
      <c r="L48">
        <v>16.3</v>
      </c>
      <c r="M48">
        <v>3.6</v>
      </c>
      <c r="N48">
        <v>15.3</v>
      </c>
      <c r="O48" s="2">
        <v>0.68</v>
      </c>
      <c r="P48" t="s">
        <v>16</v>
      </c>
    </row>
    <row r="49" spans="1:16">
      <c r="A49" t="s">
        <v>28</v>
      </c>
      <c r="B49" s="7">
        <f t="shared" si="0"/>
        <v>45047</v>
      </c>
      <c r="C49" s="10">
        <v>2023</v>
      </c>
      <c r="D49" t="s">
        <v>21</v>
      </c>
      <c r="E49" s="1">
        <v>112843</v>
      </c>
      <c r="F49" s="4">
        <v>2867319</v>
      </c>
      <c r="G49" s="1">
        <v>11661</v>
      </c>
      <c r="H49" s="1">
        <v>8317</v>
      </c>
      <c r="I49" s="1">
        <v>7186</v>
      </c>
      <c r="J49">
        <v>26.8</v>
      </c>
      <c r="K49">
        <v>8.6</v>
      </c>
      <c r="L49">
        <v>22.4</v>
      </c>
      <c r="M49">
        <v>7.3</v>
      </c>
      <c r="N49">
        <v>16.8</v>
      </c>
      <c r="O49" s="2">
        <v>0.81</v>
      </c>
      <c r="P49" t="s">
        <v>16</v>
      </c>
    </row>
    <row r="50" spans="1:16">
      <c r="A50" t="s">
        <v>29</v>
      </c>
      <c r="B50" s="7">
        <f t="shared" si="0"/>
        <v>45017</v>
      </c>
      <c r="C50" s="10">
        <v>2023</v>
      </c>
      <c r="D50" t="s">
        <v>15</v>
      </c>
      <c r="E50" s="1">
        <v>20381</v>
      </c>
      <c r="F50" s="4" t="s">
        <v>16</v>
      </c>
      <c r="G50" s="1">
        <v>7401</v>
      </c>
      <c r="H50" s="1">
        <v>6846</v>
      </c>
      <c r="I50" s="1">
        <v>3185</v>
      </c>
      <c r="J50">
        <v>14</v>
      </c>
      <c r="K50">
        <v>4.9000000000000004</v>
      </c>
      <c r="L50">
        <v>13.7</v>
      </c>
      <c r="M50">
        <v>4.7</v>
      </c>
      <c r="N50">
        <v>28</v>
      </c>
      <c r="O50" t="s">
        <v>16</v>
      </c>
      <c r="P50" t="s">
        <v>16</v>
      </c>
    </row>
    <row r="51" spans="1:16">
      <c r="A51" t="s">
        <v>29</v>
      </c>
      <c r="B51" s="7">
        <f t="shared" si="0"/>
        <v>45017</v>
      </c>
      <c r="C51" s="10">
        <v>2023</v>
      </c>
      <c r="D51" t="s">
        <v>17</v>
      </c>
      <c r="E51" s="1">
        <v>638161</v>
      </c>
      <c r="F51" s="4" t="s">
        <v>16</v>
      </c>
      <c r="G51" s="1">
        <v>79657</v>
      </c>
      <c r="H51" s="1">
        <v>76511</v>
      </c>
      <c r="I51" s="1">
        <v>54269</v>
      </c>
      <c r="J51">
        <v>21.3</v>
      </c>
      <c r="K51">
        <v>6.5</v>
      </c>
      <c r="L51">
        <v>20.9</v>
      </c>
      <c r="M51">
        <v>6.4</v>
      </c>
      <c r="N51">
        <v>19</v>
      </c>
      <c r="O51" t="s">
        <v>16</v>
      </c>
      <c r="P51" s="1">
        <v>3515</v>
      </c>
    </row>
    <row r="52" spans="1:16">
      <c r="A52" t="s">
        <v>29</v>
      </c>
      <c r="B52" s="7">
        <f t="shared" si="0"/>
        <v>45017</v>
      </c>
      <c r="C52" s="10">
        <v>2023</v>
      </c>
      <c r="D52" t="s">
        <v>18</v>
      </c>
      <c r="E52" s="1">
        <v>20791</v>
      </c>
      <c r="F52" s="4" t="s">
        <v>16</v>
      </c>
      <c r="G52" s="1">
        <v>5453</v>
      </c>
      <c r="H52" s="1">
        <v>5262</v>
      </c>
      <c r="I52" s="1">
        <v>3159</v>
      </c>
      <c r="J52">
        <v>18</v>
      </c>
      <c r="K52">
        <v>4.9000000000000004</v>
      </c>
      <c r="L52">
        <v>17.8</v>
      </c>
      <c r="M52">
        <v>4.8</v>
      </c>
      <c r="N52">
        <v>20</v>
      </c>
      <c r="O52" t="s">
        <v>16</v>
      </c>
      <c r="P52" t="s">
        <v>16</v>
      </c>
    </row>
    <row r="53" spans="1:16">
      <c r="A53" t="s">
        <v>29</v>
      </c>
      <c r="B53" s="7">
        <f t="shared" si="0"/>
        <v>45017</v>
      </c>
      <c r="C53" s="10">
        <v>2023</v>
      </c>
      <c r="D53" t="s">
        <v>19</v>
      </c>
      <c r="E53" s="1">
        <v>1201</v>
      </c>
      <c r="F53" s="4" t="s">
        <v>16</v>
      </c>
      <c r="G53" s="1">
        <v>1577</v>
      </c>
      <c r="H53" s="1">
        <v>1548</v>
      </c>
      <c r="I53">
        <v>583</v>
      </c>
      <c r="J53">
        <v>11.3</v>
      </c>
      <c r="K53">
        <v>2</v>
      </c>
      <c r="L53">
        <v>11.3</v>
      </c>
      <c r="M53">
        <v>2</v>
      </c>
      <c r="N53">
        <v>68</v>
      </c>
      <c r="O53" t="s">
        <v>16</v>
      </c>
      <c r="P53" t="s">
        <v>16</v>
      </c>
    </row>
    <row r="54" spans="1:16">
      <c r="A54" t="s">
        <v>29</v>
      </c>
      <c r="B54" s="7">
        <f t="shared" si="0"/>
        <v>45017</v>
      </c>
      <c r="C54" s="10">
        <v>2023</v>
      </c>
      <c r="D54" t="s">
        <v>20</v>
      </c>
      <c r="E54" s="1">
        <v>2179</v>
      </c>
      <c r="F54" s="4">
        <v>45836</v>
      </c>
      <c r="G54">
        <v>933</v>
      </c>
      <c r="H54">
        <v>884</v>
      </c>
      <c r="I54">
        <v>481</v>
      </c>
      <c r="J54">
        <v>16.3</v>
      </c>
      <c r="K54">
        <v>3.5</v>
      </c>
      <c r="L54">
        <v>15.8</v>
      </c>
      <c r="M54">
        <v>3.5</v>
      </c>
      <c r="N54">
        <v>14.6</v>
      </c>
      <c r="O54" s="2">
        <v>0.67</v>
      </c>
      <c r="P54" t="s">
        <v>16</v>
      </c>
    </row>
    <row r="55" spans="1:16">
      <c r="A55" t="s">
        <v>29</v>
      </c>
      <c r="B55" s="7">
        <f t="shared" si="0"/>
        <v>45017</v>
      </c>
      <c r="C55" s="10">
        <v>2023</v>
      </c>
      <c r="D55" t="s">
        <v>21</v>
      </c>
      <c r="E55" s="1">
        <v>109071</v>
      </c>
      <c r="F55" s="4">
        <v>2704765</v>
      </c>
      <c r="G55" s="1">
        <v>11236</v>
      </c>
      <c r="H55" s="1">
        <v>8172</v>
      </c>
      <c r="I55" s="1">
        <v>6916</v>
      </c>
      <c r="J55">
        <v>25.4</v>
      </c>
      <c r="K55">
        <v>8.4</v>
      </c>
      <c r="L55">
        <v>21.5</v>
      </c>
      <c r="M55">
        <v>7.3</v>
      </c>
      <c r="N55">
        <v>15.9</v>
      </c>
      <c r="O55" s="2">
        <v>0.8</v>
      </c>
      <c r="P55" t="s">
        <v>16</v>
      </c>
    </row>
    <row r="56" spans="1:16">
      <c r="A56" t="s">
        <v>30</v>
      </c>
      <c r="B56" s="7">
        <f t="shared" si="0"/>
        <v>44986</v>
      </c>
      <c r="C56" s="10">
        <v>2023</v>
      </c>
      <c r="D56" t="s">
        <v>15</v>
      </c>
      <c r="E56" s="1">
        <v>21445</v>
      </c>
      <c r="F56" s="4" t="s">
        <v>16</v>
      </c>
      <c r="G56" s="1">
        <v>7597</v>
      </c>
      <c r="H56" s="1">
        <v>7102</v>
      </c>
      <c r="I56" s="1">
        <v>3433</v>
      </c>
      <c r="J56">
        <v>15</v>
      </c>
      <c r="K56">
        <v>4.8</v>
      </c>
      <c r="L56">
        <v>14.7</v>
      </c>
      <c r="M56">
        <v>4.5999999999999996</v>
      </c>
      <c r="N56">
        <v>28</v>
      </c>
      <c r="O56" t="s">
        <v>16</v>
      </c>
      <c r="P56" t="s">
        <v>16</v>
      </c>
    </row>
    <row r="57" spans="1:16">
      <c r="A57" t="s">
        <v>30</v>
      </c>
      <c r="B57" s="7">
        <f t="shared" si="0"/>
        <v>44986</v>
      </c>
      <c r="C57" s="10">
        <v>2023</v>
      </c>
      <c r="D57" t="s">
        <v>17</v>
      </c>
      <c r="E57" s="1">
        <v>658499</v>
      </c>
      <c r="F57" s="4" t="s">
        <v>16</v>
      </c>
      <c r="G57" s="1">
        <v>79004</v>
      </c>
      <c r="H57" s="1">
        <v>75941</v>
      </c>
      <c r="I57" s="1">
        <v>55118</v>
      </c>
      <c r="J57">
        <v>22.5</v>
      </c>
      <c r="K57">
        <v>6.6</v>
      </c>
      <c r="L57">
        <v>22.1</v>
      </c>
      <c r="M57">
        <v>6.4</v>
      </c>
      <c r="N57">
        <v>19</v>
      </c>
      <c r="O57" t="s">
        <v>16</v>
      </c>
      <c r="P57" s="1">
        <v>12983</v>
      </c>
    </row>
    <row r="58" spans="1:16">
      <c r="A58" t="s">
        <v>30</v>
      </c>
      <c r="B58" s="7">
        <f t="shared" si="0"/>
        <v>44986</v>
      </c>
      <c r="C58" s="10">
        <v>2023</v>
      </c>
      <c r="D58" t="s">
        <v>18</v>
      </c>
      <c r="E58" s="1">
        <v>20960</v>
      </c>
      <c r="F58" s="4" t="s">
        <v>16</v>
      </c>
      <c r="G58" s="1">
        <v>4984</v>
      </c>
      <c r="H58" s="1">
        <v>4797</v>
      </c>
      <c r="I58" s="1">
        <v>3038</v>
      </c>
      <c r="J58">
        <v>19.600000000000001</v>
      </c>
      <c r="K58">
        <v>5.0999999999999996</v>
      </c>
      <c r="L58">
        <v>19.399999999999999</v>
      </c>
      <c r="M58">
        <v>5</v>
      </c>
      <c r="N58">
        <v>20</v>
      </c>
      <c r="O58" t="s">
        <v>16</v>
      </c>
      <c r="P58" t="s">
        <v>16</v>
      </c>
    </row>
    <row r="59" spans="1:16">
      <c r="A59" t="s">
        <v>30</v>
      </c>
      <c r="B59" s="7">
        <f t="shared" si="0"/>
        <v>44986</v>
      </c>
      <c r="C59" s="10">
        <v>2023</v>
      </c>
      <c r="D59" t="s">
        <v>19</v>
      </c>
      <c r="E59" s="1">
        <v>1325</v>
      </c>
      <c r="F59" s="4" t="s">
        <v>16</v>
      </c>
      <c r="G59" s="1">
        <v>1582</v>
      </c>
      <c r="H59" s="1">
        <v>1560</v>
      </c>
      <c r="I59">
        <v>640</v>
      </c>
      <c r="J59">
        <v>12.7</v>
      </c>
      <c r="K59">
        <v>2.1</v>
      </c>
      <c r="L59">
        <v>12.9</v>
      </c>
      <c r="M59">
        <v>2</v>
      </c>
      <c r="N59">
        <v>66</v>
      </c>
      <c r="O59" t="s">
        <v>16</v>
      </c>
      <c r="P59" t="s">
        <v>16</v>
      </c>
    </row>
    <row r="60" spans="1:16">
      <c r="A60" t="s">
        <v>30</v>
      </c>
      <c r="B60" s="7">
        <f t="shared" si="0"/>
        <v>44986</v>
      </c>
      <c r="C60" s="10">
        <v>2023</v>
      </c>
      <c r="D60" t="s">
        <v>20</v>
      </c>
      <c r="E60" s="1">
        <v>2323</v>
      </c>
      <c r="F60" s="4">
        <v>47270</v>
      </c>
      <c r="G60">
        <v>942</v>
      </c>
      <c r="H60">
        <v>884</v>
      </c>
      <c r="I60">
        <v>498</v>
      </c>
      <c r="J60">
        <v>17.5</v>
      </c>
      <c r="K60">
        <v>3.6</v>
      </c>
      <c r="L60">
        <v>16.8</v>
      </c>
      <c r="M60">
        <v>3.5</v>
      </c>
      <c r="N60">
        <v>14.5</v>
      </c>
      <c r="O60" s="2">
        <v>0.66</v>
      </c>
      <c r="P60" t="s">
        <v>16</v>
      </c>
    </row>
    <row r="61" spans="1:16">
      <c r="A61" t="s">
        <v>30</v>
      </c>
      <c r="B61" s="7">
        <f t="shared" si="0"/>
        <v>44986</v>
      </c>
      <c r="C61" s="10">
        <v>2023</v>
      </c>
      <c r="D61" t="s">
        <v>21</v>
      </c>
      <c r="E61" s="1">
        <v>109230</v>
      </c>
      <c r="F61" s="4">
        <v>2658778</v>
      </c>
      <c r="G61" s="1">
        <v>11235</v>
      </c>
      <c r="H61" s="1">
        <v>8119</v>
      </c>
      <c r="I61" s="1">
        <v>6970</v>
      </c>
      <c r="J61">
        <v>26.6</v>
      </c>
      <c r="K61">
        <v>8.5</v>
      </c>
      <c r="L61">
        <v>22.5</v>
      </c>
      <c r="M61">
        <v>7.3</v>
      </c>
      <c r="N61">
        <v>15.5</v>
      </c>
      <c r="O61" s="2">
        <v>0.81</v>
      </c>
      <c r="P61" t="s">
        <v>16</v>
      </c>
    </row>
    <row r="62" spans="1:16">
      <c r="A62" t="s">
        <v>31</v>
      </c>
      <c r="B62" s="7">
        <f t="shared" si="0"/>
        <v>44958</v>
      </c>
      <c r="C62" s="10">
        <v>2023</v>
      </c>
      <c r="D62" t="s">
        <v>15</v>
      </c>
      <c r="E62" s="1">
        <v>19630</v>
      </c>
      <c r="F62" s="4" t="s">
        <v>16</v>
      </c>
      <c r="G62" s="1">
        <v>7279</v>
      </c>
      <c r="H62" s="1">
        <v>6846</v>
      </c>
      <c r="I62" s="1">
        <v>3208</v>
      </c>
      <c r="J62">
        <v>13.1</v>
      </c>
      <c r="K62">
        <v>4.7</v>
      </c>
      <c r="L62">
        <v>12.9</v>
      </c>
      <c r="M62">
        <v>4.5</v>
      </c>
      <c r="N62">
        <v>27</v>
      </c>
      <c r="O62" t="s">
        <v>16</v>
      </c>
      <c r="P62" t="s">
        <v>16</v>
      </c>
    </row>
    <row r="63" spans="1:16">
      <c r="A63" t="s">
        <v>31</v>
      </c>
      <c r="B63" s="7">
        <f t="shared" si="0"/>
        <v>44958</v>
      </c>
      <c r="C63" s="10">
        <v>2023</v>
      </c>
      <c r="D63" t="s">
        <v>17</v>
      </c>
      <c r="E63" s="1">
        <v>641461</v>
      </c>
      <c r="F63" s="4" t="s">
        <v>16</v>
      </c>
      <c r="G63" s="1">
        <v>77137</v>
      </c>
      <c r="H63" s="1">
        <v>74404</v>
      </c>
      <c r="I63" s="1">
        <v>53180</v>
      </c>
      <c r="J63">
        <v>20</v>
      </c>
      <c r="K63">
        <v>6.6</v>
      </c>
      <c r="L63">
        <v>19.7</v>
      </c>
      <c r="M63">
        <v>6.4</v>
      </c>
      <c r="N63">
        <v>18</v>
      </c>
      <c r="O63" t="s">
        <v>16</v>
      </c>
      <c r="P63" s="1">
        <v>10811</v>
      </c>
    </row>
    <row r="64" spans="1:16">
      <c r="A64" t="s">
        <v>31</v>
      </c>
      <c r="B64" s="7">
        <f t="shared" si="0"/>
        <v>44958</v>
      </c>
      <c r="C64" s="10">
        <v>2023</v>
      </c>
      <c r="D64" t="s">
        <v>18</v>
      </c>
      <c r="E64" s="1">
        <v>19739</v>
      </c>
      <c r="F64" s="4" t="s">
        <v>16</v>
      </c>
      <c r="G64" s="1">
        <v>4854</v>
      </c>
      <c r="H64" s="1">
        <v>4670</v>
      </c>
      <c r="I64" s="1">
        <v>2970</v>
      </c>
      <c r="J64">
        <v>17.8</v>
      </c>
      <c r="K64">
        <v>5</v>
      </c>
      <c r="L64">
        <v>17.5</v>
      </c>
      <c r="M64">
        <v>4.9000000000000004</v>
      </c>
      <c r="N64">
        <v>19</v>
      </c>
      <c r="O64" t="s">
        <v>16</v>
      </c>
      <c r="P64" t="s">
        <v>16</v>
      </c>
    </row>
    <row r="65" spans="1:16">
      <c r="A65" t="s">
        <v>31</v>
      </c>
      <c r="B65" s="7">
        <f t="shared" si="0"/>
        <v>44958</v>
      </c>
      <c r="C65" s="10">
        <v>2023</v>
      </c>
      <c r="D65" t="s">
        <v>19</v>
      </c>
      <c r="E65" s="1">
        <v>1192</v>
      </c>
      <c r="F65" s="4" t="s">
        <v>16</v>
      </c>
      <c r="G65" s="1">
        <v>1466</v>
      </c>
      <c r="H65" s="1">
        <v>1424</v>
      </c>
      <c r="I65">
        <v>564</v>
      </c>
      <c r="J65">
        <v>11.1</v>
      </c>
      <c r="K65">
        <v>2.1</v>
      </c>
      <c r="L65">
        <v>11.1</v>
      </c>
      <c r="M65">
        <v>2</v>
      </c>
      <c r="N65">
        <v>64</v>
      </c>
      <c r="O65" t="s">
        <v>16</v>
      </c>
      <c r="P65" t="s">
        <v>16</v>
      </c>
    </row>
    <row r="66" spans="1:16">
      <c r="A66" t="s">
        <v>31</v>
      </c>
      <c r="B66" s="7">
        <f t="shared" si="0"/>
        <v>44958</v>
      </c>
      <c r="C66" s="10">
        <v>2023</v>
      </c>
      <c r="D66" t="s">
        <v>20</v>
      </c>
      <c r="E66" s="1">
        <v>2313</v>
      </c>
      <c r="F66" s="4">
        <v>46203</v>
      </c>
      <c r="G66">
        <v>928</v>
      </c>
      <c r="H66">
        <v>891</v>
      </c>
      <c r="I66">
        <v>504</v>
      </c>
      <c r="J66">
        <v>15.8</v>
      </c>
      <c r="K66">
        <v>3.6</v>
      </c>
      <c r="L66">
        <v>15.5</v>
      </c>
      <c r="M66">
        <v>3.5</v>
      </c>
      <c r="N66">
        <v>14.1</v>
      </c>
      <c r="O66" s="2">
        <v>0.66</v>
      </c>
      <c r="P66" t="s">
        <v>16</v>
      </c>
    </row>
    <row r="67" spans="1:16">
      <c r="A67" t="s">
        <v>31</v>
      </c>
      <c r="B67" s="7">
        <f t="shared" ref="B67:B130" si="1">DATE(MID(A67,1,4),MID(A67,6,2),1)</f>
        <v>44958</v>
      </c>
      <c r="C67" s="10">
        <v>2023</v>
      </c>
      <c r="D67" t="s">
        <v>21</v>
      </c>
      <c r="E67" s="1">
        <v>103632</v>
      </c>
      <c r="F67" s="4">
        <v>2440127</v>
      </c>
      <c r="G67" s="1">
        <v>10762</v>
      </c>
      <c r="H67" s="1">
        <v>7886</v>
      </c>
      <c r="I67" s="1">
        <v>6679</v>
      </c>
      <c r="J67">
        <v>23.7</v>
      </c>
      <c r="K67">
        <v>8.4</v>
      </c>
      <c r="L67">
        <v>20.2</v>
      </c>
      <c r="M67">
        <v>7.2</v>
      </c>
      <c r="N67">
        <v>14.7</v>
      </c>
      <c r="O67" s="2">
        <v>0.81</v>
      </c>
      <c r="P67" t="s">
        <v>16</v>
      </c>
    </row>
    <row r="68" spans="1:16">
      <c r="A68" t="s">
        <v>32</v>
      </c>
      <c r="B68" s="7">
        <f t="shared" si="1"/>
        <v>44927</v>
      </c>
      <c r="C68" s="10">
        <v>2023</v>
      </c>
      <c r="D68" t="s">
        <v>15</v>
      </c>
      <c r="E68" s="1">
        <v>16286</v>
      </c>
      <c r="F68" s="4" t="s">
        <v>16</v>
      </c>
      <c r="G68" s="1">
        <v>7291</v>
      </c>
      <c r="H68" s="1">
        <v>6903</v>
      </c>
      <c r="I68" s="1">
        <v>2925</v>
      </c>
      <c r="J68">
        <v>13.1</v>
      </c>
      <c r="K68">
        <v>4.3</v>
      </c>
      <c r="L68">
        <v>12.9</v>
      </c>
      <c r="M68">
        <v>4.2</v>
      </c>
      <c r="N68">
        <v>25</v>
      </c>
      <c r="O68" t="s">
        <v>16</v>
      </c>
      <c r="P68" t="s">
        <v>16</v>
      </c>
    </row>
    <row r="69" spans="1:16">
      <c r="A69" t="s">
        <v>32</v>
      </c>
      <c r="B69" s="7">
        <f t="shared" si="1"/>
        <v>44927</v>
      </c>
      <c r="C69" s="10">
        <v>2023</v>
      </c>
      <c r="D69" t="s">
        <v>17</v>
      </c>
      <c r="E69" s="1">
        <v>596095</v>
      </c>
      <c r="F69" s="4" t="s">
        <v>16</v>
      </c>
      <c r="G69" s="1">
        <v>77641</v>
      </c>
      <c r="H69" s="1">
        <v>74553</v>
      </c>
      <c r="I69" s="1">
        <v>50996</v>
      </c>
      <c r="J69">
        <v>21.2</v>
      </c>
      <c r="K69">
        <v>6.4</v>
      </c>
      <c r="L69">
        <v>20.7</v>
      </c>
      <c r="M69">
        <v>6.3</v>
      </c>
      <c r="N69">
        <v>18</v>
      </c>
      <c r="O69" t="s">
        <v>16</v>
      </c>
      <c r="P69" s="1">
        <v>9998</v>
      </c>
    </row>
    <row r="70" spans="1:16">
      <c r="A70" t="s">
        <v>32</v>
      </c>
      <c r="B70" s="7">
        <f t="shared" si="1"/>
        <v>44927</v>
      </c>
      <c r="C70" s="10">
        <v>2023</v>
      </c>
      <c r="D70" t="s">
        <v>18</v>
      </c>
      <c r="E70" s="1">
        <v>19638</v>
      </c>
      <c r="F70" s="4" t="s">
        <v>16</v>
      </c>
      <c r="G70" s="1">
        <v>4913</v>
      </c>
      <c r="H70" s="1">
        <v>4747</v>
      </c>
      <c r="I70" s="1">
        <v>2878</v>
      </c>
      <c r="J70">
        <v>18.8</v>
      </c>
      <c r="K70">
        <v>4.9000000000000004</v>
      </c>
      <c r="L70">
        <v>18.5</v>
      </c>
      <c r="M70">
        <v>4.8</v>
      </c>
      <c r="N70">
        <v>18</v>
      </c>
      <c r="O70" t="s">
        <v>16</v>
      </c>
      <c r="P70" t="s">
        <v>16</v>
      </c>
    </row>
    <row r="71" spans="1:16">
      <c r="A71" t="s">
        <v>32</v>
      </c>
      <c r="B71" s="7">
        <f t="shared" si="1"/>
        <v>44927</v>
      </c>
      <c r="C71" s="10">
        <v>2023</v>
      </c>
      <c r="D71" t="s">
        <v>19</v>
      </c>
      <c r="E71" s="1">
        <v>1075</v>
      </c>
      <c r="F71" s="4" t="s">
        <v>16</v>
      </c>
      <c r="G71" s="1">
        <v>1514</v>
      </c>
      <c r="H71" s="1">
        <v>1482</v>
      </c>
      <c r="I71">
        <v>540</v>
      </c>
      <c r="J71">
        <v>11.3</v>
      </c>
      <c r="K71">
        <v>2</v>
      </c>
      <c r="L71">
        <v>11.4</v>
      </c>
      <c r="M71">
        <v>1.9</v>
      </c>
      <c r="N71">
        <v>63</v>
      </c>
      <c r="O71" t="s">
        <v>16</v>
      </c>
      <c r="P71" t="s">
        <v>16</v>
      </c>
    </row>
    <row r="72" spans="1:16">
      <c r="A72" t="s">
        <v>32</v>
      </c>
      <c r="B72" s="7">
        <f t="shared" si="1"/>
        <v>44927</v>
      </c>
      <c r="C72" s="10">
        <v>2023</v>
      </c>
      <c r="D72" t="s">
        <v>20</v>
      </c>
      <c r="E72" s="1">
        <v>2199</v>
      </c>
      <c r="F72" s="4">
        <v>43733</v>
      </c>
      <c r="G72">
        <v>960</v>
      </c>
      <c r="H72">
        <v>911</v>
      </c>
      <c r="I72">
        <v>488</v>
      </c>
      <c r="J72">
        <v>16.600000000000001</v>
      </c>
      <c r="K72">
        <v>3.5</v>
      </c>
      <c r="L72">
        <v>16.100000000000001</v>
      </c>
      <c r="M72">
        <v>3.5</v>
      </c>
      <c r="N72">
        <v>13.8</v>
      </c>
      <c r="O72" s="2">
        <v>0.65</v>
      </c>
      <c r="P72" t="s">
        <v>16</v>
      </c>
    </row>
    <row r="73" spans="1:16">
      <c r="A73" t="s">
        <v>32</v>
      </c>
      <c r="B73" s="7">
        <f t="shared" si="1"/>
        <v>44927</v>
      </c>
      <c r="C73" s="10">
        <v>2023</v>
      </c>
      <c r="D73" t="s">
        <v>21</v>
      </c>
      <c r="E73" s="1">
        <v>98569</v>
      </c>
      <c r="F73" s="4">
        <v>2335375</v>
      </c>
      <c r="G73" s="1">
        <v>10594</v>
      </c>
      <c r="H73" s="1">
        <v>7737</v>
      </c>
      <c r="I73" s="1">
        <v>6354</v>
      </c>
      <c r="J73">
        <v>25.5</v>
      </c>
      <c r="K73">
        <v>8.1999999999999993</v>
      </c>
      <c r="L73">
        <v>21.6</v>
      </c>
      <c r="M73">
        <v>7.1</v>
      </c>
      <c r="N73">
        <v>14.4</v>
      </c>
      <c r="O73" s="2">
        <v>0.8</v>
      </c>
      <c r="P73" t="s">
        <v>16</v>
      </c>
    </row>
    <row r="74" spans="1:16">
      <c r="A74" t="s">
        <v>33</v>
      </c>
      <c r="B74" s="7">
        <f t="shared" si="1"/>
        <v>44896</v>
      </c>
      <c r="C74" s="10">
        <v>2022</v>
      </c>
      <c r="D74" t="s">
        <v>15</v>
      </c>
      <c r="E74" s="1">
        <v>20152</v>
      </c>
      <c r="F74" s="4" t="s">
        <v>16</v>
      </c>
      <c r="G74" s="1">
        <v>8044</v>
      </c>
      <c r="H74" s="1">
        <v>7743</v>
      </c>
      <c r="I74" s="1">
        <v>3307</v>
      </c>
      <c r="J74">
        <v>13.2</v>
      </c>
      <c r="K74">
        <v>4.5999999999999996</v>
      </c>
      <c r="L74">
        <v>13</v>
      </c>
      <c r="M74">
        <v>4.5</v>
      </c>
      <c r="N74">
        <v>28</v>
      </c>
      <c r="O74" t="s">
        <v>16</v>
      </c>
      <c r="P74" t="s">
        <v>16</v>
      </c>
    </row>
    <row r="75" spans="1:16">
      <c r="A75" t="s">
        <v>33</v>
      </c>
      <c r="B75" s="7">
        <f t="shared" si="1"/>
        <v>44896</v>
      </c>
      <c r="C75" s="10">
        <v>2022</v>
      </c>
      <c r="D75" t="s">
        <v>17</v>
      </c>
      <c r="E75" s="1">
        <v>634379</v>
      </c>
      <c r="F75" s="4" t="s">
        <v>16</v>
      </c>
      <c r="G75" s="1">
        <v>78091</v>
      </c>
      <c r="H75" s="1">
        <v>74877</v>
      </c>
      <c r="I75" s="1">
        <v>52087</v>
      </c>
      <c r="J75">
        <v>21.6</v>
      </c>
      <c r="K75">
        <v>6.6</v>
      </c>
      <c r="L75">
        <v>21.1</v>
      </c>
      <c r="M75">
        <v>6.4</v>
      </c>
      <c r="N75">
        <v>19</v>
      </c>
      <c r="O75" t="s">
        <v>16</v>
      </c>
      <c r="P75" s="1">
        <v>10672</v>
      </c>
    </row>
    <row r="76" spans="1:16">
      <c r="A76" t="s">
        <v>33</v>
      </c>
      <c r="B76" s="7">
        <f t="shared" si="1"/>
        <v>44896</v>
      </c>
      <c r="C76" s="10">
        <v>2022</v>
      </c>
      <c r="D76" t="s">
        <v>18</v>
      </c>
      <c r="E76" s="1">
        <v>20097</v>
      </c>
      <c r="F76" s="4" t="s">
        <v>16</v>
      </c>
      <c r="G76" s="1">
        <v>4376</v>
      </c>
      <c r="H76" s="1">
        <v>4204</v>
      </c>
      <c r="I76" s="1">
        <v>2793</v>
      </c>
      <c r="J76">
        <v>20.6</v>
      </c>
      <c r="K76">
        <v>5.0999999999999996</v>
      </c>
      <c r="L76">
        <v>20.2</v>
      </c>
      <c r="M76">
        <v>5</v>
      </c>
      <c r="N76">
        <v>19</v>
      </c>
      <c r="O76" t="s">
        <v>16</v>
      </c>
      <c r="P76" t="s">
        <v>16</v>
      </c>
    </row>
    <row r="77" spans="1:16">
      <c r="A77" t="s">
        <v>33</v>
      </c>
      <c r="B77" s="7">
        <f t="shared" si="1"/>
        <v>44896</v>
      </c>
      <c r="C77" s="10">
        <v>2022</v>
      </c>
      <c r="D77" t="s">
        <v>19</v>
      </c>
      <c r="E77" s="1">
        <v>1120</v>
      </c>
      <c r="F77" s="4" t="s">
        <v>16</v>
      </c>
      <c r="G77" s="1">
        <v>1712</v>
      </c>
      <c r="H77" s="1">
        <v>1656</v>
      </c>
      <c r="I77">
        <v>544</v>
      </c>
      <c r="J77">
        <v>10.199999999999999</v>
      </c>
      <c r="K77">
        <v>2</v>
      </c>
      <c r="L77">
        <v>10.1</v>
      </c>
      <c r="M77">
        <v>2</v>
      </c>
      <c r="N77">
        <v>69</v>
      </c>
      <c r="O77" t="s">
        <v>16</v>
      </c>
      <c r="P77" t="s">
        <v>16</v>
      </c>
    </row>
    <row r="78" spans="1:16">
      <c r="A78" t="s">
        <v>33</v>
      </c>
      <c r="B78" s="7">
        <f t="shared" si="1"/>
        <v>44896</v>
      </c>
      <c r="C78" s="10">
        <v>2022</v>
      </c>
      <c r="D78" t="s">
        <v>20</v>
      </c>
      <c r="E78" s="1">
        <v>2336</v>
      </c>
      <c r="F78" s="4">
        <v>45204</v>
      </c>
      <c r="G78">
        <v>966</v>
      </c>
      <c r="H78">
        <v>942</v>
      </c>
      <c r="I78">
        <v>496</v>
      </c>
      <c r="J78">
        <v>16.3</v>
      </c>
      <c r="K78">
        <v>3.6</v>
      </c>
      <c r="L78">
        <v>16.100000000000001</v>
      </c>
      <c r="M78">
        <v>3.5</v>
      </c>
      <c r="N78">
        <v>15.9</v>
      </c>
      <c r="O78" s="2">
        <v>0.66</v>
      </c>
      <c r="P78" t="s">
        <v>16</v>
      </c>
    </row>
    <row r="79" spans="1:16">
      <c r="A79" t="s">
        <v>33</v>
      </c>
      <c r="B79" s="7">
        <f t="shared" si="1"/>
        <v>44896</v>
      </c>
      <c r="C79" s="10">
        <v>2022</v>
      </c>
      <c r="D79" t="s">
        <v>21</v>
      </c>
      <c r="E79" s="1">
        <v>109287</v>
      </c>
      <c r="F79" s="4">
        <v>2358881</v>
      </c>
      <c r="G79" s="1">
        <v>10751</v>
      </c>
      <c r="H79" s="1">
        <v>7791</v>
      </c>
      <c r="I79" s="1">
        <v>6529</v>
      </c>
      <c r="J79">
        <v>26</v>
      </c>
      <c r="K79">
        <v>8.6999999999999993</v>
      </c>
      <c r="L79">
        <v>22</v>
      </c>
      <c r="M79">
        <v>7.5</v>
      </c>
      <c r="N79">
        <v>16.899999999999999</v>
      </c>
      <c r="O79" s="2">
        <v>0.78</v>
      </c>
      <c r="P79" t="s">
        <v>16</v>
      </c>
    </row>
    <row r="80" spans="1:16">
      <c r="A80" t="s">
        <v>34</v>
      </c>
      <c r="B80" s="7">
        <f t="shared" si="1"/>
        <v>44866</v>
      </c>
      <c r="C80" s="10">
        <v>2022</v>
      </c>
      <c r="D80" t="s">
        <v>15</v>
      </c>
      <c r="E80" s="1">
        <v>17581</v>
      </c>
      <c r="F80" s="4" t="s">
        <v>16</v>
      </c>
      <c r="G80" s="1">
        <v>7444</v>
      </c>
      <c r="H80" s="1">
        <v>7394</v>
      </c>
      <c r="I80" s="1">
        <v>3250</v>
      </c>
      <c r="J80">
        <v>13.2</v>
      </c>
      <c r="K80">
        <v>4.2</v>
      </c>
      <c r="L80">
        <v>13.2</v>
      </c>
      <c r="M80">
        <v>4.2</v>
      </c>
      <c r="N80">
        <v>30</v>
      </c>
      <c r="O80" t="s">
        <v>16</v>
      </c>
      <c r="P80" t="s">
        <v>16</v>
      </c>
    </row>
    <row r="81" spans="1:16">
      <c r="A81" t="s">
        <v>34</v>
      </c>
      <c r="B81" s="7">
        <f t="shared" si="1"/>
        <v>44866</v>
      </c>
      <c r="C81" s="10">
        <v>2022</v>
      </c>
      <c r="D81" t="s">
        <v>17</v>
      </c>
      <c r="E81" s="1">
        <v>602819</v>
      </c>
      <c r="F81" s="4" t="s">
        <v>16</v>
      </c>
      <c r="G81" s="1">
        <v>77228</v>
      </c>
      <c r="H81" s="1">
        <v>74237</v>
      </c>
      <c r="I81" s="1">
        <v>51703</v>
      </c>
      <c r="J81">
        <v>20.9</v>
      </c>
      <c r="K81">
        <v>6.5</v>
      </c>
      <c r="L81">
        <v>20.5</v>
      </c>
      <c r="M81">
        <v>6.3</v>
      </c>
      <c r="N81">
        <v>19</v>
      </c>
      <c r="O81" t="s">
        <v>16</v>
      </c>
      <c r="P81" s="1">
        <v>9397</v>
      </c>
    </row>
    <row r="82" spans="1:16">
      <c r="A82" t="s">
        <v>34</v>
      </c>
      <c r="B82" s="7">
        <f t="shared" si="1"/>
        <v>44866</v>
      </c>
      <c r="C82" s="10">
        <v>2022</v>
      </c>
      <c r="D82" t="s">
        <v>18</v>
      </c>
      <c r="E82" s="1">
        <v>19089</v>
      </c>
      <c r="F82" s="4" t="s">
        <v>16</v>
      </c>
      <c r="G82" s="1">
        <v>4506</v>
      </c>
      <c r="H82" s="1">
        <v>4328</v>
      </c>
      <c r="I82" s="1">
        <v>2852</v>
      </c>
      <c r="J82">
        <v>19.8</v>
      </c>
      <c r="K82">
        <v>5</v>
      </c>
      <c r="L82">
        <v>19.399999999999999</v>
      </c>
      <c r="M82">
        <v>4.9000000000000004</v>
      </c>
      <c r="N82">
        <v>21</v>
      </c>
      <c r="O82" t="s">
        <v>16</v>
      </c>
      <c r="P82" t="s">
        <v>16</v>
      </c>
    </row>
    <row r="83" spans="1:16">
      <c r="A83" t="s">
        <v>34</v>
      </c>
      <c r="B83" s="7">
        <f t="shared" si="1"/>
        <v>44866</v>
      </c>
      <c r="C83" s="10">
        <v>2022</v>
      </c>
      <c r="D83" t="s">
        <v>19</v>
      </c>
      <c r="E83" s="1">
        <v>1303</v>
      </c>
      <c r="F83" s="4" t="s">
        <v>16</v>
      </c>
      <c r="G83" s="1">
        <v>1648</v>
      </c>
      <c r="H83" s="1">
        <v>1611</v>
      </c>
      <c r="I83">
        <v>616</v>
      </c>
      <c r="J83">
        <v>11.5</v>
      </c>
      <c r="K83">
        <v>2.1</v>
      </c>
      <c r="L83">
        <v>11.4</v>
      </c>
      <c r="M83">
        <v>2.1</v>
      </c>
      <c r="N83">
        <v>69</v>
      </c>
      <c r="O83" t="s">
        <v>16</v>
      </c>
      <c r="P83" t="s">
        <v>16</v>
      </c>
    </row>
    <row r="84" spans="1:16">
      <c r="A84" t="s">
        <v>34</v>
      </c>
      <c r="B84" s="7">
        <f t="shared" si="1"/>
        <v>44866</v>
      </c>
      <c r="C84" s="10">
        <v>2022</v>
      </c>
      <c r="D84" t="s">
        <v>20</v>
      </c>
      <c r="E84" s="1">
        <v>2076</v>
      </c>
      <c r="F84" s="4">
        <v>35983</v>
      </c>
      <c r="G84">
        <v>958</v>
      </c>
      <c r="H84">
        <v>910</v>
      </c>
      <c r="I84">
        <v>458</v>
      </c>
      <c r="J84">
        <v>15.1</v>
      </c>
      <c r="K84">
        <v>3.5</v>
      </c>
      <c r="L84">
        <v>14.5</v>
      </c>
      <c r="M84">
        <v>3.4</v>
      </c>
      <c r="N84">
        <v>16.2</v>
      </c>
      <c r="O84" s="2">
        <v>0.69</v>
      </c>
      <c r="P84" t="s">
        <v>16</v>
      </c>
    </row>
    <row r="85" spans="1:16">
      <c r="A85" t="s">
        <v>34</v>
      </c>
      <c r="B85" s="7">
        <f t="shared" si="1"/>
        <v>44866</v>
      </c>
      <c r="C85" s="10">
        <v>2022</v>
      </c>
      <c r="D85" t="s">
        <v>21</v>
      </c>
      <c r="E85" s="1">
        <v>108146</v>
      </c>
      <c r="F85" s="4">
        <v>2088889</v>
      </c>
      <c r="G85" s="1">
        <v>10804</v>
      </c>
      <c r="H85" s="1">
        <v>7685</v>
      </c>
      <c r="I85" s="1">
        <v>6100</v>
      </c>
      <c r="J85">
        <v>23.8</v>
      </c>
      <c r="K85">
        <v>9.1</v>
      </c>
      <c r="L85">
        <v>19.899999999999999</v>
      </c>
      <c r="M85">
        <v>7.7</v>
      </c>
      <c r="N85">
        <v>16.5</v>
      </c>
      <c r="O85" s="2">
        <v>0.8</v>
      </c>
      <c r="P85" t="s">
        <v>16</v>
      </c>
    </row>
    <row r="86" spans="1:16">
      <c r="A86" t="s">
        <v>35</v>
      </c>
      <c r="B86" s="7">
        <f t="shared" si="1"/>
        <v>44835</v>
      </c>
      <c r="C86" s="10">
        <v>2022</v>
      </c>
      <c r="D86" t="s">
        <v>15</v>
      </c>
      <c r="E86" s="1">
        <v>17377</v>
      </c>
      <c r="F86" s="4" t="s">
        <v>16</v>
      </c>
      <c r="G86" s="1">
        <v>7498</v>
      </c>
      <c r="H86" s="1">
        <v>7165</v>
      </c>
      <c r="I86" s="1">
        <v>3169</v>
      </c>
      <c r="J86">
        <v>13.7</v>
      </c>
      <c r="K86">
        <v>4.3</v>
      </c>
      <c r="L86">
        <v>13.4</v>
      </c>
      <c r="M86">
        <v>4.2</v>
      </c>
      <c r="N86">
        <v>30</v>
      </c>
      <c r="O86" t="s">
        <v>16</v>
      </c>
      <c r="P86" t="s">
        <v>16</v>
      </c>
    </row>
    <row r="87" spans="1:16">
      <c r="A87" t="s">
        <v>35</v>
      </c>
      <c r="B87" s="7">
        <f t="shared" si="1"/>
        <v>44835</v>
      </c>
      <c r="C87" s="10">
        <v>2022</v>
      </c>
      <c r="D87" t="s">
        <v>17</v>
      </c>
      <c r="E87" s="1">
        <v>622770</v>
      </c>
      <c r="F87" s="4" t="s">
        <v>16</v>
      </c>
      <c r="G87" s="1">
        <v>76651</v>
      </c>
      <c r="H87" s="1">
        <v>73747</v>
      </c>
      <c r="I87" s="1">
        <v>51532</v>
      </c>
      <c r="J87">
        <v>21.7</v>
      </c>
      <c r="K87">
        <v>6.6</v>
      </c>
      <c r="L87">
        <v>21.2</v>
      </c>
      <c r="M87">
        <v>6.5</v>
      </c>
      <c r="N87">
        <v>20</v>
      </c>
      <c r="O87" t="s">
        <v>16</v>
      </c>
      <c r="P87" s="1">
        <v>3573</v>
      </c>
    </row>
    <row r="88" spans="1:16">
      <c r="A88" t="s">
        <v>35</v>
      </c>
      <c r="B88" s="7">
        <f t="shared" si="1"/>
        <v>44835</v>
      </c>
      <c r="C88" s="10">
        <v>2022</v>
      </c>
      <c r="D88" t="s">
        <v>18</v>
      </c>
      <c r="E88" s="1">
        <v>19930</v>
      </c>
      <c r="F88" s="4" t="s">
        <v>16</v>
      </c>
      <c r="G88" s="1">
        <v>4530</v>
      </c>
      <c r="H88" s="1">
        <v>4328</v>
      </c>
      <c r="I88" s="1">
        <v>2906</v>
      </c>
      <c r="J88">
        <v>20.8</v>
      </c>
      <c r="K88">
        <v>5</v>
      </c>
      <c r="L88">
        <v>20.399999999999999</v>
      </c>
      <c r="M88">
        <v>4.9000000000000004</v>
      </c>
      <c r="N88">
        <v>20</v>
      </c>
      <c r="O88" t="s">
        <v>16</v>
      </c>
      <c r="P88" t="s">
        <v>16</v>
      </c>
    </row>
    <row r="89" spans="1:16">
      <c r="A89" t="s">
        <v>35</v>
      </c>
      <c r="B89" s="7">
        <f t="shared" si="1"/>
        <v>44835</v>
      </c>
      <c r="C89" s="10">
        <v>2022</v>
      </c>
      <c r="D89" t="s">
        <v>19</v>
      </c>
      <c r="E89" s="1">
        <v>1428</v>
      </c>
      <c r="F89" s="4" t="s">
        <v>16</v>
      </c>
      <c r="G89" s="1">
        <v>1729</v>
      </c>
      <c r="H89" s="1">
        <v>1650</v>
      </c>
      <c r="I89">
        <v>647</v>
      </c>
      <c r="J89">
        <v>12.2</v>
      </c>
      <c r="K89">
        <v>2.2000000000000002</v>
      </c>
      <c r="L89">
        <v>12</v>
      </c>
      <c r="M89">
        <v>2.1</v>
      </c>
      <c r="N89">
        <v>69</v>
      </c>
      <c r="O89" t="s">
        <v>16</v>
      </c>
      <c r="P89" t="s">
        <v>16</v>
      </c>
    </row>
    <row r="90" spans="1:16">
      <c r="A90" t="s">
        <v>35</v>
      </c>
      <c r="B90" s="7">
        <f t="shared" si="1"/>
        <v>44835</v>
      </c>
      <c r="C90" s="10">
        <v>2022</v>
      </c>
      <c r="D90" t="s">
        <v>20</v>
      </c>
      <c r="E90" s="1">
        <v>2236</v>
      </c>
      <c r="F90" s="4">
        <v>39956</v>
      </c>
      <c r="G90">
        <v>966</v>
      </c>
      <c r="H90">
        <v>929</v>
      </c>
      <c r="I90">
        <v>485</v>
      </c>
      <c r="J90">
        <v>16.2</v>
      </c>
      <c r="K90">
        <v>3.5</v>
      </c>
      <c r="L90">
        <v>15.8</v>
      </c>
      <c r="M90">
        <v>3.5</v>
      </c>
      <c r="N90">
        <v>16.5</v>
      </c>
      <c r="O90" s="2">
        <v>0.69</v>
      </c>
      <c r="P90" t="s">
        <v>16</v>
      </c>
    </row>
    <row r="91" spans="1:16">
      <c r="A91" t="s">
        <v>35</v>
      </c>
      <c r="B91" s="7">
        <f t="shared" si="1"/>
        <v>44835</v>
      </c>
      <c r="C91" s="10">
        <v>2022</v>
      </c>
      <c r="D91" t="s">
        <v>21</v>
      </c>
      <c r="E91" s="1">
        <v>118197</v>
      </c>
      <c r="F91" s="4">
        <v>2301955</v>
      </c>
      <c r="G91" s="1">
        <v>10737</v>
      </c>
      <c r="H91" s="1">
        <v>7585</v>
      </c>
      <c r="I91" s="1">
        <v>6442</v>
      </c>
      <c r="J91">
        <v>26.3</v>
      </c>
      <c r="K91">
        <v>9.1999999999999993</v>
      </c>
      <c r="L91">
        <v>21.9</v>
      </c>
      <c r="M91">
        <v>7.8</v>
      </c>
      <c r="N91">
        <v>16.7</v>
      </c>
      <c r="O91" s="2">
        <v>0.79</v>
      </c>
      <c r="P91" t="s">
        <v>16</v>
      </c>
    </row>
    <row r="92" spans="1:16">
      <c r="A92" t="s">
        <v>36</v>
      </c>
      <c r="B92" s="7">
        <f t="shared" si="1"/>
        <v>44805</v>
      </c>
      <c r="C92" s="10">
        <v>2022</v>
      </c>
      <c r="D92" t="s">
        <v>15</v>
      </c>
      <c r="E92" s="1">
        <v>17606</v>
      </c>
      <c r="F92" s="4" t="s">
        <v>16</v>
      </c>
      <c r="G92" s="1">
        <v>7330</v>
      </c>
      <c r="H92" s="1">
        <v>7084</v>
      </c>
      <c r="I92" s="1">
        <v>3117</v>
      </c>
      <c r="J92">
        <v>13.2</v>
      </c>
      <c r="K92">
        <v>4.3</v>
      </c>
      <c r="L92">
        <v>13.1</v>
      </c>
      <c r="M92">
        <v>4.2</v>
      </c>
      <c r="N92">
        <v>29</v>
      </c>
      <c r="O92" t="s">
        <v>16</v>
      </c>
      <c r="P92" t="s">
        <v>16</v>
      </c>
    </row>
    <row r="93" spans="1:16">
      <c r="A93" t="s">
        <v>36</v>
      </c>
      <c r="B93" s="7">
        <f t="shared" si="1"/>
        <v>44805</v>
      </c>
      <c r="C93" s="10">
        <v>2022</v>
      </c>
      <c r="D93" t="s">
        <v>17</v>
      </c>
      <c r="E93" s="1">
        <v>593114</v>
      </c>
      <c r="F93" s="4" t="s">
        <v>16</v>
      </c>
      <c r="G93" s="1">
        <v>75194</v>
      </c>
      <c r="H93" s="1">
        <v>72616</v>
      </c>
      <c r="I93" s="1">
        <v>49980</v>
      </c>
      <c r="J93">
        <v>20.6</v>
      </c>
      <c r="K93">
        <v>6.6</v>
      </c>
      <c r="L93">
        <v>20.3</v>
      </c>
      <c r="M93">
        <v>6.5</v>
      </c>
      <c r="N93">
        <v>20</v>
      </c>
      <c r="O93" t="s">
        <v>16</v>
      </c>
      <c r="P93">
        <v>443</v>
      </c>
    </row>
    <row r="94" spans="1:16">
      <c r="A94" t="s">
        <v>36</v>
      </c>
      <c r="B94" s="7">
        <f t="shared" si="1"/>
        <v>44805</v>
      </c>
      <c r="C94" s="10">
        <v>2022</v>
      </c>
      <c r="D94" t="s">
        <v>18</v>
      </c>
      <c r="E94" s="1">
        <v>21664</v>
      </c>
      <c r="F94" s="4" t="s">
        <v>16</v>
      </c>
      <c r="G94" s="1">
        <v>4664</v>
      </c>
      <c r="H94" s="1">
        <v>4492</v>
      </c>
      <c r="I94" s="1">
        <v>3020</v>
      </c>
      <c r="J94">
        <v>20.2</v>
      </c>
      <c r="K94">
        <v>5.0999999999999996</v>
      </c>
      <c r="L94">
        <v>19.8</v>
      </c>
      <c r="M94">
        <v>5</v>
      </c>
      <c r="N94">
        <v>21</v>
      </c>
      <c r="O94" t="s">
        <v>16</v>
      </c>
      <c r="P94" t="s">
        <v>16</v>
      </c>
    </row>
    <row r="95" spans="1:16">
      <c r="A95" t="s">
        <v>36</v>
      </c>
      <c r="B95" s="7">
        <f t="shared" si="1"/>
        <v>44805</v>
      </c>
      <c r="C95" s="10">
        <v>2022</v>
      </c>
      <c r="D95" t="s">
        <v>19</v>
      </c>
      <c r="E95" s="1">
        <v>1384</v>
      </c>
      <c r="F95" s="4" t="s">
        <v>16</v>
      </c>
      <c r="G95" s="1">
        <v>1749</v>
      </c>
      <c r="H95" s="1">
        <v>1664</v>
      </c>
      <c r="I95">
        <v>630</v>
      </c>
      <c r="J95">
        <v>11.4</v>
      </c>
      <c r="K95">
        <v>2.2000000000000002</v>
      </c>
      <c r="L95">
        <v>11.1</v>
      </c>
      <c r="M95">
        <v>2.1</v>
      </c>
      <c r="N95">
        <v>72</v>
      </c>
      <c r="O95" t="s">
        <v>16</v>
      </c>
      <c r="P95" t="s">
        <v>16</v>
      </c>
    </row>
    <row r="96" spans="1:16">
      <c r="A96" t="s">
        <v>36</v>
      </c>
      <c r="B96" s="7">
        <f t="shared" si="1"/>
        <v>44805</v>
      </c>
      <c r="C96" s="10">
        <v>2022</v>
      </c>
      <c r="D96" t="s">
        <v>20</v>
      </c>
      <c r="E96" s="1">
        <v>2300</v>
      </c>
      <c r="F96" s="4">
        <v>43805</v>
      </c>
      <c r="G96">
        <v>964</v>
      </c>
      <c r="H96">
        <v>928</v>
      </c>
      <c r="I96">
        <v>491</v>
      </c>
      <c r="J96">
        <v>15.9</v>
      </c>
      <c r="K96">
        <v>3.6</v>
      </c>
      <c r="L96">
        <v>15.4</v>
      </c>
      <c r="M96">
        <v>3.5</v>
      </c>
      <c r="N96">
        <v>17.2</v>
      </c>
      <c r="O96" s="2">
        <v>0.69</v>
      </c>
      <c r="P96" t="s">
        <v>16</v>
      </c>
    </row>
    <row r="97" spans="1:16">
      <c r="A97" t="s">
        <v>36</v>
      </c>
      <c r="B97" s="7">
        <f t="shared" si="1"/>
        <v>44805</v>
      </c>
      <c r="C97" s="10">
        <v>2022</v>
      </c>
      <c r="D97" t="s">
        <v>21</v>
      </c>
      <c r="E97" s="1">
        <v>105917</v>
      </c>
      <c r="F97" s="4">
        <v>2109566</v>
      </c>
      <c r="G97" s="1">
        <v>10249</v>
      </c>
      <c r="H97" s="1">
        <v>7380</v>
      </c>
      <c r="I97" s="1">
        <v>6005</v>
      </c>
      <c r="J97">
        <v>24.4</v>
      </c>
      <c r="K97">
        <v>8.9</v>
      </c>
      <c r="L97">
        <v>20.399999999999999</v>
      </c>
      <c r="M97">
        <v>7.6</v>
      </c>
      <c r="N97">
        <v>17.2</v>
      </c>
      <c r="O97" s="2">
        <v>0.79</v>
      </c>
      <c r="P97" t="s">
        <v>16</v>
      </c>
    </row>
    <row r="98" spans="1:16">
      <c r="A98" t="s">
        <v>37</v>
      </c>
      <c r="B98" s="7">
        <f t="shared" si="1"/>
        <v>44774</v>
      </c>
      <c r="C98" s="10">
        <v>2022</v>
      </c>
      <c r="D98" t="s">
        <v>15</v>
      </c>
      <c r="E98" s="1">
        <v>15140</v>
      </c>
      <c r="F98" s="4" t="s">
        <v>16</v>
      </c>
      <c r="G98" s="1">
        <v>6892</v>
      </c>
      <c r="H98" s="1">
        <v>6610</v>
      </c>
      <c r="I98" s="1">
        <v>2838</v>
      </c>
      <c r="J98">
        <v>13.3</v>
      </c>
      <c r="K98">
        <v>4.0999999999999996</v>
      </c>
      <c r="L98">
        <v>13.2</v>
      </c>
      <c r="M98">
        <v>4</v>
      </c>
      <c r="N98">
        <v>26</v>
      </c>
      <c r="O98" t="s">
        <v>16</v>
      </c>
      <c r="P98" t="s">
        <v>16</v>
      </c>
    </row>
    <row r="99" spans="1:16">
      <c r="A99" t="s">
        <v>37</v>
      </c>
      <c r="B99" s="7">
        <f t="shared" si="1"/>
        <v>44774</v>
      </c>
      <c r="C99" s="10">
        <v>2022</v>
      </c>
      <c r="D99" t="s">
        <v>17</v>
      </c>
      <c r="E99" s="1">
        <v>554361</v>
      </c>
      <c r="F99" s="4" t="s">
        <v>16</v>
      </c>
      <c r="G99" s="1">
        <v>72640</v>
      </c>
      <c r="H99" s="1">
        <v>70497</v>
      </c>
      <c r="I99" s="1">
        <v>46996</v>
      </c>
      <c r="J99">
        <v>20.7</v>
      </c>
      <c r="K99">
        <v>6.5</v>
      </c>
      <c r="L99">
        <v>20.399999999999999</v>
      </c>
      <c r="M99">
        <v>6.4</v>
      </c>
      <c r="N99">
        <v>19</v>
      </c>
      <c r="O99" t="s">
        <v>16</v>
      </c>
      <c r="P99">
        <v>466</v>
      </c>
    </row>
    <row r="100" spans="1:16">
      <c r="A100" t="s">
        <v>37</v>
      </c>
      <c r="B100" s="7">
        <f t="shared" si="1"/>
        <v>44774</v>
      </c>
      <c r="C100" s="10">
        <v>2022</v>
      </c>
      <c r="D100" t="s">
        <v>18</v>
      </c>
      <c r="E100" s="1">
        <v>21030</v>
      </c>
      <c r="F100" s="4" t="s">
        <v>16</v>
      </c>
      <c r="G100" s="1">
        <v>4674</v>
      </c>
      <c r="H100" s="1">
        <v>4524</v>
      </c>
      <c r="I100" s="1">
        <v>2958</v>
      </c>
      <c r="J100">
        <v>20.3</v>
      </c>
      <c r="K100">
        <v>5.0999999999999996</v>
      </c>
      <c r="L100">
        <v>20</v>
      </c>
      <c r="M100">
        <v>5</v>
      </c>
      <c r="N100">
        <v>19</v>
      </c>
      <c r="O100" t="s">
        <v>16</v>
      </c>
      <c r="P100" t="s">
        <v>16</v>
      </c>
    </row>
    <row r="101" spans="1:16">
      <c r="A101" t="s">
        <v>37</v>
      </c>
      <c r="B101" s="7">
        <f t="shared" si="1"/>
        <v>44774</v>
      </c>
      <c r="C101" s="10">
        <v>2022</v>
      </c>
      <c r="D101" t="s">
        <v>19</v>
      </c>
      <c r="E101">
        <v>986</v>
      </c>
      <c r="F101" s="4" t="s">
        <v>16</v>
      </c>
      <c r="G101" s="1">
        <v>1367</v>
      </c>
      <c r="H101" s="1">
        <v>1305</v>
      </c>
      <c r="I101">
        <v>493</v>
      </c>
      <c r="J101">
        <v>11.7</v>
      </c>
      <c r="K101">
        <v>2</v>
      </c>
      <c r="L101">
        <v>11.5</v>
      </c>
      <c r="M101">
        <v>1.9</v>
      </c>
      <c r="N101">
        <v>69</v>
      </c>
      <c r="O101" t="s">
        <v>16</v>
      </c>
      <c r="P101" t="s">
        <v>16</v>
      </c>
    </row>
    <row r="102" spans="1:16">
      <c r="A102" t="s">
        <v>37</v>
      </c>
      <c r="B102" s="7">
        <f t="shared" si="1"/>
        <v>44774</v>
      </c>
      <c r="C102" s="10">
        <v>2022</v>
      </c>
      <c r="D102" t="s">
        <v>20</v>
      </c>
      <c r="E102" s="1">
        <v>2126</v>
      </c>
      <c r="F102" s="4">
        <v>38913</v>
      </c>
      <c r="G102">
        <v>961</v>
      </c>
      <c r="H102">
        <v>924</v>
      </c>
      <c r="I102">
        <v>475</v>
      </c>
      <c r="J102">
        <v>16</v>
      </c>
      <c r="K102">
        <v>3.5</v>
      </c>
      <c r="L102">
        <v>15.5</v>
      </c>
      <c r="M102">
        <v>3.4</v>
      </c>
      <c r="N102">
        <v>15.8</v>
      </c>
      <c r="O102" s="2">
        <v>0.67</v>
      </c>
      <c r="P102" t="s">
        <v>16</v>
      </c>
    </row>
    <row r="103" spans="1:16">
      <c r="A103" t="s">
        <v>37</v>
      </c>
      <c r="B103" s="7">
        <f t="shared" si="1"/>
        <v>44774</v>
      </c>
      <c r="C103" s="10">
        <v>2022</v>
      </c>
      <c r="D103" t="s">
        <v>21</v>
      </c>
      <c r="E103" s="1">
        <v>101327</v>
      </c>
      <c r="F103" s="4">
        <v>1918362</v>
      </c>
      <c r="G103" s="1">
        <v>9678</v>
      </c>
      <c r="H103" s="1">
        <v>7169</v>
      </c>
      <c r="I103" s="1">
        <v>5823</v>
      </c>
      <c r="J103">
        <v>25.2</v>
      </c>
      <c r="K103">
        <v>8.8000000000000007</v>
      </c>
      <c r="L103">
        <v>21.6</v>
      </c>
      <c r="M103">
        <v>7.6</v>
      </c>
      <c r="N103">
        <v>15.4</v>
      </c>
      <c r="O103" s="2">
        <v>0.77</v>
      </c>
      <c r="P103" t="s">
        <v>16</v>
      </c>
    </row>
    <row r="104" spans="1:16">
      <c r="A104" t="s">
        <v>38</v>
      </c>
      <c r="B104" s="7">
        <f t="shared" si="1"/>
        <v>44743</v>
      </c>
      <c r="C104" s="10">
        <v>2022</v>
      </c>
      <c r="D104" t="s">
        <v>15</v>
      </c>
      <c r="E104" s="1">
        <v>15715</v>
      </c>
      <c r="F104" s="4" t="s">
        <v>16</v>
      </c>
      <c r="G104" s="1">
        <v>7522</v>
      </c>
      <c r="H104" s="1">
        <v>7248</v>
      </c>
      <c r="I104" s="1">
        <v>2954</v>
      </c>
      <c r="J104">
        <v>12.6</v>
      </c>
      <c r="K104">
        <v>4.0999999999999996</v>
      </c>
      <c r="L104">
        <v>12.5</v>
      </c>
      <c r="M104">
        <v>4</v>
      </c>
      <c r="N104">
        <v>25</v>
      </c>
      <c r="O104" t="s">
        <v>16</v>
      </c>
      <c r="P104" t="s">
        <v>16</v>
      </c>
    </row>
    <row r="105" spans="1:16">
      <c r="A105" t="s">
        <v>38</v>
      </c>
      <c r="B105" s="7">
        <f t="shared" si="1"/>
        <v>44743</v>
      </c>
      <c r="C105" s="10">
        <v>2022</v>
      </c>
      <c r="D105" t="s">
        <v>17</v>
      </c>
      <c r="E105" s="1">
        <v>563353</v>
      </c>
      <c r="F105" s="4" t="s">
        <v>16</v>
      </c>
      <c r="G105" s="1">
        <v>73321</v>
      </c>
      <c r="H105" s="1">
        <v>71043</v>
      </c>
      <c r="I105" s="1">
        <v>46799</v>
      </c>
      <c r="J105">
        <v>20.399999999999999</v>
      </c>
      <c r="K105">
        <v>6.5</v>
      </c>
      <c r="L105">
        <v>20.100000000000001</v>
      </c>
      <c r="M105">
        <v>6.4</v>
      </c>
      <c r="N105">
        <v>19</v>
      </c>
      <c r="O105" t="s">
        <v>16</v>
      </c>
      <c r="P105">
        <v>853</v>
      </c>
    </row>
    <row r="106" spans="1:16">
      <c r="A106" t="s">
        <v>38</v>
      </c>
      <c r="B106" s="7">
        <f t="shared" si="1"/>
        <v>44743</v>
      </c>
      <c r="C106" s="10">
        <v>2022</v>
      </c>
      <c r="D106" t="s">
        <v>18</v>
      </c>
      <c r="E106" s="1">
        <v>20553</v>
      </c>
      <c r="F106" s="4" t="s">
        <v>16</v>
      </c>
      <c r="G106" s="1">
        <v>4718</v>
      </c>
      <c r="H106" s="1">
        <v>4562</v>
      </c>
      <c r="I106" s="1">
        <v>2890</v>
      </c>
      <c r="J106">
        <v>19.600000000000001</v>
      </c>
      <c r="K106">
        <v>5.0999999999999996</v>
      </c>
      <c r="L106">
        <v>19.399999999999999</v>
      </c>
      <c r="M106">
        <v>5</v>
      </c>
      <c r="N106">
        <v>19</v>
      </c>
      <c r="O106" t="s">
        <v>16</v>
      </c>
      <c r="P106" t="s">
        <v>16</v>
      </c>
    </row>
    <row r="107" spans="1:16">
      <c r="A107" t="s">
        <v>38</v>
      </c>
      <c r="B107" s="7">
        <f t="shared" si="1"/>
        <v>44743</v>
      </c>
      <c r="C107" s="10">
        <v>2022</v>
      </c>
      <c r="D107" t="s">
        <v>19</v>
      </c>
      <c r="E107" s="1">
        <v>1041</v>
      </c>
      <c r="F107" s="4" t="s">
        <v>16</v>
      </c>
      <c r="G107" s="1">
        <v>1562</v>
      </c>
      <c r="H107" s="1">
        <v>1513</v>
      </c>
      <c r="I107">
        <v>526</v>
      </c>
      <c r="J107">
        <v>10.8</v>
      </c>
      <c r="K107">
        <v>2</v>
      </c>
      <c r="L107">
        <v>10.5</v>
      </c>
      <c r="M107">
        <v>1.9</v>
      </c>
      <c r="N107">
        <v>69</v>
      </c>
      <c r="O107" t="s">
        <v>16</v>
      </c>
      <c r="P107" t="s">
        <v>16</v>
      </c>
    </row>
    <row r="108" spans="1:16">
      <c r="A108" t="s">
        <v>38</v>
      </c>
      <c r="B108" s="7">
        <f t="shared" si="1"/>
        <v>44743</v>
      </c>
      <c r="C108" s="10">
        <v>2022</v>
      </c>
      <c r="D108" t="s">
        <v>20</v>
      </c>
      <c r="E108" s="1">
        <v>2070</v>
      </c>
      <c r="F108" s="4">
        <v>37363</v>
      </c>
      <c r="G108">
        <v>977</v>
      </c>
      <c r="H108">
        <v>940</v>
      </c>
      <c r="I108">
        <v>467</v>
      </c>
      <c r="J108">
        <v>15.4</v>
      </c>
      <c r="K108">
        <v>3.4</v>
      </c>
      <c r="L108">
        <v>15</v>
      </c>
      <c r="M108">
        <v>3.4</v>
      </c>
      <c r="N108">
        <v>15.7</v>
      </c>
      <c r="O108" s="2">
        <v>0.67</v>
      </c>
      <c r="P108" t="s">
        <v>16</v>
      </c>
    </row>
    <row r="109" spans="1:16">
      <c r="A109" t="s">
        <v>38</v>
      </c>
      <c r="B109" s="7">
        <f t="shared" si="1"/>
        <v>44743</v>
      </c>
      <c r="C109" s="10">
        <v>2022</v>
      </c>
      <c r="D109" t="s">
        <v>21</v>
      </c>
      <c r="E109" s="1">
        <v>102052</v>
      </c>
      <c r="F109" s="4">
        <v>1921785</v>
      </c>
      <c r="G109" s="1">
        <v>9843</v>
      </c>
      <c r="H109" s="1">
        <v>7156</v>
      </c>
      <c r="I109" s="1">
        <v>5702</v>
      </c>
      <c r="J109">
        <v>24.7</v>
      </c>
      <c r="K109">
        <v>8.9</v>
      </c>
      <c r="L109">
        <v>20.8</v>
      </c>
      <c r="M109">
        <v>7.7</v>
      </c>
      <c r="N109">
        <v>15.1</v>
      </c>
      <c r="O109" s="2">
        <v>0.77</v>
      </c>
      <c r="P109" t="s">
        <v>16</v>
      </c>
    </row>
    <row r="110" spans="1:16">
      <c r="A110" t="s">
        <v>39</v>
      </c>
      <c r="B110" s="7">
        <f t="shared" si="1"/>
        <v>44713</v>
      </c>
      <c r="C110" s="10">
        <v>2022</v>
      </c>
      <c r="D110" t="s">
        <v>15</v>
      </c>
      <c r="E110" s="1">
        <v>17040</v>
      </c>
      <c r="F110" s="4" t="s">
        <v>16</v>
      </c>
      <c r="G110" s="1">
        <v>7242</v>
      </c>
      <c r="H110" s="1">
        <v>7031</v>
      </c>
      <c r="I110" s="1">
        <v>3150</v>
      </c>
      <c r="J110">
        <v>13.4</v>
      </c>
      <c r="K110">
        <v>4.0999999999999996</v>
      </c>
      <c r="L110">
        <v>13.3</v>
      </c>
      <c r="M110">
        <v>4</v>
      </c>
      <c r="N110">
        <v>28</v>
      </c>
      <c r="O110" t="s">
        <v>16</v>
      </c>
      <c r="P110" t="s">
        <v>16</v>
      </c>
    </row>
    <row r="111" spans="1:16">
      <c r="A111" t="s">
        <v>39</v>
      </c>
      <c r="B111" s="7">
        <f t="shared" si="1"/>
        <v>44713</v>
      </c>
      <c r="C111" s="10">
        <v>2022</v>
      </c>
      <c r="D111" t="s">
        <v>17</v>
      </c>
      <c r="E111" s="1">
        <v>592656</v>
      </c>
      <c r="F111" s="4" t="s">
        <v>16</v>
      </c>
      <c r="G111" s="1">
        <v>74020</v>
      </c>
      <c r="H111" s="1">
        <v>71552</v>
      </c>
      <c r="I111" s="1">
        <v>49341</v>
      </c>
      <c r="J111">
        <v>20.7</v>
      </c>
      <c r="K111">
        <v>6.6</v>
      </c>
      <c r="L111">
        <v>20.3</v>
      </c>
      <c r="M111">
        <v>6.5</v>
      </c>
      <c r="N111">
        <v>20</v>
      </c>
      <c r="O111" t="s">
        <v>16</v>
      </c>
      <c r="P111">
        <v>133</v>
      </c>
    </row>
    <row r="112" spans="1:16">
      <c r="A112" t="s">
        <v>39</v>
      </c>
      <c r="B112" s="7">
        <f t="shared" si="1"/>
        <v>44713</v>
      </c>
      <c r="C112" s="10">
        <v>2022</v>
      </c>
      <c r="D112" t="s">
        <v>18</v>
      </c>
      <c r="E112" s="1">
        <v>21855</v>
      </c>
      <c r="F112" s="4" t="s">
        <v>16</v>
      </c>
      <c r="G112" s="1">
        <v>4646</v>
      </c>
      <c r="H112" s="1">
        <v>4505</v>
      </c>
      <c r="I112" s="1">
        <v>3037</v>
      </c>
      <c r="J112">
        <v>20.2</v>
      </c>
      <c r="K112">
        <v>5.2</v>
      </c>
      <c r="L112">
        <v>20</v>
      </c>
      <c r="M112">
        <v>5.0999999999999996</v>
      </c>
      <c r="N112">
        <v>20</v>
      </c>
      <c r="O112" t="s">
        <v>16</v>
      </c>
      <c r="P112" t="s">
        <v>16</v>
      </c>
    </row>
    <row r="113" spans="1:16">
      <c r="A113" t="s">
        <v>39</v>
      </c>
      <c r="B113" s="7">
        <f t="shared" si="1"/>
        <v>44713</v>
      </c>
      <c r="C113" s="10">
        <v>2022</v>
      </c>
      <c r="D113" t="s">
        <v>19</v>
      </c>
      <c r="E113" s="1">
        <v>1253</v>
      </c>
      <c r="F113" s="4" t="s">
        <v>16</v>
      </c>
      <c r="G113" s="1">
        <v>1639</v>
      </c>
      <c r="H113" s="1">
        <v>1551</v>
      </c>
      <c r="I113">
        <v>597</v>
      </c>
      <c r="J113">
        <v>11.5</v>
      </c>
      <c r="K113">
        <v>2.1</v>
      </c>
      <c r="L113">
        <v>11.3</v>
      </c>
      <c r="M113">
        <v>2</v>
      </c>
      <c r="N113">
        <v>72</v>
      </c>
      <c r="O113" t="s">
        <v>16</v>
      </c>
      <c r="P113" t="s">
        <v>16</v>
      </c>
    </row>
    <row r="114" spans="1:16">
      <c r="A114" t="s">
        <v>39</v>
      </c>
      <c r="B114" s="7">
        <f t="shared" si="1"/>
        <v>44713</v>
      </c>
      <c r="C114" s="10">
        <v>2022</v>
      </c>
      <c r="D114" t="s">
        <v>20</v>
      </c>
      <c r="E114" s="1">
        <v>2456</v>
      </c>
      <c r="F114" s="4">
        <v>44690</v>
      </c>
      <c r="G114" s="1">
        <v>1040</v>
      </c>
      <c r="H114" s="1">
        <v>1004</v>
      </c>
      <c r="I114">
        <v>527</v>
      </c>
      <c r="J114">
        <v>15.7</v>
      </c>
      <c r="K114">
        <v>3.6</v>
      </c>
      <c r="L114">
        <v>15.3</v>
      </c>
      <c r="M114">
        <v>3.6</v>
      </c>
      <c r="N114">
        <v>16.8</v>
      </c>
      <c r="O114" s="2">
        <v>0.68</v>
      </c>
      <c r="P114" t="s">
        <v>16</v>
      </c>
    </row>
    <row r="115" spans="1:16">
      <c r="A115" t="s">
        <v>39</v>
      </c>
      <c r="B115" s="7">
        <f t="shared" si="1"/>
        <v>44713</v>
      </c>
      <c r="C115" s="10">
        <v>2022</v>
      </c>
      <c r="D115" t="s">
        <v>21</v>
      </c>
      <c r="E115" s="1">
        <v>118213</v>
      </c>
      <c r="F115" s="4">
        <v>2295511</v>
      </c>
      <c r="G115" s="1">
        <v>10101</v>
      </c>
      <c r="H115" s="1">
        <v>7246</v>
      </c>
      <c r="I115" s="1">
        <v>6136</v>
      </c>
      <c r="J115">
        <v>25.4</v>
      </c>
      <c r="K115">
        <v>9.4</v>
      </c>
      <c r="L115">
        <v>21.5</v>
      </c>
      <c r="M115">
        <v>8</v>
      </c>
      <c r="N115">
        <v>16.3</v>
      </c>
      <c r="O115" s="2">
        <v>0.79</v>
      </c>
      <c r="P115" t="s">
        <v>16</v>
      </c>
    </row>
    <row r="116" spans="1:16">
      <c r="A116" t="s">
        <v>40</v>
      </c>
      <c r="B116" s="7">
        <f t="shared" si="1"/>
        <v>44682</v>
      </c>
      <c r="C116" s="10">
        <v>2022</v>
      </c>
      <c r="D116" t="s">
        <v>15</v>
      </c>
      <c r="E116" s="1">
        <v>16527</v>
      </c>
      <c r="F116" s="4" t="s">
        <v>16</v>
      </c>
      <c r="G116" s="1">
        <v>7361</v>
      </c>
      <c r="H116" s="1">
        <v>7202</v>
      </c>
      <c r="I116" s="1">
        <v>3029</v>
      </c>
      <c r="J116">
        <v>13</v>
      </c>
      <c r="K116">
        <v>4.0999999999999996</v>
      </c>
      <c r="L116">
        <v>13</v>
      </c>
      <c r="M116">
        <v>4.0999999999999996</v>
      </c>
      <c r="N116">
        <v>28</v>
      </c>
      <c r="O116" t="s">
        <v>16</v>
      </c>
      <c r="P116" t="s">
        <v>16</v>
      </c>
    </row>
    <row r="117" spans="1:16">
      <c r="A117" t="s">
        <v>40</v>
      </c>
      <c r="B117" s="7">
        <f t="shared" si="1"/>
        <v>44682</v>
      </c>
      <c r="C117" s="10">
        <v>2022</v>
      </c>
      <c r="D117" t="s">
        <v>17</v>
      </c>
      <c r="E117" s="1">
        <v>585714</v>
      </c>
      <c r="F117" s="4" t="s">
        <v>16</v>
      </c>
      <c r="G117" s="1">
        <v>73287</v>
      </c>
      <c r="H117" s="1">
        <v>71059</v>
      </c>
      <c r="I117" s="1">
        <v>47877</v>
      </c>
      <c r="J117">
        <v>20.9</v>
      </c>
      <c r="K117">
        <v>6.6</v>
      </c>
      <c r="L117">
        <v>20.6</v>
      </c>
      <c r="M117">
        <v>6.5</v>
      </c>
      <c r="N117">
        <v>20</v>
      </c>
      <c r="O117" t="s">
        <v>16</v>
      </c>
      <c r="P117" t="s">
        <v>16</v>
      </c>
    </row>
    <row r="118" spans="1:16">
      <c r="A118" t="s">
        <v>40</v>
      </c>
      <c r="B118" s="7">
        <f t="shared" si="1"/>
        <v>44682</v>
      </c>
      <c r="C118" s="10">
        <v>2022</v>
      </c>
      <c r="D118" t="s">
        <v>18</v>
      </c>
      <c r="E118" s="1">
        <v>22631</v>
      </c>
      <c r="F118" s="4" t="s">
        <v>16</v>
      </c>
      <c r="G118" s="1">
        <v>4807</v>
      </c>
      <c r="H118" s="1">
        <v>4627</v>
      </c>
      <c r="I118" s="1">
        <v>3098</v>
      </c>
      <c r="J118">
        <v>20.8</v>
      </c>
      <c r="K118">
        <v>5.0999999999999996</v>
      </c>
      <c r="L118">
        <v>20.399999999999999</v>
      </c>
      <c r="M118">
        <v>5</v>
      </c>
      <c r="N118">
        <v>20</v>
      </c>
      <c r="O118" t="s">
        <v>16</v>
      </c>
      <c r="P118" t="s">
        <v>16</v>
      </c>
    </row>
    <row r="119" spans="1:16">
      <c r="A119" t="s">
        <v>40</v>
      </c>
      <c r="B119" s="7">
        <f t="shared" si="1"/>
        <v>44682</v>
      </c>
      <c r="C119" s="10">
        <v>2022</v>
      </c>
      <c r="D119" t="s">
        <v>19</v>
      </c>
      <c r="E119" s="1">
        <v>1265</v>
      </c>
      <c r="F119" s="4" t="s">
        <v>16</v>
      </c>
      <c r="G119" s="1">
        <v>1571</v>
      </c>
      <c r="H119" s="1">
        <v>1526</v>
      </c>
      <c r="I119">
        <v>577</v>
      </c>
      <c r="J119">
        <v>11.7</v>
      </c>
      <c r="K119">
        <v>2.2000000000000002</v>
      </c>
      <c r="L119">
        <v>11.7</v>
      </c>
      <c r="M119">
        <v>2.1</v>
      </c>
      <c r="N119">
        <v>69</v>
      </c>
      <c r="O119" t="s">
        <v>16</v>
      </c>
      <c r="P119" t="s">
        <v>16</v>
      </c>
    </row>
    <row r="120" spans="1:16">
      <c r="A120" t="s">
        <v>40</v>
      </c>
      <c r="B120" s="7">
        <f t="shared" si="1"/>
        <v>44682</v>
      </c>
      <c r="C120" s="10">
        <v>2022</v>
      </c>
      <c r="D120" t="s">
        <v>20</v>
      </c>
      <c r="E120" s="1">
        <v>2482</v>
      </c>
      <c r="F120" s="4">
        <v>44927</v>
      </c>
      <c r="G120" s="1">
        <v>1065</v>
      </c>
      <c r="H120" s="1">
        <v>1027</v>
      </c>
      <c r="I120">
        <v>531</v>
      </c>
      <c r="J120">
        <v>16.100000000000001</v>
      </c>
      <c r="K120">
        <v>3.6</v>
      </c>
      <c r="L120">
        <v>15.6</v>
      </c>
      <c r="M120">
        <v>3.5</v>
      </c>
      <c r="N120">
        <v>16.7</v>
      </c>
      <c r="O120" s="2">
        <v>0.68</v>
      </c>
      <c r="P120" t="s">
        <v>16</v>
      </c>
    </row>
    <row r="121" spans="1:16">
      <c r="A121" t="s">
        <v>40</v>
      </c>
      <c r="B121" s="7">
        <f t="shared" si="1"/>
        <v>44682</v>
      </c>
      <c r="C121" s="10">
        <v>2022</v>
      </c>
      <c r="D121" t="s">
        <v>21</v>
      </c>
      <c r="E121" s="1">
        <v>115896</v>
      </c>
      <c r="F121" s="4">
        <v>2244884</v>
      </c>
      <c r="G121" s="1">
        <v>9977</v>
      </c>
      <c r="H121" s="1">
        <v>7150</v>
      </c>
      <c r="I121" s="1">
        <v>5961</v>
      </c>
      <c r="J121">
        <v>25.8</v>
      </c>
      <c r="K121">
        <v>9.3000000000000007</v>
      </c>
      <c r="L121">
        <v>21.6</v>
      </c>
      <c r="M121">
        <v>8</v>
      </c>
      <c r="N121">
        <v>16.399999999999999</v>
      </c>
      <c r="O121" s="2">
        <v>0.79</v>
      </c>
      <c r="P121" t="s">
        <v>16</v>
      </c>
    </row>
    <row r="122" spans="1:16">
      <c r="A122" t="s">
        <v>41</v>
      </c>
      <c r="B122" s="7">
        <f t="shared" si="1"/>
        <v>44652</v>
      </c>
      <c r="C122" s="10">
        <v>2022</v>
      </c>
      <c r="D122" t="s">
        <v>15</v>
      </c>
      <c r="E122" s="1">
        <v>18597</v>
      </c>
      <c r="F122" s="4" t="s">
        <v>16</v>
      </c>
      <c r="G122" s="1">
        <v>7941</v>
      </c>
      <c r="H122" s="1">
        <v>7319</v>
      </c>
      <c r="I122" s="1">
        <v>3322</v>
      </c>
      <c r="J122">
        <v>13.6</v>
      </c>
      <c r="K122">
        <v>4.2</v>
      </c>
      <c r="L122">
        <v>13.2</v>
      </c>
      <c r="M122">
        <v>4</v>
      </c>
      <c r="N122">
        <v>27</v>
      </c>
      <c r="O122" t="s">
        <v>16</v>
      </c>
      <c r="P122" t="s">
        <v>16</v>
      </c>
    </row>
    <row r="123" spans="1:16">
      <c r="A123" t="s">
        <v>41</v>
      </c>
      <c r="B123" s="7">
        <f t="shared" si="1"/>
        <v>44652</v>
      </c>
      <c r="C123" s="10">
        <v>2022</v>
      </c>
      <c r="D123" t="s">
        <v>17</v>
      </c>
      <c r="E123" s="1">
        <v>591746</v>
      </c>
      <c r="F123" s="4" t="s">
        <v>16</v>
      </c>
      <c r="G123" s="1">
        <v>72244</v>
      </c>
      <c r="H123" s="1">
        <v>70281</v>
      </c>
      <c r="I123" s="1">
        <v>48410</v>
      </c>
      <c r="J123">
        <v>20.7</v>
      </c>
      <c r="K123">
        <v>6.5</v>
      </c>
      <c r="L123">
        <v>20.399999999999999</v>
      </c>
      <c r="M123">
        <v>6.4</v>
      </c>
      <c r="N123">
        <v>19</v>
      </c>
      <c r="O123" t="s">
        <v>16</v>
      </c>
      <c r="P123" t="s">
        <v>16</v>
      </c>
    </row>
    <row r="124" spans="1:16">
      <c r="A124" t="s">
        <v>41</v>
      </c>
      <c r="B124" s="7">
        <f t="shared" si="1"/>
        <v>44652</v>
      </c>
      <c r="C124" s="10">
        <v>2022</v>
      </c>
      <c r="D124" t="s">
        <v>18</v>
      </c>
      <c r="E124" s="1">
        <v>24329</v>
      </c>
      <c r="F124" s="4" t="s">
        <v>16</v>
      </c>
      <c r="G124" s="1">
        <v>5056</v>
      </c>
      <c r="H124" s="1">
        <v>4877</v>
      </c>
      <c r="I124" s="1">
        <v>3299</v>
      </c>
      <c r="J124">
        <v>20.3</v>
      </c>
      <c r="K124">
        <v>5.2</v>
      </c>
      <c r="L124">
        <v>20</v>
      </c>
      <c r="M124">
        <v>5.0999999999999996</v>
      </c>
      <c r="N124">
        <v>19</v>
      </c>
      <c r="O124" t="s">
        <v>16</v>
      </c>
      <c r="P124" t="s">
        <v>16</v>
      </c>
    </row>
    <row r="125" spans="1:16">
      <c r="A125" t="s">
        <v>41</v>
      </c>
      <c r="B125" s="7">
        <f t="shared" si="1"/>
        <v>44652</v>
      </c>
      <c r="C125" s="10">
        <v>2022</v>
      </c>
      <c r="D125" t="s">
        <v>19</v>
      </c>
      <c r="E125" s="1">
        <v>1451</v>
      </c>
      <c r="F125" s="4" t="s">
        <v>16</v>
      </c>
      <c r="G125" s="1">
        <v>1610</v>
      </c>
      <c r="H125" s="1">
        <v>1552</v>
      </c>
      <c r="I125">
        <v>638</v>
      </c>
      <c r="J125">
        <v>12.3</v>
      </c>
      <c r="K125">
        <v>2.2999999999999998</v>
      </c>
      <c r="L125">
        <v>12.2</v>
      </c>
      <c r="M125">
        <v>2.2000000000000002</v>
      </c>
      <c r="N125">
        <v>67</v>
      </c>
      <c r="O125" t="s">
        <v>16</v>
      </c>
      <c r="P125" t="s">
        <v>16</v>
      </c>
    </row>
    <row r="126" spans="1:16">
      <c r="A126" t="s">
        <v>41</v>
      </c>
      <c r="B126" s="7">
        <f t="shared" si="1"/>
        <v>44652</v>
      </c>
      <c r="C126" s="10">
        <v>2022</v>
      </c>
      <c r="D126" t="s">
        <v>20</v>
      </c>
      <c r="E126" s="1">
        <v>2537</v>
      </c>
      <c r="F126" s="4">
        <v>43601</v>
      </c>
      <c r="G126" s="1">
        <v>1057</v>
      </c>
      <c r="H126" s="1">
        <v>1027</v>
      </c>
      <c r="I126">
        <v>546</v>
      </c>
      <c r="J126">
        <v>16</v>
      </c>
      <c r="K126">
        <v>3.5</v>
      </c>
      <c r="L126">
        <v>15.7</v>
      </c>
      <c r="M126">
        <v>3.5</v>
      </c>
      <c r="N126">
        <v>15.9</v>
      </c>
      <c r="O126" s="2">
        <v>0.67</v>
      </c>
      <c r="P126" t="s">
        <v>16</v>
      </c>
    </row>
    <row r="127" spans="1:16">
      <c r="A127" t="s">
        <v>41</v>
      </c>
      <c r="B127" s="7">
        <f t="shared" si="1"/>
        <v>44652</v>
      </c>
      <c r="C127" s="10">
        <v>2022</v>
      </c>
      <c r="D127" t="s">
        <v>21</v>
      </c>
      <c r="E127" s="1">
        <v>119627</v>
      </c>
      <c r="F127" s="4">
        <v>2219111</v>
      </c>
      <c r="G127" s="1">
        <v>9560</v>
      </c>
      <c r="H127" s="1">
        <v>7053</v>
      </c>
      <c r="I127" s="1">
        <v>5975</v>
      </c>
      <c r="J127">
        <v>25.4</v>
      </c>
      <c r="K127">
        <v>9.4</v>
      </c>
      <c r="L127">
        <v>21.9</v>
      </c>
      <c r="M127">
        <v>8</v>
      </c>
      <c r="N127">
        <v>15.4</v>
      </c>
      <c r="O127" s="2">
        <v>0.79</v>
      </c>
      <c r="P127" t="s">
        <v>16</v>
      </c>
    </row>
    <row r="128" spans="1:16">
      <c r="A128" t="s">
        <v>42</v>
      </c>
      <c r="B128" s="7">
        <f t="shared" si="1"/>
        <v>44621</v>
      </c>
      <c r="C128" s="10">
        <v>2022</v>
      </c>
      <c r="D128" t="s">
        <v>15</v>
      </c>
      <c r="E128" s="1">
        <v>17453</v>
      </c>
      <c r="F128" s="4" t="s">
        <v>16</v>
      </c>
      <c r="G128" s="1">
        <v>7008</v>
      </c>
      <c r="H128" s="1">
        <v>6909</v>
      </c>
      <c r="I128" s="1">
        <v>3191</v>
      </c>
      <c r="J128">
        <v>14.3</v>
      </c>
      <c r="K128">
        <v>4.0999999999999996</v>
      </c>
      <c r="L128">
        <v>14.3</v>
      </c>
      <c r="M128">
        <v>4.0999999999999996</v>
      </c>
      <c r="N128">
        <v>27</v>
      </c>
      <c r="O128" t="s">
        <v>16</v>
      </c>
      <c r="P128" t="s">
        <v>16</v>
      </c>
    </row>
    <row r="129" spans="1:16">
      <c r="A129" t="s">
        <v>42</v>
      </c>
      <c r="B129" s="7">
        <f t="shared" si="1"/>
        <v>44621</v>
      </c>
      <c r="C129" s="10">
        <v>2022</v>
      </c>
      <c r="D129" t="s">
        <v>17</v>
      </c>
      <c r="E129" s="1">
        <v>595270</v>
      </c>
      <c r="F129" s="4" t="s">
        <v>16</v>
      </c>
      <c r="G129" s="1">
        <v>71667</v>
      </c>
      <c r="H129" s="1">
        <v>69702</v>
      </c>
      <c r="I129" s="1">
        <v>48364</v>
      </c>
      <c r="J129">
        <v>21.5</v>
      </c>
      <c r="K129">
        <v>6.7</v>
      </c>
      <c r="L129">
        <v>21.2</v>
      </c>
      <c r="M129">
        <v>6.6</v>
      </c>
      <c r="N129">
        <v>18</v>
      </c>
      <c r="O129" t="s">
        <v>16</v>
      </c>
      <c r="P129" t="s">
        <v>16</v>
      </c>
    </row>
    <row r="130" spans="1:16">
      <c r="A130" t="s">
        <v>42</v>
      </c>
      <c r="B130" s="7">
        <f t="shared" si="1"/>
        <v>44621</v>
      </c>
      <c r="C130" s="10">
        <v>2022</v>
      </c>
      <c r="D130" t="s">
        <v>18</v>
      </c>
      <c r="E130" s="1">
        <v>26269</v>
      </c>
      <c r="F130" s="4" t="s">
        <v>16</v>
      </c>
      <c r="G130" s="1">
        <v>5355</v>
      </c>
      <c r="H130" s="1">
        <v>5186</v>
      </c>
      <c r="I130" s="1">
        <v>3495</v>
      </c>
      <c r="J130">
        <v>20.9</v>
      </c>
      <c r="K130">
        <v>5.3</v>
      </c>
      <c r="L130">
        <v>20.7</v>
      </c>
      <c r="M130">
        <v>5.2</v>
      </c>
      <c r="N130">
        <v>18</v>
      </c>
      <c r="O130" t="s">
        <v>16</v>
      </c>
      <c r="P130" t="s">
        <v>16</v>
      </c>
    </row>
    <row r="131" spans="1:16">
      <c r="A131" t="s">
        <v>42</v>
      </c>
      <c r="B131" s="7">
        <f t="shared" ref="B131:B194" si="2">DATE(MID(A131,1,4),MID(A131,6,2),1)</f>
        <v>44621</v>
      </c>
      <c r="C131" s="10">
        <v>2022</v>
      </c>
      <c r="D131" t="s">
        <v>19</v>
      </c>
      <c r="E131" s="1">
        <v>1405</v>
      </c>
      <c r="F131" s="4" t="s">
        <v>16</v>
      </c>
      <c r="G131" s="1">
        <v>1501</v>
      </c>
      <c r="H131" s="1">
        <v>1445</v>
      </c>
      <c r="I131">
        <v>627</v>
      </c>
      <c r="J131">
        <v>13.5</v>
      </c>
      <c r="K131">
        <v>2.2000000000000002</v>
      </c>
      <c r="L131">
        <v>13.4</v>
      </c>
      <c r="M131">
        <v>2.2000000000000002</v>
      </c>
      <c r="N131">
        <v>65</v>
      </c>
      <c r="O131" t="s">
        <v>16</v>
      </c>
      <c r="P131" t="s">
        <v>16</v>
      </c>
    </row>
    <row r="132" spans="1:16">
      <c r="A132" t="s">
        <v>42</v>
      </c>
      <c r="B132" s="7">
        <f t="shared" si="2"/>
        <v>44621</v>
      </c>
      <c r="C132" s="10">
        <v>2022</v>
      </c>
      <c r="D132" t="s">
        <v>20</v>
      </c>
      <c r="E132" s="1">
        <v>2532</v>
      </c>
      <c r="F132" s="4">
        <v>42458</v>
      </c>
      <c r="G132" s="1">
        <v>1133</v>
      </c>
      <c r="H132" s="1">
        <v>1104</v>
      </c>
      <c r="I132">
        <v>553</v>
      </c>
      <c r="J132">
        <v>15.5</v>
      </c>
      <c r="K132">
        <v>3.5</v>
      </c>
      <c r="L132">
        <v>15.4</v>
      </c>
      <c r="M132">
        <v>3.4</v>
      </c>
      <c r="N132">
        <v>15.4</v>
      </c>
      <c r="O132" s="2">
        <v>0.66</v>
      </c>
      <c r="P132" t="s">
        <v>16</v>
      </c>
    </row>
    <row r="133" spans="1:16">
      <c r="A133" t="s">
        <v>42</v>
      </c>
      <c r="B133" s="7">
        <f t="shared" si="2"/>
        <v>44621</v>
      </c>
      <c r="C133" s="10">
        <v>2022</v>
      </c>
      <c r="D133" t="s">
        <v>21</v>
      </c>
      <c r="E133" s="1">
        <v>116628</v>
      </c>
      <c r="F133" s="4">
        <v>2097319</v>
      </c>
      <c r="G133" s="1">
        <v>9535</v>
      </c>
      <c r="H133" s="1">
        <v>6984</v>
      </c>
      <c r="I133" s="1">
        <v>5907</v>
      </c>
      <c r="J133">
        <v>26.2</v>
      </c>
      <c r="K133">
        <v>9.4</v>
      </c>
      <c r="L133">
        <v>22.3</v>
      </c>
      <c r="M133">
        <v>8.1</v>
      </c>
      <c r="N133">
        <v>14.8</v>
      </c>
      <c r="O133" s="2">
        <v>0.79</v>
      </c>
      <c r="P133" t="s">
        <v>16</v>
      </c>
    </row>
    <row r="134" spans="1:16">
      <c r="A134" t="s">
        <v>43</v>
      </c>
      <c r="B134" s="7">
        <f t="shared" si="2"/>
        <v>44593</v>
      </c>
      <c r="C134" s="10">
        <v>2022</v>
      </c>
      <c r="D134" t="s">
        <v>15</v>
      </c>
      <c r="E134" s="1">
        <v>17521</v>
      </c>
      <c r="F134" s="4" t="s">
        <v>16</v>
      </c>
      <c r="G134" s="1">
        <v>7336</v>
      </c>
      <c r="H134" s="1">
        <v>7265</v>
      </c>
      <c r="I134" s="1">
        <v>3208</v>
      </c>
      <c r="J134">
        <v>12.4</v>
      </c>
      <c r="K134">
        <v>4.0999999999999996</v>
      </c>
      <c r="L134">
        <v>12.4</v>
      </c>
      <c r="M134">
        <v>4.0999999999999996</v>
      </c>
      <c r="N134">
        <v>26</v>
      </c>
      <c r="O134" t="s">
        <v>16</v>
      </c>
      <c r="P134" t="s">
        <v>16</v>
      </c>
    </row>
    <row r="135" spans="1:16">
      <c r="A135" t="s">
        <v>43</v>
      </c>
      <c r="B135" s="7">
        <f t="shared" si="2"/>
        <v>44593</v>
      </c>
      <c r="C135" s="10">
        <v>2022</v>
      </c>
      <c r="D135" t="s">
        <v>17</v>
      </c>
      <c r="E135" s="1">
        <v>572114</v>
      </c>
      <c r="F135" s="4" t="s">
        <v>16</v>
      </c>
      <c r="G135" s="1">
        <v>68998</v>
      </c>
      <c r="H135" s="1">
        <v>67536</v>
      </c>
      <c r="I135" s="1">
        <v>46279</v>
      </c>
      <c r="J135">
        <v>19.2</v>
      </c>
      <c r="K135">
        <v>6.6</v>
      </c>
      <c r="L135">
        <v>19</v>
      </c>
      <c r="M135">
        <v>6.5</v>
      </c>
      <c r="N135">
        <v>18</v>
      </c>
      <c r="O135" t="s">
        <v>16</v>
      </c>
      <c r="P135" t="s">
        <v>16</v>
      </c>
    </row>
    <row r="136" spans="1:16">
      <c r="A136" t="s">
        <v>43</v>
      </c>
      <c r="B136" s="7">
        <f t="shared" si="2"/>
        <v>44593</v>
      </c>
      <c r="C136" s="10">
        <v>2022</v>
      </c>
      <c r="D136" t="s">
        <v>18</v>
      </c>
      <c r="E136" s="1">
        <v>26237</v>
      </c>
      <c r="F136" s="4" t="s">
        <v>16</v>
      </c>
      <c r="G136" s="1">
        <v>5453</v>
      </c>
      <c r="H136" s="1">
        <v>5299</v>
      </c>
      <c r="I136" s="1">
        <v>3548</v>
      </c>
      <c r="J136">
        <v>18.8</v>
      </c>
      <c r="K136">
        <v>5.2</v>
      </c>
      <c r="L136">
        <v>18.600000000000001</v>
      </c>
      <c r="M136">
        <v>5.0999999999999996</v>
      </c>
      <c r="N136">
        <v>18</v>
      </c>
      <c r="O136" t="s">
        <v>16</v>
      </c>
      <c r="P136" t="s">
        <v>16</v>
      </c>
    </row>
    <row r="137" spans="1:16">
      <c r="A137" t="s">
        <v>43</v>
      </c>
      <c r="B137" s="7">
        <f t="shared" si="2"/>
        <v>44593</v>
      </c>
      <c r="C137" s="10">
        <v>2022</v>
      </c>
      <c r="D137" t="s">
        <v>19</v>
      </c>
      <c r="E137" s="1">
        <v>1267</v>
      </c>
      <c r="F137" s="4" t="s">
        <v>16</v>
      </c>
      <c r="G137" s="1">
        <v>1473</v>
      </c>
      <c r="H137" s="1">
        <v>1416</v>
      </c>
      <c r="I137">
        <v>597</v>
      </c>
      <c r="J137">
        <v>11.8</v>
      </c>
      <c r="K137">
        <v>2.1</v>
      </c>
      <c r="L137">
        <v>11.6</v>
      </c>
      <c r="M137">
        <v>2.1</v>
      </c>
      <c r="N137">
        <v>64</v>
      </c>
      <c r="O137" t="s">
        <v>16</v>
      </c>
      <c r="P137" t="s">
        <v>16</v>
      </c>
    </row>
    <row r="138" spans="1:16">
      <c r="A138" t="s">
        <v>43</v>
      </c>
      <c r="B138" s="7">
        <f t="shared" si="2"/>
        <v>44593</v>
      </c>
      <c r="C138" s="10">
        <v>2022</v>
      </c>
      <c r="D138" t="s">
        <v>20</v>
      </c>
      <c r="E138" s="1">
        <v>2478</v>
      </c>
      <c r="F138" s="4">
        <v>40483</v>
      </c>
      <c r="G138" s="1">
        <v>1121</v>
      </c>
      <c r="H138" s="1">
        <v>1085</v>
      </c>
      <c r="I138">
        <v>565</v>
      </c>
      <c r="J138">
        <v>14.6</v>
      </c>
      <c r="K138">
        <v>3.4</v>
      </c>
      <c r="L138">
        <v>14.3</v>
      </c>
      <c r="M138">
        <v>3.3</v>
      </c>
      <c r="N138">
        <v>15.1</v>
      </c>
      <c r="O138" s="2">
        <v>0.65</v>
      </c>
      <c r="P138" t="s">
        <v>16</v>
      </c>
    </row>
    <row r="139" spans="1:16">
      <c r="A139" t="s">
        <v>43</v>
      </c>
      <c r="B139" s="7">
        <f t="shared" si="2"/>
        <v>44593</v>
      </c>
      <c r="C139" s="10">
        <v>2022</v>
      </c>
      <c r="D139" t="s">
        <v>21</v>
      </c>
      <c r="E139" s="1">
        <v>106036</v>
      </c>
      <c r="F139" s="4">
        <v>1805858</v>
      </c>
      <c r="G139" s="1">
        <v>8989</v>
      </c>
      <c r="H139" s="1">
        <v>6734</v>
      </c>
      <c r="I139" s="1">
        <v>5591</v>
      </c>
      <c r="J139">
        <v>23.2</v>
      </c>
      <c r="K139">
        <v>9.1</v>
      </c>
      <c r="L139">
        <v>20.100000000000001</v>
      </c>
      <c r="M139">
        <v>7.9</v>
      </c>
      <c r="N139">
        <v>14</v>
      </c>
      <c r="O139" s="2">
        <v>0.8</v>
      </c>
      <c r="P139" t="s">
        <v>16</v>
      </c>
    </row>
    <row r="140" spans="1:16">
      <c r="A140" t="s">
        <v>44</v>
      </c>
      <c r="B140" s="7">
        <f t="shared" si="2"/>
        <v>44562</v>
      </c>
      <c r="C140" s="10">
        <v>2022</v>
      </c>
      <c r="D140" t="s">
        <v>15</v>
      </c>
      <c r="E140" s="1">
        <v>13440</v>
      </c>
      <c r="F140" s="4" t="s">
        <v>16</v>
      </c>
      <c r="G140" s="1">
        <v>7171</v>
      </c>
      <c r="H140" s="1">
        <v>7136</v>
      </c>
      <c r="I140" s="1">
        <v>2625</v>
      </c>
      <c r="J140">
        <v>11.4</v>
      </c>
      <c r="K140">
        <v>3.9</v>
      </c>
      <c r="L140">
        <v>11.5</v>
      </c>
      <c r="M140">
        <v>3.9</v>
      </c>
      <c r="N140">
        <v>24</v>
      </c>
      <c r="O140" t="s">
        <v>16</v>
      </c>
      <c r="P140" t="s">
        <v>16</v>
      </c>
    </row>
    <row r="141" spans="1:16">
      <c r="A141" t="s">
        <v>44</v>
      </c>
      <c r="B141" s="7">
        <f t="shared" si="2"/>
        <v>44562</v>
      </c>
      <c r="C141" s="10">
        <v>2022</v>
      </c>
      <c r="D141" t="s">
        <v>17</v>
      </c>
      <c r="E141" s="1">
        <v>475854</v>
      </c>
      <c r="F141" s="4" t="s">
        <v>16</v>
      </c>
      <c r="G141" s="1">
        <v>68531</v>
      </c>
      <c r="H141" s="1">
        <v>66855</v>
      </c>
      <c r="I141" s="1">
        <v>41326</v>
      </c>
      <c r="J141">
        <v>19.2</v>
      </c>
      <c r="K141">
        <v>6.3</v>
      </c>
      <c r="L141">
        <v>18.899999999999999</v>
      </c>
      <c r="M141">
        <v>6.2</v>
      </c>
      <c r="N141">
        <v>17</v>
      </c>
      <c r="O141" t="s">
        <v>16</v>
      </c>
      <c r="P141" t="s">
        <v>16</v>
      </c>
    </row>
    <row r="142" spans="1:16">
      <c r="A142" t="s">
        <v>44</v>
      </c>
      <c r="B142" s="7">
        <f t="shared" si="2"/>
        <v>44562</v>
      </c>
      <c r="C142" s="10">
        <v>2022</v>
      </c>
      <c r="D142" t="s">
        <v>18</v>
      </c>
      <c r="E142" s="1">
        <v>22633</v>
      </c>
      <c r="F142" s="4" t="s">
        <v>16</v>
      </c>
      <c r="G142" s="1">
        <v>5581</v>
      </c>
      <c r="H142" s="1">
        <v>5470</v>
      </c>
      <c r="I142" s="1">
        <v>3192</v>
      </c>
      <c r="J142">
        <v>18.100000000000001</v>
      </c>
      <c r="K142">
        <v>5</v>
      </c>
      <c r="L142">
        <v>18</v>
      </c>
      <c r="M142">
        <v>4.9000000000000004</v>
      </c>
      <c r="N142">
        <v>16</v>
      </c>
      <c r="O142" t="s">
        <v>16</v>
      </c>
      <c r="P142" t="s">
        <v>16</v>
      </c>
    </row>
    <row r="143" spans="1:16">
      <c r="A143" t="s">
        <v>44</v>
      </c>
      <c r="B143" s="7">
        <f t="shared" si="2"/>
        <v>44562</v>
      </c>
      <c r="C143" s="10">
        <v>2022</v>
      </c>
      <c r="D143" t="s">
        <v>19</v>
      </c>
      <c r="E143">
        <v>763</v>
      </c>
      <c r="F143" s="4" t="s">
        <v>16</v>
      </c>
      <c r="G143" s="1">
        <v>1243</v>
      </c>
      <c r="H143" s="1">
        <v>1206</v>
      </c>
      <c r="I143">
        <v>407</v>
      </c>
      <c r="J143">
        <v>10.5</v>
      </c>
      <c r="K143">
        <v>1.9</v>
      </c>
      <c r="L143">
        <v>10.5</v>
      </c>
      <c r="M143">
        <v>1.8</v>
      </c>
      <c r="N143">
        <v>61</v>
      </c>
      <c r="O143" t="s">
        <v>16</v>
      </c>
      <c r="P143" t="s">
        <v>16</v>
      </c>
    </row>
    <row r="144" spans="1:16">
      <c r="A144" t="s">
        <v>44</v>
      </c>
      <c r="B144" s="7">
        <f t="shared" si="2"/>
        <v>44562</v>
      </c>
      <c r="C144" s="10">
        <v>2022</v>
      </c>
      <c r="D144" t="s">
        <v>20</v>
      </c>
      <c r="E144" s="1">
        <v>2016</v>
      </c>
      <c r="F144" s="4">
        <v>32513</v>
      </c>
      <c r="G144" s="1">
        <v>1162</v>
      </c>
      <c r="H144" s="1">
        <v>1136</v>
      </c>
      <c r="I144">
        <v>523</v>
      </c>
      <c r="J144">
        <v>14.3</v>
      </c>
      <c r="K144">
        <v>3.1</v>
      </c>
      <c r="L144">
        <v>14.2</v>
      </c>
      <c r="M144">
        <v>3</v>
      </c>
      <c r="N144">
        <v>14.3</v>
      </c>
      <c r="O144" s="2">
        <v>0.64</v>
      </c>
      <c r="P144" t="s">
        <v>16</v>
      </c>
    </row>
    <row r="145" spans="1:16">
      <c r="A145" t="s">
        <v>44</v>
      </c>
      <c r="B145" s="7">
        <f t="shared" si="2"/>
        <v>44562</v>
      </c>
      <c r="C145" s="10">
        <v>2022</v>
      </c>
      <c r="D145" t="s">
        <v>21</v>
      </c>
      <c r="E145" s="1">
        <v>79212</v>
      </c>
      <c r="F145" s="4">
        <v>1330576</v>
      </c>
      <c r="G145" s="1">
        <v>8803</v>
      </c>
      <c r="H145" s="1">
        <v>6653</v>
      </c>
      <c r="I145" s="1">
        <v>4989</v>
      </c>
      <c r="J145">
        <v>23.3</v>
      </c>
      <c r="K145">
        <v>8.1999999999999993</v>
      </c>
      <c r="L145">
        <v>20</v>
      </c>
      <c r="M145">
        <v>7.2</v>
      </c>
      <c r="N145">
        <v>12.7</v>
      </c>
      <c r="O145" s="2">
        <v>0.78</v>
      </c>
      <c r="P145" t="s">
        <v>16</v>
      </c>
    </row>
    <row r="146" spans="1:16">
      <c r="A146" t="s">
        <v>45</v>
      </c>
      <c r="B146" s="7">
        <f t="shared" si="2"/>
        <v>44531</v>
      </c>
      <c r="C146" s="10">
        <v>2021</v>
      </c>
      <c r="D146" t="s">
        <v>15</v>
      </c>
      <c r="E146" s="1">
        <v>15731</v>
      </c>
      <c r="F146" s="4" t="s">
        <v>16</v>
      </c>
      <c r="G146" s="1">
        <v>7658</v>
      </c>
      <c r="H146" s="1">
        <v>7579</v>
      </c>
      <c r="I146" s="1">
        <v>2990</v>
      </c>
      <c r="J146">
        <v>12.2</v>
      </c>
      <c r="K146">
        <v>4</v>
      </c>
      <c r="L146">
        <v>12.2</v>
      </c>
      <c r="M146">
        <v>4</v>
      </c>
      <c r="N146">
        <v>27</v>
      </c>
      <c r="O146" t="s">
        <v>16</v>
      </c>
      <c r="P146" t="s">
        <v>16</v>
      </c>
    </row>
    <row r="147" spans="1:16">
      <c r="A147" t="s">
        <v>45</v>
      </c>
      <c r="B147" s="7">
        <f t="shared" si="2"/>
        <v>44531</v>
      </c>
      <c r="C147" s="10">
        <v>2021</v>
      </c>
      <c r="D147" t="s">
        <v>17</v>
      </c>
      <c r="E147" s="1">
        <v>517884</v>
      </c>
      <c r="F147" s="4" t="s">
        <v>16</v>
      </c>
      <c r="G147" s="1">
        <v>70302</v>
      </c>
      <c r="H147" s="1">
        <v>68257</v>
      </c>
      <c r="I147" s="1">
        <v>44289</v>
      </c>
      <c r="J147">
        <v>20.100000000000001</v>
      </c>
      <c r="K147">
        <v>6.4</v>
      </c>
      <c r="L147">
        <v>19.8</v>
      </c>
      <c r="M147">
        <v>6.3</v>
      </c>
      <c r="N147">
        <v>18</v>
      </c>
      <c r="O147" t="s">
        <v>16</v>
      </c>
      <c r="P147" t="s">
        <v>16</v>
      </c>
    </row>
    <row r="148" spans="1:16">
      <c r="A148" t="s">
        <v>45</v>
      </c>
      <c r="B148" s="7">
        <f t="shared" si="2"/>
        <v>44531</v>
      </c>
      <c r="C148" s="10">
        <v>2021</v>
      </c>
      <c r="D148" t="s">
        <v>18</v>
      </c>
      <c r="E148" s="1">
        <v>26315</v>
      </c>
      <c r="F148" s="4" t="s">
        <v>16</v>
      </c>
      <c r="G148" s="1">
        <v>5556</v>
      </c>
      <c r="H148" s="1">
        <v>5382</v>
      </c>
      <c r="I148" s="1">
        <v>3566</v>
      </c>
      <c r="J148">
        <v>20.5</v>
      </c>
      <c r="K148">
        <v>5.0999999999999996</v>
      </c>
      <c r="L148">
        <v>20.2</v>
      </c>
      <c r="M148">
        <v>5.0999999999999996</v>
      </c>
      <c r="N148">
        <v>18</v>
      </c>
      <c r="O148" t="s">
        <v>16</v>
      </c>
      <c r="P148" t="s">
        <v>16</v>
      </c>
    </row>
    <row r="149" spans="1:16">
      <c r="A149" t="s">
        <v>45</v>
      </c>
      <c r="B149" s="7">
        <f t="shared" si="2"/>
        <v>44531</v>
      </c>
      <c r="C149" s="10">
        <v>2021</v>
      </c>
      <c r="D149" t="s">
        <v>19</v>
      </c>
      <c r="E149" s="1">
        <v>1099</v>
      </c>
      <c r="F149" s="4" t="s">
        <v>16</v>
      </c>
      <c r="G149" s="1">
        <v>1516</v>
      </c>
      <c r="H149" s="1">
        <v>1447</v>
      </c>
      <c r="I149">
        <v>510</v>
      </c>
      <c r="J149">
        <v>10.9</v>
      </c>
      <c r="K149">
        <v>2.1</v>
      </c>
      <c r="L149">
        <v>10.7</v>
      </c>
      <c r="M149">
        <v>2.1</v>
      </c>
      <c r="N149">
        <v>67</v>
      </c>
      <c r="O149" t="s">
        <v>16</v>
      </c>
      <c r="P149" t="s">
        <v>16</v>
      </c>
    </row>
    <row r="150" spans="1:16">
      <c r="A150" t="s">
        <v>45</v>
      </c>
      <c r="B150" s="7">
        <f t="shared" si="2"/>
        <v>44531</v>
      </c>
      <c r="C150" s="10">
        <v>2021</v>
      </c>
      <c r="D150" t="s">
        <v>20</v>
      </c>
      <c r="E150" s="1">
        <v>3223</v>
      </c>
      <c r="F150" s="4">
        <v>70839</v>
      </c>
      <c r="G150" s="1">
        <v>1299</v>
      </c>
      <c r="H150" s="1">
        <v>1232</v>
      </c>
      <c r="I150">
        <v>705</v>
      </c>
      <c r="J150">
        <v>17.8</v>
      </c>
      <c r="K150">
        <v>3.6</v>
      </c>
      <c r="L150">
        <v>17.100000000000001</v>
      </c>
      <c r="M150">
        <v>3.6</v>
      </c>
      <c r="N150">
        <v>19.5</v>
      </c>
      <c r="O150" s="2">
        <v>0.69</v>
      </c>
      <c r="P150" t="s">
        <v>16</v>
      </c>
    </row>
    <row r="151" spans="1:16">
      <c r="A151" t="s">
        <v>45</v>
      </c>
      <c r="B151" s="7">
        <f t="shared" si="2"/>
        <v>44531</v>
      </c>
      <c r="C151" s="10">
        <v>2021</v>
      </c>
      <c r="D151" t="s">
        <v>21</v>
      </c>
      <c r="E151" s="1">
        <v>103586</v>
      </c>
      <c r="F151" s="4">
        <v>1903868</v>
      </c>
      <c r="G151" s="1">
        <v>9552</v>
      </c>
      <c r="H151" s="1">
        <v>6908</v>
      </c>
      <c r="I151" s="1">
        <v>5657</v>
      </c>
      <c r="J151">
        <v>25.4</v>
      </c>
      <c r="K151">
        <v>9</v>
      </c>
      <c r="L151">
        <v>21.5</v>
      </c>
      <c r="M151">
        <v>7.7</v>
      </c>
      <c r="N151">
        <v>15.2</v>
      </c>
      <c r="O151" s="2">
        <v>0.76</v>
      </c>
      <c r="P151" t="s">
        <v>16</v>
      </c>
    </row>
    <row r="152" spans="1:16">
      <c r="A152" t="s">
        <v>46</v>
      </c>
      <c r="B152" s="7">
        <f t="shared" si="2"/>
        <v>44501</v>
      </c>
      <c r="C152" s="10">
        <v>2021</v>
      </c>
      <c r="D152" t="s">
        <v>15</v>
      </c>
      <c r="E152" s="1">
        <v>12168</v>
      </c>
      <c r="F152" s="4" t="s">
        <v>16</v>
      </c>
      <c r="G152" s="1">
        <v>5115</v>
      </c>
      <c r="H152" s="1">
        <v>4985</v>
      </c>
      <c r="I152" s="1">
        <v>2294</v>
      </c>
      <c r="J152">
        <v>13.8</v>
      </c>
      <c r="K152">
        <v>4</v>
      </c>
      <c r="L152">
        <v>13.7</v>
      </c>
      <c r="M152">
        <v>4</v>
      </c>
      <c r="N152">
        <v>27</v>
      </c>
      <c r="O152" t="s">
        <v>16</v>
      </c>
      <c r="P152" t="s">
        <v>16</v>
      </c>
    </row>
    <row r="153" spans="1:16">
      <c r="A153" t="s">
        <v>46</v>
      </c>
      <c r="B153" s="7">
        <f t="shared" si="2"/>
        <v>44501</v>
      </c>
      <c r="C153" s="10">
        <v>2021</v>
      </c>
      <c r="D153" t="s">
        <v>17</v>
      </c>
      <c r="E153" s="1">
        <v>534718</v>
      </c>
      <c r="F153" s="4" t="s">
        <v>16</v>
      </c>
      <c r="G153" s="1">
        <v>69410</v>
      </c>
      <c r="H153" s="1">
        <v>67433</v>
      </c>
      <c r="I153" s="1">
        <v>44979</v>
      </c>
      <c r="J153">
        <v>20</v>
      </c>
      <c r="K153">
        <v>6.5</v>
      </c>
      <c r="L153">
        <v>19.7</v>
      </c>
      <c r="M153">
        <v>6.4</v>
      </c>
      <c r="N153">
        <v>19</v>
      </c>
      <c r="O153" t="s">
        <v>16</v>
      </c>
      <c r="P153" t="s">
        <v>16</v>
      </c>
    </row>
    <row r="154" spans="1:16">
      <c r="A154" t="s">
        <v>46</v>
      </c>
      <c r="B154" s="7">
        <f t="shared" si="2"/>
        <v>44501</v>
      </c>
      <c r="C154" s="10">
        <v>2021</v>
      </c>
      <c r="D154" t="s">
        <v>18</v>
      </c>
      <c r="E154" s="1">
        <v>26927</v>
      </c>
      <c r="F154" s="4" t="s">
        <v>16</v>
      </c>
      <c r="G154" s="1">
        <v>5595</v>
      </c>
      <c r="H154" s="1">
        <v>5431</v>
      </c>
      <c r="I154" s="1">
        <v>3534</v>
      </c>
      <c r="J154">
        <v>19.5</v>
      </c>
      <c r="K154">
        <v>5</v>
      </c>
      <c r="L154">
        <v>19.3</v>
      </c>
      <c r="M154">
        <v>4.9000000000000004</v>
      </c>
      <c r="N154">
        <v>20</v>
      </c>
      <c r="O154" t="s">
        <v>16</v>
      </c>
      <c r="P154" t="s">
        <v>16</v>
      </c>
    </row>
    <row r="155" spans="1:16">
      <c r="A155" t="s">
        <v>46</v>
      </c>
      <c r="B155" s="7">
        <f t="shared" si="2"/>
        <v>44501</v>
      </c>
      <c r="C155" s="10">
        <v>2021</v>
      </c>
      <c r="D155" t="s">
        <v>19</v>
      </c>
      <c r="E155" s="1">
        <v>1376</v>
      </c>
      <c r="F155" s="4" t="s">
        <v>16</v>
      </c>
      <c r="G155" s="1">
        <v>1537</v>
      </c>
      <c r="H155" s="1">
        <v>1455</v>
      </c>
      <c r="I155">
        <v>603</v>
      </c>
      <c r="J155">
        <v>12.4</v>
      </c>
      <c r="K155">
        <v>2.2999999999999998</v>
      </c>
      <c r="L155">
        <v>12.2</v>
      </c>
      <c r="M155">
        <v>2.2000000000000002</v>
      </c>
      <c r="N155">
        <v>68</v>
      </c>
      <c r="O155" t="s">
        <v>16</v>
      </c>
      <c r="P155" t="s">
        <v>16</v>
      </c>
    </row>
    <row r="156" spans="1:16">
      <c r="A156" t="s">
        <v>46</v>
      </c>
      <c r="B156" s="7">
        <f t="shared" si="2"/>
        <v>44501</v>
      </c>
      <c r="C156" s="10">
        <v>2021</v>
      </c>
      <c r="D156" t="s">
        <v>20</v>
      </c>
      <c r="E156" s="1">
        <v>3607</v>
      </c>
      <c r="F156" s="4">
        <v>82075</v>
      </c>
      <c r="G156" s="1">
        <v>1311</v>
      </c>
      <c r="H156" s="1">
        <v>1269</v>
      </c>
      <c r="I156">
        <v>741</v>
      </c>
      <c r="J156">
        <v>17.5</v>
      </c>
      <c r="K156">
        <v>3.9</v>
      </c>
      <c r="L156">
        <v>17.2</v>
      </c>
      <c r="M156">
        <v>3.8</v>
      </c>
      <c r="N156">
        <v>20.6</v>
      </c>
      <c r="O156" s="2">
        <v>0.72</v>
      </c>
      <c r="P156" t="s">
        <v>16</v>
      </c>
    </row>
    <row r="157" spans="1:16">
      <c r="A157" t="s">
        <v>46</v>
      </c>
      <c r="B157" s="7">
        <f t="shared" si="2"/>
        <v>44501</v>
      </c>
      <c r="C157" s="10">
        <v>2021</v>
      </c>
      <c r="D157" t="s">
        <v>21</v>
      </c>
      <c r="E157" s="1">
        <v>115660</v>
      </c>
      <c r="F157" s="4">
        <v>2103000</v>
      </c>
      <c r="G157" s="1">
        <v>9516</v>
      </c>
      <c r="H157" s="1">
        <v>6810</v>
      </c>
      <c r="I157" s="1">
        <v>5763</v>
      </c>
      <c r="J157">
        <v>25.4</v>
      </c>
      <c r="K157">
        <v>9.5</v>
      </c>
      <c r="L157">
        <v>21.3</v>
      </c>
      <c r="M157">
        <v>8.1999999999999993</v>
      </c>
      <c r="N157">
        <v>15.3</v>
      </c>
      <c r="O157" s="2">
        <v>0.78</v>
      </c>
      <c r="P157" t="s">
        <v>16</v>
      </c>
    </row>
    <row r="158" spans="1:16">
      <c r="A158" t="s">
        <v>47</v>
      </c>
      <c r="B158" s="7">
        <f t="shared" si="2"/>
        <v>44470</v>
      </c>
      <c r="C158" s="10">
        <v>2021</v>
      </c>
      <c r="D158" t="s">
        <v>15</v>
      </c>
      <c r="E158" s="1">
        <v>12216</v>
      </c>
      <c r="F158" s="4" t="s">
        <v>16</v>
      </c>
      <c r="G158" s="1">
        <v>5340</v>
      </c>
      <c r="H158" s="1">
        <v>5210</v>
      </c>
      <c r="I158" s="1">
        <v>2297</v>
      </c>
      <c r="J158">
        <v>13.7</v>
      </c>
      <c r="K158">
        <v>4</v>
      </c>
      <c r="L158">
        <v>13.6</v>
      </c>
      <c r="M158">
        <v>4</v>
      </c>
      <c r="N158">
        <v>28</v>
      </c>
      <c r="O158" t="s">
        <v>16</v>
      </c>
      <c r="P158" t="s">
        <v>16</v>
      </c>
    </row>
    <row r="159" spans="1:16">
      <c r="A159" t="s">
        <v>47</v>
      </c>
      <c r="B159" s="7">
        <f t="shared" si="2"/>
        <v>44470</v>
      </c>
      <c r="C159" s="10">
        <v>2021</v>
      </c>
      <c r="D159" t="s">
        <v>17</v>
      </c>
      <c r="E159" s="1">
        <v>533649</v>
      </c>
      <c r="F159" s="4" t="s">
        <v>16</v>
      </c>
      <c r="G159" s="1">
        <v>68927</v>
      </c>
      <c r="H159" s="1">
        <v>66935</v>
      </c>
      <c r="I159" s="1">
        <v>44408</v>
      </c>
      <c r="J159">
        <v>20.6</v>
      </c>
      <c r="K159">
        <v>6.6</v>
      </c>
      <c r="L159">
        <v>20.3</v>
      </c>
      <c r="M159">
        <v>6.5</v>
      </c>
      <c r="N159">
        <v>19</v>
      </c>
      <c r="O159" t="s">
        <v>16</v>
      </c>
      <c r="P159">
        <v>277</v>
      </c>
    </row>
    <row r="160" spans="1:16">
      <c r="A160" t="s">
        <v>47</v>
      </c>
      <c r="B160" s="7">
        <f t="shared" si="2"/>
        <v>44470</v>
      </c>
      <c r="C160" s="10">
        <v>2021</v>
      </c>
      <c r="D160" t="s">
        <v>18</v>
      </c>
      <c r="E160" s="1">
        <v>26619</v>
      </c>
      <c r="F160" s="4" t="s">
        <v>16</v>
      </c>
      <c r="G160" s="1">
        <v>5664</v>
      </c>
      <c r="H160" s="1">
        <v>5465</v>
      </c>
      <c r="I160" s="1">
        <v>3482</v>
      </c>
      <c r="J160">
        <v>19.8</v>
      </c>
      <c r="K160">
        <v>5</v>
      </c>
      <c r="L160">
        <v>19.5</v>
      </c>
      <c r="M160">
        <v>5</v>
      </c>
      <c r="N160">
        <v>20</v>
      </c>
      <c r="O160" t="s">
        <v>16</v>
      </c>
      <c r="P160" t="s">
        <v>16</v>
      </c>
    </row>
    <row r="161" spans="1:16">
      <c r="A161" t="s">
        <v>47</v>
      </c>
      <c r="B161" s="7">
        <f t="shared" si="2"/>
        <v>44470</v>
      </c>
      <c r="C161" s="10">
        <v>2021</v>
      </c>
      <c r="D161" t="s">
        <v>19</v>
      </c>
      <c r="E161" s="1">
        <v>1203</v>
      </c>
      <c r="F161" s="4" t="s">
        <v>16</v>
      </c>
      <c r="G161" s="1">
        <v>1452</v>
      </c>
      <c r="H161" s="1">
        <v>1395</v>
      </c>
      <c r="I161">
        <v>554</v>
      </c>
      <c r="J161">
        <v>12.3</v>
      </c>
      <c r="K161">
        <v>2.1</v>
      </c>
      <c r="L161">
        <v>11.9</v>
      </c>
      <c r="M161">
        <v>2.1</v>
      </c>
      <c r="N161">
        <v>69</v>
      </c>
      <c r="O161" t="s">
        <v>16</v>
      </c>
      <c r="P161" t="s">
        <v>16</v>
      </c>
    </row>
    <row r="162" spans="1:16">
      <c r="A162" t="s">
        <v>47</v>
      </c>
      <c r="B162" s="7">
        <f t="shared" si="2"/>
        <v>44470</v>
      </c>
      <c r="C162" s="10">
        <v>2021</v>
      </c>
      <c r="D162" t="s">
        <v>20</v>
      </c>
      <c r="E162" s="1">
        <v>3574</v>
      </c>
      <c r="F162" s="4">
        <v>82092</v>
      </c>
      <c r="G162" s="1">
        <v>1311</v>
      </c>
      <c r="H162" s="1">
        <v>1251</v>
      </c>
      <c r="I162">
        <v>736</v>
      </c>
      <c r="J162">
        <v>18.3</v>
      </c>
      <c r="K162">
        <v>3.9</v>
      </c>
      <c r="L162">
        <v>17.600000000000001</v>
      </c>
      <c r="M162">
        <v>3.8</v>
      </c>
      <c r="N162">
        <v>21</v>
      </c>
      <c r="O162" s="2">
        <v>0.73</v>
      </c>
      <c r="P162" t="s">
        <v>16</v>
      </c>
    </row>
    <row r="163" spans="1:16">
      <c r="A163" t="s">
        <v>47</v>
      </c>
      <c r="B163" s="7">
        <f t="shared" si="2"/>
        <v>44470</v>
      </c>
      <c r="C163" s="10">
        <v>2021</v>
      </c>
      <c r="D163" t="s">
        <v>21</v>
      </c>
      <c r="E163" s="1">
        <v>111643</v>
      </c>
      <c r="F163" s="4">
        <v>1993304</v>
      </c>
      <c r="G163" s="1">
        <v>9154</v>
      </c>
      <c r="H163" s="1">
        <v>6600</v>
      </c>
      <c r="I163" s="1">
        <v>5555</v>
      </c>
      <c r="J163">
        <v>26.1</v>
      </c>
      <c r="K163">
        <v>9.5</v>
      </c>
      <c r="L163">
        <v>21.7</v>
      </c>
      <c r="M163">
        <v>8.1999999999999993</v>
      </c>
      <c r="N163">
        <v>15.1</v>
      </c>
      <c r="O163" s="2">
        <v>0.79</v>
      </c>
      <c r="P163" t="s">
        <v>16</v>
      </c>
    </row>
    <row r="164" spans="1:16">
      <c r="A164" t="s">
        <v>48</v>
      </c>
      <c r="B164" s="7">
        <f t="shared" si="2"/>
        <v>44440</v>
      </c>
      <c r="C164" s="10">
        <v>2021</v>
      </c>
      <c r="D164" t="s">
        <v>15</v>
      </c>
      <c r="E164" s="1">
        <v>11874</v>
      </c>
      <c r="F164" s="4" t="s">
        <v>16</v>
      </c>
      <c r="G164" s="1">
        <v>5009</v>
      </c>
      <c r="H164" s="1">
        <v>4899</v>
      </c>
      <c r="I164" s="1">
        <v>2129</v>
      </c>
      <c r="J164">
        <v>13</v>
      </c>
      <c r="K164">
        <v>4.0999999999999996</v>
      </c>
      <c r="L164">
        <v>12.9</v>
      </c>
      <c r="M164">
        <v>4.0999999999999996</v>
      </c>
      <c r="N164">
        <v>28</v>
      </c>
      <c r="O164" t="s">
        <v>16</v>
      </c>
      <c r="P164" t="s">
        <v>16</v>
      </c>
    </row>
    <row r="165" spans="1:16">
      <c r="A165" t="s">
        <v>48</v>
      </c>
      <c r="B165" s="7">
        <f t="shared" si="2"/>
        <v>44440</v>
      </c>
      <c r="C165" s="10">
        <v>2021</v>
      </c>
      <c r="D165" t="s">
        <v>17</v>
      </c>
      <c r="E165" s="1">
        <v>496112</v>
      </c>
      <c r="F165" s="4" t="s">
        <v>16</v>
      </c>
      <c r="G165" s="1">
        <v>65996</v>
      </c>
      <c r="H165" s="1">
        <v>64572</v>
      </c>
      <c r="I165" s="1">
        <v>40404</v>
      </c>
      <c r="J165">
        <v>18.8</v>
      </c>
      <c r="K165">
        <v>6.6</v>
      </c>
      <c r="L165">
        <v>18.600000000000001</v>
      </c>
      <c r="M165">
        <v>6.5</v>
      </c>
      <c r="N165">
        <v>19</v>
      </c>
      <c r="O165" t="s">
        <v>16</v>
      </c>
      <c r="P165">
        <v>834</v>
      </c>
    </row>
    <row r="166" spans="1:16">
      <c r="A166" t="s">
        <v>48</v>
      </c>
      <c r="B166" s="7">
        <f t="shared" si="2"/>
        <v>44440</v>
      </c>
      <c r="C166" s="10">
        <v>2021</v>
      </c>
      <c r="D166" t="s">
        <v>18</v>
      </c>
      <c r="E166" s="1">
        <v>25476</v>
      </c>
      <c r="F166" s="4" t="s">
        <v>16</v>
      </c>
      <c r="G166" s="1">
        <v>5584</v>
      </c>
      <c r="H166" s="1">
        <v>5441</v>
      </c>
      <c r="I166" s="1">
        <v>3374</v>
      </c>
      <c r="J166">
        <v>18.600000000000001</v>
      </c>
      <c r="K166">
        <v>5</v>
      </c>
      <c r="L166">
        <v>18.399999999999999</v>
      </c>
      <c r="M166">
        <v>4.9000000000000004</v>
      </c>
      <c r="N166">
        <v>20</v>
      </c>
      <c r="O166" t="s">
        <v>16</v>
      </c>
      <c r="P166" t="s">
        <v>16</v>
      </c>
    </row>
    <row r="167" spans="1:16">
      <c r="A167" t="s">
        <v>48</v>
      </c>
      <c r="B167" s="7">
        <f t="shared" si="2"/>
        <v>44440</v>
      </c>
      <c r="C167" s="10">
        <v>2021</v>
      </c>
      <c r="D167" t="s">
        <v>19</v>
      </c>
      <c r="E167" s="1">
        <v>1052</v>
      </c>
      <c r="F167" s="4" t="s">
        <v>16</v>
      </c>
      <c r="G167" s="1">
        <v>1396</v>
      </c>
      <c r="H167" s="1">
        <v>1321</v>
      </c>
      <c r="I167">
        <v>496</v>
      </c>
      <c r="J167">
        <v>11.3</v>
      </c>
      <c r="K167">
        <v>2.1</v>
      </c>
      <c r="L167">
        <v>10.9</v>
      </c>
      <c r="M167">
        <v>2</v>
      </c>
      <c r="N167">
        <v>73</v>
      </c>
      <c r="O167" t="s">
        <v>16</v>
      </c>
      <c r="P167" t="s">
        <v>16</v>
      </c>
    </row>
    <row r="168" spans="1:16">
      <c r="A168" t="s">
        <v>48</v>
      </c>
      <c r="B168" s="7">
        <f t="shared" si="2"/>
        <v>44440</v>
      </c>
      <c r="C168" s="10">
        <v>2021</v>
      </c>
      <c r="D168" t="s">
        <v>20</v>
      </c>
      <c r="E168" s="1">
        <v>3190</v>
      </c>
      <c r="F168" s="4">
        <v>77260</v>
      </c>
      <c r="G168" s="1">
        <v>1216</v>
      </c>
      <c r="H168" s="1">
        <v>1173</v>
      </c>
      <c r="I168">
        <v>640</v>
      </c>
      <c r="J168">
        <v>16.399999999999999</v>
      </c>
      <c r="K168">
        <v>4</v>
      </c>
      <c r="L168">
        <v>15.9</v>
      </c>
      <c r="M168">
        <v>3.9</v>
      </c>
      <c r="N168">
        <v>21.5</v>
      </c>
      <c r="O168" s="2">
        <v>0.73</v>
      </c>
      <c r="P168" t="s">
        <v>16</v>
      </c>
    </row>
    <row r="169" spans="1:16">
      <c r="A169" t="s">
        <v>48</v>
      </c>
      <c r="B169" s="7">
        <f t="shared" si="2"/>
        <v>44440</v>
      </c>
      <c r="C169" s="10">
        <v>2021</v>
      </c>
      <c r="D169" t="s">
        <v>21</v>
      </c>
      <c r="E169" s="1">
        <v>98723</v>
      </c>
      <c r="F169" s="4">
        <v>1826376</v>
      </c>
      <c r="G169" s="1">
        <v>8502</v>
      </c>
      <c r="H169" s="1">
        <v>6218</v>
      </c>
      <c r="I169" s="1">
        <v>5069</v>
      </c>
      <c r="J169">
        <v>24.5</v>
      </c>
      <c r="K169">
        <v>9</v>
      </c>
      <c r="L169">
        <v>19.899999999999999</v>
      </c>
      <c r="M169">
        <v>8.1</v>
      </c>
      <c r="N169">
        <v>15.2</v>
      </c>
      <c r="O169" s="2">
        <v>0.78</v>
      </c>
      <c r="P169" t="s">
        <v>16</v>
      </c>
    </row>
    <row r="170" spans="1:16">
      <c r="A170" t="s">
        <v>49</v>
      </c>
      <c r="B170" s="7">
        <f t="shared" si="2"/>
        <v>44409</v>
      </c>
      <c r="C170" s="10">
        <v>2021</v>
      </c>
      <c r="D170" t="s">
        <v>15</v>
      </c>
      <c r="E170" s="1">
        <v>11562</v>
      </c>
      <c r="F170" s="4" t="s">
        <v>16</v>
      </c>
      <c r="G170" s="1">
        <v>4529</v>
      </c>
      <c r="H170" s="1">
        <v>4463</v>
      </c>
      <c r="I170" s="1">
        <v>1956</v>
      </c>
      <c r="J170">
        <v>13.6</v>
      </c>
      <c r="K170">
        <v>4.3</v>
      </c>
      <c r="L170">
        <v>13.5</v>
      </c>
      <c r="M170">
        <v>4.3</v>
      </c>
      <c r="N170">
        <v>26</v>
      </c>
      <c r="O170" t="s">
        <v>16</v>
      </c>
      <c r="P170" t="s">
        <v>16</v>
      </c>
    </row>
    <row r="171" spans="1:16">
      <c r="A171" t="s">
        <v>49</v>
      </c>
      <c r="B171" s="7">
        <f t="shared" si="2"/>
        <v>44409</v>
      </c>
      <c r="C171" s="10">
        <v>2021</v>
      </c>
      <c r="D171" t="s">
        <v>17</v>
      </c>
      <c r="E171" s="1">
        <v>467654</v>
      </c>
      <c r="F171" s="4" t="s">
        <v>16</v>
      </c>
      <c r="G171" s="1">
        <v>59816</v>
      </c>
      <c r="H171" s="1">
        <v>58754</v>
      </c>
      <c r="I171" s="1">
        <v>35257</v>
      </c>
      <c r="J171">
        <v>18.600000000000001</v>
      </c>
      <c r="K171">
        <v>6.7</v>
      </c>
      <c r="L171">
        <v>18.5</v>
      </c>
      <c r="M171">
        <v>6.7</v>
      </c>
      <c r="N171">
        <v>18</v>
      </c>
      <c r="O171" t="s">
        <v>16</v>
      </c>
      <c r="P171">
        <v>723</v>
      </c>
    </row>
    <row r="172" spans="1:16">
      <c r="A172" t="s">
        <v>49</v>
      </c>
      <c r="B172" s="7">
        <f t="shared" si="2"/>
        <v>44409</v>
      </c>
      <c r="C172" s="10">
        <v>2021</v>
      </c>
      <c r="D172" t="s">
        <v>18</v>
      </c>
      <c r="E172" s="1">
        <v>28195</v>
      </c>
      <c r="F172" s="4" t="s">
        <v>16</v>
      </c>
      <c r="G172" s="1">
        <v>5457</v>
      </c>
      <c r="H172" s="1">
        <v>5349</v>
      </c>
      <c r="I172" s="1">
        <v>3376</v>
      </c>
      <c r="J172">
        <v>19.600000000000001</v>
      </c>
      <c r="K172">
        <v>5.2</v>
      </c>
      <c r="L172">
        <v>19.5</v>
      </c>
      <c r="M172">
        <v>5.2</v>
      </c>
      <c r="N172">
        <v>19</v>
      </c>
      <c r="O172" t="s">
        <v>16</v>
      </c>
      <c r="P172" t="s">
        <v>16</v>
      </c>
    </row>
    <row r="173" spans="1:16">
      <c r="A173" t="s">
        <v>49</v>
      </c>
      <c r="B173" s="7">
        <f t="shared" si="2"/>
        <v>44409</v>
      </c>
      <c r="C173" s="10">
        <v>2021</v>
      </c>
      <c r="D173" t="s">
        <v>19</v>
      </c>
      <c r="E173">
        <v>740</v>
      </c>
      <c r="F173" s="4" t="s">
        <v>16</v>
      </c>
      <c r="G173" s="1">
        <v>1157</v>
      </c>
      <c r="H173" s="1">
        <v>1115</v>
      </c>
      <c r="I173">
        <v>381</v>
      </c>
      <c r="J173">
        <v>10.6</v>
      </c>
      <c r="K173">
        <v>1.9</v>
      </c>
      <c r="L173">
        <v>10.4</v>
      </c>
      <c r="M173">
        <v>1.9</v>
      </c>
      <c r="N173">
        <v>72</v>
      </c>
      <c r="O173" t="s">
        <v>16</v>
      </c>
      <c r="P173" t="s">
        <v>16</v>
      </c>
    </row>
    <row r="174" spans="1:16">
      <c r="A174" t="s">
        <v>49</v>
      </c>
      <c r="B174" s="7">
        <f t="shared" si="2"/>
        <v>44409</v>
      </c>
      <c r="C174" s="10">
        <v>2021</v>
      </c>
      <c r="D174" t="s">
        <v>20</v>
      </c>
      <c r="E174" s="1">
        <v>2693</v>
      </c>
      <c r="F174" s="4">
        <v>63669</v>
      </c>
      <c r="G174">
        <v>944</v>
      </c>
      <c r="H174">
        <v>926</v>
      </c>
      <c r="I174">
        <v>509</v>
      </c>
      <c r="J174">
        <v>17.100000000000001</v>
      </c>
      <c r="K174">
        <v>4.0999999999999996</v>
      </c>
      <c r="L174">
        <v>16.899999999999999</v>
      </c>
      <c r="M174">
        <v>4.0999999999999996</v>
      </c>
      <c r="N174">
        <v>20</v>
      </c>
      <c r="O174" s="2">
        <v>0.75</v>
      </c>
      <c r="P174" t="s">
        <v>16</v>
      </c>
    </row>
    <row r="175" spans="1:16">
      <c r="A175" t="s">
        <v>49</v>
      </c>
      <c r="B175" s="7">
        <f t="shared" si="2"/>
        <v>44409</v>
      </c>
      <c r="C175" s="10">
        <v>2021</v>
      </c>
      <c r="D175" t="s">
        <v>21</v>
      </c>
      <c r="E175" s="1">
        <v>89924</v>
      </c>
      <c r="F175" s="4">
        <v>1612966</v>
      </c>
      <c r="G175" s="1">
        <v>7471</v>
      </c>
      <c r="H175" s="1">
        <v>5888</v>
      </c>
      <c r="I175" s="1">
        <v>4700</v>
      </c>
      <c r="J175">
        <v>24.7</v>
      </c>
      <c r="K175">
        <v>8.8000000000000007</v>
      </c>
      <c r="L175">
        <v>21.1</v>
      </c>
      <c r="M175">
        <v>8.1999999999999993</v>
      </c>
      <c r="N175">
        <v>13.9</v>
      </c>
      <c r="O175" s="2">
        <v>0.76</v>
      </c>
      <c r="P175" t="s">
        <v>16</v>
      </c>
    </row>
    <row r="176" spans="1:16">
      <c r="A176" t="s">
        <v>50</v>
      </c>
      <c r="B176" s="7">
        <f t="shared" si="2"/>
        <v>44378</v>
      </c>
      <c r="C176" s="10">
        <v>2021</v>
      </c>
      <c r="D176" t="s">
        <v>15</v>
      </c>
      <c r="E176" s="1">
        <v>12142</v>
      </c>
      <c r="F176" s="4" t="s">
        <v>16</v>
      </c>
      <c r="G176" s="1">
        <v>4601</v>
      </c>
      <c r="H176" s="1">
        <v>4585</v>
      </c>
      <c r="I176" s="1">
        <v>2023</v>
      </c>
      <c r="J176">
        <v>13.7</v>
      </c>
      <c r="K176">
        <v>4.4000000000000004</v>
      </c>
      <c r="L176">
        <v>13.7</v>
      </c>
      <c r="M176">
        <v>4.4000000000000004</v>
      </c>
      <c r="N176">
        <v>25</v>
      </c>
      <c r="O176" t="s">
        <v>16</v>
      </c>
      <c r="P176" t="s">
        <v>16</v>
      </c>
    </row>
    <row r="177" spans="1:16">
      <c r="A177" t="s">
        <v>50</v>
      </c>
      <c r="B177" s="7">
        <f t="shared" si="2"/>
        <v>44378</v>
      </c>
      <c r="C177" s="10">
        <v>2021</v>
      </c>
      <c r="D177" t="s">
        <v>17</v>
      </c>
      <c r="E177" s="1">
        <v>484745</v>
      </c>
      <c r="F177" s="4" t="s">
        <v>16</v>
      </c>
      <c r="G177" s="1">
        <v>59733</v>
      </c>
      <c r="H177" s="1">
        <v>58607</v>
      </c>
      <c r="I177" s="1">
        <v>36036</v>
      </c>
      <c r="J177">
        <v>19.100000000000001</v>
      </c>
      <c r="K177">
        <v>6.8</v>
      </c>
      <c r="L177">
        <v>18.899999999999999</v>
      </c>
      <c r="M177">
        <v>6.7</v>
      </c>
      <c r="N177">
        <v>18</v>
      </c>
      <c r="O177" t="s">
        <v>16</v>
      </c>
      <c r="P177">
        <v>635</v>
      </c>
    </row>
    <row r="178" spans="1:16">
      <c r="A178" t="s">
        <v>50</v>
      </c>
      <c r="B178" s="7">
        <f t="shared" si="2"/>
        <v>44378</v>
      </c>
      <c r="C178" s="10">
        <v>2021</v>
      </c>
      <c r="D178" t="s">
        <v>18</v>
      </c>
      <c r="E178" s="1">
        <v>29022</v>
      </c>
      <c r="F178" s="4" t="s">
        <v>16</v>
      </c>
      <c r="G178" s="1">
        <v>5599</v>
      </c>
      <c r="H178" s="1">
        <v>5491</v>
      </c>
      <c r="I178" s="1">
        <v>3491</v>
      </c>
      <c r="J178">
        <v>19.7</v>
      </c>
      <c r="K178">
        <v>5.2</v>
      </c>
      <c r="L178">
        <v>19.600000000000001</v>
      </c>
      <c r="M178">
        <v>5.0999999999999996</v>
      </c>
      <c r="N178">
        <v>18</v>
      </c>
      <c r="O178" t="s">
        <v>16</v>
      </c>
      <c r="P178" t="s">
        <v>16</v>
      </c>
    </row>
    <row r="179" spans="1:16">
      <c r="A179" t="s">
        <v>50</v>
      </c>
      <c r="B179" s="7">
        <f t="shared" si="2"/>
        <v>44378</v>
      </c>
      <c r="C179" s="10">
        <v>2021</v>
      </c>
      <c r="D179" t="s">
        <v>19</v>
      </c>
      <c r="E179">
        <v>734</v>
      </c>
      <c r="F179" s="4" t="s">
        <v>16</v>
      </c>
      <c r="G179" s="1">
        <v>1213</v>
      </c>
      <c r="H179" s="1">
        <v>1195</v>
      </c>
      <c r="I179">
        <v>380</v>
      </c>
      <c r="J179">
        <v>9.9</v>
      </c>
      <c r="K179">
        <v>1.9</v>
      </c>
      <c r="L179">
        <v>9.8000000000000007</v>
      </c>
      <c r="M179">
        <v>1.9</v>
      </c>
      <c r="N179">
        <v>71</v>
      </c>
      <c r="O179" t="s">
        <v>16</v>
      </c>
      <c r="P179" t="s">
        <v>16</v>
      </c>
    </row>
    <row r="180" spans="1:16">
      <c r="A180" t="s">
        <v>50</v>
      </c>
      <c r="B180" s="7">
        <f t="shared" si="2"/>
        <v>44378</v>
      </c>
      <c r="C180" s="10">
        <v>2021</v>
      </c>
      <c r="D180" t="s">
        <v>20</v>
      </c>
      <c r="E180" s="1">
        <v>2698</v>
      </c>
      <c r="F180" s="4">
        <v>63047</v>
      </c>
      <c r="G180">
        <v>983</v>
      </c>
      <c r="H180">
        <v>950</v>
      </c>
      <c r="I180">
        <v>508</v>
      </c>
      <c r="J180">
        <v>16.600000000000001</v>
      </c>
      <c r="K180">
        <v>4.0999999999999996</v>
      </c>
      <c r="L180">
        <v>16.2</v>
      </c>
      <c r="M180">
        <v>4.0999999999999996</v>
      </c>
      <c r="N180">
        <v>20.100000000000001</v>
      </c>
      <c r="O180" s="2">
        <v>0.74</v>
      </c>
      <c r="P180" t="s">
        <v>16</v>
      </c>
    </row>
    <row r="181" spans="1:16">
      <c r="A181" t="s">
        <v>50</v>
      </c>
      <c r="B181" s="7">
        <f t="shared" si="2"/>
        <v>44378</v>
      </c>
      <c r="C181" s="10">
        <v>2021</v>
      </c>
      <c r="D181" t="s">
        <v>21</v>
      </c>
      <c r="E181" s="1">
        <v>91012</v>
      </c>
      <c r="F181" s="4">
        <v>1605064</v>
      </c>
      <c r="G181" s="1">
        <v>7350</v>
      </c>
      <c r="H181" s="1">
        <v>5782</v>
      </c>
      <c r="I181" s="1">
        <v>4631</v>
      </c>
      <c r="J181">
        <v>24.8</v>
      </c>
      <c r="K181">
        <v>8.9</v>
      </c>
      <c r="L181">
        <v>21.1</v>
      </c>
      <c r="M181">
        <v>8.3000000000000007</v>
      </c>
      <c r="N181">
        <v>13.9</v>
      </c>
      <c r="O181" s="2">
        <v>0.76</v>
      </c>
      <c r="P181" t="s">
        <v>16</v>
      </c>
    </row>
    <row r="182" spans="1:16">
      <c r="A182" t="s">
        <v>51</v>
      </c>
      <c r="B182" s="7">
        <f t="shared" si="2"/>
        <v>44348</v>
      </c>
      <c r="C182" s="10">
        <v>2021</v>
      </c>
      <c r="D182" t="s">
        <v>15</v>
      </c>
      <c r="E182" s="1">
        <v>14228</v>
      </c>
      <c r="F182" s="4" t="s">
        <v>16</v>
      </c>
      <c r="G182" s="1">
        <v>4697</v>
      </c>
      <c r="H182" s="1">
        <v>4685</v>
      </c>
      <c r="I182" s="1">
        <v>2294</v>
      </c>
      <c r="J182">
        <v>14.7</v>
      </c>
      <c r="K182">
        <v>4.5</v>
      </c>
      <c r="L182">
        <v>14.7</v>
      </c>
      <c r="M182">
        <v>4.5</v>
      </c>
      <c r="N182">
        <v>25</v>
      </c>
      <c r="O182" t="s">
        <v>16</v>
      </c>
      <c r="P182" t="s">
        <v>16</v>
      </c>
    </row>
    <row r="183" spans="1:16">
      <c r="A183" t="s">
        <v>51</v>
      </c>
      <c r="B183" s="7">
        <f t="shared" si="2"/>
        <v>44348</v>
      </c>
      <c r="C183" s="10">
        <v>2021</v>
      </c>
      <c r="D183" t="s">
        <v>17</v>
      </c>
      <c r="E183" s="1">
        <v>498685</v>
      </c>
      <c r="F183" s="4" t="s">
        <v>16</v>
      </c>
      <c r="G183" s="1">
        <v>58802</v>
      </c>
      <c r="H183" s="1">
        <v>57863</v>
      </c>
      <c r="I183" s="1">
        <v>36925</v>
      </c>
      <c r="J183">
        <v>19.100000000000001</v>
      </c>
      <c r="K183">
        <v>6.9</v>
      </c>
      <c r="L183">
        <v>19</v>
      </c>
      <c r="M183">
        <v>6.9</v>
      </c>
      <c r="N183">
        <v>19</v>
      </c>
      <c r="O183" t="s">
        <v>16</v>
      </c>
      <c r="P183">
        <v>124</v>
      </c>
    </row>
    <row r="184" spans="1:16">
      <c r="A184" t="s">
        <v>51</v>
      </c>
      <c r="B184" s="7">
        <f t="shared" si="2"/>
        <v>44348</v>
      </c>
      <c r="C184" s="10">
        <v>2021</v>
      </c>
      <c r="D184" t="s">
        <v>18</v>
      </c>
      <c r="E184" s="1">
        <v>29578</v>
      </c>
      <c r="F184" s="4" t="s">
        <v>16</v>
      </c>
      <c r="G184" s="1">
        <v>6037</v>
      </c>
      <c r="H184" s="1">
        <v>5921</v>
      </c>
      <c r="I184" s="1">
        <v>3741</v>
      </c>
      <c r="J184">
        <v>19</v>
      </c>
      <c r="K184">
        <v>5</v>
      </c>
      <c r="L184">
        <v>18.8</v>
      </c>
      <c r="M184">
        <v>5</v>
      </c>
      <c r="N184">
        <v>19</v>
      </c>
      <c r="O184" t="s">
        <v>16</v>
      </c>
      <c r="P184" t="s">
        <v>16</v>
      </c>
    </row>
    <row r="185" spans="1:16">
      <c r="A185" t="s">
        <v>51</v>
      </c>
      <c r="B185" s="7">
        <f t="shared" si="2"/>
        <v>44348</v>
      </c>
      <c r="C185" s="10">
        <v>2021</v>
      </c>
      <c r="D185" t="s">
        <v>19</v>
      </c>
      <c r="E185">
        <v>932</v>
      </c>
      <c r="F185" s="4" t="s">
        <v>16</v>
      </c>
      <c r="G185" s="1">
        <v>1190</v>
      </c>
      <c r="H185" s="1">
        <v>1161</v>
      </c>
      <c r="I185">
        <v>440</v>
      </c>
      <c r="J185">
        <v>11.4</v>
      </c>
      <c r="K185">
        <v>2.1</v>
      </c>
      <c r="L185">
        <v>11.3</v>
      </c>
      <c r="M185">
        <v>2.1</v>
      </c>
      <c r="N185">
        <v>71</v>
      </c>
      <c r="O185" t="s">
        <v>16</v>
      </c>
      <c r="P185" t="s">
        <v>16</v>
      </c>
    </row>
    <row r="186" spans="1:16">
      <c r="A186" t="s">
        <v>51</v>
      </c>
      <c r="B186" s="7">
        <f t="shared" si="2"/>
        <v>44348</v>
      </c>
      <c r="C186" s="10">
        <v>2021</v>
      </c>
      <c r="D186" t="s">
        <v>20</v>
      </c>
      <c r="E186" s="1">
        <v>2891</v>
      </c>
      <c r="F186" s="4">
        <v>65832</v>
      </c>
      <c r="G186" s="1">
        <v>1001</v>
      </c>
      <c r="H186">
        <v>975</v>
      </c>
      <c r="I186">
        <v>531</v>
      </c>
      <c r="J186">
        <v>16.3</v>
      </c>
      <c r="K186">
        <v>4.2</v>
      </c>
      <c r="L186">
        <v>16.100000000000001</v>
      </c>
      <c r="M186">
        <v>4.2</v>
      </c>
      <c r="N186">
        <v>20.5</v>
      </c>
      <c r="O186" s="2">
        <v>0.74</v>
      </c>
      <c r="P186" t="s">
        <v>16</v>
      </c>
    </row>
    <row r="187" spans="1:16">
      <c r="A187" t="s">
        <v>51</v>
      </c>
      <c r="B187" s="7">
        <f t="shared" si="2"/>
        <v>44348</v>
      </c>
      <c r="C187" s="10">
        <v>2021</v>
      </c>
      <c r="D187" t="s">
        <v>21</v>
      </c>
      <c r="E187" s="1">
        <v>94462</v>
      </c>
      <c r="F187" s="4">
        <v>1623722</v>
      </c>
      <c r="G187" s="1">
        <v>7089</v>
      </c>
      <c r="H187" s="1">
        <v>5646</v>
      </c>
      <c r="I187" s="1">
        <v>4577</v>
      </c>
      <c r="J187">
        <v>24.3</v>
      </c>
      <c r="K187">
        <v>9.1</v>
      </c>
      <c r="L187">
        <v>20.9</v>
      </c>
      <c r="M187">
        <v>8.5</v>
      </c>
      <c r="N187">
        <v>14.1</v>
      </c>
      <c r="O187" s="2">
        <v>0.77</v>
      </c>
      <c r="P187" t="s">
        <v>16</v>
      </c>
    </row>
    <row r="188" spans="1:16">
      <c r="A188" t="s">
        <v>52</v>
      </c>
      <c r="B188" s="7">
        <f t="shared" si="2"/>
        <v>44317</v>
      </c>
      <c r="C188" s="10">
        <v>2021</v>
      </c>
      <c r="D188" t="s">
        <v>15</v>
      </c>
      <c r="E188" s="1">
        <v>13244</v>
      </c>
      <c r="F188" s="4" t="s">
        <v>16</v>
      </c>
      <c r="G188" s="1">
        <v>4389</v>
      </c>
      <c r="H188" s="1">
        <v>4372</v>
      </c>
      <c r="I188" s="1">
        <v>2106</v>
      </c>
      <c r="J188">
        <v>14.9</v>
      </c>
      <c r="K188">
        <v>4.5999999999999996</v>
      </c>
      <c r="L188">
        <v>15</v>
      </c>
      <c r="M188">
        <v>4.5999999999999996</v>
      </c>
      <c r="N188">
        <v>24</v>
      </c>
      <c r="O188" t="s">
        <v>16</v>
      </c>
      <c r="P188" t="s">
        <v>16</v>
      </c>
    </row>
    <row r="189" spans="1:16">
      <c r="A189" t="s">
        <v>52</v>
      </c>
      <c r="B189" s="7">
        <f t="shared" si="2"/>
        <v>44317</v>
      </c>
      <c r="C189" s="10">
        <v>2021</v>
      </c>
      <c r="D189" t="s">
        <v>17</v>
      </c>
      <c r="E189" s="1">
        <v>474809</v>
      </c>
      <c r="F189" s="4" t="s">
        <v>16</v>
      </c>
      <c r="G189" s="1">
        <v>56874</v>
      </c>
      <c r="H189" s="1">
        <v>56112</v>
      </c>
      <c r="I189" s="1">
        <v>34404</v>
      </c>
      <c r="J189">
        <v>19</v>
      </c>
      <c r="K189">
        <v>6.9</v>
      </c>
      <c r="L189">
        <v>18.899999999999999</v>
      </c>
      <c r="M189">
        <v>6.9</v>
      </c>
      <c r="N189">
        <v>18</v>
      </c>
      <c r="O189" t="s">
        <v>16</v>
      </c>
      <c r="P189">
        <v>149</v>
      </c>
    </row>
    <row r="190" spans="1:16">
      <c r="A190" t="s">
        <v>52</v>
      </c>
      <c r="B190" s="7">
        <f t="shared" si="2"/>
        <v>44317</v>
      </c>
      <c r="C190" s="10">
        <v>2021</v>
      </c>
      <c r="D190" t="s">
        <v>18</v>
      </c>
      <c r="E190" s="1">
        <v>28073</v>
      </c>
      <c r="F190" s="4" t="s">
        <v>16</v>
      </c>
      <c r="G190" s="1">
        <v>5380</v>
      </c>
      <c r="H190" s="1">
        <v>5292</v>
      </c>
      <c r="I190" s="1">
        <v>3384</v>
      </c>
      <c r="J190">
        <v>19.8</v>
      </c>
      <c r="K190">
        <v>5.2</v>
      </c>
      <c r="L190">
        <v>19.8</v>
      </c>
      <c r="M190">
        <v>5.2</v>
      </c>
      <c r="N190">
        <v>18</v>
      </c>
      <c r="O190" t="s">
        <v>16</v>
      </c>
      <c r="P190" t="s">
        <v>16</v>
      </c>
    </row>
    <row r="191" spans="1:16">
      <c r="A191" t="s">
        <v>52</v>
      </c>
      <c r="B191" s="7">
        <f t="shared" si="2"/>
        <v>44317</v>
      </c>
      <c r="C191" s="10">
        <v>2021</v>
      </c>
      <c r="D191" t="s">
        <v>19</v>
      </c>
      <c r="E191">
        <v>742</v>
      </c>
      <c r="F191" s="4" t="s">
        <v>16</v>
      </c>
      <c r="G191">
        <v>984</v>
      </c>
      <c r="H191">
        <v>928</v>
      </c>
      <c r="I191">
        <v>350</v>
      </c>
      <c r="J191">
        <v>11.7</v>
      </c>
      <c r="K191">
        <v>2.1</v>
      </c>
      <c r="L191">
        <v>11.2</v>
      </c>
      <c r="M191">
        <v>2.1</v>
      </c>
      <c r="N191">
        <v>67</v>
      </c>
      <c r="O191" t="s">
        <v>16</v>
      </c>
      <c r="P191" t="s">
        <v>16</v>
      </c>
    </row>
    <row r="192" spans="1:16">
      <c r="A192" t="s">
        <v>52</v>
      </c>
      <c r="B192" s="7">
        <f t="shared" si="2"/>
        <v>44317</v>
      </c>
      <c r="C192" s="10">
        <v>2021</v>
      </c>
      <c r="D192" t="s">
        <v>20</v>
      </c>
      <c r="E192" s="1">
        <v>2843</v>
      </c>
      <c r="F192" s="4">
        <v>65571</v>
      </c>
      <c r="G192">
        <v>980</v>
      </c>
      <c r="H192">
        <v>952</v>
      </c>
      <c r="I192">
        <v>517</v>
      </c>
      <c r="J192">
        <v>16.8</v>
      </c>
      <c r="K192">
        <v>4.3</v>
      </c>
      <c r="L192">
        <v>16.5</v>
      </c>
      <c r="M192">
        <v>4.2</v>
      </c>
      <c r="N192">
        <v>20</v>
      </c>
      <c r="O192" s="2">
        <v>0.77</v>
      </c>
      <c r="P192" t="s">
        <v>16</v>
      </c>
    </row>
    <row r="193" spans="1:16">
      <c r="A193" t="s">
        <v>52</v>
      </c>
      <c r="B193" s="7">
        <f t="shared" si="2"/>
        <v>44317</v>
      </c>
      <c r="C193" s="10">
        <v>2021</v>
      </c>
      <c r="D193" t="s">
        <v>21</v>
      </c>
      <c r="E193" s="1">
        <v>80862</v>
      </c>
      <c r="F193" s="4">
        <v>1355888</v>
      </c>
      <c r="G193" s="1">
        <v>6587</v>
      </c>
      <c r="H193" s="1">
        <v>5238</v>
      </c>
      <c r="I193" s="1">
        <v>4113</v>
      </c>
      <c r="J193">
        <v>24.3</v>
      </c>
      <c r="K193">
        <v>8.8000000000000007</v>
      </c>
      <c r="L193">
        <v>20.6</v>
      </c>
      <c r="M193">
        <v>8.1999999999999993</v>
      </c>
      <c r="N193">
        <v>13.4</v>
      </c>
      <c r="O193" s="2">
        <v>0.77</v>
      </c>
      <c r="P193" t="s">
        <v>16</v>
      </c>
    </row>
    <row r="194" spans="1:16">
      <c r="A194" t="s">
        <v>53</v>
      </c>
      <c r="B194" s="7">
        <f t="shared" si="2"/>
        <v>44287</v>
      </c>
      <c r="C194" s="10">
        <v>2021</v>
      </c>
      <c r="D194" t="s">
        <v>15</v>
      </c>
      <c r="E194" s="1">
        <v>13781</v>
      </c>
      <c r="F194" s="4" t="s">
        <v>16</v>
      </c>
      <c r="G194" s="1">
        <v>4454</v>
      </c>
      <c r="H194" s="1">
        <v>4454</v>
      </c>
      <c r="I194" s="1">
        <v>2235</v>
      </c>
      <c r="J194">
        <v>15.1</v>
      </c>
      <c r="K194">
        <v>4.5999999999999996</v>
      </c>
      <c r="L194">
        <v>15.1</v>
      </c>
      <c r="M194">
        <v>4.5999999999999996</v>
      </c>
      <c r="N194">
        <v>24</v>
      </c>
      <c r="O194" t="s">
        <v>16</v>
      </c>
      <c r="P194" t="s">
        <v>16</v>
      </c>
    </row>
    <row r="195" spans="1:16">
      <c r="A195" t="s">
        <v>53</v>
      </c>
      <c r="B195" s="7">
        <f t="shared" ref="B195:B258" si="3">DATE(MID(A195,1,4),MID(A195,6,2),1)</f>
        <v>44287</v>
      </c>
      <c r="C195" s="10">
        <v>2021</v>
      </c>
      <c r="D195" t="s">
        <v>17</v>
      </c>
      <c r="E195" s="1">
        <v>470377</v>
      </c>
      <c r="F195" s="4" t="s">
        <v>16</v>
      </c>
      <c r="G195" s="1">
        <v>54487</v>
      </c>
      <c r="H195" s="1">
        <v>53748</v>
      </c>
      <c r="I195" s="1">
        <v>33360</v>
      </c>
      <c r="J195">
        <v>18.600000000000001</v>
      </c>
      <c r="K195">
        <v>7</v>
      </c>
      <c r="L195">
        <v>18.5</v>
      </c>
      <c r="M195">
        <v>6.9</v>
      </c>
      <c r="N195">
        <v>17</v>
      </c>
      <c r="O195" t="s">
        <v>16</v>
      </c>
      <c r="P195">
        <v>235</v>
      </c>
    </row>
    <row r="196" spans="1:16">
      <c r="A196" t="s">
        <v>53</v>
      </c>
      <c r="B196" s="7">
        <f t="shared" si="3"/>
        <v>44287</v>
      </c>
      <c r="C196" s="10">
        <v>2021</v>
      </c>
      <c r="D196" t="s">
        <v>18</v>
      </c>
      <c r="E196" s="1">
        <v>28912</v>
      </c>
      <c r="F196" s="4" t="s">
        <v>16</v>
      </c>
      <c r="G196" s="1">
        <v>5484</v>
      </c>
      <c r="H196" s="1">
        <v>5359</v>
      </c>
      <c r="I196" s="1">
        <v>3435</v>
      </c>
      <c r="J196">
        <v>19.2</v>
      </c>
      <c r="K196">
        <v>5.3</v>
      </c>
      <c r="L196">
        <v>19.100000000000001</v>
      </c>
      <c r="M196">
        <v>5.2</v>
      </c>
      <c r="N196">
        <v>18</v>
      </c>
      <c r="O196" t="s">
        <v>16</v>
      </c>
      <c r="P196" t="s">
        <v>16</v>
      </c>
    </row>
    <row r="197" spans="1:16">
      <c r="A197" t="s">
        <v>53</v>
      </c>
      <c r="B197" s="7">
        <f t="shared" si="3"/>
        <v>44287</v>
      </c>
      <c r="C197" s="10">
        <v>2021</v>
      </c>
      <c r="D197" t="s">
        <v>19</v>
      </c>
      <c r="E197">
        <v>753</v>
      </c>
      <c r="F197" s="4" t="s">
        <v>16</v>
      </c>
      <c r="G197" s="1">
        <v>1008</v>
      </c>
      <c r="H197">
        <v>971</v>
      </c>
      <c r="I197">
        <v>367</v>
      </c>
      <c r="J197">
        <v>11.4</v>
      </c>
      <c r="K197">
        <v>2</v>
      </c>
      <c r="L197">
        <v>11.2</v>
      </c>
      <c r="M197">
        <v>2</v>
      </c>
      <c r="N197">
        <v>60</v>
      </c>
      <c r="O197" t="s">
        <v>16</v>
      </c>
      <c r="P197" t="s">
        <v>16</v>
      </c>
    </row>
    <row r="198" spans="1:16">
      <c r="A198" t="s">
        <v>53</v>
      </c>
      <c r="B198" s="7">
        <f t="shared" si="3"/>
        <v>44287</v>
      </c>
      <c r="C198" s="10">
        <v>2021</v>
      </c>
      <c r="D198" t="s">
        <v>20</v>
      </c>
      <c r="E198" s="1">
        <v>2897</v>
      </c>
      <c r="F198" s="4">
        <v>67893</v>
      </c>
      <c r="G198">
        <v>954</v>
      </c>
      <c r="H198">
        <v>928</v>
      </c>
      <c r="I198">
        <v>515</v>
      </c>
      <c r="J198">
        <v>16.7</v>
      </c>
      <c r="K198">
        <v>4.4000000000000004</v>
      </c>
      <c r="L198">
        <v>16.399999999999999</v>
      </c>
      <c r="M198">
        <v>4.3</v>
      </c>
      <c r="N198">
        <v>20.100000000000001</v>
      </c>
      <c r="O198" s="2">
        <v>0.78</v>
      </c>
      <c r="P198" t="s">
        <v>16</v>
      </c>
    </row>
    <row r="199" spans="1:16">
      <c r="A199" t="s">
        <v>53</v>
      </c>
      <c r="B199" s="7">
        <f t="shared" si="3"/>
        <v>44287</v>
      </c>
      <c r="C199" s="10">
        <v>2021</v>
      </c>
      <c r="D199" t="s">
        <v>21</v>
      </c>
      <c r="E199" s="1">
        <v>71986</v>
      </c>
      <c r="F199" s="4">
        <v>1182845</v>
      </c>
      <c r="G199" s="1">
        <v>6102</v>
      </c>
      <c r="H199" s="1">
        <v>4924</v>
      </c>
      <c r="I199" s="1">
        <v>3889</v>
      </c>
      <c r="J199">
        <v>23.7</v>
      </c>
      <c r="K199">
        <v>8.6</v>
      </c>
      <c r="L199">
        <v>20.2</v>
      </c>
      <c r="M199">
        <v>8.1</v>
      </c>
      <c r="N199">
        <v>13</v>
      </c>
      <c r="O199" s="2">
        <v>0.77</v>
      </c>
      <c r="P199" t="s">
        <v>16</v>
      </c>
    </row>
    <row r="200" spans="1:16">
      <c r="A200" t="s">
        <v>54</v>
      </c>
      <c r="B200" s="7">
        <f t="shared" si="3"/>
        <v>44256</v>
      </c>
      <c r="C200" s="10">
        <v>2021</v>
      </c>
      <c r="D200" t="s">
        <v>15</v>
      </c>
      <c r="E200" s="1">
        <v>13226</v>
      </c>
      <c r="F200" s="4" t="s">
        <v>16</v>
      </c>
      <c r="G200" s="1">
        <v>4084</v>
      </c>
      <c r="H200" s="1">
        <v>4079</v>
      </c>
      <c r="I200" s="1">
        <v>2085</v>
      </c>
      <c r="J200">
        <v>15.8</v>
      </c>
      <c r="K200">
        <v>4.5999999999999996</v>
      </c>
      <c r="L200">
        <v>15.9</v>
      </c>
      <c r="M200">
        <v>4.5999999999999996</v>
      </c>
      <c r="N200">
        <v>23</v>
      </c>
      <c r="O200" t="s">
        <v>16</v>
      </c>
      <c r="P200" t="s">
        <v>16</v>
      </c>
    </row>
    <row r="201" spans="1:16">
      <c r="A201" t="s">
        <v>54</v>
      </c>
      <c r="B201" s="7">
        <f t="shared" si="3"/>
        <v>44256</v>
      </c>
      <c r="C201" s="10">
        <v>2021</v>
      </c>
      <c r="D201" t="s">
        <v>17</v>
      </c>
      <c r="E201" s="1">
        <v>458946</v>
      </c>
      <c r="F201" s="4" t="s">
        <v>16</v>
      </c>
      <c r="G201" s="1">
        <v>52123</v>
      </c>
      <c r="H201" s="1">
        <v>51761</v>
      </c>
      <c r="I201" s="1">
        <v>31639</v>
      </c>
      <c r="J201">
        <v>18.899999999999999</v>
      </c>
      <c r="K201">
        <v>7.1</v>
      </c>
      <c r="L201">
        <v>19</v>
      </c>
      <c r="M201">
        <v>7</v>
      </c>
      <c r="N201">
        <v>17</v>
      </c>
      <c r="O201" t="s">
        <v>16</v>
      </c>
      <c r="P201">
        <v>167</v>
      </c>
    </row>
    <row r="202" spans="1:16">
      <c r="A202" t="s">
        <v>54</v>
      </c>
      <c r="B202" s="7">
        <f t="shared" si="3"/>
        <v>44256</v>
      </c>
      <c r="C202" s="10">
        <v>2021</v>
      </c>
      <c r="D202" t="s">
        <v>18</v>
      </c>
      <c r="E202" s="1">
        <v>29605</v>
      </c>
      <c r="F202" s="4" t="s">
        <v>16</v>
      </c>
      <c r="G202" s="1">
        <v>5498</v>
      </c>
      <c r="H202" s="1">
        <v>5389</v>
      </c>
      <c r="I202" s="1">
        <v>3506</v>
      </c>
      <c r="J202">
        <v>20.2</v>
      </c>
      <c r="K202">
        <v>5.4</v>
      </c>
      <c r="L202">
        <v>20.100000000000001</v>
      </c>
      <c r="M202">
        <v>5.3</v>
      </c>
      <c r="N202">
        <v>17</v>
      </c>
      <c r="O202" t="s">
        <v>16</v>
      </c>
      <c r="P202" t="s">
        <v>16</v>
      </c>
    </row>
    <row r="203" spans="1:16">
      <c r="A203" t="s">
        <v>54</v>
      </c>
      <c r="B203" s="7">
        <f t="shared" si="3"/>
        <v>44256</v>
      </c>
      <c r="C203" s="10">
        <v>2021</v>
      </c>
      <c r="D203" t="s">
        <v>19</v>
      </c>
      <c r="E203">
        <v>715</v>
      </c>
      <c r="F203" s="4" t="s">
        <v>16</v>
      </c>
      <c r="G203">
        <v>911</v>
      </c>
      <c r="H203">
        <v>903</v>
      </c>
      <c r="I203">
        <v>346</v>
      </c>
      <c r="J203">
        <v>11.9</v>
      </c>
      <c r="K203">
        <v>2</v>
      </c>
      <c r="L203">
        <v>12</v>
      </c>
      <c r="M203">
        <v>2</v>
      </c>
      <c r="N203">
        <v>55</v>
      </c>
      <c r="O203" t="s">
        <v>16</v>
      </c>
      <c r="P203" t="s">
        <v>16</v>
      </c>
    </row>
    <row r="204" spans="1:16">
      <c r="A204" t="s">
        <v>54</v>
      </c>
      <c r="B204" s="7">
        <f t="shared" si="3"/>
        <v>44256</v>
      </c>
      <c r="C204" s="10">
        <v>2021</v>
      </c>
      <c r="D204" t="s">
        <v>20</v>
      </c>
      <c r="E204" s="1">
        <v>2703</v>
      </c>
      <c r="F204" s="4">
        <v>62416</v>
      </c>
      <c r="G204">
        <v>952</v>
      </c>
      <c r="H204">
        <v>932</v>
      </c>
      <c r="I204">
        <v>483</v>
      </c>
      <c r="J204">
        <v>16.100000000000001</v>
      </c>
      <c r="K204">
        <v>4.4000000000000004</v>
      </c>
      <c r="L204">
        <v>15.9</v>
      </c>
      <c r="M204">
        <v>4.4000000000000004</v>
      </c>
      <c r="N204">
        <v>18.899999999999999</v>
      </c>
      <c r="O204" s="2">
        <v>0.79</v>
      </c>
      <c r="P204" t="s">
        <v>16</v>
      </c>
    </row>
    <row r="205" spans="1:16">
      <c r="A205" t="s">
        <v>54</v>
      </c>
      <c r="B205" s="7">
        <f t="shared" si="3"/>
        <v>44256</v>
      </c>
      <c r="C205" s="10">
        <v>2021</v>
      </c>
      <c r="D205" t="s">
        <v>21</v>
      </c>
      <c r="E205" s="1">
        <v>61643</v>
      </c>
      <c r="F205" s="4">
        <v>979152</v>
      </c>
      <c r="G205" s="1">
        <v>5765</v>
      </c>
      <c r="H205" s="1">
        <v>4719</v>
      </c>
      <c r="I205" s="1">
        <v>3652</v>
      </c>
      <c r="J205">
        <v>24</v>
      </c>
      <c r="K205">
        <v>8.3000000000000007</v>
      </c>
      <c r="L205">
        <v>20.6</v>
      </c>
      <c r="M205">
        <v>7.9</v>
      </c>
      <c r="N205">
        <v>12.3</v>
      </c>
      <c r="O205" s="2">
        <v>0.76</v>
      </c>
      <c r="P205" t="s">
        <v>16</v>
      </c>
    </row>
    <row r="206" spans="1:16">
      <c r="A206" t="s">
        <v>55</v>
      </c>
      <c r="B206" s="7">
        <f t="shared" si="3"/>
        <v>44228</v>
      </c>
      <c r="C206" s="10">
        <v>2021</v>
      </c>
      <c r="D206" t="s">
        <v>15</v>
      </c>
      <c r="E206" s="1">
        <v>11157</v>
      </c>
      <c r="F206" s="4" t="s">
        <v>16</v>
      </c>
      <c r="G206" s="1">
        <v>3686</v>
      </c>
      <c r="H206" s="1">
        <v>3683</v>
      </c>
      <c r="I206" s="1">
        <v>1791</v>
      </c>
      <c r="J206">
        <v>13.6</v>
      </c>
      <c r="K206">
        <v>4.5999999999999996</v>
      </c>
      <c r="L206">
        <v>13.6</v>
      </c>
      <c r="M206">
        <v>4.5999999999999996</v>
      </c>
      <c r="N206">
        <v>23</v>
      </c>
      <c r="O206" t="s">
        <v>16</v>
      </c>
      <c r="P206" t="s">
        <v>16</v>
      </c>
    </row>
    <row r="207" spans="1:16">
      <c r="A207" t="s">
        <v>55</v>
      </c>
      <c r="B207" s="7">
        <f t="shared" si="3"/>
        <v>44228</v>
      </c>
      <c r="C207" s="10">
        <v>2021</v>
      </c>
      <c r="D207" t="s">
        <v>17</v>
      </c>
      <c r="E207" s="1">
        <v>414782</v>
      </c>
      <c r="F207" s="4" t="s">
        <v>16</v>
      </c>
      <c r="G207" s="1">
        <v>47208</v>
      </c>
      <c r="H207" s="1">
        <v>47272</v>
      </c>
      <c r="I207" s="1">
        <v>28639</v>
      </c>
      <c r="J207">
        <v>17</v>
      </c>
      <c r="K207">
        <v>7.1</v>
      </c>
      <c r="L207">
        <v>17.100000000000001</v>
      </c>
      <c r="M207">
        <v>7.1</v>
      </c>
      <c r="N207">
        <v>16</v>
      </c>
      <c r="O207" t="s">
        <v>16</v>
      </c>
      <c r="P207">
        <v>48</v>
      </c>
    </row>
    <row r="208" spans="1:16">
      <c r="A208" t="s">
        <v>55</v>
      </c>
      <c r="B208" s="7">
        <f t="shared" si="3"/>
        <v>44228</v>
      </c>
      <c r="C208" s="10">
        <v>2021</v>
      </c>
      <c r="D208" t="s">
        <v>18</v>
      </c>
      <c r="E208" s="1">
        <v>25292</v>
      </c>
      <c r="F208" s="4" t="s">
        <v>16</v>
      </c>
      <c r="G208" s="1">
        <v>5128</v>
      </c>
      <c r="H208" s="1">
        <v>5041</v>
      </c>
      <c r="I208" s="1">
        <v>3069</v>
      </c>
      <c r="J208">
        <v>17.100000000000001</v>
      </c>
      <c r="K208">
        <v>5.3</v>
      </c>
      <c r="L208">
        <v>17</v>
      </c>
      <c r="M208">
        <v>5.2</v>
      </c>
      <c r="N208">
        <v>17</v>
      </c>
      <c r="O208" t="s">
        <v>16</v>
      </c>
      <c r="P208" t="s">
        <v>16</v>
      </c>
    </row>
    <row r="209" spans="1:16">
      <c r="A209" t="s">
        <v>55</v>
      </c>
      <c r="B209" s="7">
        <f t="shared" si="3"/>
        <v>44228</v>
      </c>
      <c r="C209" s="10">
        <v>2021</v>
      </c>
      <c r="D209" t="s">
        <v>19</v>
      </c>
      <c r="E209">
        <v>600</v>
      </c>
      <c r="F209" s="4" t="s">
        <v>16</v>
      </c>
      <c r="G209">
        <v>814</v>
      </c>
      <c r="H209">
        <v>805</v>
      </c>
      <c r="I209">
        <v>284</v>
      </c>
      <c r="J209">
        <v>9.9</v>
      </c>
      <c r="K209">
        <v>2.1</v>
      </c>
      <c r="L209">
        <v>10</v>
      </c>
      <c r="M209">
        <v>2</v>
      </c>
      <c r="N209">
        <v>54</v>
      </c>
      <c r="O209" t="s">
        <v>16</v>
      </c>
      <c r="P209" t="s">
        <v>16</v>
      </c>
    </row>
    <row r="210" spans="1:16">
      <c r="A210" t="s">
        <v>55</v>
      </c>
      <c r="B210" s="7">
        <f t="shared" si="3"/>
        <v>44228</v>
      </c>
      <c r="C210" s="10">
        <v>2021</v>
      </c>
      <c r="D210" t="s">
        <v>20</v>
      </c>
      <c r="E210" s="1">
        <v>2305</v>
      </c>
      <c r="F210" s="4">
        <v>52276</v>
      </c>
      <c r="G210">
        <v>904</v>
      </c>
      <c r="H210">
        <v>881</v>
      </c>
      <c r="I210">
        <v>446</v>
      </c>
      <c r="J210">
        <v>14.2</v>
      </c>
      <c r="K210">
        <v>4.0999999999999996</v>
      </c>
      <c r="L210">
        <v>13.9</v>
      </c>
      <c r="M210">
        <v>4.0999999999999996</v>
      </c>
      <c r="N210">
        <v>18.8</v>
      </c>
      <c r="O210" s="2">
        <v>0.79</v>
      </c>
      <c r="P210" t="s">
        <v>16</v>
      </c>
    </row>
    <row r="211" spans="1:16">
      <c r="A211" t="s">
        <v>55</v>
      </c>
      <c r="B211" s="7">
        <f t="shared" si="3"/>
        <v>44228</v>
      </c>
      <c r="C211" s="10">
        <v>2021</v>
      </c>
      <c r="D211" t="s">
        <v>21</v>
      </c>
      <c r="E211" s="1">
        <v>48499</v>
      </c>
      <c r="F211" s="4">
        <v>755111</v>
      </c>
      <c r="G211" s="1">
        <v>5276</v>
      </c>
      <c r="H211" s="1">
        <v>4496</v>
      </c>
      <c r="I211" s="1">
        <v>3182</v>
      </c>
      <c r="J211">
        <v>19.8</v>
      </c>
      <c r="K211">
        <v>7.9</v>
      </c>
      <c r="L211">
        <v>17.600000000000001</v>
      </c>
      <c r="M211">
        <v>7.6</v>
      </c>
      <c r="N211">
        <v>12.4</v>
      </c>
      <c r="O211" s="2">
        <v>0.76</v>
      </c>
      <c r="P211" t="s">
        <v>16</v>
      </c>
    </row>
    <row r="212" spans="1:16">
      <c r="A212" t="s">
        <v>56</v>
      </c>
      <c r="B212" s="7">
        <f t="shared" si="3"/>
        <v>44197</v>
      </c>
      <c r="C212" s="10">
        <v>2021</v>
      </c>
      <c r="D212" t="s">
        <v>15</v>
      </c>
      <c r="E212" s="1">
        <v>11164</v>
      </c>
      <c r="F212" s="4" t="s">
        <v>16</v>
      </c>
      <c r="G212" s="1">
        <v>4078</v>
      </c>
      <c r="H212" s="1">
        <v>4072</v>
      </c>
      <c r="I212" s="1">
        <v>1881</v>
      </c>
      <c r="J212">
        <v>14.3</v>
      </c>
      <c r="K212">
        <v>4.4000000000000004</v>
      </c>
      <c r="L212">
        <v>14.3</v>
      </c>
      <c r="M212">
        <v>4.4000000000000004</v>
      </c>
      <c r="N212">
        <v>22</v>
      </c>
      <c r="O212" t="s">
        <v>16</v>
      </c>
      <c r="P212" t="s">
        <v>16</v>
      </c>
    </row>
    <row r="213" spans="1:16">
      <c r="A213" t="s">
        <v>56</v>
      </c>
      <c r="B213" s="7">
        <f t="shared" si="3"/>
        <v>44197</v>
      </c>
      <c r="C213" s="10">
        <v>2021</v>
      </c>
      <c r="D213" t="s">
        <v>17</v>
      </c>
      <c r="E213" s="1">
        <v>383951</v>
      </c>
      <c r="F213" s="4" t="s">
        <v>16</v>
      </c>
      <c r="G213" s="1">
        <v>47623</v>
      </c>
      <c r="H213" s="1">
        <v>47594</v>
      </c>
      <c r="I213" s="1">
        <v>28584</v>
      </c>
      <c r="J213">
        <v>18.600000000000001</v>
      </c>
      <c r="K213">
        <v>6.9</v>
      </c>
      <c r="L213">
        <v>18.7</v>
      </c>
      <c r="M213">
        <v>6.8</v>
      </c>
      <c r="N213">
        <v>15</v>
      </c>
      <c r="O213" t="s">
        <v>16</v>
      </c>
      <c r="P213">
        <v>38</v>
      </c>
    </row>
    <row r="214" spans="1:16">
      <c r="A214" t="s">
        <v>56</v>
      </c>
      <c r="B214" s="7">
        <f t="shared" si="3"/>
        <v>44197</v>
      </c>
      <c r="C214" s="10">
        <v>2021</v>
      </c>
      <c r="D214" t="s">
        <v>18</v>
      </c>
      <c r="E214" s="1">
        <v>25157</v>
      </c>
      <c r="F214" s="4" t="s">
        <v>16</v>
      </c>
      <c r="G214" s="1">
        <v>5384</v>
      </c>
      <c r="H214" s="1">
        <v>5287</v>
      </c>
      <c r="I214" s="1">
        <v>3256</v>
      </c>
      <c r="J214">
        <v>19.100000000000001</v>
      </c>
      <c r="K214">
        <v>5.0999999999999996</v>
      </c>
      <c r="L214">
        <v>19</v>
      </c>
      <c r="M214">
        <v>5.0999999999999996</v>
      </c>
      <c r="N214">
        <v>15</v>
      </c>
      <c r="O214" t="s">
        <v>16</v>
      </c>
      <c r="P214" t="s">
        <v>16</v>
      </c>
    </row>
    <row r="215" spans="1:16">
      <c r="A215" t="s">
        <v>56</v>
      </c>
      <c r="B215" s="7">
        <f t="shared" si="3"/>
        <v>44197</v>
      </c>
      <c r="C215" s="10">
        <v>2021</v>
      </c>
      <c r="D215" t="s">
        <v>19</v>
      </c>
      <c r="E215">
        <v>529</v>
      </c>
      <c r="F215" s="4" t="s">
        <v>16</v>
      </c>
      <c r="G215">
        <v>793</v>
      </c>
      <c r="H215">
        <v>769</v>
      </c>
      <c r="I215">
        <v>265</v>
      </c>
      <c r="J215">
        <v>10.7</v>
      </c>
      <c r="K215">
        <v>2</v>
      </c>
      <c r="L215">
        <v>10.6</v>
      </c>
      <c r="M215">
        <v>1.9</v>
      </c>
      <c r="N215">
        <v>50</v>
      </c>
      <c r="O215" t="s">
        <v>16</v>
      </c>
      <c r="P215" t="s">
        <v>16</v>
      </c>
    </row>
    <row r="216" spans="1:16">
      <c r="A216" t="s">
        <v>56</v>
      </c>
      <c r="B216" s="7">
        <f t="shared" si="3"/>
        <v>44197</v>
      </c>
      <c r="C216" s="10">
        <v>2021</v>
      </c>
      <c r="D216" t="s">
        <v>20</v>
      </c>
      <c r="E216" s="1">
        <v>2467</v>
      </c>
      <c r="F216" s="4">
        <v>56409</v>
      </c>
      <c r="G216">
        <v>991</v>
      </c>
      <c r="H216">
        <v>982</v>
      </c>
      <c r="I216">
        <v>491</v>
      </c>
      <c r="J216">
        <v>15.5</v>
      </c>
      <c r="K216">
        <v>4.0999999999999996</v>
      </c>
      <c r="L216">
        <v>15.5</v>
      </c>
      <c r="M216">
        <v>4</v>
      </c>
      <c r="N216">
        <v>17.399999999999999</v>
      </c>
      <c r="O216" s="2">
        <v>0.79</v>
      </c>
      <c r="P216" t="s">
        <v>16</v>
      </c>
    </row>
    <row r="217" spans="1:16">
      <c r="A217" t="s">
        <v>56</v>
      </c>
      <c r="B217" s="7">
        <f t="shared" si="3"/>
        <v>44197</v>
      </c>
      <c r="C217" s="10">
        <v>2021</v>
      </c>
      <c r="D217" t="s">
        <v>21</v>
      </c>
      <c r="E217" s="1">
        <v>44052</v>
      </c>
      <c r="F217" s="4">
        <v>688808</v>
      </c>
      <c r="G217" s="1">
        <v>5396</v>
      </c>
      <c r="H217" s="1">
        <v>4625</v>
      </c>
      <c r="I217" s="1">
        <v>3256</v>
      </c>
      <c r="J217">
        <v>21.8</v>
      </c>
      <c r="K217">
        <v>7.5</v>
      </c>
      <c r="L217">
        <v>19.399999999999999</v>
      </c>
      <c r="M217">
        <v>7.3</v>
      </c>
      <c r="N217">
        <v>11.6</v>
      </c>
      <c r="O217" s="2">
        <v>0.75</v>
      </c>
      <c r="P217" t="s">
        <v>16</v>
      </c>
    </row>
    <row r="218" spans="1:16">
      <c r="A218" t="s">
        <v>57</v>
      </c>
      <c r="B218" s="7">
        <f t="shared" si="3"/>
        <v>44166</v>
      </c>
      <c r="C218" s="10">
        <v>2020</v>
      </c>
      <c r="D218" t="s">
        <v>15</v>
      </c>
      <c r="E218" s="1">
        <v>11359</v>
      </c>
      <c r="F218" s="4" t="s">
        <v>16</v>
      </c>
      <c r="G218" s="1">
        <v>4247</v>
      </c>
      <c r="H218" s="1">
        <v>4223</v>
      </c>
      <c r="I218" s="1">
        <v>1932</v>
      </c>
      <c r="J218">
        <v>14.2</v>
      </c>
      <c r="K218">
        <v>4.5</v>
      </c>
      <c r="L218">
        <v>14.1</v>
      </c>
      <c r="M218">
        <v>4.4000000000000004</v>
      </c>
      <c r="N218">
        <v>22</v>
      </c>
      <c r="O218" t="s">
        <v>16</v>
      </c>
      <c r="P218" t="s">
        <v>16</v>
      </c>
    </row>
    <row r="219" spans="1:16">
      <c r="A219" t="s">
        <v>57</v>
      </c>
      <c r="B219" s="7">
        <f t="shared" si="3"/>
        <v>44166</v>
      </c>
      <c r="C219" s="10">
        <v>2020</v>
      </c>
      <c r="D219" t="s">
        <v>17</v>
      </c>
      <c r="E219" s="1">
        <v>375389</v>
      </c>
      <c r="F219" s="4" t="s">
        <v>16</v>
      </c>
      <c r="G219" s="1">
        <v>51535</v>
      </c>
      <c r="H219" s="1">
        <v>51548</v>
      </c>
      <c r="I219" s="1">
        <v>32500</v>
      </c>
      <c r="J219">
        <v>19.5</v>
      </c>
      <c r="K219">
        <v>6.5</v>
      </c>
      <c r="L219">
        <v>19.7</v>
      </c>
      <c r="M219">
        <v>6.5</v>
      </c>
      <c r="N219">
        <v>16</v>
      </c>
      <c r="O219" t="s">
        <v>16</v>
      </c>
      <c r="P219">
        <v>32</v>
      </c>
    </row>
    <row r="220" spans="1:16">
      <c r="A220" t="s">
        <v>57</v>
      </c>
      <c r="B220" s="7">
        <f t="shared" si="3"/>
        <v>44166</v>
      </c>
      <c r="C220" s="10">
        <v>2020</v>
      </c>
      <c r="D220" t="s">
        <v>18</v>
      </c>
      <c r="E220" s="1">
        <v>24857</v>
      </c>
      <c r="F220" s="4" t="s">
        <v>16</v>
      </c>
      <c r="G220" s="1">
        <v>5597</v>
      </c>
      <c r="H220" s="1">
        <v>5489</v>
      </c>
      <c r="I220" s="1">
        <v>3354</v>
      </c>
      <c r="J220">
        <v>18.899999999999999</v>
      </c>
      <c r="K220">
        <v>5</v>
      </c>
      <c r="L220">
        <v>18.8</v>
      </c>
      <c r="M220">
        <v>5</v>
      </c>
      <c r="N220">
        <v>16</v>
      </c>
      <c r="O220" t="s">
        <v>16</v>
      </c>
      <c r="P220" t="s">
        <v>16</v>
      </c>
    </row>
    <row r="221" spans="1:16">
      <c r="A221" t="s">
        <v>57</v>
      </c>
      <c r="B221" s="7">
        <f t="shared" si="3"/>
        <v>44166</v>
      </c>
      <c r="C221" s="10">
        <v>2020</v>
      </c>
      <c r="D221" t="s">
        <v>19</v>
      </c>
      <c r="E221">
        <v>537</v>
      </c>
      <c r="F221" s="4" t="s">
        <v>16</v>
      </c>
      <c r="G221">
        <v>823</v>
      </c>
      <c r="H221">
        <v>796</v>
      </c>
      <c r="I221">
        <v>266</v>
      </c>
      <c r="J221">
        <v>10.4</v>
      </c>
      <c r="K221">
        <v>2</v>
      </c>
      <c r="L221">
        <v>10.199999999999999</v>
      </c>
      <c r="M221">
        <v>2</v>
      </c>
      <c r="N221">
        <v>54</v>
      </c>
      <c r="O221" t="s">
        <v>16</v>
      </c>
      <c r="P221" t="s">
        <v>16</v>
      </c>
    </row>
    <row r="222" spans="1:16">
      <c r="A222" t="s">
        <v>57</v>
      </c>
      <c r="B222" s="7">
        <f t="shared" si="3"/>
        <v>44166</v>
      </c>
      <c r="C222" s="10">
        <v>2020</v>
      </c>
      <c r="D222" t="s">
        <v>20</v>
      </c>
      <c r="E222" s="1">
        <v>2681</v>
      </c>
      <c r="F222" s="4">
        <v>60329</v>
      </c>
      <c r="G222" s="1">
        <v>1095</v>
      </c>
      <c r="H222" s="1">
        <v>1087</v>
      </c>
      <c r="I222">
        <v>560</v>
      </c>
      <c r="J222">
        <v>16</v>
      </c>
      <c r="K222">
        <v>3.9</v>
      </c>
      <c r="L222">
        <v>16</v>
      </c>
      <c r="M222">
        <v>3.9</v>
      </c>
      <c r="N222">
        <v>18.100000000000001</v>
      </c>
      <c r="O222" s="2">
        <v>0.76</v>
      </c>
      <c r="P222" t="s">
        <v>16</v>
      </c>
    </row>
    <row r="223" spans="1:16">
      <c r="A223" t="s">
        <v>57</v>
      </c>
      <c r="B223" s="7">
        <f t="shared" si="3"/>
        <v>44166</v>
      </c>
      <c r="C223" s="10">
        <v>2020</v>
      </c>
      <c r="D223" t="s">
        <v>21</v>
      </c>
      <c r="E223" s="1">
        <v>47143</v>
      </c>
      <c r="F223" s="4">
        <v>744814</v>
      </c>
      <c r="G223" s="1">
        <v>6092</v>
      </c>
      <c r="H223" s="1">
        <v>5142</v>
      </c>
      <c r="I223" s="1">
        <v>3757</v>
      </c>
      <c r="J223">
        <v>22.7</v>
      </c>
      <c r="K223">
        <v>7.4</v>
      </c>
      <c r="L223">
        <v>19.8</v>
      </c>
      <c r="M223">
        <v>7.1</v>
      </c>
      <c r="N223">
        <v>12.4</v>
      </c>
      <c r="O223" s="2">
        <v>0.74</v>
      </c>
      <c r="P223" t="s">
        <v>16</v>
      </c>
    </row>
    <row r="224" spans="1:16">
      <c r="A224" t="s">
        <v>58</v>
      </c>
      <c r="B224" s="7">
        <f t="shared" si="3"/>
        <v>44136</v>
      </c>
      <c r="C224" s="10">
        <v>2020</v>
      </c>
      <c r="D224" t="s">
        <v>15</v>
      </c>
      <c r="E224" s="1">
        <v>12454</v>
      </c>
      <c r="F224" s="4" t="s">
        <v>16</v>
      </c>
      <c r="G224" s="1">
        <v>4608</v>
      </c>
      <c r="H224" s="1">
        <v>4607</v>
      </c>
      <c r="I224" s="1">
        <v>2117</v>
      </c>
      <c r="J224">
        <v>13.8</v>
      </c>
      <c r="K224">
        <v>4.5</v>
      </c>
      <c r="L224">
        <v>13.8</v>
      </c>
      <c r="M224">
        <v>4.5</v>
      </c>
      <c r="N224">
        <v>23</v>
      </c>
      <c r="O224" t="s">
        <v>16</v>
      </c>
      <c r="P224" t="s">
        <v>16</v>
      </c>
    </row>
    <row r="225" spans="1:16">
      <c r="A225" t="s">
        <v>58</v>
      </c>
      <c r="B225" s="7">
        <f t="shared" si="3"/>
        <v>44136</v>
      </c>
      <c r="C225" s="10">
        <v>2020</v>
      </c>
      <c r="D225" t="s">
        <v>17</v>
      </c>
      <c r="E225" s="1">
        <v>386560</v>
      </c>
      <c r="F225" s="4" t="s">
        <v>16</v>
      </c>
      <c r="G225" s="1">
        <v>53018</v>
      </c>
      <c r="H225" s="1">
        <v>52960</v>
      </c>
      <c r="I225" s="1">
        <v>34090</v>
      </c>
      <c r="J225">
        <v>19.3</v>
      </c>
      <c r="K225">
        <v>6.4</v>
      </c>
      <c r="L225">
        <v>19.5</v>
      </c>
      <c r="M225">
        <v>6.4</v>
      </c>
      <c r="N225">
        <v>16</v>
      </c>
      <c r="O225" t="s">
        <v>16</v>
      </c>
      <c r="P225">
        <v>36</v>
      </c>
    </row>
    <row r="226" spans="1:16">
      <c r="A226" t="s">
        <v>58</v>
      </c>
      <c r="B226" s="7">
        <f t="shared" si="3"/>
        <v>44136</v>
      </c>
      <c r="C226" s="10">
        <v>2020</v>
      </c>
      <c r="D226" t="s">
        <v>18</v>
      </c>
      <c r="E226" s="1">
        <v>25639</v>
      </c>
      <c r="F226" s="4" t="s">
        <v>16</v>
      </c>
      <c r="G226" s="1">
        <v>5568</v>
      </c>
      <c r="H226" s="1">
        <v>5486</v>
      </c>
      <c r="I226" s="1">
        <v>3482</v>
      </c>
      <c r="J226">
        <v>19</v>
      </c>
      <c r="K226">
        <v>5</v>
      </c>
      <c r="L226">
        <v>19</v>
      </c>
      <c r="M226">
        <v>4.9000000000000004</v>
      </c>
      <c r="N226">
        <v>16</v>
      </c>
      <c r="O226" t="s">
        <v>16</v>
      </c>
      <c r="P226" t="s">
        <v>16</v>
      </c>
    </row>
    <row r="227" spans="1:16">
      <c r="A227" t="s">
        <v>58</v>
      </c>
      <c r="B227" s="7">
        <f t="shared" si="3"/>
        <v>44136</v>
      </c>
      <c r="C227" s="10">
        <v>2020</v>
      </c>
      <c r="D227" t="s">
        <v>19</v>
      </c>
      <c r="E227">
        <v>490</v>
      </c>
      <c r="F227" s="4" t="s">
        <v>16</v>
      </c>
      <c r="G227">
        <v>755</v>
      </c>
      <c r="H227">
        <v>734</v>
      </c>
      <c r="I227">
        <v>246</v>
      </c>
      <c r="J227">
        <v>10.1</v>
      </c>
      <c r="K227">
        <v>2</v>
      </c>
      <c r="L227">
        <v>10</v>
      </c>
      <c r="M227">
        <v>1.9</v>
      </c>
      <c r="N227">
        <v>59</v>
      </c>
      <c r="O227" t="s">
        <v>16</v>
      </c>
      <c r="P227" t="s">
        <v>16</v>
      </c>
    </row>
    <row r="228" spans="1:16">
      <c r="A228" t="s">
        <v>58</v>
      </c>
      <c r="B228" s="7">
        <f t="shared" si="3"/>
        <v>44136</v>
      </c>
      <c r="C228" s="10">
        <v>2020</v>
      </c>
      <c r="D228" t="s">
        <v>20</v>
      </c>
      <c r="E228" s="1">
        <v>2953</v>
      </c>
      <c r="F228" s="4">
        <v>66502</v>
      </c>
      <c r="G228" s="1">
        <v>1137</v>
      </c>
      <c r="H228" s="1">
        <v>1106</v>
      </c>
      <c r="I228">
        <v>610</v>
      </c>
      <c r="J228">
        <v>16.600000000000001</v>
      </c>
      <c r="K228">
        <v>4</v>
      </c>
      <c r="L228">
        <v>16.399999999999999</v>
      </c>
      <c r="M228">
        <v>3.9</v>
      </c>
      <c r="N228">
        <v>18.2</v>
      </c>
      <c r="O228" s="2">
        <v>0.77</v>
      </c>
      <c r="P228" t="s">
        <v>16</v>
      </c>
    </row>
    <row r="229" spans="1:16">
      <c r="A229" t="s">
        <v>58</v>
      </c>
      <c r="B229" s="7">
        <f t="shared" si="3"/>
        <v>44136</v>
      </c>
      <c r="C229" s="10">
        <v>2020</v>
      </c>
      <c r="D229" t="s">
        <v>21</v>
      </c>
      <c r="E229" s="1">
        <v>50286</v>
      </c>
      <c r="F229" s="4">
        <v>786221</v>
      </c>
      <c r="G229" s="1">
        <v>6315</v>
      </c>
      <c r="H229" s="1">
        <v>5209</v>
      </c>
      <c r="I229" s="1">
        <v>3868</v>
      </c>
      <c r="J229">
        <v>22.3</v>
      </c>
      <c r="K229">
        <v>7.5</v>
      </c>
      <c r="L229">
        <v>19.2</v>
      </c>
      <c r="M229">
        <v>7.2</v>
      </c>
      <c r="N229">
        <v>12.4</v>
      </c>
      <c r="O229" s="2">
        <v>0.75</v>
      </c>
      <c r="P229" t="s">
        <v>16</v>
      </c>
    </row>
    <row r="230" spans="1:16">
      <c r="A230" t="s">
        <v>59</v>
      </c>
      <c r="B230" s="7">
        <f t="shared" si="3"/>
        <v>44105</v>
      </c>
      <c r="C230" s="10">
        <v>2020</v>
      </c>
      <c r="D230" t="s">
        <v>15</v>
      </c>
      <c r="E230" s="1">
        <v>12540</v>
      </c>
      <c r="F230" s="4" t="s">
        <v>16</v>
      </c>
      <c r="G230" s="1">
        <v>4620</v>
      </c>
      <c r="H230" s="1">
        <v>4598</v>
      </c>
      <c r="I230" s="1">
        <v>2183</v>
      </c>
      <c r="J230">
        <v>14.7</v>
      </c>
      <c r="K230">
        <v>4.4000000000000004</v>
      </c>
      <c r="L230">
        <v>14.7</v>
      </c>
      <c r="M230">
        <v>4.4000000000000004</v>
      </c>
      <c r="N230">
        <v>24</v>
      </c>
      <c r="O230" t="s">
        <v>16</v>
      </c>
      <c r="P230" t="s">
        <v>16</v>
      </c>
    </row>
    <row r="231" spans="1:16">
      <c r="A231" t="s">
        <v>59</v>
      </c>
      <c r="B231" s="7">
        <f t="shared" si="3"/>
        <v>44105</v>
      </c>
      <c r="C231" s="10">
        <v>2020</v>
      </c>
      <c r="D231" t="s">
        <v>17</v>
      </c>
      <c r="E231" s="1">
        <v>427396</v>
      </c>
      <c r="F231" s="4" t="s">
        <v>16</v>
      </c>
      <c r="G231" s="1">
        <v>52379</v>
      </c>
      <c r="H231" s="1">
        <v>52290</v>
      </c>
      <c r="I231" s="1">
        <v>33969</v>
      </c>
      <c r="J231">
        <v>20.100000000000001</v>
      </c>
      <c r="K231">
        <v>6.8</v>
      </c>
      <c r="L231">
        <v>20.3</v>
      </c>
      <c r="M231">
        <v>6.7</v>
      </c>
      <c r="N231">
        <v>17</v>
      </c>
      <c r="O231" t="s">
        <v>16</v>
      </c>
      <c r="P231">
        <v>47</v>
      </c>
    </row>
    <row r="232" spans="1:16">
      <c r="A232" t="s">
        <v>59</v>
      </c>
      <c r="B232" s="7">
        <f t="shared" si="3"/>
        <v>44105</v>
      </c>
      <c r="C232" s="10">
        <v>2020</v>
      </c>
      <c r="D232" t="s">
        <v>18</v>
      </c>
      <c r="E232" s="1">
        <v>27559</v>
      </c>
      <c r="F232" s="4" t="s">
        <v>16</v>
      </c>
      <c r="G232" s="1">
        <v>5891</v>
      </c>
      <c r="H232" s="1">
        <v>5766</v>
      </c>
      <c r="I232" s="1">
        <v>3636</v>
      </c>
      <c r="J232">
        <v>19.600000000000001</v>
      </c>
      <c r="K232">
        <v>5.0999999999999996</v>
      </c>
      <c r="L232">
        <v>19.5</v>
      </c>
      <c r="M232">
        <v>5</v>
      </c>
      <c r="N232">
        <v>17</v>
      </c>
      <c r="O232" t="s">
        <v>16</v>
      </c>
      <c r="P232" t="s">
        <v>16</v>
      </c>
    </row>
    <row r="233" spans="1:16">
      <c r="A233" t="s">
        <v>59</v>
      </c>
      <c r="B233" s="7">
        <f t="shared" si="3"/>
        <v>44105</v>
      </c>
      <c r="C233" s="10">
        <v>2020</v>
      </c>
      <c r="D233" t="s">
        <v>19</v>
      </c>
      <c r="E233">
        <v>567</v>
      </c>
      <c r="F233" s="4" t="s">
        <v>16</v>
      </c>
      <c r="G233">
        <v>889</v>
      </c>
      <c r="H233">
        <v>868</v>
      </c>
      <c r="I233">
        <v>286</v>
      </c>
      <c r="J233">
        <v>10.199999999999999</v>
      </c>
      <c r="K233">
        <v>2</v>
      </c>
      <c r="L233">
        <v>10.199999999999999</v>
      </c>
      <c r="M233">
        <v>1.9</v>
      </c>
      <c r="N233">
        <v>61</v>
      </c>
      <c r="O233" t="s">
        <v>16</v>
      </c>
      <c r="P233" t="s">
        <v>16</v>
      </c>
    </row>
    <row r="234" spans="1:16">
      <c r="A234" t="s">
        <v>59</v>
      </c>
      <c r="B234" s="7">
        <f t="shared" si="3"/>
        <v>44105</v>
      </c>
      <c r="C234" s="10">
        <v>2020</v>
      </c>
      <c r="D234" t="s">
        <v>20</v>
      </c>
      <c r="E234" s="1">
        <v>3067</v>
      </c>
      <c r="F234" s="4">
        <v>68558</v>
      </c>
      <c r="G234" s="1">
        <v>1137</v>
      </c>
      <c r="H234" s="1">
        <v>1117</v>
      </c>
      <c r="I234">
        <v>605</v>
      </c>
      <c r="J234">
        <v>16.8</v>
      </c>
      <c r="K234">
        <v>4.0999999999999996</v>
      </c>
      <c r="L234">
        <v>16.7</v>
      </c>
      <c r="M234">
        <v>4.0999999999999996</v>
      </c>
      <c r="N234">
        <v>18.399999999999999</v>
      </c>
      <c r="O234" s="2">
        <v>0.76</v>
      </c>
      <c r="P234" t="s">
        <v>16</v>
      </c>
    </row>
    <row r="235" spans="1:16">
      <c r="A235" t="s">
        <v>59</v>
      </c>
      <c r="B235" s="7">
        <f t="shared" si="3"/>
        <v>44105</v>
      </c>
      <c r="C235" s="10">
        <v>2020</v>
      </c>
      <c r="D235" t="s">
        <v>21</v>
      </c>
      <c r="E235" s="1">
        <v>54218</v>
      </c>
      <c r="F235" s="4">
        <v>880037</v>
      </c>
      <c r="G235" s="1">
        <v>6144</v>
      </c>
      <c r="H235" s="1">
        <v>5092</v>
      </c>
      <c r="I235" s="1">
        <v>3728</v>
      </c>
      <c r="J235">
        <v>22.7</v>
      </c>
      <c r="K235">
        <v>8</v>
      </c>
      <c r="L235">
        <v>19.7</v>
      </c>
      <c r="M235">
        <v>7.6</v>
      </c>
      <c r="N235">
        <v>12.6</v>
      </c>
      <c r="O235" s="2">
        <v>0.75</v>
      </c>
      <c r="P235" t="s">
        <v>16</v>
      </c>
    </row>
    <row r="236" spans="1:16">
      <c r="A236" t="s">
        <v>60</v>
      </c>
      <c r="B236" s="7">
        <f t="shared" si="3"/>
        <v>44075</v>
      </c>
      <c r="C236" s="10">
        <v>2020</v>
      </c>
      <c r="D236" t="s">
        <v>15</v>
      </c>
      <c r="E236" s="1">
        <v>13146</v>
      </c>
      <c r="F236" s="4" t="s">
        <v>16</v>
      </c>
      <c r="G236" s="1">
        <v>4650</v>
      </c>
      <c r="H236" s="1">
        <v>4654</v>
      </c>
      <c r="I236" s="1">
        <v>2221</v>
      </c>
      <c r="J236">
        <v>14.3</v>
      </c>
      <c r="K236">
        <v>4.5999999999999996</v>
      </c>
      <c r="L236">
        <v>14.4</v>
      </c>
      <c r="M236">
        <v>4.5</v>
      </c>
      <c r="N236">
        <v>25</v>
      </c>
      <c r="O236" t="s">
        <v>16</v>
      </c>
      <c r="P236" t="s">
        <v>16</v>
      </c>
    </row>
    <row r="237" spans="1:16">
      <c r="A237" t="s">
        <v>60</v>
      </c>
      <c r="B237" s="7">
        <f t="shared" si="3"/>
        <v>44075</v>
      </c>
      <c r="C237" s="10">
        <v>2020</v>
      </c>
      <c r="D237" t="s">
        <v>17</v>
      </c>
      <c r="E237" s="1">
        <v>403096</v>
      </c>
      <c r="F237" s="4" t="s">
        <v>16</v>
      </c>
      <c r="G237" s="1">
        <v>50594</v>
      </c>
      <c r="H237" s="1">
        <v>50391</v>
      </c>
      <c r="I237" s="1">
        <v>31535</v>
      </c>
      <c r="J237">
        <v>18.8</v>
      </c>
      <c r="K237">
        <v>6.8</v>
      </c>
      <c r="L237">
        <v>18.899999999999999</v>
      </c>
      <c r="M237">
        <v>6.8</v>
      </c>
      <c r="N237">
        <v>17</v>
      </c>
      <c r="O237" t="s">
        <v>16</v>
      </c>
      <c r="P237">
        <v>32</v>
      </c>
    </row>
    <row r="238" spans="1:16">
      <c r="A238" t="s">
        <v>60</v>
      </c>
      <c r="B238" s="7">
        <f t="shared" si="3"/>
        <v>44075</v>
      </c>
      <c r="C238" s="10">
        <v>2020</v>
      </c>
      <c r="D238" t="s">
        <v>18</v>
      </c>
      <c r="E238" s="1">
        <v>26230</v>
      </c>
      <c r="F238" s="4" t="s">
        <v>16</v>
      </c>
      <c r="G238" s="1">
        <v>5478</v>
      </c>
      <c r="H238" s="1">
        <v>5350</v>
      </c>
      <c r="I238" s="1">
        <v>3427</v>
      </c>
      <c r="J238">
        <v>19.2</v>
      </c>
      <c r="K238">
        <v>5.0999999999999996</v>
      </c>
      <c r="L238">
        <v>19</v>
      </c>
      <c r="M238">
        <v>5.0999999999999996</v>
      </c>
      <c r="N238">
        <v>17</v>
      </c>
      <c r="O238" t="s">
        <v>16</v>
      </c>
      <c r="P238" t="s">
        <v>16</v>
      </c>
    </row>
    <row r="239" spans="1:16">
      <c r="A239" t="s">
        <v>60</v>
      </c>
      <c r="B239" s="7">
        <f t="shared" si="3"/>
        <v>44075</v>
      </c>
      <c r="C239" s="10">
        <v>2020</v>
      </c>
      <c r="D239" t="s">
        <v>19</v>
      </c>
      <c r="E239">
        <v>527</v>
      </c>
      <c r="F239" s="4" t="s">
        <v>16</v>
      </c>
      <c r="G239">
        <v>805</v>
      </c>
      <c r="H239">
        <v>779</v>
      </c>
      <c r="I239">
        <v>258</v>
      </c>
      <c r="J239">
        <v>10</v>
      </c>
      <c r="K239">
        <v>2</v>
      </c>
      <c r="L239">
        <v>9.8000000000000007</v>
      </c>
      <c r="M239">
        <v>2</v>
      </c>
      <c r="N239">
        <v>62</v>
      </c>
      <c r="O239" t="s">
        <v>16</v>
      </c>
      <c r="P239" t="s">
        <v>16</v>
      </c>
    </row>
    <row r="240" spans="1:16">
      <c r="A240" t="s">
        <v>60</v>
      </c>
      <c r="B240" s="7">
        <f t="shared" si="3"/>
        <v>44075</v>
      </c>
      <c r="C240" s="10">
        <v>2020</v>
      </c>
      <c r="D240" t="s">
        <v>20</v>
      </c>
      <c r="E240" s="1">
        <v>2932</v>
      </c>
      <c r="F240" s="4">
        <v>66854</v>
      </c>
      <c r="G240" s="1">
        <v>1123</v>
      </c>
      <c r="H240" s="1">
        <v>1100</v>
      </c>
      <c r="I240">
        <v>575</v>
      </c>
      <c r="J240">
        <v>15.7</v>
      </c>
      <c r="K240">
        <v>4.0999999999999996</v>
      </c>
      <c r="L240">
        <v>15.5</v>
      </c>
      <c r="M240">
        <v>4.0999999999999996</v>
      </c>
      <c r="N240">
        <v>18.600000000000001</v>
      </c>
      <c r="O240" s="2">
        <v>0.75</v>
      </c>
      <c r="P240" t="s">
        <v>16</v>
      </c>
    </row>
    <row r="241" spans="1:16">
      <c r="A241" t="s">
        <v>60</v>
      </c>
      <c r="B241" s="7">
        <f t="shared" si="3"/>
        <v>44075</v>
      </c>
      <c r="C241" s="10">
        <v>2020</v>
      </c>
      <c r="D241" t="s">
        <v>21</v>
      </c>
      <c r="E241" s="1">
        <v>44686</v>
      </c>
      <c r="F241" s="4">
        <v>708390</v>
      </c>
      <c r="G241" s="1">
        <v>5707</v>
      </c>
      <c r="H241" s="1">
        <v>4914</v>
      </c>
      <c r="I241" s="1">
        <v>3258</v>
      </c>
      <c r="J241">
        <v>19.899999999999999</v>
      </c>
      <c r="K241">
        <v>7.6</v>
      </c>
      <c r="L241">
        <v>17.8</v>
      </c>
      <c r="M241">
        <v>7.3</v>
      </c>
      <c r="N241">
        <v>12.6</v>
      </c>
      <c r="O241" s="2">
        <v>0.73</v>
      </c>
      <c r="P241" t="s">
        <v>16</v>
      </c>
    </row>
    <row r="242" spans="1:16">
      <c r="A242" t="s">
        <v>61</v>
      </c>
      <c r="B242" s="7">
        <f t="shared" si="3"/>
        <v>44044</v>
      </c>
      <c r="C242" s="10">
        <v>2020</v>
      </c>
      <c r="D242" t="s">
        <v>15</v>
      </c>
      <c r="E242" s="1">
        <v>9723</v>
      </c>
      <c r="F242" s="4" t="s">
        <v>16</v>
      </c>
      <c r="G242" s="1">
        <v>3838</v>
      </c>
      <c r="H242" s="1">
        <v>3856</v>
      </c>
      <c r="I242" s="1">
        <v>1673</v>
      </c>
      <c r="J242">
        <v>13.5</v>
      </c>
      <c r="K242">
        <v>4.4000000000000004</v>
      </c>
      <c r="L242">
        <v>13.5</v>
      </c>
      <c r="M242">
        <v>4.4000000000000004</v>
      </c>
      <c r="N242">
        <v>24</v>
      </c>
      <c r="O242" t="s">
        <v>16</v>
      </c>
      <c r="P242" t="s">
        <v>16</v>
      </c>
    </row>
    <row r="243" spans="1:16">
      <c r="A243" t="s">
        <v>61</v>
      </c>
      <c r="B243" s="7">
        <f t="shared" si="3"/>
        <v>44044</v>
      </c>
      <c r="C243" s="10">
        <v>2020</v>
      </c>
      <c r="D243" t="s">
        <v>17</v>
      </c>
      <c r="E243" s="1">
        <v>357610</v>
      </c>
      <c r="F243" s="4" t="s">
        <v>16</v>
      </c>
      <c r="G243" s="1">
        <v>48984</v>
      </c>
      <c r="H243" s="1">
        <v>48680</v>
      </c>
      <c r="I243" s="1">
        <v>28731</v>
      </c>
      <c r="J243">
        <v>18.3</v>
      </c>
      <c r="K243">
        <v>6.7</v>
      </c>
      <c r="L243">
        <v>18.399999999999999</v>
      </c>
      <c r="M243">
        <v>6.6</v>
      </c>
      <c r="N243">
        <v>17</v>
      </c>
      <c r="O243" t="s">
        <v>16</v>
      </c>
      <c r="P243">
        <v>10</v>
      </c>
    </row>
    <row r="244" spans="1:16">
      <c r="A244" t="s">
        <v>61</v>
      </c>
      <c r="B244" s="7">
        <f t="shared" si="3"/>
        <v>44044</v>
      </c>
      <c r="C244" s="10">
        <v>2020</v>
      </c>
      <c r="D244" t="s">
        <v>18</v>
      </c>
      <c r="E244" s="1">
        <v>25507</v>
      </c>
      <c r="F244" s="4" t="s">
        <v>16</v>
      </c>
      <c r="G244" s="1">
        <v>5405</v>
      </c>
      <c r="H244" s="1">
        <v>5291</v>
      </c>
      <c r="I244" s="1">
        <v>3263</v>
      </c>
      <c r="J244">
        <v>19.100000000000001</v>
      </c>
      <c r="K244">
        <v>5.2</v>
      </c>
      <c r="L244">
        <v>19</v>
      </c>
      <c r="M244">
        <v>5.0999999999999996</v>
      </c>
      <c r="N244">
        <v>17</v>
      </c>
      <c r="O244" t="s">
        <v>16</v>
      </c>
      <c r="P244" t="s">
        <v>16</v>
      </c>
    </row>
    <row r="245" spans="1:16">
      <c r="A245" t="s">
        <v>61</v>
      </c>
      <c r="B245" s="7">
        <f t="shared" si="3"/>
        <v>44044</v>
      </c>
      <c r="C245" s="10">
        <v>2020</v>
      </c>
      <c r="D245" t="s">
        <v>19</v>
      </c>
      <c r="E245">
        <v>449</v>
      </c>
      <c r="F245" s="4" t="s">
        <v>16</v>
      </c>
      <c r="G245">
        <v>694</v>
      </c>
      <c r="H245">
        <v>691</v>
      </c>
      <c r="I245">
        <v>207</v>
      </c>
      <c r="J245">
        <v>9.3000000000000007</v>
      </c>
      <c r="K245">
        <v>2.1</v>
      </c>
      <c r="L245">
        <v>9.4</v>
      </c>
      <c r="M245">
        <v>2.1</v>
      </c>
      <c r="N245">
        <v>56</v>
      </c>
      <c r="O245" t="s">
        <v>16</v>
      </c>
      <c r="P245" t="s">
        <v>16</v>
      </c>
    </row>
    <row r="246" spans="1:16">
      <c r="A246" t="s">
        <v>61</v>
      </c>
      <c r="B246" s="7">
        <f t="shared" si="3"/>
        <v>44044</v>
      </c>
      <c r="C246" s="10">
        <v>2020</v>
      </c>
      <c r="D246" t="s">
        <v>20</v>
      </c>
      <c r="E246" s="1">
        <v>2614</v>
      </c>
      <c r="F246" s="4">
        <v>62689</v>
      </c>
      <c r="G246" s="1">
        <v>1143</v>
      </c>
      <c r="H246" s="1">
        <v>1128</v>
      </c>
      <c r="I246">
        <v>545</v>
      </c>
      <c r="J246">
        <v>15</v>
      </c>
      <c r="K246">
        <v>4</v>
      </c>
      <c r="L246">
        <v>15</v>
      </c>
      <c r="M246">
        <v>3.9</v>
      </c>
      <c r="N246">
        <v>18.7</v>
      </c>
      <c r="O246" s="2">
        <v>0.73</v>
      </c>
      <c r="P246" t="s">
        <v>16</v>
      </c>
    </row>
    <row r="247" spans="1:16">
      <c r="A247" t="s">
        <v>61</v>
      </c>
      <c r="B247" s="7">
        <f t="shared" si="3"/>
        <v>44044</v>
      </c>
      <c r="C247" s="10">
        <v>2020</v>
      </c>
      <c r="D247" t="s">
        <v>21</v>
      </c>
      <c r="E247" s="1">
        <v>32492</v>
      </c>
      <c r="F247" s="4">
        <v>548766</v>
      </c>
      <c r="G247" s="1">
        <v>5373</v>
      </c>
      <c r="H247" s="1">
        <v>4759</v>
      </c>
      <c r="I247" s="1">
        <v>2790</v>
      </c>
      <c r="J247">
        <v>18.2</v>
      </c>
      <c r="K247">
        <v>6.9</v>
      </c>
      <c r="L247">
        <v>16.7</v>
      </c>
      <c r="M247">
        <v>6.6</v>
      </c>
      <c r="N247">
        <v>12.6</v>
      </c>
      <c r="O247" s="2">
        <v>0.7</v>
      </c>
      <c r="P247" t="s">
        <v>16</v>
      </c>
    </row>
    <row r="248" spans="1:16">
      <c r="A248" t="s">
        <v>62</v>
      </c>
      <c r="B248" s="7">
        <f t="shared" si="3"/>
        <v>44013</v>
      </c>
      <c r="C248" s="10">
        <v>2020</v>
      </c>
      <c r="D248" t="s">
        <v>15</v>
      </c>
      <c r="E248" s="1">
        <v>8692</v>
      </c>
      <c r="F248" s="4" t="s">
        <v>16</v>
      </c>
      <c r="G248" s="1">
        <v>3113</v>
      </c>
      <c r="H248" s="1">
        <v>3128</v>
      </c>
      <c r="I248" s="1">
        <v>1446</v>
      </c>
      <c r="J248">
        <v>14.3</v>
      </c>
      <c r="K248">
        <v>4.5999999999999996</v>
      </c>
      <c r="L248">
        <v>14.4</v>
      </c>
      <c r="M248">
        <v>4.5999999999999996</v>
      </c>
      <c r="N248">
        <v>25</v>
      </c>
      <c r="O248" t="s">
        <v>16</v>
      </c>
      <c r="P248" t="s">
        <v>16</v>
      </c>
    </row>
    <row r="249" spans="1:16">
      <c r="A249" t="s">
        <v>62</v>
      </c>
      <c r="B249" s="7">
        <f t="shared" si="3"/>
        <v>44013</v>
      </c>
      <c r="C249" s="10">
        <v>2020</v>
      </c>
      <c r="D249" t="s">
        <v>17</v>
      </c>
      <c r="E249" s="1">
        <v>320999</v>
      </c>
      <c r="F249" s="4" t="s">
        <v>16</v>
      </c>
      <c r="G249" s="1">
        <v>38310</v>
      </c>
      <c r="H249" s="1">
        <v>38380</v>
      </c>
      <c r="I249" s="1">
        <v>21221</v>
      </c>
      <c r="J249">
        <v>17.100000000000001</v>
      </c>
      <c r="K249">
        <v>7.2</v>
      </c>
      <c r="L249">
        <v>17.3</v>
      </c>
      <c r="M249">
        <v>7.2</v>
      </c>
      <c r="N249">
        <v>16</v>
      </c>
      <c r="O249" t="s">
        <v>16</v>
      </c>
      <c r="P249">
        <v>3</v>
      </c>
    </row>
    <row r="250" spans="1:16">
      <c r="A250" t="s">
        <v>62</v>
      </c>
      <c r="B250" s="7">
        <f t="shared" si="3"/>
        <v>44013</v>
      </c>
      <c r="C250" s="10">
        <v>2020</v>
      </c>
      <c r="D250" t="s">
        <v>18</v>
      </c>
      <c r="E250" s="1">
        <v>23110</v>
      </c>
      <c r="F250" s="4" t="s">
        <v>16</v>
      </c>
      <c r="G250" s="1">
        <v>4473</v>
      </c>
      <c r="H250" s="1">
        <v>4318</v>
      </c>
      <c r="I250" s="1">
        <v>2760</v>
      </c>
      <c r="J250">
        <v>19.8</v>
      </c>
      <c r="K250">
        <v>5.5</v>
      </c>
      <c r="L250">
        <v>19.399999999999999</v>
      </c>
      <c r="M250">
        <v>5.4</v>
      </c>
      <c r="N250">
        <v>17</v>
      </c>
      <c r="O250" t="s">
        <v>16</v>
      </c>
      <c r="P250" t="s">
        <v>16</v>
      </c>
    </row>
    <row r="251" spans="1:16">
      <c r="A251" t="s">
        <v>62</v>
      </c>
      <c r="B251" s="7">
        <f t="shared" si="3"/>
        <v>44013</v>
      </c>
      <c r="C251" s="10">
        <v>2020</v>
      </c>
      <c r="D251" t="s">
        <v>19</v>
      </c>
      <c r="E251">
        <v>436</v>
      </c>
      <c r="F251" s="4" t="s">
        <v>16</v>
      </c>
      <c r="G251">
        <v>597</v>
      </c>
      <c r="H251">
        <v>567</v>
      </c>
      <c r="I251">
        <v>186</v>
      </c>
      <c r="J251">
        <v>10.199999999999999</v>
      </c>
      <c r="K251">
        <v>2.2999999999999998</v>
      </c>
      <c r="L251">
        <v>9.8000000000000007</v>
      </c>
      <c r="M251">
        <v>2.2999999999999998</v>
      </c>
      <c r="N251">
        <v>52</v>
      </c>
      <c r="O251" t="s">
        <v>16</v>
      </c>
      <c r="P251" t="s">
        <v>16</v>
      </c>
    </row>
    <row r="252" spans="1:16">
      <c r="A252" t="s">
        <v>62</v>
      </c>
      <c r="B252" s="7">
        <f t="shared" si="3"/>
        <v>44013</v>
      </c>
      <c r="C252" s="10">
        <v>2020</v>
      </c>
      <c r="D252" t="s">
        <v>20</v>
      </c>
      <c r="E252" s="1">
        <v>2330</v>
      </c>
      <c r="F252" s="4">
        <v>54821</v>
      </c>
      <c r="G252">
        <v>936</v>
      </c>
      <c r="H252">
        <v>924</v>
      </c>
      <c r="I252">
        <v>430</v>
      </c>
      <c r="J252">
        <v>14.4</v>
      </c>
      <c r="K252">
        <v>4.3</v>
      </c>
      <c r="L252">
        <v>14.4</v>
      </c>
      <c r="M252">
        <v>4.2</v>
      </c>
      <c r="N252">
        <v>18.100000000000001</v>
      </c>
      <c r="O252" s="2">
        <v>0.72</v>
      </c>
      <c r="P252" t="s">
        <v>16</v>
      </c>
    </row>
    <row r="253" spans="1:16">
      <c r="A253" t="s">
        <v>62</v>
      </c>
      <c r="B253" s="7">
        <f t="shared" si="3"/>
        <v>44013</v>
      </c>
      <c r="C253" s="10">
        <v>2020</v>
      </c>
      <c r="D253" t="s">
        <v>21</v>
      </c>
      <c r="E253" s="1">
        <v>25819</v>
      </c>
      <c r="F253" s="4">
        <v>439016</v>
      </c>
      <c r="G253" s="1">
        <v>3991</v>
      </c>
      <c r="H253" s="1">
        <v>3806</v>
      </c>
      <c r="I253" s="1">
        <v>1952</v>
      </c>
      <c r="J253">
        <v>15.9</v>
      </c>
      <c r="K253">
        <v>7.1</v>
      </c>
      <c r="L253">
        <v>15.7</v>
      </c>
      <c r="M253">
        <v>6.8</v>
      </c>
      <c r="N253">
        <v>12.5</v>
      </c>
      <c r="O253" s="2">
        <v>0.69</v>
      </c>
      <c r="P253" t="s">
        <v>16</v>
      </c>
    </row>
    <row r="254" spans="1:16">
      <c r="A254" t="s">
        <v>63</v>
      </c>
      <c r="B254" s="7">
        <f t="shared" si="3"/>
        <v>43983</v>
      </c>
      <c r="C254" s="10">
        <v>2020</v>
      </c>
      <c r="D254" t="s">
        <v>15</v>
      </c>
      <c r="E254" s="1">
        <v>9323</v>
      </c>
      <c r="F254" s="4" t="s">
        <v>16</v>
      </c>
      <c r="G254" s="1">
        <v>3157</v>
      </c>
      <c r="H254" s="1">
        <v>3165</v>
      </c>
      <c r="I254" s="1">
        <v>1533</v>
      </c>
      <c r="J254">
        <v>14.5</v>
      </c>
      <c r="K254">
        <v>4.5999999999999996</v>
      </c>
      <c r="L254">
        <v>14.6</v>
      </c>
      <c r="M254">
        <v>4.5999999999999996</v>
      </c>
      <c r="N254">
        <v>22</v>
      </c>
      <c r="O254" t="s">
        <v>16</v>
      </c>
      <c r="P254" t="s">
        <v>16</v>
      </c>
    </row>
    <row r="255" spans="1:16">
      <c r="A255" t="s">
        <v>63</v>
      </c>
      <c r="B255" s="7">
        <f t="shared" si="3"/>
        <v>43983</v>
      </c>
      <c r="C255" s="10">
        <v>2020</v>
      </c>
      <c r="D255" t="s">
        <v>17</v>
      </c>
      <c r="E255" s="1">
        <v>251696</v>
      </c>
      <c r="F255" s="4" t="s">
        <v>16</v>
      </c>
      <c r="G255" s="1">
        <v>29832</v>
      </c>
      <c r="H255" s="1">
        <v>30131</v>
      </c>
      <c r="I255" s="1">
        <v>17665</v>
      </c>
      <c r="J255">
        <v>17.600000000000001</v>
      </c>
      <c r="K255">
        <v>7.1</v>
      </c>
      <c r="L255">
        <v>17.899999999999999</v>
      </c>
      <c r="M255">
        <v>7</v>
      </c>
      <c r="N255">
        <v>16</v>
      </c>
      <c r="O255" t="s">
        <v>16</v>
      </c>
      <c r="P255" t="s">
        <v>16</v>
      </c>
    </row>
    <row r="256" spans="1:16">
      <c r="A256" t="s">
        <v>63</v>
      </c>
      <c r="B256" s="7">
        <f t="shared" si="3"/>
        <v>43983</v>
      </c>
      <c r="C256" s="10">
        <v>2020</v>
      </c>
      <c r="D256" t="s">
        <v>18</v>
      </c>
      <c r="E256" s="1">
        <v>22723</v>
      </c>
      <c r="F256" s="4" t="s">
        <v>16</v>
      </c>
      <c r="G256" s="1">
        <v>4250</v>
      </c>
      <c r="H256" s="1">
        <v>4192</v>
      </c>
      <c r="I256" s="1">
        <v>2770</v>
      </c>
      <c r="J256">
        <v>19.8</v>
      </c>
      <c r="K256">
        <v>5.3</v>
      </c>
      <c r="L256">
        <v>19.8</v>
      </c>
      <c r="M256">
        <v>5.3</v>
      </c>
      <c r="N256">
        <v>16</v>
      </c>
      <c r="O256" t="s">
        <v>16</v>
      </c>
      <c r="P256" t="s">
        <v>16</v>
      </c>
    </row>
    <row r="257" spans="1:16">
      <c r="A257" t="s">
        <v>63</v>
      </c>
      <c r="B257" s="7">
        <f t="shared" si="3"/>
        <v>43983</v>
      </c>
      <c r="C257" s="10">
        <v>2020</v>
      </c>
      <c r="D257" t="s">
        <v>19</v>
      </c>
      <c r="E257">
        <v>315</v>
      </c>
      <c r="F257" s="4" t="s">
        <v>16</v>
      </c>
      <c r="G257">
        <v>447</v>
      </c>
      <c r="H257">
        <v>431</v>
      </c>
      <c r="I257">
        <v>141</v>
      </c>
      <c r="J257">
        <v>9.9</v>
      </c>
      <c r="K257">
        <v>2.2000000000000002</v>
      </c>
      <c r="L257">
        <v>9.6999999999999993</v>
      </c>
      <c r="M257">
        <v>2.1</v>
      </c>
      <c r="N257">
        <v>51</v>
      </c>
      <c r="O257" t="s">
        <v>16</v>
      </c>
      <c r="P257" t="s">
        <v>16</v>
      </c>
    </row>
    <row r="258" spans="1:16">
      <c r="A258" t="s">
        <v>63</v>
      </c>
      <c r="B258" s="7">
        <f t="shared" si="3"/>
        <v>43983</v>
      </c>
      <c r="C258" s="10">
        <v>2020</v>
      </c>
      <c r="D258" t="s">
        <v>20</v>
      </c>
      <c r="E258" s="1">
        <v>2103</v>
      </c>
      <c r="F258" s="4">
        <v>46850</v>
      </c>
      <c r="G258">
        <v>856</v>
      </c>
      <c r="H258">
        <v>850</v>
      </c>
      <c r="I258">
        <v>408</v>
      </c>
      <c r="J258">
        <v>14.4</v>
      </c>
      <c r="K258">
        <v>4.0999999999999996</v>
      </c>
      <c r="L258">
        <v>14.5</v>
      </c>
      <c r="M258">
        <v>4</v>
      </c>
      <c r="N258">
        <v>17.5</v>
      </c>
      <c r="O258" s="2">
        <v>0.71</v>
      </c>
      <c r="P258" t="s">
        <v>16</v>
      </c>
    </row>
    <row r="259" spans="1:16">
      <c r="A259" t="s">
        <v>63</v>
      </c>
      <c r="B259" s="7">
        <f t="shared" ref="B259:B322" si="4">DATE(MID(A259,1,4),MID(A259,6,2),1)</f>
        <v>43983</v>
      </c>
      <c r="C259" s="10">
        <v>2020</v>
      </c>
      <c r="D259" t="s">
        <v>21</v>
      </c>
      <c r="E259" s="1">
        <v>18326</v>
      </c>
      <c r="F259" s="4">
        <v>314473</v>
      </c>
      <c r="G259" s="1">
        <v>2970</v>
      </c>
      <c r="H259" s="1">
        <v>2966</v>
      </c>
      <c r="I259" s="1">
        <v>1554</v>
      </c>
      <c r="J259">
        <v>15.7</v>
      </c>
      <c r="K259">
        <v>6.7</v>
      </c>
      <c r="L259">
        <v>16.2</v>
      </c>
      <c r="M259">
        <v>6.5</v>
      </c>
      <c r="N259">
        <v>12.4</v>
      </c>
      <c r="O259" s="2">
        <v>0.67</v>
      </c>
      <c r="P259" t="s">
        <v>16</v>
      </c>
    </row>
    <row r="260" spans="1:16">
      <c r="A260" t="s">
        <v>64</v>
      </c>
      <c r="B260" s="7">
        <f t="shared" si="4"/>
        <v>43952</v>
      </c>
      <c r="C260" s="10">
        <v>2020</v>
      </c>
      <c r="D260" t="s">
        <v>15</v>
      </c>
      <c r="E260" s="1">
        <v>6180</v>
      </c>
      <c r="F260" s="4" t="s">
        <v>16</v>
      </c>
      <c r="G260" s="1">
        <v>2851</v>
      </c>
      <c r="H260" s="1">
        <v>2861</v>
      </c>
      <c r="I260" s="1">
        <v>1186</v>
      </c>
      <c r="J260">
        <v>12.9</v>
      </c>
      <c r="K260">
        <v>4.0999999999999996</v>
      </c>
      <c r="L260">
        <v>12.9</v>
      </c>
      <c r="M260">
        <v>4.0999999999999996</v>
      </c>
      <c r="N260">
        <v>20</v>
      </c>
      <c r="O260" t="s">
        <v>16</v>
      </c>
      <c r="P260" t="s">
        <v>16</v>
      </c>
    </row>
    <row r="261" spans="1:16">
      <c r="A261" t="s">
        <v>64</v>
      </c>
      <c r="B261" s="7">
        <f t="shared" si="4"/>
        <v>43952</v>
      </c>
      <c r="C261" s="10">
        <v>2020</v>
      </c>
      <c r="D261" t="s">
        <v>17</v>
      </c>
      <c r="E261" s="1">
        <v>196447</v>
      </c>
      <c r="F261" s="4" t="s">
        <v>16</v>
      </c>
      <c r="G261" s="1">
        <v>27675</v>
      </c>
      <c r="H261" s="1">
        <v>27881</v>
      </c>
      <c r="I261" s="1">
        <v>16073</v>
      </c>
      <c r="J261">
        <v>17.899999999999999</v>
      </c>
      <c r="K261">
        <v>6.4</v>
      </c>
      <c r="L261">
        <v>18.100000000000001</v>
      </c>
      <c r="M261">
        <v>6.4</v>
      </c>
      <c r="N261">
        <v>15</v>
      </c>
      <c r="O261" t="s">
        <v>16</v>
      </c>
      <c r="P261" t="s">
        <v>16</v>
      </c>
    </row>
    <row r="262" spans="1:16">
      <c r="A262" t="s">
        <v>64</v>
      </c>
      <c r="B262" s="7">
        <f t="shared" si="4"/>
        <v>43952</v>
      </c>
      <c r="C262" s="10">
        <v>2020</v>
      </c>
      <c r="D262" t="s">
        <v>18</v>
      </c>
      <c r="E262" s="1">
        <v>17042</v>
      </c>
      <c r="F262" s="4" t="s">
        <v>16</v>
      </c>
      <c r="G262" s="1">
        <v>3874</v>
      </c>
      <c r="H262" s="1">
        <v>3838</v>
      </c>
      <c r="I262" s="1">
        <v>2329</v>
      </c>
      <c r="J262">
        <v>18.8</v>
      </c>
      <c r="K262">
        <v>4.9000000000000004</v>
      </c>
      <c r="L262">
        <v>18.899999999999999</v>
      </c>
      <c r="M262">
        <v>4.9000000000000004</v>
      </c>
      <c r="N262">
        <v>14</v>
      </c>
      <c r="O262" t="s">
        <v>16</v>
      </c>
      <c r="P262" t="s">
        <v>16</v>
      </c>
    </row>
    <row r="263" spans="1:16">
      <c r="A263" t="s">
        <v>64</v>
      </c>
      <c r="B263" s="7">
        <f t="shared" si="4"/>
        <v>43952</v>
      </c>
      <c r="C263" s="10">
        <v>2020</v>
      </c>
      <c r="D263" t="s">
        <v>19</v>
      </c>
      <c r="E263">
        <v>191</v>
      </c>
      <c r="F263" s="4" t="s">
        <v>16</v>
      </c>
      <c r="G263">
        <v>343</v>
      </c>
      <c r="H263">
        <v>344</v>
      </c>
      <c r="I263">
        <v>96</v>
      </c>
      <c r="J263">
        <v>8.6999999999999993</v>
      </c>
      <c r="K263">
        <v>2</v>
      </c>
      <c r="L263">
        <v>8.6999999999999993</v>
      </c>
      <c r="M263">
        <v>1.9</v>
      </c>
      <c r="N263">
        <v>47</v>
      </c>
      <c r="O263" t="s">
        <v>16</v>
      </c>
      <c r="P263" t="s">
        <v>16</v>
      </c>
    </row>
    <row r="264" spans="1:16">
      <c r="A264" t="s">
        <v>64</v>
      </c>
      <c r="B264" s="7">
        <f t="shared" si="4"/>
        <v>43952</v>
      </c>
      <c r="C264" s="10">
        <v>2020</v>
      </c>
      <c r="D264" t="s">
        <v>20</v>
      </c>
      <c r="E264" s="1">
        <v>1850</v>
      </c>
      <c r="F264" s="4">
        <v>38441</v>
      </c>
      <c r="G264">
        <v>830</v>
      </c>
      <c r="H264">
        <v>819</v>
      </c>
      <c r="I264">
        <v>405</v>
      </c>
      <c r="J264">
        <v>15.3</v>
      </c>
      <c r="K264">
        <v>3.7</v>
      </c>
      <c r="L264">
        <v>15.3</v>
      </c>
      <c r="M264">
        <v>3.7</v>
      </c>
      <c r="N264">
        <v>16.5</v>
      </c>
      <c r="O264" s="2">
        <v>0.72</v>
      </c>
      <c r="P264" t="s">
        <v>16</v>
      </c>
    </row>
    <row r="265" spans="1:16">
      <c r="A265" t="s">
        <v>64</v>
      </c>
      <c r="B265" s="7">
        <f t="shared" si="4"/>
        <v>43952</v>
      </c>
      <c r="C265" s="10">
        <v>2020</v>
      </c>
      <c r="D265" t="s">
        <v>21</v>
      </c>
      <c r="E265" s="1">
        <v>11237</v>
      </c>
      <c r="F265" s="4">
        <v>206544</v>
      </c>
      <c r="G265" s="1">
        <v>2606</v>
      </c>
      <c r="H265" s="1">
        <v>2613</v>
      </c>
      <c r="I265" s="1">
        <v>1298</v>
      </c>
      <c r="J265">
        <v>15.4</v>
      </c>
      <c r="K265">
        <v>5.7</v>
      </c>
      <c r="L265">
        <v>15.9</v>
      </c>
      <c r="M265">
        <v>5.6</v>
      </c>
      <c r="N265">
        <v>11.9</v>
      </c>
      <c r="O265" s="2">
        <v>0.66</v>
      </c>
      <c r="P265" t="s">
        <v>16</v>
      </c>
    </row>
    <row r="266" spans="1:16">
      <c r="A266" t="s">
        <v>65</v>
      </c>
      <c r="B266" s="7">
        <f t="shared" si="4"/>
        <v>43922</v>
      </c>
      <c r="C266" s="10">
        <v>2020</v>
      </c>
      <c r="D266" t="s">
        <v>15</v>
      </c>
      <c r="E266" s="1">
        <v>5103</v>
      </c>
      <c r="F266" s="4" t="s">
        <v>16</v>
      </c>
      <c r="G266" s="1">
        <v>2413</v>
      </c>
      <c r="H266" s="1">
        <v>2425</v>
      </c>
      <c r="I266">
        <v>982</v>
      </c>
      <c r="J266">
        <v>12.2</v>
      </c>
      <c r="K266">
        <v>4.0999999999999996</v>
      </c>
      <c r="L266">
        <v>12.2</v>
      </c>
      <c r="M266">
        <v>4.0999999999999996</v>
      </c>
      <c r="N266">
        <v>19</v>
      </c>
      <c r="O266" t="s">
        <v>16</v>
      </c>
      <c r="P266" t="s">
        <v>16</v>
      </c>
    </row>
    <row r="267" spans="1:16">
      <c r="A267" t="s">
        <v>65</v>
      </c>
      <c r="B267" s="7">
        <f t="shared" si="4"/>
        <v>43922</v>
      </c>
      <c r="C267" s="10">
        <v>2020</v>
      </c>
      <c r="D267" t="s">
        <v>17</v>
      </c>
      <c r="E267" s="1">
        <v>143762</v>
      </c>
      <c r="F267" s="4" t="s">
        <v>16</v>
      </c>
      <c r="G267" s="1">
        <v>22390</v>
      </c>
      <c r="H267" s="1">
        <v>22527</v>
      </c>
      <c r="I267" s="1">
        <v>11544</v>
      </c>
      <c r="J267">
        <v>15.4</v>
      </c>
      <c r="K267">
        <v>6.1</v>
      </c>
      <c r="L267">
        <v>15.6</v>
      </c>
      <c r="M267">
        <v>6.1</v>
      </c>
      <c r="N267">
        <v>13</v>
      </c>
      <c r="O267" t="s">
        <v>16</v>
      </c>
      <c r="P267" t="s">
        <v>16</v>
      </c>
    </row>
    <row r="268" spans="1:16">
      <c r="A268" t="s">
        <v>65</v>
      </c>
      <c r="B268" s="7">
        <f t="shared" si="4"/>
        <v>43922</v>
      </c>
      <c r="C268" s="10">
        <v>2020</v>
      </c>
      <c r="D268" t="s">
        <v>18</v>
      </c>
      <c r="E268" s="1">
        <v>10719</v>
      </c>
      <c r="F268" s="4" t="s">
        <v>16</v>
      </c>
      <c r="G268" s="1">
        <v>2816</v>
      </c>
      <c r="H268" s="1">
        <v>2794</v>
      </c>
      <c r="I268" s="1">
        <v>1447</v>
      </c>
      <c r="J268">
        <v>15.5</v>
      </c>
      <c r="K268">
        <v>5.0999999999999996</v>
      </c>
      <c r="L268">
        <v>15.6</v>
      </c>
      <c r="M268">
        <v>5</v>
      </c>
      <c r="N268">
        <v>13</v>
      </c>
      <c r="O268" t="s">
        <v>16</v>
      </c>
      <c r="P268" t="s">
        <v>16</v>
      </c>
    </row>
    <row r="269" spans="1:16">
      <c r="A269" t="s">
        <v>65</v>
      </c>
      <c r="B269" s="7">
        <f t="shared" si="4"/>
        <v>43922</v>
      </c>
      <c r="C269" s="10">
        <v>2020</v>
      </c>
      <c r="D269" t="s">
        <v>19</v>
      </c>
      <c r="E269">
        <v>148</v>
      </c>
      <c r="F269" s="4" t="s">
        <v>16</v>
      </c>
      <c r="G269">
        <v>319</v>
      </c>
      <c r="H269">
        <v>337</v>
      </c>
      <c r="I269">
        <v>75</v>
      </c>
      <c r="J269">
        <v>6.7</v>
      </c>
      <c r="K269">
        <v>1.9</v>
      </c>
      <c r="L269">
        <v>7.1</v>
      </c>
      <c r="M269">
        <v>1.9</v>
      </c>
      <c r="N269">
        <v>48</v>
      </c>
      <c r="O269" t="s">
        <v>16</v>
      </c>
      <c r="P269" t="s">
        <v>16</v>
      </c>
    </row>
    <row r="270" spans="1:16">
      <c r="A270" t="s">
        <v>65</v>
      </c>
      <c r="B270" s="7">
        <f t="shared" si="4"/>
        <v>43922</v>
      </c>
      <c r="C270" s="10">
        <v>2020</v>
      </c>
      <c r="D270" t="s">
        <v>20</v>
      </c>
      <c r="E270" s="1">
        <v>1187</v>
      </c>
      <c r="F270" s="4">
        <v>22524</v>
      </c>
      <c r="G270">
        <v>669</v>
      </c>
      <c r="H270">
        <v>669</v>
      </c>
      <c r="I270">
        <v>278</v>
      </c>
      <c r="J270">
        <v>12.5</v>
      </c>
      <c r="K270">
        <v>3.4</v>
      </c>
      <c r="L270">
        <v>12.6</v>
      </c>
      <c r="M270">
        <v>3.4</v>
      </c>
      <c r="N270">
        <v>14.5</v>
      </c>
      <c r="O270" s="2">
        <v>0.65</v>
      </c>
      <c r="P270" t="s">
        <v>16</v>
      </c>
    </row>
    <row r="271" spans="1:16">
      <c r="A271" t="s">
        <v>65</v>
      </c>
      <c r="B271" s="7">
        <f t="shared" si="4"/>
        <v>43922</v>
      </c>
      <c r="C271" s="10">
        <v>2020</v>
      </c>
      <c r="D271" t="s">
        <v>21</v>
      </c>
      <c r="E271" s="1">
        <v>7931</v>
      </c>
      <c r="F271" s="4">
        <v>119152</v>
      </c>
      <c r="G271" s="1">
        <v>2212</v>
      </c>
      <c r="H271" s="1">
        <v>2196</v>
      </c>
      <c r="I271">
        <v>983</v>
      </c>
      <c r="J271">
        <v>13.4</v>
      </c>
      <c r="K271">
        <v>5.3</v>
      </c>
      <c r="L271">
        <v>13.8</v>
      </c>
      <c r="M271">
        <v>5.0999999999999996</v>
      </c>
      <c r="N271">
        <v>9.9</v>
      </c>
      <c r="O271" s="2">
        <v>0.63</v>
      </c>
      <c r="P271" t="s">
        <v>16</v>
      </c>
    </row>
    <row r="272" spans="1:16">
      <c r="A272" t="s">
        <v>66</v>
      </c>
      <c r="B272" s="7">
        <f t="shared" si="4"/>
        <v>43891</v>
      </c>
      <c r="C272" s="10">
        <v>2020</v>
      </c>
      <c r="D272" t="s">
        <v>15</v>
      </c>
      <c r="E272" s="1">
        <v>13708</v>
      </c>
      <c r="F272" s="4" t="s">
        <v>16</v>
      </c>
      <c r="G272" s="1">
        <v>8345</v>
      </c>
      <c r="H272" s="1">
        <v>8342</v>
      </c>
      <c r="I272" s="1">
        <v>2917</v>
      </c>
      <c r="J272">
        <v>10.8</v>
      </c>
      <c r="K272">
        <v>3.8</v>
      </c>
      <c r="L272">
        <v>10.9</v>
      </c>
      <c r="M272">
        <v>3.8</v>
      </c>
      <c r="N272">
        <v>24</v>
      </c>
      <c r="O272" t="s">
        <v>16</v>
      </c>
      <c r="P272" t="s">
        <v>16</v>
      </c>
    </row>
    <row r="273" spans="1:16">
      <c r="A273" t="s">
        <v>66</v>
      </c>
      <c r="B273" s="7">
        <f t="shared" si="4"/>
        <v>43891</v>
      </c>
      <c r="C273" s="10">
        <v>2020</v>
      </c>
      <c r="D273" t="s">
        <v>17</v>
      </c>
      <c r="E273" s="1">
        <v>432027</v>
      </c>
      <c r="F273" s="4" t="s">
        <v>16</v>
      </c>
      <c r="G273" s="1">
        <v>76604</v>
      </c>
      <c r="H273" s="1">
        <v>75506</v>
      </c>
      <c r="I273" s="1">
        <v>35735</v>
      </c>
      <c r="J273">
        <v>14.7</v>
      </c>
      <c r="K273">
        <v>6.1</v>
      </c>
      <c r="L273">
        <v>14.6</v>
      </c>
      <c r="M273">
        <v>6</v>
      </c>
      <c r="N273">
        <v>16</v>
      </c>
      <c r="O273" t="s">
        <v>16</v>
      </c>
      <c r="P273" s="1">
        <v>41051</v>
      </c>
    </row>
    <row r="274" spans="1:16">
      <c r="A274" t="s">
        <v>66</v>
      </c>
      <c r="B274" s="7">
        <f t="shared" si="4"/>
        <v>43891</v>
      </c>
      <c r="C274" s="10">
        <v>2020</v>
      </c>
      <c r="D274" t="s">
        <v>18</v>
      </c>
      <c r="E274" s="1">
        <v>25153</v>
      </c>
      <c r="F274" s="4" t="s">
        <v>16</v>
      </c>
      <c r="G274" s="1">
        <v>7553</v>
      </c>
      <c r="H274" s="1">
        <v>7315</v>
      </c>
      <c r="I274" s="1">
        <v>3689</v>
      </c>
      <c r="J274">
        <v>15.6</v>
      </c>
      <c r="K274">
        <v>5</v>
      </c>
      <c r="L274">
        <v>15.4</v>
      </c>
      <c r="M274">
        <v>4.9000000000000004</v>
      </c>
      <c r="N274">
        <v>16</v>
      </c>
      <c r="O274" t="s">
        <v>16</v>
      </c>
      <c r="P274" t="s">
        <v>16</v>
      </c>
    </row>
    <row r="275" spans="1:16">
      <c r="A275" t="s">
        <v>66</v>
      </c>
      <c r="B275" s="7">
        <f t="shared" si="4"/>
        <v>43891</v>
      </c>
      <c r="C275" s="10">
        <v>2020</v>
      </c>
      <c r="D275" t="s">
        <v>19</v>
      </c>
      <c r="E275" s="1">
        <v>1060</v>
      </c>
      <c r="F275" s="4" t="s">
        <v>16</v>
      </c>
      <c r="G275" s="1">
        <v>2194</v>
      </c>
      <c r="H275" s="1">
        <v>2063</v>
      </c>
      <c r="I275">
        <v>531</v>
      </c>
      <c r="J275">
        <v>8</v>
      </c>
      <c r="K275">
        <v>2</v>
      </c>
      <c r="L275">
        <v>7.8</v>
      </c>
      <c r="M275">
        <v>1.9</v>
      </c>
      <c r="N275">
        <v>61</v>
      </c>
      <c r="O275" t="s">
        <v>16</v>
      </c>
      <c r="P275" t="s">
        <v>16</v>
      </c>
    </row>
    <row r="276" spans="1:16">
      <c r="A276" t="s">
        <v>66</v>
      </c>
      <c r="B276" s="7">
        <f t="shared" si="4"/>
        <v>43891</v>
      </c>
      <c r="C276" s="10">
        <v>2020</v>
      </c>
      <c r="D276" t="s">
        <v>20</v>
      </c>
      <c r="E276" s="1">
        <v>7208</v>
      </c>
      <c r="F276" s="4">
        <v>114041</v>
      </c>
      <c r="G276" s="1">
        <v>2692</v>
      </c>
      <c r="H276" s="1">
        <v>2560</v>
      </c>
      <c r="I276" s="1">
        <v>1248</v>
      </c>
      <c r="J276">
        <v>15.1</v>
      </c>
      <c r="K276">
        <v>4.4000000000000004</v>
      </c>
      <c r="L276">
        <v>14.7</v>
      </c>
      <c r="M276">
        <v>4.3</v>
      </c>
      <c r="N276">
        <v>15.2</v>
      </c>
      <c r="O276" s="2">
        <v>0.62</v>
      </c>
      <c r="P276" t="s">
        <v>16</v>
      </c>
    </row>
    <row r="277" spans="1:16">
      <c r="A277" t="s">
        <v>66</v>
      </c>
      <c r="B277" s="7">
        <f t="shared" si="4"/>
        <v>43891</v>
      </c>
      <c r="C277" s="10">
        <v>2020</v>
      </c>
      <c r="D277" t="s">
        <v>21</v>
      </c>
      <c r="E277" s="1">
        <v>97004</v>
      </c>
      <c r="F277" s="4">
        <v>1620621</v>
      </c>
      <c r="G277" s="1">
        <v>19065</v>
      </c>
      <c r="H277" s="1">
        <v>11318</v>
      </c>
      <c r="I277" s="1">
        <v>6162</v>
      </c>
      <c r="J277">
        <v>16.899999999999999</v>
      </c>
      <c r="K277">
        <v>8.8000000000000007</v>
      </c>
      <c r="L277">
        <v>13.2</v>
      </c>
      <c r="M277">
        <v>6.7</v>
      </c>
      <c r="N277">
        <v>13</v>
      </c>
      <c r="O277" s="2">
        <v>0.74</v>
      </c>
      <c r="P277" t="s">
        <v>16</v>
      </c>
    </row>
    <row r="278" spans="1:16">
      <c r="A278" t="s">
        <v>67</v>
      </c>
      <c r="B278" s="7">
        <f t="shared" si="4"/>
        <v>43862</v>
      </c>
      <c r="C278" s="10">
        <v>2020</v>
      </c>
      <c r="D278" t="s">
        <v>15</v>
      </c>
      <c r="E278" s="1">
        <v>20412</v>
      </c>
      <c r="F278" s="4" t="s">
        <v>16</v>
      </c>
      <c r="G278" s="1">
        <v>8415</v>
      </c>
      <c r="H278" s="1">
        <v>8403</v>
      </c>
      <c r="I278" s="1">
        <v>4238</v>
      </c>
      <c r="J278">
        <v>14.6</v>
      </c>
      <c r="K278">
        <v>3.9</v>
      </c>
      <c r="L278">
        <v>14.7</v>
      </c>
      <c r="M278">
        <v>3.9</v>
      </c>
      <c r="N278">
        <v>27</v>
      </c>
      <c r="O278" t="s">
        <v>16</v>
      </c>
      <c r="P278" t="s">
        <v>16</v>
      </c>
    </row>
    <row r="279" spans="1:16">
      <c r="A279" t="s">
        <v>67</v>
      </c>
      <c r="B279" s="7">
        <f t="shared" si="4"/>
        <v>43862</v>
      </c>
      <c r="C279" s="10">
        <v>2020</v>
      </c>
      <c r="D279" t="s">
        <v>17</v>
      </c>
      <c r="E279" s="1">
        <v>749129</v>
      </c>
      <c r="F279" s="4" t="s">
        <v>16</v>
      </c>
      <c r="G279" s="1">
        <v>79282</v>
      </c>
      <c r="H279" s="1">
        <v>78090</v>
      </c>
      <c r="I279" s="1">
        <v>55139</v>
      </c>
      <c r="J279">
        <v>20.5</v>
      </c>
      <c r="K279">
        <v>6.6</v>
      </c>
      <c r="L279">
        <v>20.5</v>
      </c>
      <c r="M279">
        <v>6.5</v>
      </c>
      <c r="N279">
        <v>17</v>
      </c>
      <c r="O279" t="s">
        <v>16</v>
      </c>
      <c r="P279" s="1">
        <v>97117</v>
      </c>
    </row>
    <row r="280" spans="1:16">
      <c r="A280" t="s">
        <v>67</v>
      </c>
      <c r="B280" s="7">
        <f t="shared" si="4"/>
        <v>43862</v>
      </c>
      <c r="C280" s="10">
        <v>2020</v>
      </c>
      <c r="D280" t="s">
        <v>18</v>
      </c>
      <c r="E280" s="1">
        <v>34822</v>
      </c>
      <c r="F280" s="4" t="s">
        <v>16</v>
      </c>
      <c r="G280" s="1">
        <v>7227</v>
      </c>
      <c r="H280" s="1">
        <v>6969</v>
      </c>
      <c r="I280" s="1">
        <v>4864</v>
      </c>
      <c r="J280">
        <v>20.2</v>
      </c>
      <c r="K280">
        <v>5.3</v>
      </c>
      <c r="L280">
        <v>19.899999999999999</v>
      </c>
      <c r="M280">
        <v>5.2</v>
      </c>
      <c r="N280">
        <v>17</v>
      </c>
      <c r="O280" t="s">
        <v>16</v>
      </c>
      <c r="P280" t="s">
        <v>16</v>
      </c>
    </row>
    <row r="281" spans="1:16">
      <c r="A281" t="s">
        <v>67</v>
      </c>
      <c r="B281" s="7">
        <f t="shared" si="4"/>
        <v>43862</v>
      </c>
      <c r="C281" s="10">
        <v>2020</v>
      </c>
      <c r="D281" t="s">
        <v>19</v>
      </c>
      <c r="E281" s="1">
        <v>2472</v>
      </c>
      <c r="F281" s="4" t="s">
        <v>16</v>
      </c>
      <c r="G281" s="1">
        <v>2472</v>
      </c>
      <c r="H281" s="1">
        <v>2343</v>
      </c>
      <c r="I281" s="1">
        <v>1071</v>
      </c>
      <c r="J281">
        <v>13.3</v>
      </c>
      <c r="K281">
        <v>2.2999999999999998</v>
      </c>
      <c r="L281">
        <v>13.1</v>
      </c>
      <c r="M281">
        <v>2.2000000000000002</v>
      </c>
      <c r="N281">
        <v>63</v>
      </c>
      <c r="O281" t="s">
        <v>16</v>
      </c>
      <c r="P281" t="s">
        <v>16</v>
      </c>
    </row>
    <row r="282" spans="1:16">
      <c r="A282" t="s">
        <v>67</v>
      </c>
      <c r="B282" s="7">
        <f t="shared" si="4"/>
        <v>43862</v>
      </c>
      <c r="C282" s="10">
        <v>2020</v>
      </c>
      <c r="D282" t="s">
        <v>20</v>
      </c>
      <c r="E282" s="1">
        <v>13743</v>
      </c>
      <c r="F282" s="4">
        <v>240816</v>
      </c>
      <c r="G282" s="1">
        <v>2844</v>
      </c>
      <c r="H282" s="1">
        <v>2675</v>
      </c>
      <c r="I282" s="1">
        <v>2006</v>
      </c>
      <c r="J282">
        <v>21.8</v>
      </c>
      <c r="K282">
        <v>5</v>
      </c>
      <c r="L282">
        <v>20.9</v>
      </c>
      <c r="M282">
        <v>4.9000000000000004</v>
      </c>
      <c r="N282">
        <v>15.4</v>
      </c>
      <c r="O282" s="2">
        <v>0.44</v>
      </c>
      <c r="P282" t="s">
        <v>16</v>
      </c>
    </row>
    <row r="283" spans="1:16">
      <c r="A283" t="s">
        <v>67</v>
      </c>
      <c r="B283" s="7">
        <f t="shared" si="4"/>
        <v>43862</v>
      </c>
      <c r="C283" s="10">
        <v>2020</v>
      </c>
      <c r="D283" t="s">
        <v>21</v>
      </c>
      <c r="E283" s="1">
        <v>217216</v>
      </c>
      <c r="F283" s="4">
        <v>3556087</v>
      </c>
      <c r="G283" s="1">
        <v>20123</v>
      </c>
      <c r="H283" s="1">
        <v>11418</v>
      </c>
      <c r="I283" s="1">
        <v>10349</v>
      </c>
      <c r="J283">
        <v>26.3</v>
      </c>
      <c r="K283">
        <v>10.8</v>
      </c>
      <c r="L283">
        <v>20.9</v>
      </c>
      <c r="M283">
        <v>7.7</v>
      </c>
      <c r="N283">
        <v>13.5</v>
      </c>
      <c r="O283" s="2">
        <v>0.74</v>
      </c>
      <c r="P283" t="s">
        <v>16</v>
      </c>
    </row>
    <row r="284" spans="1:16">
      <c r="A284" t="s">
        <v>68</v>
      </c>
      <c r="B284" s="7">
        <f t="shared" si="4"/>
        <v>43831</v>
      </c>
      <c r="C284" s="10">
        <v>2020</v>
      </c>
      <c r="D284" t="s">
        <v>15</v>
      </c>
      <c r="E284" s="1">
        <v>22982</v>
      </c>
      <c r="F284" s="4" t="s">
        <v>16</v>
      </c>
      <c r="G284" s="1">
        <v>8869</v>
      </c>
      <c r="H284" s="1">
        <v>8882</v>
      </c>
      <c r="I284" s="1">
        <v>4539</v>
      </c>
      <c r="J284">
        <v>15.8</v>
      </c>
      <c r="K284">
        <v>4</v>
      </c>
      <c r="L284">
        <v>15.9</v>
      </c>
      <c r="M284">
        <v>4</v>
      </c>
      <c r="N284">
        <v>25</v>
      </c>
      <c r="O284" t="s">
        <v>16</v>
      </c>
      <c r="P284" t="s">
        <v>16</v>
      </c>
    </row>
    <row r="285" spans="1:16">
      <c r="A285" t="s">
        <v>68</v>
      </c>
      <c r="B285" s="7">
        <f t="shared" si="4"/>
        <v>43831</v>
      </c>
      <c r="C285" s="10">
        <v>2020</v>
      </c>
      <c r="D285" t="s">
        <v>17</v>
      </c>
      <c r="E285" s="1">
        <v>663524</v>
      </c>
      <c r="F285" s="4" t="s">
        <v>16</v>
      </c>
      <c r="G285" s="1">
        <v>80726</v>
      </c>
      <c r="H285" s="1">
        <v>79289</v>
      </c>
      <c r="I285" s="1">
        <v>53607</v>
      </c>
      <c r="J285">
        <v>21</v>
      </c>
      <c r="K285">
        <v>6.2</v>
      </c>
      <c r="L285">
        <v>20.9</v>
      </c>
      <c r="M285">
        <v>6.1</v>
      </c>
      <c r="N285">
        <v>17</v>
      </c>
      <c r="O285" t="s">
        <v>16</v>
      </c>
      <c r="P285" s="1">
        <v>90559</v>
      </c>
    </row>
    <row r="286" spans="1:16">
      <c r="A286" t="s">
        <v>68</v>
      </c>
      <c r="B286" s="7">
        <f t="shared" si="4"/>
        <v>43831</v>
      </c>
      <c r="C286" s="10">
        <v>2020</v>
      </c>
      <c r="D286" t="s">
        <v>18</v>
      </c>
      <c r="E286" s="1">
        <v>37306</v>
      </c>
      <c r="F286" s="4" t="s">
        <v>16</v>
      </c>
      <c r="G286" s="1">
        <v>8116</v>
      </c>
      <c r="H286" s="1">
        <v>7861</v>
      </c>
      <c r="I286" s="1">
        <v>5249</v>
      </c>
      <c r="J286">
        <v>20.7</v>
      </c>
      <c r="K286">
        <v>5.2</v>
      </c>
      <c r="L286">
        <v>20.399999999999999</v>
      </c>
      <c r="M286">
        <v>5.0999999999999996</v>
      </c>
      <c r="N286">
        <v>17</v>
      </c>
      <c r="O286" t="s">
        <v>16</v>
      </c>
      <c r="P286" t="s">
        <v>16</v>
      </c>
    </row>
    <row r="287" spans="1:16">
      <c r="A287" t="s">
        <v>68</v>
      </c>
      <c r="B287" s="7">
        <f t="shared" si="4"/>
        <v>43831</v>
      </c>
      <c r="C287" s="10">
        <v>2020</v>
      </c>
      <c r="D287" t="s">
        <v>19</v>
      </c>
      <c r="E287" s="1">
        <v>2474</v>
      </c>
      <c r="F287" s="4" t="s">
        <v>16</v>
      </c>
      <c r="G287" s="1">
        <v>2595</v>
      </c>
      <c r="H287" s="1">
        <v>2575</v>
      </c>
      <c r="I287" s="1">
        <v>1103</v>
      </c>
      <c r="J287">
        <v>13.3</v>
      </c>
      <c r="K287">
        <v>2.2000000000000002</v>
      </c>
      <c r="L287">
        <v>13.6</v>
      </c>
      <c r="M287">
        <v>2.2000000000000002</v>
      </c>
      <c r="N287">
        <v>61</v>
      </c>
      <c r="O287" t="s">
        <v>16</v>
      </c>
      <c r="P287" t="s">
        <v>16</v>
      </c>
    </row>
    <row r="288" spans="1:16">
      <c r="A288" t="s">
        <v>68</v>
      </c>
      <c r="B288" s="7">
        <f t="shared" si="4"/>
        <v>43831</v>
      </c>
      <c r="C288" s="10">
        <v>2020</v>
      </c>
      <c r="D288" t="s">
        <v>20</v>
      </c>
      <c r="E288" s="1">
        <v>13446</v>
      </c>
      <c r="F288" s="4">
        <v>236992</v>
      </c>
      <c r="G288" s="1">
        <v>2876</v>
      </c>
      <c r="H288" s="1">
        <v>2703</v>
      </c>
      <c r="I288" s="1">
        <v>1997</v>
      </c>
      <c r="J288">
        <v>22.9</v>
      </c>
      <c r="K288">
        <v>5</v>
      </c>
      <c r="L288">
        <v>22</v>
      </c>
      <c r="M288">
        <v>4.9000000000000004</v>
      </c>
      <c r="N288">
        <v>15.3</v>
      </c>
      <c r="O288" s="2">
        <v>0.44</v>
      </c>
      <c r="P288" t="s">
        <v>16</v>
      </c>
    </row>
    <row r="289" spans="1:16">
      <c r="A289" t="s">
        <v>68</v>
      </c>
      <c r="B289" s="7">
        <f t="shared" si="4"/>
        <v>43831</v>
      </c>
      <c r="C289" s="10">
        <v>2020</v>
      </c>
      <c r="D289" t="s">
        <v>21</v>
      </c>
      <c r="E289" s="1">
        <v>206604</v>
      </c>
      <c r="F289" s="4">
        <v>3403736</v>
      </c>
      <c r="G289" s="1">
        <v>20131</v>
      </c>
      <c r="H289" s="1">
        <v>11435</v>
      </c>
      <c r="I289" s="1">
        <v>10080</v>
      </c>
      <c r="J289">
        <v>27.3</v>
      </c>
      <c r="K289">
        <v>10.5</v>
      </c>
      <c r="L289">
        <v>21.7</v>
      </c>
      <c r="M289">
        <v>7.5</v>
      </c>
      <c r="N289">
        <v>13.1</v>
      </c>
      <c r="O289" s="2">
        <v>0.73</v>
      </c>
      <c r="P289" t="s">
        <v>16</v>
      </c>
    </row>
    <row r="290" spans="1:16">
      <c r="A290" t="s">
        <v>69</v>
      </c>
      <c r="B290" s="7">
        <f t="shared" si="4"/>
        <v>43800</v>
      </c>
      <c r="C290" s="10">
        <v>2019</v>
      </c>
      <c r="D290" t="s">
        <v>15</v>
      </c>
      <c r="E290" s="1">
        <v>20184</v>
      </c>
      <c r="F290" s="4" t="s">
        <v>16</v>
      </c>
      <c r="G290" s="1">
        <v>8331</v>
      </c>
      <c r="H290" s="1">
        <v>8304</v>
      </c>
      <c r="I290" s="1">
        <v>4066</v>
      </c>
      <c r="J290">
        <v>15.2</v>
      </c>
      <c r="K290">
        <v>3.9</v>
      </c>
      <c r="L290">
        <v>15.2</v>
      </c>
      <c r="M290">
        <v>3.9</v>
      </c>
      <c r="N290">
        <v>28</v>
      </c>
      <c r="O290" t="s">
        <v>16</v>
      </c>
      <c r="P290" t="s">
        <v>16</v>
      </c>
    </row>
    <row r="291" spans="1:16">
      <c r="A291" t="s">
        <v>69</v>
      </c>
      <c r="B291" s="7">
        <f t="shared" si="4"/>
        <v>43800</v>
      </c>
      <c r="C291" s="10">
        <v>2019</v>
      </c>
      <c r="D291" t="s">
        <v>17</v>
      </c>
      <c r="E291" s="1">
        <v>717517</v>
      </c>
      <c r="F291" s="4" t="s">
        <v>16</v>
      </c>
      <c r="G291" s="1">
        <v>82528</v>
      </c>
      <c r="H291" s="1">
        <v>80925</v>
      </c>
      <c r="I291" s="1">
        <v>55797</v>
      </c>
      <c r="J291">
        <v>21.4</v>
      </c>
      <c r="K291">
        <v>6.5</v>
      </c>
      <c r="L291">
        <v>21.3</v>
      </c>
      <c r="M291">
        <v>6.4</v>
      </c>
      <c r="N291">
        <v>18</v>
      </c>
      <c r="O291" t="s">
        <v>16</v>
      </c>
      <c r="P291" s="1">
        <v>93421</v>
      </c>
    </row>
    <row r="292" spans="1:16">
      <c r="A292" t="s">
        <v>69</v>
      </c>
      <c r="B292" s="7">
        <f t="shared" si="4"/>
        <v>43800</v>
      </c>
      <c r="C292" s="10">
        <v>2019</v>
      </c>
      <c r="D292" t="s">
        <v>18</v>
      </c>
      <c r="E292" s="1">
        <v>41272</v>
      </c>
      <c r="F292" s="4" t="s">
        <v>16</v>
      </c>
      <c r="G292" s="1">
        <v>8297</v>
      </c>
      <c r="H292" s="1">
        <v>8049</v>
      </c>
      <c r="I292" s="1">
        <v>5544</v>
      </c>
      <c r="J292">
        <v>21.4</v>
      </c>
      <c r="K292">
        <v>5.3</v>
      </c>
      <c r="L292">
        <v>21.1</v>
      </c>
      <c r="M292">
        <v>5.2</v>
      </c>
      <c r="N292">
        <v>18</v>
      </c>
      <c r="O292" t="s">
        <v>16</v>
      </c>
      <c r="P292" t="s">
        <v>16</v>
      </c>
    </row>
    <row r="293" spans="1:16">
      <c r="A293" t="s">
        <v>69</v>
      </c>
      <c r="B293" s="7">
        <f t="shared" si="4"/>
        <v>43800</v>
      </c>
      <c r="C293" s="10">
        <v>2019</v>
      </c>
      <c r="D293" t="s">
        <v>19</v>
      </c>
      <c r="E293" s="1">
        <v>2736</v>
      </c>
      <c r="F293" s="4" t="s">
        <v>16</v>
      </c>
      <c r="G293" s="1">
        <v>2771</v>
      </c>
      <c r="H293" s="1">
        <v>2724</v>
      </c>
      <c r="I293" s="1">
        <v>1144</v>
      </c>
      <c r="J293">
        <v>13</v>
      </c>
      <c r="K293">
        <v>2.4</v>
      </c>
      <c r="L293">
        <v>13.1</v>
      </c>
      <c r="M293">
        <v>2.2999999999999998</v>
      </c>
      <c r="N293">
        <v>71</v>
      </c>
      <c r="O293" t="s">
        <v>16</v>
      </c>
      <c r="P293" t="s">
        <v>16</v>
      </c>
    </row>
    <row r="294" spans="1:16">
      <c r="A294" t="s">
        <v>69</v>
      </c>
      <c r="B294" s="7">
        <f t="shared" si="4"/>
        <v>43800</v>
      </c>
      <c r="C294" s="10">
        <v>2019</v>
      </c>
      <c r="D294" t="s">
        <v>20</v>
      </c>
      <c r="E294" s="1">
        <v>11598</v>
      </c>
      <c r="F294" s="4">
        <v>162078</v>
      </c>
      <c r="G294" s="1">
        <v>2904</v>
      </c>
      <c r="H294" s="1">
        <v>2731</v>
      </c>
      <c r="I294" s="1">
        <v>1834</v>
      </c>
      <c r="J294">
        <v>20.8</v>
      </c>
      <c r="K294">
        <v>4.4000000000000004</v>
      </c>
      <c r="L294">
        <v>20</v>
      </c>
      <c r="M294">
        <v>4.4000000000000004</v>
      </c>
      <c r="N294">
        <v>13.6</v>
      </c>
      <c r="O294" s="2">
        <v>0.53</v>
      </c>
      <c r="P294" t="s">
        <v>16</v>
      </c>
    </row>
    <row r="295" spans="1:16">
      <c r="A295" t="s">
        <v>69</v>
      </c>
      <c r="B295" s="7">
        <f t="shared" si="4"/>
        <v>43800</v>
      </c>
      <c r="C295" s="10">
        <v>2019</v>
      </c>
      <c r="D295" t="s">
        <v>21</v>
      </c>
      <c r="E295" s="1">
        <v>220786</v>
      </c>
      <c r="F295" s="4">
        <v>3806944</v>
      </c>
      <c r="G295" s="1">
        <v>20829</v>
      </c>
      <c r="H295" s="1">
        <v>11478</v>
      </c>
      <c r="I295" s="1">
        <v>10260</v>
      </c>
      <c r="J295">
        <v>27.7</v>
      </c>
      <c r="K295">
        <v>10.7</v>
      </c>
      <c r="L295">
        <v>21.7</v>
      </c>
      <c r="M295">
        <v>7.5</v>
      </c>
      <c r="N295">
        <v>15</v>
      </c>
      <c r="O295" s="2">
        <v>0.71</v>
      </c>
      <c r="P295" t="s">
        <v>16</v>
      </c>
    </row>
    <row r="296" spans="1:16">
      <c r="A296" t="s">
        <v>70</v>
      </c>
      <c r="B296" s="7">
        <f t="shared" si="4"/>
        <v>43770</v>
      </c>
      <c r="C296" s="10">
        <v>2019</v>
      </c>
      <c r="D296" t="s">
        <v>15</v>
      </c>
      <c r="E296" s="1">
        <v>16612</v>
      </c>
      <c r="F296" s="4" t="s">
        <v>16</v>
      </c>
      <c r="G296" s="1">
        <v>7237</v>
      </c>
      <c r="H296" s="1">
        <v>7219</v>
      </c>
      <c r="I296" s="1">
        <v>3645</v>
      </c>
      <c r="J296">
        <v>15.2</v>
      </c>
      <c r="K296">
        <v>3.7</v>
      </c>
      <c r="L296">
        <v>15.2</v>
      </c>
      <c r="M296">
        <v>3.7</v>
      </c>
      <c r="N296">
        <v>28</v>
      </c>
      <c r="O296" t="s">
        <v>16</v>
      </c>
      <c r="P296" t="s">
        <v>16</v>
      </c>
    </row>
    <row r="297" spans="1:16">
      <c r="A297" t="s">
        <v>70</v>
      </c>
      <c r="B297" s="7">
        <f t="shared" si="4"/>
        <v>43770</v>
      </c>
      <c r="C297" s="10">
        <v>2019</v>
      </c>
      <c r="D297" t="s">
        <v>17</v>
      </c>
      <c r="E297" s="1">
        <v>721170</v>
      </c>
      <c r="F297" s="4" t="s">
        <v>16</v>
      </c>
      <c r="G297" s="1">
        <v>83017</v>
      </c>
      <c r="H297" s="1">
        <v>81286</v>
      </c>
      <c r="I297" s="1">
        <v>57241</v>
      </c>
      <c r="J297">
        <v>21.1</v>
      </c>
      <c r="K297">
        <v>6.5</v>
      </c>
      <c r="L297">
        <v>21</v>
      </c>
      <c r="M297">
        <v>6.4</v>
      </c>
      <c r="N297">
        <v>19</v>
      </c>
      <c r="O297" t="s">
        <v>16</v>
      </c>
      <c r="P297" s="1">
        <v>103379</v>
      </c>
    </row>
    <row r="298" spans="1:16">
      <c r="A298" t="s">
        <v>70</v>
      </c>
      <c r="B298" s="7">
        <f t="shared" si="4"/>
        <v>43770</v>
      </c>
      <c r="C298" s="10">
        <v>2019</v>
      </c>
      <c r="D298" t="s">
        <v>18</v>
      </c>
      <c r="E298" s="1">
        <v>35889</v>
      </c>
      <c r="F298" s="4" t="s">
        <v>16</v>
      </c>
      <c r="G298" s="1">
        <v>7524</v>
      </c>
      <c r="H298" s="1">
        <v>7293</v>
      </c>
      <c r="I298" s="1">
        <v>5086</v>
      </c>
      <c r="J298">
        <v>20.9</v>
      </c>
      <c r="K298">
        <v>5.2</v>
      </c>
      <c r="L298">
        <v>20.7</v>
      </c>
      <c r="M298">
        <v>5.0999999999999996</v>
      </c>
      <c r="N298">
        <v>18</v>
      </c>
      <c r="O298" t="s">
        <v>16</v>
      </c>
      <c r="P298" t="s">
        <v>16</v>
      </c>
    </row>
    <row r="299" spans="1:16">
      <c r="A299" t="s">
        <v>70</v>
      </c>
      <c r="B299" s="7">
        <f t="shared" si="4"/>
        <v>43770</v>
      </c>
      <c r="C299" s="10">
        <v>2019</v>
      </c>
      <c r="D299" t="s">
        <v>19</v>
      </c>
      <c r="E299" s="1">
        <v>2017</v>
      </c>
      <c r="F299" s="4" t="s">
        <v>16</v>
      </c>
      <c r="G299" s="1">
        <v>1853</v>
      </c>
      <c r="H299" s="1">
        <v>1776</v>
      </c>
      <c r="I299">
        <v>835</v>
      </c>
      <c r="J299">
        <v>14.1</v>
      </c>
      <c r="K299">
        <v>2.4</v>
      </c>
      <c r="L299">
        <v>14</v>
      </c>
      <c r="M299">
        <v>2.2999999999999998</v>
      </c>
      <c r="N299">
        <v>67</v>
      </c>
      <c r="O299" t="s">
        <v>16</v>
      </c>
      <c r="P299" t="s">
        <v>16</v>
      </c>
    </row>
    <row r="300" spans="1:16">
      <c r="A300" t="s">
        <v>70</v>
      </c>
      <c r="B300" s="7">
        <f t="shared" si="4"/>
        <v>43770</v>
      </c>
      <c r="C300" s="10">
        <v>2019</v>
      </c>
      <c r="D300" t="s">
        <v>20</v>
      </c>
      <c r="E300" s="1">
        <v>12068</v>
      </c>
      <c r="F300" s="4">
        <v>170328</v>
      </c>
      <c r="G300" s="1">
        <v>2969</v>
      </c>
      <c r="H300" s="1">
        <v>2781</v>
      </c>
      <c r="I300" s="1">
        <v>1904</v>
      </c>
      <c r="J300">
        <v>20.5</v>
      </c>
      <c r="K300">
        <v>4.5</v>
      </c>
      <c r="L300">
        <v>19.7</v>
      </c>
      <c r="M300">
        <v>4.4000000000000004</v>
      </c>
      <c r="N300">
        <v>13.8</v>
      </c>
      <c r="O300" s="2">
        <v>0.55000000000000004</v>
      </c>
      <c r="P300" t="s">
        <v>16</v>
      </c>
    </row>
    <row r="301" spans="1:16">
      <c r="A301" t="s">
        <v>70</v>
      </c>
      <c r="B301" s="7">
        <f t="shared" si="4"/>
        <v>43770</v>
      </c>
      <c r="C301" s="10">
        <v>2019</v>
      </c>
      <c r="D301" t="s">
        <v>21</v>
      </c>
      <c r="E301" s="1">
        <v>227654</v>
      </c>
      <c r="F301" s="4">
        <v>3872769</v>
      </c>
      <c r="G301" s="1">
        <v>20934</v>
      </c>
      <c r="H301" s="1">
        <v>11431</v>
      </c>
      <c r="I301" s="1">
        <v>10441</v>
      </c>
      <c r="J301">
        <v>27.4</v>
      </c>
      <c r="K301">
        <v>11</v>
      </c>
      <c r="L301">
        <v>21.7</v>
      </c>
      <c r="M301">
        <v>7.6</v>
      </c>
      <c r="N301">
        <v>14.8</v>
      </c>
      <c r="O301" s="2">
        <v>0.73</v>
      </c>
      <c r="P301" t="s">
        <v>16</v>
      </c>
    </row>
    <row r="302" spans="1:16">
      <c r="A302" t="s">
        <v>71</v>
      </c>
      <c r="B302" s="7">
        <f t="shared" si="4"/>
        <v>43739</v>
      </c>
      <c r="C302" s="10">
        <v>2019</v>
      </c>
      <c r="D302" t="s">
        <v>15</v>
      </c>
      <c r="E302" s="1">
        <v>16245</v>
      </c>
      <c r="F302" s="4" t="s">
        <v>16</v>
      </c>
      <c r="G302" s="1">
        <v>7120</v>
      </c>
      <c r="H302" s="1">
        <v>7071</v>
      </c>
      <c r="I302" s="1">
        <v>3757</v>
      </c>
      <c r="J302">
        <v>16.5</v>
      </c>
      <c r="K302">
        <v>3.6</v>
      </c>
      <c r="L302">
        <v>16.399999999999999</v>
      </c>
      <c r="M302">
        <v>3.6</v>
      </c>
      <c r="N302">
        <v>29</v>
      </c>
      <c r="O302" t="s">
        <v>16</v>
      </c>
      <c r="P302" t="s">
        <v>16</v>
      </c>
    </row>
    <row r="303" spans="1:16">
      <c r="A303" t="s">
        <v>71</v>
      </c>
      <c r="B303" s="7">
        <f t="shared" si="4"/>
        <v>43739</v>
      </c>
      <c r="C303" s="10">
        <v>2019</v>
      </c>
      <c r="D303" t="s">
        <v>17</v>
      </c>
      <c r="E303" s="1">
        <v>682635</v>
      </c>
      <c r="F303" s="4" t="s">
        <v>16</v>
      </c>
      <c r="G303" s="1">
        <v>83865</v>
      </c>
      <c r="H303" s="1">
        <v>82051</v>
      </c>
      <c r="I303" s="1">
        <v>57764</v>
      </c>
      <c r="J303">
        <v>21.8</v>
      </c>
      <c r="K303">
        <v>6.4</v>
      </c>
      <c r="L303">
        <v>21.7</v>
      </c>
      <c r="M303">
        <v>6.3</v>
      </c>
      <c r="N303">
        <v>19</v>
      </c>
      <c r="O303" t="s">
        <v>16</v>
      </c>
      <c r="P303" s="1">
        <v>107676</v>
      </c>
    </row>
    <row r="304" spans="1:16">
      <c r="A304" t="s">
        <v>71</v>
      </c>
      <c r="B304" s="7">
        <f t="shared" si="4"/>
        <v>43739</v>
      </c>
      <c r="C304" s="10">
        <v>2019</v>
      </c>
      <c r="D304" t="s">
        <v>18</v>
      </c>
      <c r="E304" s="1">
        <v>38855</v>
      </c>
      <c r="F304" s="4" t="s">
        <v>16</v>
      </c>
      <c r="G304" s="1">
        <v>8217</v>
      </c>
      <c r="H304" s="1">
        <v>7920</v>
      </c>
      <c r="I304" s="1">
        <v>5503</v>
      </c>
      <c r="J304">
        <v>21.5</v>
      </c>
      <c r="K304">
        <v>5.2</v>
      </c>
      <c r="L304">
        <v>21.2</v>
      </c>
      <c r="M304">
        <v>5.0999999999999996</v>
      </c>
      <c r="N304">
        <v>18</v>
      </c>
      <c r="O304" t="s">
        <v>16</v>
      </c>
      <c r="P304" t="s">
        <v>16</v>
      </c>
    </row>
    <row r="305" spans="1:16">
      <c r="A305" t="s">
        <v>71</v>
      </c>
      <c r="B305" s="7">
        <f t="shared" si="4"/>
        <v>43739</v>
      </c>
      <c r="C305" s="10">
        <v>2019</v>
      </c>
      <c r="D305" t="s">
        <v>19</v>
      </c>
      <c r="E305" s="1">
        <v>3105</v>
      </c>
      <c r="F305" s="4" t="s">
        <v>16</v>
      </c>
      <c r="G305" s="1">
        <v>2682</v>
      </c>
      <c r="H305" s="1">
        <v>2530</v>
      </c>
      <c r="I305" s="1">
        <v>1256</v>
      </c>
      <c r="J305">
        <v>15.4</v>
      </c>
      <c r="K305">
        <v>2.4</v>
      </c>
      <c r="L305">
        <v>15.1</v>
      </c>
      <c r="M305">
        <v>2.4</v>
      </c>
      <c r="N305">
        <v>69</v>
      </c>
      <c r="O305" t="s">
        <v>16</v>
      </c>
      <c r="P305" t="s">
        <v>16</v>
      </c>
    </row>
    <row r="306" spans="1:16">
      <c r="A306" t="s">
        <v>71</v>
      </c>
      <c r="B306" s="7">
        <f t="shared" si="4"/>
        <v>43739</v>
      </c>
      <c r="C306" s="10">
        <v>2019</v>
      </c>
      <c r="D306" t="s">
        <v>20</v>
      </c>
      <c r="E306" s="1">
        <v>12470</v>
      </c>
      <c r="F306" s="4">
        <v>178014</v>
      </c>
      <c r="G306" s="1">
        <v>3004</v>
      </c>
      <c r="H306" s="1">
        <v>2818</v>
      </c>
      <c r="I306" s="1">
        <v>1990</v>
      </c>
      <c r="J306">
        <v>21.9</v>
      </c>
      <c r="K306">
        <v>4.5</v>
      </c>
      <c r="L306">
        <v>21</v>
      </c>
      <c r="M306">
        <v>4.4000000000000004</v>
      </c>
      <c r="N306">
        <v>14</v>
      </c>
      <c r="O306" s="2">
        <v>0.56000000000000005</v>
      </c>
      <c r="P306" t="s">
        <v>16</v>
      </c>
    </row>
    <row r="307" spans="1:16">
      <c r="A307" t="s">
        <v>71</v>
      </c>
      <c r="B307" s="7">
        <f t="shared" si="4"/>
        <v>43739</v>
      </c>
      <c r="C307" s="10">
        <v>2019</v>
      </c>
      <c r="D307" t="s">
        <v>21</v>
      </c>
      <c r="E307" s="1">
        <v>231171</v>
      </c>
      <c r="F307" s="4">
        <v>4006128</v>
      </c>
      <c r="G307" s="1">
        <v>20880</v>
      </c>
      <c r="H307" s="1">
        <v>11380</v>
      </c>
      <c r="I307" s="1">
        <v>10476</v>
      </c>
      <c r="J307">
        <v>28.5</v>
      </c>
      <c r="K307">
        <v>11.2</v>
      </c>
      <c r="L307">
        <v>22.5</v>
      </c>
      <c r="M307">
        <v>7.7</v>
      </c>
      <c r="N307">
        <v>15.1</v>
      </c>
      <c r="O307" s="2">
        <v>0.73</v>
      </c>
      <c r="P307" t="s">
        <v>16</v>
      </c>
    </row>
    <row r="308" spans="1:16">
      <c r="A308" t="s">
        <v>72</v>
      </c>
      <c r="B308" s="7">
        <f t="shared" si="4"/>
        <v>43709</v>
      </c>
      <c r="C308" s="10">
        <v>2019</v>
      </c>
      <c r="D308" t="s">
        <v>15</v>
      </c>
      <c r="E308" s="1">
        <v>12373</v>
      </c>
      <c r="F308" s="4" t="s">
        <v>16</v>
      </c>
      <c r="G308" s="1">
        <v>5499</v>
      </c>
      <c r="H308" s="1">
        <v>5417</v>
      </c>
      <c r="I308" s="1">
        <v>2846</v>
      </c>
      <c r="J308">
        <v>15.8</v>
      </c>
      <c r="K308">
        <v>3.5</v>
      </c>
      <c r="L308">
        <v>15.6</v>
      </c>
      <c r="M308">
        <v>3.5</v>
      </c>
      <c r="N308">
        <v>32</v>
      </c>
      <c r="O308" t="s">
        <v>16</v>
      </c>
      <c r="P308" t="s">
        <v>16</v>
      </c>
    </row>
    <row r="309" spans="1:16">
      <c r="A309" t="s">
        <v>72</v>
      </c>
      <c r="B309" s="7">
        <f t="shared" si="4"/>
        <v>43709</v>
      </c>
      <c r="C309" s="10">
        <v>2019</v>
      </c>
      <c r="D309" t="s">
        <v>17</v>
      </c>
      <c r="E309" s="1">
        <v>668520</v>
      </c>
      <c r="F309" s="4" t="s">
        <v>16</v>
      </c>
      <c r="G309" s="1">
        <v>84306</v>
      </c>
      <c r="H309" s="1">
        <v>82206</v>
      </c>
      <c r="I309" s="1">
        <v>56795</v>
      </c>
      <c r="J309">
        <v>20.7</v>
      </c>
      <c r="K309">
        <v>6.4</v>
      </c>
      <c r="L309">
        <v>20.5</v>
      </c>
      <c r="M309">
        <v>6.2</v>
      </c>
      <c r="N309">
        <v>19</v>
      </c>
      <c r="O309" t="s">
        <v>16</v>
      </c>
      <c r="P309" s="1">
        <v>107780</v>
      </c>
    </row>
    <row r="310" spans="1:16">
      <c r="A310" t="s">
        <v>72</v>
      </c>
      <c r="B310" s="7">
        <f t="shared" si="4"/>
        <v>43709</v>
      </c>
      <c r="C310" s="10">
        <v>2019</v>
      </c>
      <c r="D310" t="s">
        <v>18</v>
      </c>
      <c r="E310" s="1">
        <v>19312</v>
      </c>
      <c r="F310" s="4" t="s">
        <v>16</v>
      </c>
      <c r="G310" s="1">
        <v>4183</v>
      </c>
      <c r="H310" s="1">
        <v>3979</v>
      </c>
      <c r="I310" s="1">
        <v>2633</v>
      </c>
      <c r="J310">
        <v>19.899999999999999</v>
      </c>
      <c r="K310">
        <v>5.3</v>
      </c>
      <c r="L310">
        <v>19.2</v>
      </c>
      <c r="M310">
        <v>5.2</v>
      </c>
      <c r="N310">
        <v>21</v>
      </c>
      <c r="O310" t="s">
        <v>16</v>
      </c>
      <c r="P310" t="s">
        <v>16</v>
      </c>
    </row>
    <row r="311" spans="1:16">
      <c r="A311" t="s">
        <v>72</v>
      </c>
      <c r="B311" s="7">
        <f t="shared" si="4"/>
        <v>43709</v>
      </c>
      <c r="C311" s="10">
        <v>2019</v>
      </c>
      <c r="D311" t="s">
        <v>19</v>
      </c>
      <c r="E311" s="1">
        <v>2739</v>
      </c>
      <c r="F311" s="4" t="s">
        <v>16</v>
      </c>
      <c r="G311" s="1">
        <v>2522</v>
      </c>
      <c r="H311" s="1">
        <v>2402</v>
      </c>
      <c r="I311" s="1">
        <v>1098</v>
      </c>
      <c r="J311">
        <v>13.7</v>
      </c>
      <c r="K311">
        <v>2.5</v>
      </c>
      <c r="L311">
        <v>13.5</v>
      </c>
      <c r="M311">
        <v>2.4</v>
      </c>
      <c r="N311">
        <v>75</v>
      </c>
      <c r="O311" t="s">
        <v>16</v>
      </c>
      <c r="P311" t="s">
        <v>16</v>
      </c>
    </row>
    <row r="312" spans="1:16">
      <c r="A312" t="s">
        <v>72</v>
      </c>
      <c r="B312" s="7">
        <f t="shared" si="4"/>
        <v>43709</v>
      </c>
      <c r="C312" s="10">
        <v>2019</v>
      </c>
      <c r="D312" t="s">
        <v>20</v>
      </c>
      <c r="E312" s="1">
        <v>12985</v>
      </c>
      <c r="F312" s="4">
        <v>190621</v>
      </c>
      <c r="G312" s="1">
        <v>3033</v>
      </c>
      <c r="H312" s="1">
        <v>2856</v>
      </c>
      <c r="I312" s="1">
        <v>2048</v>
      </c>
      <c r="J312">
        <v>21.5</v>
      </c>
      <c r="K312">
        <v>4.5999999999999996</v>
      </c>
      <c r="L312">
        <v>20.6</v>
      </c>
      <c r="M312">
        <v>4.5</v>
      </c>
      <c r="N312">
        <v>14.3</v>
      </c>
      <c r="O312" s="2">
        <v>0.55000000000000004</v>
      </c>
      <c r="P312" t="s">
        <v>16</v>
      </c>
    </row>
    <row r="313" spans="1:16">
      <c r="A313" t="s">
        <v>72</v>
      </c>
      <c r="B313" s="7">
        <f t="shared" si="4"/>
        <v>43709</v>
      </c>
      <c r="C313" s="10">
        <v>2019</v>
      </c>
      <c r="D313" t="s">
        <v>21</v>
      </c>
      <c r="E313" s="1">
        <v>217747</v>
      </c>
      <c r="F313" s="4">
        <v>3814692</v>
      </c>
      <c r="G313" s="1">
        <v>20369</v>
      </c>
      <c r="H313" s="1">
        <v>11302</v>
      </c>
      <c r="I313" s="1">
        <v>10066</v>
      </c>
      <c r="J313">
        <v>26.7</v>
      </c>
      <c r="K313">
        <v>10.9</v>
      </c>
      <c r="L313">
        <v>21</v>
      </c>
      <c r="M313">
        <v>7.7</v>
      </c>
      <c r="N313">
        <v>16</v>
      </c>
      <c r="O313" s="2">
        <v>0.72</v>
      </c>
      <c r="P313" t="s">
        <v>16</v>
      </c>
    </row>
    <row r="314" spans="1:16">
      <c r="A314" t="s">
        <v>73</v>
      </c>
      <c r="B314" s="7">
        <f t="shared" si="4"/>
        <v>43678</v>
      </c>
      <c r="C314" s="10">
        <v>2019</v>
      </c>
      <c r="D314" t="s">
        <v>15</v>
      </c>
      <c r="E314" s="1">
        <v>12787</v>
      </c>
      <c r="F314" s="4" t="s">
        <v>16</v>
      </c>
      <c r="G314" s="1">
        <v>5874</v>
      </c>
      <c r="H314" s="1">
        <v>5845</v>
      </c>
      <c r="I314" s="1">
        <v>2964</v>
      </c>
      <c r="J314">
        <v>15.7</v>
      </c>
      <c r="K314">
        <v>3.4</v>
      </c>
      <c r="L314">
        <v>15.7</v>
      </c>
      <c r="M314">
        <v>3.4</v>
      </c>
      <c r="N314">
        <v>32</v>
      </c>
      <c r="O314" t="s">
        <v>16</v>
      </c>
      <c r="P314" t="s">
        <v>16</v>
      </c>
    </row>
    <row r="315" spans="1:16">
      <c r="A315" t="s">
        <v>73</v>
      </c>
      <c r="B315" s="7">
        <f t="shared" si="4"/>
        <v>43678</v>
      </c>
      <c r="C315" s="10">
        <v>2019</v>
      </c>
      <c r="D315" t="s">
        <v>17</v>
      </c>
      <c r="E315" s="1">
        <v>648961</v>
      </c>
      <c r="F315" s="4" t="s">
        <v>16</v>
      </c>
      <c r="G315" s="1">
        <v>83709</v>
      </c>
      <c r="H315" s="1">
        <v>82693</v>
      </c>
      <c r="I315" s="1">
        <v>55289</v>
      </c>
      <c r="J315">
        <v>20.8</v>
      </c>
      <c r="K315">
        <v>6.3</v>
      </c>
      <c r="L315">
        <v>20.8</v>
      </c>
      <c r="M315">
        <v>6.2</v>
      </c>
      <c r="N315">
        <v>18</v>
      </c>
      <c r="O315" t="s">
        <v>16</v>
      </c>
      <c r="P315" s="1">
        <v>104983</v>
      </c>
    </row>
    <row r="316" spans="1:16">
      <c r="A316" t="s">
        <v>73</v>
      </c>
      <c r="B316" s="7">
        <f t="shared" si="4"/>
        <v>43678</v>
      </c>
      <c r="C316" s="10">
        <v>2019</v>
      </c>
      <c r="D316" t="s">
        <v>18</v>
      </c>
      <c r="E316" s="1">
        <v>38815</v>
      </c>
      <c r="F316" s="4" t="s">
        <v>16</v>
      </c>
      <c r="G316" s="1">
        <v>8104</v>
      </c>
      <c r="H316" s="1">
        <v>7824</v>
      </c>
      <c r="I316" s="1">
        <v>5441</v>
      </c>
      <c r="J316">
        <v>21.6</v>
      </c>
      <c r="K316">
        <v>5.3</v>
      </c>
      <c r="L316">
        <v>21.3</v>
      </c>
      <c r="M316">
        <v>5.2</v>
      </c>
      <c r="N316">
        <v>18</v>
      </c>
      <c r="O316" t="s">
        <v>16</v>
      </c>
      <c r="P316" t="s">
        <v>16</v>
      </c>
    </row>
    <row r="317" spans="1:16">
      <c r="A317" t="s">
        <v>73</v>
      </c>
      <c r="B317" s="7">
        <f t="shared" si="4"/>
        <v>43678</v>
      </c>
      <c r="C317" s="10">
        <v>2019</v>
      </c>
      <c r="D317" t="s">
        <v>19</v>
      </c>
      <c r="E317" s="1">
        <v>2099</v>
      </c>
      <c r="F317" s="4" t="s">
        <v>16</v>
      </c>
      <c r="G317" s="1">
        <v>2389</v>
      </c>
      <c r="H317" s="1">
        <v>2311</v>
      </c>
      <c r="I317">
        <v>969</v>
      </c>
      <c r="J317">
        <v>13</v>
      </c>
      <c r="K317">
        <v>2.1</v>
      </c>
      <c r="L317">
        <v>12.9</v>
      </c>
      <c r="M317">
        <v>2.1</v>
      </c>
      <c r="N317">
        <v>73</v>
      </c>
      <c r="O317" t="s">
        <v>16</v>
      </c>
      <c r="P317" t="s">
        <v>16</v>
      </c>
    </row>
    <row r="318" spans="1:16">
      <c r="A318" t="s">
        <v>73</v>
      </c>
      <c r="B318" s="7">
        <f t="shared" si="4"/>
        <v>43678</v>
      </c>
      <c r="C318" s="10">
        <v>2019</v>
      </c>
      <c r="D318" t="s">
        <v>20</v>
      </c>
      <c r="E318" s="1">
        <v>12866</v>
      </c>
      <c r="F318" s="4">
        <v>188318</v>
      </c>
      <c r="G318" s="1">
        <v>3033</v>
      </c>
      <c r="H318" s="1">
        <v>2841</v>
      </c>
      <c r="I318" s="1">
        <v>2011</v>
      </c>
      <c r="J318">
        <v>22</v>
      </c>
      <c r="K318">
        <v>4.5999999999999996</v>
      </c>
      <c r="L318">
        <v>20.9</v>
      </c>
      <c r="M318">
        <v>4.5999999999999996</v>
      </c>
      <c r="N318">
        <v>13.9</v>
      </c>
      <c r="O318" s="2">
        <v>0.54</v>
      </c>
      <c r="P318" t="s">
        <v>16</v>
      </c>
    </row>
    <row r="319" spans="1:16">
      <c r="A319" t="s">
        <v>73</v>
      </c>
      <c r="B319" s="7">
        <f t="shared" si="4"/>
        <v>43678</v>
      </c>
      <c r="C319" s="10">
        <v>2019</v>
      </c>
      <c r="D319" t="s">
        <v>21</v>
      </c>
      <c r="E319" s="1">
        <v>194798</v>
      </c>
      <c r="F319" s="4">
        <v>3385162</v>
      </c>
      <c r="G319" s="1">
        <v>19583</v>
      </c>
      <c r="H319" s="1">
        <v>11237</v>
      </c>
      <c r="I319" s="1">
        <v>9741</v>
      </c>
      <c r="J319">
        <v>26.9</v>
      </c>
      <c r="K319">
        <v>10.4</v>
      </c>
      <c r="L319">
        <v>21.4</v>
      </c>
      <c r="M319">
        <v>7.5</v>
      </c>
      <c r="N319">
        <v>14.3</v>
      </c>
      <c r="O319" s="2">
        <v>0.7</v>
      </c>
      <c r="P319" t="s">
        <v>16</v>
      </c>
    </row>
    <row r="320" spans="1:16">
      <c r="A320" t="s">
        <v>74</v>
      </c>
      <c r="B320" s="7">
        <f t="shared" si="4"/>
        <v>43647</v>
      </c>
      <c r="C320" s="10">
        <v>2019</v>
      </c>
      <c r="D320" t="s">
        <v>15</v>
      </c>
      <c r="E320" s="1">
        <v>13993</v>
      </c>
      <c r="F320" s="4" t="s">
        <v>16</v>
      </c>
      <c r="G320" s="1">
        <v>5995</v>
      </c>
      <c r="H320" s="1">
        <v>5968</v>
      </c>
      <c r="I320" s="1">
        <v>2914</v>
      </c>
      <c r="J320">
        <v>15.1</v>
      </c>
      <c r="K320">
        <v>3.7</v>
      </c>
      <c r="L320">
        <v>15.1</v>
      </c>
      <c r="M320">
        <v>3.7</v>
      </c>
      <c r="N320">
        <v>29</v>
      </c>
      <c r="O320" t="s">
        <v>16</v>
      </c>
      <c r="P320" t="s">
        <v>16</v>
      </c>
    </row>
    <row r="321" spans="1:16">
      <c r="A321" t="s">
        <v>74</v>
      </c>
      <c r="B321" s="7">
        <f t="shared" si="4"/>
        <v>43647</v>
      </c>
      <c r="C321" s="10">
        <v>2019</v>
      </c>
      <c r="D321" t="s">
        <v>17</v>
      </c>
      <c r="E321" s="1">
        <v>654230</v>
      </c>
      <c r="F321" s="4" t="s">
        <v>16</v>
      </c>
      <c r="G321" s="1">
        <v>85896</v>
      </c>
      <c r="H321" s="1">
        <v>84609</v>
      </c>
      <c r="I321" s="1">
        <v>57048</v>
      </c>
      <c r="J321">
        <v>21</v>
      </c>
      <c r="K321">
        <v>6.2</v>
      </c>
      <c r="L321">
        <v>20.9</v>
      </c>
      <c r="M321">
        <v>6.1</v>
      </c>
      <c r="N321">
        <v>18</v>
      </c>
      <c r="O321" t="s">
        <v>16</v>
      </c>
      <c r="P321" s="1">
        <v>104074</v>
      </c>
    </row>
    <row r="322" spans="1:16">
      <c r="A322" t="s">
        <v>74</v>
      </c>
      <c r="B322" s="7">
        <f t="shared" si="4"/>
        <v>43647</v>
      </c>
      <c r="C322" s="10">
        <v>2019</v>
      </c>
      <c r="D322" t="s">
        <v>18</v>
      </c>
      <c r="E322" s="1">
        <v>41492</v>
      </c>
      <c r="F322" s="4" t="s">
        <v>16</v>
      </c>
      <c r="G322" s="1">
        <v>8474</v>
      </c>
      <c r="H322" s="1">
        <v>8150</v>
      </c>
      <c r="I322" s="1">
        <v>5682</v>
      </c>
      <c r="J322">
        <v>21.6</v>
      </c>
      <c r="K322">
        <v>5.3</v>
      </c>
      <c r="L322">
        <v>21.3</v>
      </c>
      <c r="M322">
        <v>5.2</v>
      </c>
      <c r="N322">
        <v>18</v>
      </c>
      <c r="O322" t="s">
        <v>16</v>
      </c>
      <c r="P322" t="s">
        <v>16</v>
      </c>
    </row>
    <row r="323" spans="1:16">
      <c r="A323" t="s">
        <v>74</v>
      </c>
      <c r="B323" s="7">
        <f t="shared" ref="B323:B386" si="5">DATE(MID(A323,1,4),MID(A323,6,2),1)</f>
        <v>43647</v>
      </c>
      <c r="C323" s="10">
        <v>2019</v>
      </c>
      <c r="D323" t="s">
        <v>19</v>
      </c>
      <c r="E323" s="1">
        <v>2013</v>
      </c>
      <c r="F323" s="4" t="s">
        <v>16</v>
      </c>
      <c r="G323" s="1">
        <v>2105</v>
      </c>
      <c r="H323" s="1">
        <v>2013</v>
      </c>
      <c r="I323">
        <v>881</v>
      </c>
      <c r="J323">
        <v>13.6</v>
      </c>
      <c r="K323">
        <v>2.2999999999999998</v>
      </c>
      <c r="L323">
        <v>13.4</v>
      </c>
      <c r="M323">
        <v>2.2000000000000002</v>
      </c>
      <c r="N323">
        <v>73</v>
      </c>
      <c r="O323" t="s">
        <v>16</v>
      </c>
      <c r="P323" t="s">
        <v>16</v>
      </c>
    </row>
    <row r="324" spans="1:16">
      <c r="A324" t="s">
        <v>74</v>
      </c>
      <c r="B324" s="7">
        <f t="shared" si="5"/>
        <v>43647</v>
      </c>
      <c r="C324" s="10">
        <v>2019</v>
      </c>
      <c r="D324" t="s">
        <v>20</v>
      </c>
      <c r="E324" s="1">
        <v>13969</v>
      </c>
      <c r="F324" s="4">
        <v>205934</v>
      </c>
      <c r="G324" s="1">
        <v>3179</v>
      </c>
      <c r="H324" s="1">
        <v>2985</v>
      </c>
      <c r="I324" s="1">
        <v>2125</v>
      </c>
      <c r="J324">
        <v>22.1</v>
      </c>
      <c r="K324">
        <v>4.7</v>
      </c>
      <c r="L324">
        <v>21.1</v>
      </c>
      <c r="M324">
        <v>4.5999999999999996</v>
      </c>
      <c r="N324">
        <v>14.2</v>
      </c>
      <c r="O324" s="2">
        <v>0.55000000000000004</v>
      </c>
      <c r="P324" t="s">
        <v>16</v>
      </c>
    </row>
    <row r="325" spans="1:16">
      <c r="A325" t="s">
        <v>74</v>
      </c>
      <c r="B325" s="7">
        <f t="shared" si="5"/>
        <v>43647</v>
      </c>
      <c r="C325" s="10">
        <v>2019</v>
      </c>
      <c r="D325" t="s">
        <v>21</v>
      </c>
      <c r="E325" s="1">
        <v>202443</v>
      </c>
      <c r="F325" s="4">
        <v>3501565</v>
      </c>
      <c r="G325" s="1">
        <v>20206</v>
      </c>
      <c r="H325" s="1">
        <v>11366</v>
      </c>
      <c r="I325" s="1">
        <v>9894</v>
      </c>
      <c r="J325">
        <v>27</v>
      </c>
      <c r="K325">
        <v>10.5</v>
      </c>
      <c r="L325">
        <v>21.4</v>
      </c>
      <c r="M325">
        <v>7.5</v>
      </c>
      <c r="N325">
        <v>14.5</v>
      </c>
      <c r="O325" s="2">
        <v>0.7</v>
      </c>
      <c r="P325" t="s">
        <v>16</v>
      </c>
    </row>
    <row r="326" spans="1:16">
      <c r="A326" t="s">
        <v>75</v>
      </c>
      <c r="B326" s="7">
        <f t="shared" si="5"/>
        <v>43617</v>
      </c>
      <c r="C326" s="10">
        <v>2019</v>
      </c>
      <c r="D326" t="s">
        <v>15</v>
      </c>
      <c r="E326" s="1">
        <v>14233</v>
      </c>
      <c r="F326" s="4" t="s">
        <v>16</v>
      </c>
      <c r="G326" s="1">
        <v>5876</v>
      </c>
      <c r="H326" s="1">
        <v>5858</v>
      </c>
      <c r="I326" s="1">
        <v>2988</v>
      </c>
      <c r="J326">
        <v>15.3</v>
      </c>
      <c r="K326">
        <v>3.7</v>
      </c>
      <c r="L326">
        <v>15.3</v>
      </c>
      <c r="M326">
        <v>3.7</v>
      </c>
      <c r="N326">
        <v>29</v>
      </c>
      <c r="O326" t="s">
        <v>16</v>
      </c>
      <c r="P326" t="s">
        <v>16</v>
      </c>
    </row>
    <row r="327" spans="1:16">
      <c r="A327" t="s">
        <v>75</v>
      </c>
      <c r="B327" s="7">
        <f t="shared" si="5"/>
        <v>43617</v>
      </c>
      <c r="C327" s="10">
        <v>2019</v>
      </c>
      <c r="D327" t="s">
        <v>17</v>
      </c>
      <c r="E327" s="1">
        <v>700036</v>
      </c>
      <c r="F327" s="4" t="s">
        <v>16</v>
      </c>
      <c r="G327" s="1">
        <v>87131</v>
      </c>
      <c r="H327" s="1">
        <v>85712</v>
      </c>
      <c r="I327" s="1">
        <v>58847</v>
      </c>
      <c r="J327">
        <v>20.7</v>
      </c>
      <c r="K327">
        <v>6.3</v>
      </c>
      <c r="L327">
        <v>20.6</v>
      </c>
      <c r="M327">
        <v>5.8</v>
      </c>
      <c r="N327">
        <v>19</v>
      </c>
      <c r="O327" t="s">
        <v>16</v>
      </c>
      <c r="P327" s="1">
        <v>101645</v>
      </c>
    </row>
    <row r="328" spans="1:16">
      <c r="A328" t="s">
        <v>75</v>
      </c>
      <c r="B328" s="7">
        <f t="shared" si="5"/>
        <v>43617</v>
      </c>
      <c r="C328" s="10">
        <v>2019</v>
      </c>
      <c r="D328" t="s">
        <v>18</v>
      </c>
      <c r="E328" s="1">
        <v>43938</v>
      </c>
      <c r="F328" s="4" t="s">
        <v>16</v>
      </c>
      <c r="G328" s="1">
        <v>8569</v>
      </c>
      <c r="H328" s="1">
        <v>8224</v>
      </c>
      <c r="I328" s="1">
        <v>5856</v>
      </c>
      <c r="J328">
        <v>21.4</v>
      </c>
      <c r="K328">
        <v>5.4</v>
      </c>
      <c r="L328">
        <v>21.1</v>
      </c>
      <c r="M328">
        <v>5.3</v>
      </c>
      <c r="N328">
        <v>18</v>
      </c>
      <c r="O328" t="s">
        <v>16</v>
      </c>
      <c r="P328" t="s">
        <v>16</v>
      </c>
    </row>
    <row r="329" spans="1:16">
      <c r="A329" t="s">
        <v>75</v>
      </c>
      <c r="B329" s="7">
        <f t="shared" si="5"/>
        <v>43617</v>
      </c>
      <c r="C329" s="10">
        <v>2019</v>
      </c>
      <c r="D329" t="s">
        <v>19</v>
      </c>
      <c r="E329" s="1">
        <v>2276</v>
      </c>
      <c r="F329" s="4" t="s">
        <v>16</v>
      </c>
      <c r="G329" s="1">
        <v>2124</v>
      </c>
      <c r="H329" s="1">
        <v>2140</v>
      </c>
      <c r="I329">
        <v>993</v>
      </c>
      <c r="J329">
        <v>13.9</v>
      </c>
      <c r="K329">
        <v>2.2999999999999998</v>
      </c>
      <c r="L329">
        <v>14.1</v>
      </c>
      <c r="M329">
        <v>2.2999999999999998</v>
      </c>
      <c r="N329">
        <v>71</v>
      </c>
      <c r="O329" t="s">
        <v>16</v>
      </c>
      <c r="P329" t="s">
        <v>16</v>
      </c>
    </row>
    <row r="330" spans="1:16">
      <c r="A330" t="s">
        <v>75</v>
      </c>
      <c r="B330" s="7">
        <f t="shared" si="5"/>
        <v>43617</v>
      </c>
      <c r="C330" s="10">
        <v>2019</v>
      </c>
      <c r="D330" t="s">
        <v>20</v>
      </c>
      <c r="E330" s="1">
        <v>15690</v>
      </c>
      <c r="F330" s="4">
        <v>235578</v>
      </c>
      <c r="G330" s="1">
        <v>3292</v>
      </c>
      <c r="H330" s="1">
        <v>3080</v>
      </c>
      <c r="I330" s="1">
        <v>2216</v>
      </c>
      <c r="J330">
        <v>21.6</v>
      </c>
      <c r="K330">
        <v>5</v>
      </c>
      <c r="L330">
        <v>20.7</v>
      </c>
      <c r="M330">
        <v>4.8</v>
      </c>
      <c r="N330">
        <v>15</v>
      </c>
      <c r="O330" s="2">
        <v>0.55000000000000004</v>
      </c>
      <c r="P330" t="s">
        <v>16</v>
      </c>
    </row>
    <row r="331" spans="1:16">
      <c r="A331" t="s">
        <v>75</v>
      </c>
      <c r="B331" s="7">
        <f t="shared" si="5"/>
        <v>43617</v>
      </c>
      <c r="C331" s="10">
        <v>2019</v>
      </c>
      <c r="D331" t="s">
        <v>21</v>
      </c>
      <c r="E331" s="1">
        <v>231335</v>
      </c>
      <c r="F331" s="4">
        <v>4042788</v>
      </c>
      <c r="G331" s="1">
        <v>20728</v>
      </c>
      <c r="H331" s="1">
        <v>11533</v>
      </c>
      <c r="I331" s="1">
        <v>10274</v>
      </c>
      <c r="J331">
        <v>26.7</v>
      </c>
      <c r="K331">
        <v>11</v>
      </c>
      <c r="L331">
        <v>21.3</v>
      </c>
      <c r="M331">
        <v>7.7</v>
      </c>
      <c r="N331">
        <v>15.1</v>
      </c>
      <c r="O331" s="2">
        <v>0.72</v>
      </c>
      <c r="P331" t="s">
        <v>16</v>
      </c>
    </row>
    <row r="332" spans="1:16">
      <c r="A332" t="s">
        <v>76</v>
      </c>
      <c r="B332" s="7">
        <f t="shared" si="5"/>
        <v>43586</v>
      </c>
      <c r="C332" s="10">
        <v>2019</v>
      </c>
      <c r="D332" t="s">
        <v>15</v>
      </c>
      <c r="E332" s="1">
        <v>16186</v>
      </c>
      <c r="F332" s="4" t="s">
        <v>16</v>
      </c>
      <c r="G332" s="1">
        <v>6211</v>
      </c>
      <c r="H332" s="1">
        <v>6171</v>
      </c>
      <c r="I332" s="1">
        <v>3237</v>
      </c>
      <c r="J332">
        <v>16.3</v>
      </c>
      <c r="K332">
        <v>3.9</v>
      </c>
      <c r="L332">
        <v>16.2</v>
      </c>
      <c r="M332">
        <v>3.8</v>
      </c>
      <c r="N332">
        <v>27</v>
      </c>
      <c r="O332" t="s">
        <v>16</v>
      </c>
      <c r="P332" t="s">
        <v>16</v>
      </c>
    </row>
    <row r="333" spans="1:16">
      <c r="A333" t="s">
        <v>76</v>
      </c>
      <c r="B333" s="7">
        <f t="shared" si="5"/>
        <v>43586</v>
      </c>
      <c r="C333" s="10">
        <v>2019</v>
      </c>
      <c r="D333" t="s">
        <v>17</v>
      </c>
      <c r="E333" s="1">
        <v>720263</v>
      </c>
      <c r="F333" s="4" t="s">
        <v>16</v>
      </c>
      <c r="G333" s="1">
        <v>87719</v>
      </c>
      <c r="H333" s="1">
        <v>86391</v>
      </c>
      <c r="I333" s="1">
        <v>59902</v>
      </c>
      <c r="J333">
        <v>21.6</v>
      </c>
      <c r="K333">
        <v>6.2</v>
      </c>
      <c r="L333">
        <v>21.5</v>
      </c>
      <c r="M333">
        <v>6.2</v>
      </c>
      <c r="N333">
        <v>19</v>
      </c>
      <c r="O333" t="s">
        <v>16</v>
      </c>
      <c r="P333" s="1">
        <v>124106</v>
      </c>
    </row>
    <row r="334" spans="1:16">
      <c r="A334" t="s">
        <v>76</v>
      </c>
      <c r="B334" s="7">
        <f t="shared" si="5"/>
        <v>43586</v>
      </c>
      <c r="C334" s="10">
        <v>2019</v>
      </c>
      <c r="D334" t="s">
        <v>18</v>
      </c>
      <c r="E334" s="1">
        <v>44781</v>
      </c>
      <c r="F334" s="4" t="s">
        <v>16</v>
      </c>
      <c r="G334" s="1">
        <v>8581</v>
      </c>
      <c r="H334" s="1">
        <v>8228</v>
      </c>
      <c r="I334" s="1">
        <v>5868</v>
      </c>
      <c r="J334">
        <v>22.1</v>
      </c>
      <c r="K334">
        <v>5.5</v>
      </c>
      <c r="L334">
        <v>21.7</v>
      </c>
      <c r="M334">
        <v>5.3</v>
      </c>
      <c r="N334">
        <v>17</v>
      </c>
      <c r="O334" t="s">
        <v>16</v>
      </c>
      <c r="P334" t="s">
        <v>16</v>
      </c>
    </row>
    <row r="335" spans="1:16">
      <c r="A335" t="s">
        <v>76</v>
      </c>
      <c r="B335" s="7">
        <f t="shared" si="5"/>
        <v>43586</v>
      </c>
      <c r="C335" s="10">
        <v>2019</v>
      </c>
      <c r="D335" t="s">
        <v>19</v>
      </c>
      <c r="E335" s="1">
        <v>2657</v>
      </c>
      <c r="F335" s="4" t="s">
        <v>16</v>
      </c>
      <c r="G335" s="1">
        <v>2245</v>
      </c>
      <c r="H335" s="1">
        <v>2256</v>
      </c>
      <c r="I335" s="1">
        <v>1100</v>
      </c>
      <c r="J335">
        <v>15.1</v>
      </c>
      <c r="K335">
        <v>2.4</v>
      </c>
      <c r="L335">
        <v>15.1</v>
      </c>
      <c r="M335">
        <v>2.4</v>
      </c>
      <c r="N335">
        <v>70</v>
      </c>
      <c r="O335" t="s">
        <v>16</v>
      </c>
      <c r="P335" t="s">
        <v>16</v>
      </c>
    </row>
    <row r="336" spans="1:16">
      <c r="A336" t="s">
        <v>76</v>
      </c>
      <c r="B336" s="7">
        <f t="shared" si="5"/>
        <v>43586</v>
      </c>
      <c r="C336" s="10">
        <v>2019</v>
      </c>
      <c r="D336" t="s">
        <v>20</v>
      </c>
      <c r="E336" s="1">
        <v>16248</v>
      </c>
      <c r="F336" s="4">
        <v>243583</v>
      </c>
      <c r="G336" s="1">
        <v>3393</v>
      </c>
      <c r="H336" s="1">
        <v>3170</v>
      </c>
      <c r="I336" s="1">
        <v>2351</v>
      </c>
      <c r="J336">
        <v>23</v>
      </c>
      <c r="K336">
        <v>4.8</v>
      </c>
      <c r="L336">
        <v>22</v>
      </c>
      <c r="M336">
        <v>4.7</v>
      </c>
      <c r="N336">
        <v>15.1</v>
      </c>
      <c r="O336" s="2">
        <v>0.56000000000000005</v>
      </c>
      <c r="P336" t="s">
        <v>16</v>
      </c>
    </row>
    <row r="337" spans="1:16">
      <c r="A337" t="s">
        <v>76</v>
      </c>
      <c r="B337" s="7">
        <f t="shared" si="5"/>
        <v>43586</v>
      </c>
      <c r="C337" s="10">
        <v>2019</v>
      </c>
      <c r="D337" t="s">
        <v>21</v>
      </c>
      <c r="E337" s="1">
        <v>244017</v>
      </c>
      <c r="F337" s="4">
        <v>4214808</v>
      </c>
      <c r="G337" s="1">
        <v>21042</v>
      </c>
      <c r="H337" s="1">
        <v>11689</v>
      </c>
      <c r="I337" s="1">
        <v>10494</v>
      </c>
      <c r="J337">
        <v>27.8</v>
      </c>
      <c r="K337">
        <v>11.2</v>
      </c>
      <c r="L337">
        <v>22.3</v>
      </c>
      <c r="M337">
        <v>7.7</v>
      </c>
      <c r="N337">
        <v>14.9</v>
      </c>
      <c r="O337" s="2">
        <v>0.72</v>
      </c>
      <c r="P337" t="s">
        <v>16</v>
      </c>
    </row>
    <row r="338" spans="1:16">
      <c r="A338" t="s">
        <v>77</v>
      </c>
      <c r="B338" s="7">
        <f t="shared" si="5"/>
        <v>43556</v>
      </c>
      <c r="C338" s="10">
        <v>2019</v>
      </c>
      <c r="D338" t="s">
        <v>15</v>
      </c>
      <c r="E338" s="1">
        <v>15660</v>
      </c>
      <c r="F338" s="4" t="s">
        <v>16</v>
      </c>
      <c r="G338" s="1">
        <v>5824</v>
      </c>
      <c r="H338" s="1">
        <v>5795</v>
      </c>
      <c r="I338" s="1">
        <v>3126</v>
      </c>
      <c r="J338">
        <v>16.2</v>
      </c>
      <c r="K338">
        <v>3.9</v>
      </c>
      <c r="L338">
        <v>16.2</v>
      </c>
      <c r="M338">
        <v>3.8</v>
      </c>
      <c r="N338">
        <v>27</v>
      </c>
      <c r="O338" t="s">
        <v>16</v>
      </c>
      <c r="P338" t="s">
        <v>16</v>
      </c>
    </row>
    <row r="339" spans="1:16">
      <c r="A339" t="s">
        <v>77</v>
      </c>
      <c r="B339" s="7">
        <f t="shared" si="5"/>
        <v>43556</v>
      </c>
      <c r="C339" s="10">
        <v>2019</v>
      </c>
      <c r="D339" t="s">
        <v>17</v>
      </c>
      <c r="E339" s="1">
        <v>724388</v>
      </c>
      <c r="F339" s="4" t="s">
        <v>16</v>
      </c>
      <c r="G339" s="1">
        <v>87779</v>
      </c>
      <c r="H339" s="1">
        <v>86463</v>
      </c>
      <c r="I339" s="1">
        <v>59121</v>
      </c>
      <c r="J339">
        <v>20.6</v>
      </c>
      <c r="K339">
        <v>6.3</v>
      </c>
      <c r="L339">
        <v>20.5</v>
      </c>
      <c r="M339">
        <v>6.2</v>
      </c>
      <c r="N339">
        <v>19</v>
      </c>
      <c r="O339" t="s">
        <v>16</v>
      </c>
      <c r="P339" s="1">
        <v>141734</v>
      </c>
    </row>
    <row r="340" spans="1:16">
      <c r="A340" t="s">
        <v>77</v>
      </c>
      <c r="B340" s="7">
        <f t="shared" si="5"/>
        <v>43556</v>
      </c>
      <c r="C340" s="10">
        <v>2019</v>
      </c>
      <c r="D340" t="s">
        <v>18</v>
      </c>
      <c r="E340" s="1">
        <v>44846</v>
      </c>
      <c r="F340" s="4" t="s">
        <v>16</v>
      </c>
      <c r="G340" s="1">
        <v>8469</v>
      </c>
      <c r="H340" s="1">
        <v>8175</v>
      </c>
      <c r="I340" s="1">
        <v>5844</v>
      </c>
      <c r="J340">
        <v>21.4</v>
      </c>
      <c r="K340">
        <v>5.5</v>
      </c>
      <c r="L340">
        <v>21.1</v>
      </c>
      <c r="M340">
        <v>5.4</v>
      </c>
      <c r="N340">
        <v>17</v>
      </c>
      <c r="O340" t="s">
        <v>16</v>
      </c>
      <c r="P340" t="s">
        <v>16</v>
      </c>
    </row>
    <row r="341" spans="1:16">
      <c r="A341" t="s">
        <v>77</v>
      </c>
      <c r="B341" s="7">
        <f t="shared" si="5"/>
        <v>43556</v>
      </c>
      <c r="C341" s="10">
        <v>2019</v>
      </c>
      <c r="D341" t="s">
        <v>19</v>
      </c>
      <c r="E341" s="1">
        <v>2584</v>
      </c>
      <c r="F341" s="4" t="s">
        <v>16</v>
      </c>
      <c r="G341" s="1">
        <v>2374</v>
      </c>
      <c r="H341" s="1">
        <v>2391</v>
      </c>
      <c r="I341" s="1">
        <v>1118</v>
      </c>
      <c r="J341">
        <v>14</v>
      </c>
      <c r="K341">
        <v>2.2999999999999998</v>
      </c>
      <c r="L341">
        <v>14.1</v>
      </c>
      <c r="M341">
        <v>2.2999999999999998</v>
      </c>
      <c r="N341">
        <v>67</v>
      </c>
      <c r="O341" t="s">
        <v>16</v>
      </c>
      <c r="P341" t="s">
        <v>16</v>
      </c>
    </row>
    <row r="342" spans="1:16">
      <c r="A342" t="s">
        <v>77</v>
      </c>
      <c r="B342" s="7">
        <f t="shared" si="5"/>
        <v>43556</v>
      </c>
      <c r="C342" s="10">
        <v>2019</v>
      </c>
      <c r="D342" t="s">
        <v>20</v>
      </c>
      <c r="E342" s="1">
        <v>17080</v>
      </c>
      <c r="F342" s="4">
        <v>249506</v>
      </c>
      <c r="G342" s="1">
        <v>3508</v>
      </c>
      <c r="H342" s="1">
        <v>3249</v>
      </c>
      <c r="I342" s="1">
        <v>2423</v>
      </c>
      <c r="J342">
        <v>22.4</v>
      </c>
      <c r="K342">
        <v>4.9000000000000004</v>
      </c>
      <c r="L342">
        <v>21.2</v>
      </c>
      <c r="M342">
        <v>4.8</v>
      </c>
      <c r="N342">
        <v>14.3</v>
      </c>
      <c r="O342" s="2">
        <v>0.56000000000000005</v>
      </c>
      <c r="P342" t="s">
        <v>16</v>
      </c>
    </row>
    <row r="343" spans="1:16">
      <c r="A343" t="s">
        <v>77</v>
      </c>
      <c r="B343" s="7">
        <f t="shared" si="5"/>
        <v>43556</v>
      </c>
      <c r="C343" s="10">
        <v>2019</v>
      </c>
      <c r="D343" t="s">
        <v>21</v>
      </c>
      <c r="E343" s="1">
        <v>247742</v>
      </c>
      <c r="F343" s="4">
        <v>4215927</v>
      </c>
      <c r="G343" s="1">
        <v>21595</v>
      </c>
      <c r="H343" s="1">
        <v>11786</v>
      </c>
      <c r="I343" s="1">
        <v>10674</v>
      </c>
      <c r="J343">
        <v>27.2</v>
      </c>
      <c r="K343">
        <v>11.3</v>
      </c>
      <c r="L343">
        <v>21.4</v>
      </c>
      <c r="M343">
        <v>7.8</v>
      </c>
      <c r="N343">
        <v>14.3</v>
      </c>
      <c r="O343" s="2">
        <v>0.72</v>
      </c>
      <c r="P343" t="s">
        <v>16</v>
      </c>
    </row>
    <row r="344" spans="1:16">
      <c r="A344" t="s">
        <v>78</v>
      </c>
      <c r="B344" s="7">
        <f t="shared" si="5"/>
        <v>43525</v>
      </c>
      <c r="C344" s="10">
        <v>2019</v>
      </c>
      <c r="D344" t="s">
        <v>15</v>
      </c>
      <c r="E344" s="1">
        <v>8778</v>
      </c>
      <c r="F344" s="4" t="s">
        <v>16</v>
      </c>
      <c r="G344" s="1">
        <v>4513</v>
      </c>
      <c r="H344" s="1">
        <v>4498</v>
      </c>
      <c r="I344" s="1">
        <v>1916</v>
      </c>
      <c r="J344">
        <v>13.2</v>
      </c>
      <c r="K344">
        <v>3.5</v>
      </c>
      <c r="L344">
        <v>13.3</v>
      </c>
      <c r="M344">
        <v>3.5</v>
      </c>
      <c r="N344">
        <v>23</v>
      </c>
      <c r="O344" t="s">
        <v>16</v>
      </c>
      <c r="P344" t="s">
        <v>16</v>
      </c>
    </row>
    <row r="345" spans="1:16">
      <c r="A345" t="s">
        <v>78</v>
      </c>
      <c r="B345" s="7">
        <f t="shared" si="5"/>
        <v>43525</v>
      </c>
      <c r="C345" s="10">
        <v>2019</v>
      </c>
      <c r="D345" t="s">
        <v>17</v>
      </c>
      <c r="E345" s="1">
        <v>769729</v>
      </c>
      <c r="F345" s="4" t="s">
        <v>16</v>
      </c>
      <c r="G345" s="1">
        <v>87695</v>
      </c>
      <c r="H345" s="1">
        <v>86540</v>
      </c>
      <c r="I345" s="1">
        <v>59893</v>
      </c>
      <c r="J345">
        <v>21.6</v>
      </c>
      <c r="K345">
        <v>6.4</v>
      </c>
      <c r="L345">
        <v>21.5</v>
      </c>
      <c r="M345">
        <v>6.4</v>
      </c>
      <c r="N345">
        <v>19</v>
      </c>
      <c r="O345" t="s">
        <v>16</v>
      </c>
      <c r="P345" s="1">
        <v>157704</v>
      </c>
    </row>
    <row r="346" spans="1:16">
      <c r="A346" t="s">
        <v>78</v>
      </c>
      <c r="B346" s="7">
        <f t="shared" si="5"/>
        <v>43525</v>
      </c>
      <c r="C346" s="10">
        <v>2019</v>
      </c>
      <c r="D346" t="s">
        <v>18</v>
      </c>
      <c r="E346" s="1">
        <v>32099</v>
      </c>
      <c r="F346" s="4" t="s">
        <v>16</v>
      </c>
      <c r="G346" s="1">
        <v>8216</v>
      </c>
      <c r="H346" s="1">
        <v>7918</v>
      </c>
      <c r="I346" s="1">
        <v>4737</v>
      </c>
      <c r="J346">
        <v>18.5</v>
      </c>
      <c r="K346">
        <v>4.9000000000000004</v>
      </c>
      <c r="L346">
        <v>18.3</v>
      </c>
      <c r="M346">
        <v>4.8</v>
      </c>
      <c r="N346">
        <v>17</v>
      </c>
      <c r="O346" t="s">
        <v>16</v>
      </c>
      <c r="P346" t="s">
        <v>16</v>
      </c>
    </row>
    <row r="347" spans="1:16">
      <c r="A347" t="s">
        <v>78</v>
      </c>
      <c r="B347" s="7">
        <f t="shared" si="5"/>
        <v>43525</v>
      </c>
      <c r="C347" s="10">
        <v>2019</v>
      </c>
      <c r="D347" t="s">
        <v>19</v>
      </c>
      <c r="E347" s="1">
        <v>1513</v>
      </c>
      <c r="F347" s="4" t="s">
        <v>16</v>
      </c>
      <c r="G347" s="1">
        <v>1786</v>
      </c>
      <c r="H347" s="1">
        <v>1799</v>
      </c>
      <c r="I347">
        <v>698</v>
      </c>
      <c r="J347">
        <v>12</v>
      </c>
      <c r="K347">
        <v>2.1</v>
      </c>
      <c r="L347">
        <v>12</v>
      </c>
      <c r="M347">
        <v>2.1</v>
      </c>
      <c r="N347">
        <v>62</v>
      </c>
      <c r="O347" t="s">
        <v>16</v>
      </c>
      <c r="P347" t="s">
        <v>16</v>
      </c>
    </row>
    <row r="348" spans="1:16">
      <c r="A348" t="s">
        <v>78</v>
      </c>
      <c r="B348" s="7">
        <f t="shared" si="5"/>
        <v>43525</v>
      </c>
      <c r="C348" s="10">
        <v>2019</v>
      </c>
      <c r="D348" t="s">
        <v>20</v>
      </c>
      <c r="E348" s="1">
        <v>19318</v>
      </c>
      <c r="F348" s="4">
        <v>305302</v>
      </c>
      <c r="G348" s="1">
        <v>3586</v>
      </c>
      <c r="H348" s="1">
        <v>3296</v>
      </c>
      <c r="I348" s="1">
        <v>2524</v>
      </c>
      <c r="J348">
        <v>23.7</v>
      </c>
      <c r="K348">
        <v>5.4</v>
      </c>
      <c r="L348">
        <v>22.3</v>
      </c>
      <c r="M348">
        <v>5.2</v>
      </c>
      <c r="N348">
        <v>15.8</v>
      </c>
      <c r="O348" s="2">
        <v>0.6</v>
      </c>
      <c r="P348" t="s">
        <v>16</v>
      </c>
    </row>
    <row r="349" spans="1:16">
      <c r="A349" t="s">
        <v>78</v>
      </c>
      <c r="B349" s="7">
        <f t="shared" si="5"/>
        <v>43525</v>
      </c>
      <c r="C349" s="10">
        <v>2019</v>
      </c>
      <c r="D349" t="s">
        <v>21</v>
      </c>
      <c r="E349" s="1">
        <v>252634</v>
      </c>
      <c r="F349" s="4">
        <v>4289036</v>
      </c>
      <c r="G349" s="1">
        <v>21956</v>
      </c>
      <c r="H349" s="1">
        <v>11912</v>
      </c>
      <c r="I349" s="1">
        <v>10814</v>
      </c>
      <c r="J349">
        <v>28.1</v>
      </c>
      <c r="K349">
        <v>11.4</v>
      </c>
      <c r="L349">
        <v>22.3</v>
      </c>
      <c r="M349">
        <v>7.9</v>
      </c>
      <c r="N349">
        <v>14.1</v>
      </c>
      <c r="O349" s="2">
        <v>0.73</v>
      </c>
      <c r="P349" t="s">
        <v>16</v>
      </c>
    </row>
    <row r="350" spans="1:16">
      <c r="A350" t="s">
        <v>79</v>
      </c>
      <c r="B350" s="7">
        <f t="shared" si="5"/>
        <v>43497</v>
      </c>
      <c r="C350" s="10">
        <v>2019</v>
      </c>
      <c r="D350" t="s">
        <v>15</v>
      </c>
      <c r="E350" s="1">
        <v>13692</v>
      </c>
      <c r="F350" s="4" t="s">
        <v>16</v>
      </c>
      <c r="G350" s="1">
        <v>5129</v>
      </c>
      <c r="H350" s="1">
        <v>5103</v>
      </c>
      <c r="I350" s="1">
        <v>2811</v>
      </c>
      <c r="J350">
        <v>15.4</v>
      </c>
      <c r="K350">
        <v>3.8</v>
      </c>
      <c r="L350">
        <v>15.4</v>
      </c>
      <c r="M350">
        <v>3.8</v>
      </c>
      <c r="N350">
        <v>28</v>
      </c>
      <c r="O350" t="s">
        <v>16</v>
      </c>
      <c r="P350" t="s">
        <v>16</v>
      </c>
    </row>
    <row r="351" spans="1:16">
      <c r="A351" t="s">
        <v>79</v>
      </c>
      <c r="B351" s="7">
        <f t="shared" si="5"/>
        <v>43497</v>
      </c>
      <c r="C351" s="10">
        <v>2019</v>
      </c>
      <c r="D351" t="s">
        <v>17</v>
      </c>
      <c r="E351" s="1">
        <v>719853</v>
      </c>
      <c r="F351" s="4" t="s">
        <v>16</v>
      </c>
      <c r="G351" s="1">
        <v>86296</v>
      </c>
      <c r="H351" s="1">
        <v>85403</v>
      </c>
      <c r="I351" s="1">
        <v>58980</v>
      </c>
      <c r="J351">
        <v>19.5</v>
      </c>
      <c r="K351">
        <v>6.3</v>
      </c>
      <c r="L351">
        <v>19.399999999999999</v>
      </c>
      <c r="M351">
        <v>6.2</v>
      </c>
      <c r="N351">
        <v>18</v>
      </c>
      <c r="O351" t="s">
        <v>16</v>
      </c>
      <c r="P351" s="1">
        <v>171912</v>
      </c>
    </row>
    <row r="352" spans="1:16">
      <c r="A352" t="s">
        <v>79</v>
      </c>
      <c r="B352" s="7">
        <f t="shared" si="5"/>
        <v>43497</v>
      </c>
      <c r="C352" s="10">
        <v>2019</v>
      </c>
      <c r="D352" t="s">
        <v>18</v>
      </c>
      <c r="E352" s="1">
        <v>44638</v>
      </c>
      <c r="F352" s="4" t="s">
        <v>16</v>
      </c>
      <c r="G352" s="1">
        <v>8776</v>
      </c>
      <c r="H352" s="1">
        <v>8440</v>
      </c>
      <c r="I352" s="1">
        <v>5992</v>
      </c>
      <c r="J352">
        <v>19.899999999999999</v>
      </c>
      <c r="K352">
        <v>5.4</v>
      </c>
      <c r="L352">
        <v>19.600000000000001</v>
      </c>
      <c r="M352">
        <v>5.3</v>
      </c>
      <c r="N352">
        <v>17</v>
      </c>
      <c r="O352" t="s">
        <v>16</v>
      </c>
      <c r="P352" t="s">
        <v>16</v>
      </c>
    </row>
    <row r="353" spans="1:16">
      <c r="A353" t="s">
        <v>79</v>
      </c>
      <c r="B353" s="7">
        <f t="shared" si="5"/>
        <v>43497</v>
      </c>
      <c r="C353" s="10">
        <v>2019</v>
      </c>
      <c r="D353" t="s">
        <v>19</v>
      </c>
      <c r="E353" s="1">
        <v>2467</v>
      </c>
      <c r="F353" s="4" t="s">
        <v>16</v>
      </c>
      <c r="G353" s="1">
        <v>2147</v>
      </c>
      <c r="H353" s="1">
        <v>2142</v>
      </c>
      <c r="I353" s="1">
        <v>1034</v>
      </c>
      <c r="J353">
        <v>13.5</v>
      </c>
      <c r="K353">
        <v>2.4</v>
      </c>
      <c r="L353">
        <v>13.6</v>
      </c>
      <c r="M353">
        <v>2.2999999999999998</v>
      </c>
      <c r="N353">
        <v>65</v>
      </c>
      <c r="O353" t="s">
        <v>16</v>
      </c>
      <c r="P353" t="s">
        <v>16</v>
      </c>
    </row>
    <row r="354" spans="1:16">
      <c r="A354" t="s">
        <v>79</v>
      </c>
      <c r="B354" s="7">
        <f t="shared" si="5"/>
        <v>43497</v>
      </c>
      <c r="C354" s="10">
        <v>2019</v>
      </c>
      <c r="D354" t="s">
        <v>20</v>
      </c>
      <c r="E354" s="1">
        <v>20481</v>
      </c>
      <c r="F354" s="4">
        <v>325509</v>
      </c>
      <c r="G354" s="1">
        <v>3626</v>
      </c>
      <c r="H354" s="1">
        <v>3385</v>
      </c>
      <c r="I354" s="1">
        <v>2651</v>
      </c>
      <c r="J354">
        <v>21.9</v>
      </c>
      <c r="K354">
        <v>5.4</v>
      </c>
      <c r="L354">
        <v>20.9</v>
      </c>
      <c r="M354">
        <v>5.3</v>
      </c>
      <c r="N354">
        <v>15.7</v>
      </c>
      <c r="O354" s="2">
        <v>0.62</v>
      </c>
      <c r="P354" t="s">
        <v>16</v>
      </c>
    </row>
    <row r="355" spans="1:16">
      <c r="A355" t="s">
        <v>79</v>
      </c>
      <c r="B355" s="7">
        <f t="shared" si="5"/>
        <v>43497</v>
      </c>
      <c r="C355" s="10">
        <v>2019</v>
      </c>
      <c r="D355" t="s">
        <v>21</v>
      </c>
      <c r="E355" s="1">
        <v>250654</v>
      </c>
      <c r="F355" s="4">
        <v>4105322</v>
      </c>
      <c r="G355" s="1">
        <v>21733</v>
      </c>
      <c r="H355" s="1">
        <v>11895</v>
      </c>
      <c r="I355" s="1">
        <v>10770</v>
      </c>
      <c r="J355">
        <v>25.4</v>
      </c>
      <c r="K355">
        <v>11.3</v>
      </c>
      <c r="L355">
        <v>20.100000000000001</v>
      </c>
      <c r="M355">
        <v>7.8</v>
      </c>
      <c r="N355">
        <v>13.6</v>
      </c>
      <c r="O355" s="2">
        <v>0.74</v>
      </c>
      <c r="P355" t="s">
        <v>16</v>
      </c>
    </row>
    <row r="356" spans="1:16">
      <c r="A356" t="s">
        <v>80</v>
      </c>
      <c r="B356" s="7">
        <f t="shared" si="5"/>
        <v>43466</v>
      </c>
      <c r="C356" s="10">
        <v>2019</v>
      </c>
      <c r="D356" t="s">
        <v>15</v>
      </c>
      <c r="E356" s="1">
        <v>15024</v>
      </c>
      <c r="F356" s="4" t="s">
        <v>16</v>
      </c>
      <c r="G356" s="1">
        <v>6111</v>
      </c>
      <c r="H356" s="1">
        <v>6072</v>
      </c>
      <c r="I356" s="1">
        <v>3156</v>
      </c>
      <c r="J356">
        <v>16.100000000000001</v>
      </c>
      <c r="K356">
        <v>3.7</v>
      </c>
      <c r="L356">
        <v>16.100000000000001</v>
      </c>
      <c r="M356">
        <v>3.7</v>
      </c>
      <c r="N356">
        <v>27</v>
      </c>
      <c r="O356" t="s">
        <v>16</v>
      </c>
      <c r="P356">
        <v>104</v>
      </c>
    </row>
    <row r="357" spans="1:16">
      <c r="A357" t="s">
        <v>80</v>
      </c>
      <c r="B357" s="7">
        <f t="shared" si="5"/>
        <v>43466</v>
      </c>
      <c r="C357" s="10">
        <v>2019</v>
      </c>
      <c r="D357" t="s">
        <v>17</v>
      </c>
      <c r="E357" s="1">
        <v>683692</v>
      </c>
      <c r="F357" s="4" t="s">
        <v>16</v>
      </c>
      <c r="G357" s="1">
        <v>86715</v>
      </c>
      <c r="H357" s="1">
        <v>84698</v>
      </c>
      <c r="I357" s="1">
        <v>56530</v>
      </c>
      <c r="J357">
        <v>20.7</v>
      </c>
      <c r="K357">
        <v>6.2</v>
      </c>
      <c r="L357">
        <v>20.5</v>
      </c>
      <c r="M357">
        <v>6.1</v>
      </c>
      <c r="N357">
        <v>18</v>
      </c>
      <c r="O357" t="s">
        <v>16</v>
      </c>
      <c r="P357" s="1">
        <v>157678</v>
      </c>
    </row>
    <row r="358" spans="1:16">
      <c r="A358" t="s">
        <v>80</v>
      </c>
      <c r="B358" s="7">
        <f t="shared" si="5"/>
        <v>43466</v>
      </c>
      <c r="C358" s="10">
        <v>2019</v>
      </c>
      <c r="D358" t="s">
        <v>18</v>
      </c>
      <c r="E358" s="1">
        <v>41974</v>
      </c>
      <c r="F358" s="4" t="s">
        <v>16</v>
      </c>
      <c r="G358" s="1">
        <v>8717</v>
      </c>
      <c r="H358" s="1">
        <v>8368</v>
      </c>
      <c r="I358" s="1">
        <v>5834</v>
      </c>
      <c r="J358">
        <v>21.6</v>
      </c>
      <c r="K358">
        <v>5.3</v>
      </c>
      <c r="L358">
        <v>21.1</v>
      </c>
      <c r="M358">
        <v>5.2</v>
      </c>
      <c r="N358">
        <v>17</v>
      </c>
      <c r="O358" t="s">
        <v>16</v>
      </c>
      <c r="P358">
        <v>30</v>
      </c>
    </row>
    <row r="359" spans="1:16">
      <c r="A359" t="s">
        <v>80</v>
      </c>
      <c r="B359" s="7">
        <f t="shared" si="5"/>
        <v>43466</v>
      </c>
      <c r="C359" s="10">
        <v>2019</v>
      </c>
      <c r="D359" t="s">
        <v>19</v>
      </c>
      <c r="E359" s="1">
        <v>2573</v>
      </c>
      <c r="F359" s="4" t="s">
        <v>16</v>
      </c>
      <c r="G359" s="1">
        <v>2675</v>
      </c>
      <c r="H359" s="1">
        <v>2533</v>
      </c>
      <c r="I359" s="1">
        <v>1137</v>
      </c>
      <c r="J359">
        <v>13.9</v>
      </c>
      <c r="K359">
        <v>2.2000000000000002</v>
      </c>
      <c r="L359">
        <v>13.7</v>
      </c>
      <c r="M359">
        <v>2.2000000000000002</v>
      </c>
      <c r="N359">
        <v>63</v>
      </c>
      <c r="O359" t="s">
        <v>16</v>
      </c>
      <c r="P359" t="s">
        <v>16</v>
      </c>
    </row>
    <row r="360" spans="1:16">
      <c r="A360" t="s">
        <v>80</v>
      </c>
      <c r="B360" s="7">
        <f t="shared" si="5"/>
        <v>43466</v>
      </c>
      <c r="C360" s="10">
        <v>2019</v>
      </c>
      <c r="D360" t="s">
        <v>20</v>
      </c>
      <c r="E360" s="1">
        <v>20327</v>
      </c>
      <c r="F360" s="4">
        <v>309210</v>
      </c>
      <c r="G360" s="1">
        <v>3705</v>
      </c>
      <c r="H360" s="1">
        <v>3442</v>
      </c>
      <c r="I360" s="1">
        <v>2642</v>
      </c>
      <c r="J360">
        <v>23.8</v>
      </c>
      <c r="K360">
        <v>5.4</v>
      </c>
      <c r="L360">
        <v>22.6</v>
      </c>
      <c r="M360">
        <v>5.3</v>
      </c>
      <c r="N360">
        <v>15</v>
      </c>
      <c r="O360" s="2">
        <v>0.62</v>
      </c>
      <c r="P360" t="s">
        <v>16</v>
      </c>
    </row>
    <row r="361" spans="1:16">
      <c r="A361" t="s">
        <v>80</v>
      </c>
      <c r="B361" s="7">
        <f t="shared" si="5"/>
        <v>43466</v>
      </c>
      <c r="C361" s="10">
        <v>2019</v>
      </c>
      <c r="D361" t="s">
        <v>21</v>
      </c>
      <c r="E361" s="1">
        <v>247315</v>
      </c>
      <c r="F361" s="4">
        <v>3413625</v>
      </c>
      <c r="G361" s="1">
        <v>22085</v>
      </c>
      <c r="H361" s="1">
        <v>11867</v>
      </c>
      <c r="I361" s="1">
        <v>10582</v>
      </c>
      <c r="J361">
        <v>27.6</v>
      </c>
      <c r="K361">
        <v>11.1</v>
      </c>
      <c r="L361">
        <v>21.5</v>
      </c>
      <c r="M361">
        <v>7.7</v>
      </c>
      <c r="N361">
        <v>12.8</v>
      </c>
      <c r="O361" s="2">
        <v>0.72</v>
      </c>
      <c r="P361" t="s">
        <v>16</v>
      </c>
    </row>
    <row r="362" spans="1:16">
      <c r="A362" t="s">
        <v>81</v>
      </c>
      <c r="B362" s="7">
        <f t="shared" si="5"/>
        <v>43435</v>
      </c>
      <c r="C362" s="10">
        <v>2018</v>
      </c>
      <c r="D362" t="s">
        <v>15</v>
      </c>
      <c r="E362" s="1">
        <v>16120</v>
      </c>
      <c r="F362" s="4" t="s">
        <v>16</v>
      </c>
      <c r="G362" s="1">
        <v>7321</v>
      </c>
      <c r="H362" s="1">
        <v>7286</v>
      </c>
      <c r="I362" s="1">
        <v>3463</v>
      </c>
      <c r="J362">
        <v>14.7</v>
      </c>
      <c r="K362">
        <v>3.6</v>
      </c>
      <c r="L362">
        <v>14.8</v>
      </c>
      <c r="M362">
        <v>3.6</v>
      </c>
      <c r="N362">
        <v>30</v>
      </c>
      <c r="O362" t="s">
        <v>16</v>
      </c>
      <c r="P362">
        <v>128</v>
      </c>
    </row>
    <row r="363" spans="1:16">
      <c r="A363" t="s">
        <v>81</v>
      </c>
      <c r="B363" s="7">
        <f t="shared" si="5"/>
        <v>43435</v>
      </c>
      <c r="C363" s="10">
        <v>2018</v>
      </c>
      <c r="D363" t="s">
        <v>17</v>
      </c>
      <c r="E363" s="1">
        <v>701180</v>
      </c>
      <c r="F363" s="4" t="s">
        <v>16</v>
      </c>
      <c r="G363" s="1">
        <v>86788</v>
      </c>
      <c r="H363" s="1">
        <v>85146</v>
      </c>
      <c r="I363" s="1">
        <v>56844</v>
      </c>
      <c r="J363">
        <v>20.7</v>
      </c>
      <c r="K363">
        <v>6.3</v>
      </c>
      <c r="L363">
        <v>20.6</v>
      </c>
      <c r="M363">
        <v>6.2</v>
      </c>
      <c r="N363">
        <v>20</v>
      </c>
      <c r="O363" t="s">
        <v>16</v>
      </c>
      <c r="P363" s="1">
        <v>164666</v>
      </c>
    </row>
    <row r="364" spans="1:16">
      <c r="A364" t="s">
        <v>81</v>
      </c>
      <c r="B364" s="7">
        <f t="shared" si="5"/>
        <v>43435</v>
      </c>
      <c r="C364" s="10">
        <v>2018</v>
      </c>
      <c r="D364" t="s">
        <v>18</v>
      </c>
      <c r="E364" s="1">
        <v>48951</v>
      </c>
      <c r="F364" s="4" t="s">
        <v>16</v>
      </c>
      <c r="G364" s="1">
        <v>9682</v>
      </c>
      <c r="H364" s="1">
        <v>9247</v>
      </c>
      <c r="I364" s="1">
        <v>6460</v>
      </c>
      <c r="J364">
        <v>21.7</v>
      </c>
      <c r="K364">
        <v>5.5</v>
      </c>
      <c r="L364">
        <v>21.2</v>
      </c>
      <c r="M364">
        <v>5.3</v>
      </c>
      <c r="N364">
        <v>18</v>
      </c>
      <c r="O364" t="s">
        <v>16</v>
      </c>
      <c r="P364">
        <v>35</v>
      </c>
    </row>
    <row r="365" spans="1:16">
      <c r="A365" t="s">
        <v>81</v>
      </c>
      <c r="B365" s="7">
        <f t="shared" si="5"/>
        <v>43435</v>
      </c>
      <c r="C365" s="10">
        <v>2018</v>
      </c>
      <c r="D365" t="s">
        <v>19</v>
      </c>
      <c r="E365" s="1">
        <v>3025</v>
      </c>
      <c r="F365" s="4" t="s">
        <v>16</v>
      </c>
      <c r="G365" s="1">
        <v>3083</v>
      </c>
      <c r="H365" s="1">
        <v>2991</v>
      </c>
      <c r="I365" s="1">
        <v>1260</v>
      </c>
      <c r="J365">
        <v>13.1</v>
      </c>
      <c r="K365">
        <v>2.4</v>
      </c>
      <c r="L365">
        <v>13.1</v>
      </c>
      <c r="M365">
        <v>2.2999999999999998</v>
      </c>
      <c r="N365">
        <v>70</v>
      </c>
      <c r="O365" t="s">
        <v>16</v>
      </c>
      <c r="P365" t="s">
        <v>16</v>
      </c>
    </row>
    <row r="366" spans="1:16">
      <c r="A366" t="s">
        <v>81</v>
      </c>
      <c r="B366" s="7">
        <f t="shared" si="5"/>
        <v>43435</v>
      </c>
      <c r="C366" s="10">
        <v>2018</v>
      </c>
      <c r="D366" t="s">
        <v>20</v>
      </c>
      <c r="E366" s="1">
        <v>22083</v>
      </c>
      <c r="F366" s="4">
        <v>341294</v>
      </c>
      <c r="G366" s="1">
        <v>3777</v>
      </c>
      <c r="H366" s="1">
        <v>3468</v>
      </c>
      <c r="I366" s="1">
        <v>2720</v>
      </c>
      <c r="J366">
        <v>24.3</v>
      </c>
      <c r="K366">
        <v>5.6</v>
      </c>
      <c r="L366">
        <v>22.9</v>
      </c>
      <c r="M366">
        <v>5.4</v>
      </c>
      <c r="N366">
        <v>15.7</v>
      </c>
      <c r="O366" s="2">
        <v>0.59</v>
      </c>
      <c r="P366" t="s">
        <v>16</v>
      </c>
    </row>
    <row r="367" spans="1:16">
      <c r="A367" t="s">
        <v>81</v>
      </c>
      <c r="B367" s="7">
        <f t="shared" si="5"/>
        <v>43435</v>
      </c>
      <c r="C367" s="10">
        <v>2018</v>
      </c>
      <c r="D367" t="s">
        <v>21</v>
      </c>
      <c r="E367" s="1">
        <v>263609</v>
      </c>
      <c r="F367" s="4">
        <v>3852809</v>
      </c>
      <c r="G367" s="1">
        <v>23042</v>
      </c>
      <c r="H367" s="1">
        <v>11938</v>
      </c>
      <c r="I367" s="1">
        <v>10803</v>
      </c>
      <c r="J367">
        <v>28.1</v>
      </c>
      <c r="K367">
        <v>11.5</v>
      </c>
      <c r="L367">
        <v>21.7</v>
      </c>
      <c r="M367">
        <v>7.7</v>
      </c>
      <c r="N367">
        <v>14.7</v>
      </c>
      <c r="O367" s="2">
        <v>0.68</v>
      </c>
      <c r="P367" t="s">
        <v>16</v>
      </c>
    </row>
    <row r="368" spans="1:16">
      <c r="A368" t="s">
        <v>82</v>
      </c>
      <c r="B368" s="7">
        <f t="shared" si="5"/>
        <v>43405</v>
      </c>
      <c r="C368" s="10">
        <v>2018</v>
      </c>
      <c r="D368" t="s">
        <v>15</v>
      </c>
      <c r="E368" s="1">
        <v>17791</v>
      </c>
      <c r="F368" s="4" t="s">
        <v>16</v>
      </c>
      <c r="G368" s="1">
        <v>7362</v>
      </c>
      <c r="H368" s="1">
        <v>7340</v>
      </c>
      <c r="I368" s="1">
        <v>3891</v>
      </c>
      <c r="J368">
        <v>15.9</v>
      </c>
      <c r="K368">
        <v>3.6</v>
      </c>
      <c r="L368">
        <v>15.9</v>
      </c>
      <c r="M368">
        <v>3.6</v>
      </c>
      <c r="N368">
        <v>30</v>
      </c>
      <c r="O368" t="s">
        <v>16</v>
      </c>
      <c r="P368" s="1">
        <v>17734</v>
      </c>
    </row>
    <row r="369" spans="1:16">
      <c r="A369" t="s">
        <v>82</v>
      </c>
      <c r="B369" s="7">
        <f t="shared" si="5"/>
        <v>43405</v>
      </c>
      <c r="C369" s="10">
        <v>2018</v>
      </c>
      <c r="D369" t="s">
        <v>17</v>
      </c>
      <c r="E369" s="1">
        <v>691379</v>
      </c>
      <c r="F369" s="4" t="s">
        <v>16</v>
      </c>
      <c r="G369" s="1">
        <v>85496</v>
      </c>
      <c r="H369" s="1">
        <v>83271</v>
      </c>
      <c r="I369" s="1">
        <v>56908</v>
      </c>
      <c r="J369">
        <v>20.5</v>
      </c>
      <c r="K369">
        <v>6.3</v>
      </c>
      <c r="L369">
        <v>20.3</v>
      </c>
      <c r="M369">
        <v>6.2</v>
      </c>
      <c r="N369">
        <v>20</v>
      </c>
      <c r="O369" t="s">
        <v>16</v>
      </c>
      <c r="P369" s="1">
        <v>160672</v>
      </c>
    </row>
    <row r="370" spans="1:16">
      <c r="A370" t="s">
        <v>82</v>
      </c>
      <c r="B370" s="7">
        <f t="shared" si="5"/>
        <v>43405</v>
      </c>
      <c r="C370" s="10">
        <v>2018</v>
      </c>
      <c r="D370" t="s">
        <v>18</v>
      </c>
      <c r="E370" s="1">
        <v>47205</v>
      </c>
      <c r="F370" s="4" t="s">
        <v>16</v>
      </c>
      <c r="G370" s="1">
        <v>9584</v>
      </c>
      <c r="H370" s="1">
        <v>9195</v>
      </c>
      <c r="I370" s="1">
        <v>6464</v>
      </c>
      <c r="J370">
        <v>21.1</v>
      </c>
      <c r="K370">
        <v>5.4</v>
      </c>
      <c r="L370">
        <v>20.7</v>
      </c>
      <c r="M370">
        <v>5.2</v>
      </c>
      <c r="N370">
        <v>18</v>
      </c>
      <c r="O370" t="s">
        <v>16</v>
      </c>
      <c r="P370">
        <v>36</v>
      </c>
    </row>
    <row r="371" spans="1:16">
      <c r="A371" t="s">
        <v>82</v>
      </c>
      <c r="B371" s="7">
        <f t="shared" si="5"/>
        <v>43405</v>
      </c>
      <c r="C371" s="10">
        <v>2018</v>
      </c>
      <c r="D371" t="s">
        <v>19</v>
      </c>
      <c r="E371" s="1">
        <v>3622</v>
      </c>
      <c r="F371" s="4" t="s">
        <v>16</v>
      </c>
      <c r="G371" s="1">
        <v>2960</v>
      </c>
      <c r="H371" s="1">
        <v>2832</v>
      </c>
      <c r="I371" s="1">
        <v>1364</v>
      </c>
      <c r="J371">
        <v>14.5</v>
      </c>
      <c r="K371">
        <v>2.5</v>
      </c>
      <c r="L371">
        <v>14.2</v>
      </c>
      <c r="M371">
        <v>2.4</v>
      </c>
      <c r="N371">
        <v>71</v>
      </c>
      <c r="O371" t="s">
        <v>16</v>
      </c>
      <c r="P371" t="s">
        <v>16</v>
      </c>
    </row>
    <row r="372" spans="1:16">
      <c r="A372" t="s">
        <v>82</v>
      </c>
      <c r="B372" s="7">
        <f t="shared" si="5"/>
        <v>43405</v>
      </c>
      <c r="C372" s="10">
        <v>2018</v>
      </c>
      <c r="D372" t="s">
        <v>20</v>
      </c>
      <c r="E372" s="1">
        <v>21858</v>
      </c>
      <c r="F372" s="4">
        <v>344302</v>
      </c>
      <c r="G372" s="1">
        <v>3767</v>
      </c>
      <c r="H372" s="1">
        <v>3490</v>
      </c>
      <c r="I372" s="1">
        <v>2742</v>
      </c>
      <c r="J372">
        <v>23.6</v>
      </c>
      <c r="K372">
        <v>5.5</v>
      </c>
      <c r="L372">
        <v>22.3</v>
      </c>
      <c r="M372">
        <v>5.4</v>
      </c>
      <c r="N372">
        <v>16.399999999999999</v>
      </c>
      <c r="O372" s="2">
        <v>0.61</v>
      </c>
      <c r="P372" t="s">
        <v>16</v>
      </c>
    </row>
    <row r="373" spans="1:16">
      <c r="A373" t="s">
        <v>82</v>
      </c>
      <c r="B373" s="7">
        <f t="shared" si="5"/>
        <v>43405</v>
      </c>
      <c r="C373" s="10">
        <v>2018</v>
      </c>
      <c r="D373" t="s">
        <v>21</v>
      </c>
      <c r="E373" s="1">
        <v>271501</v>
      </c>
      <c r="F373" s="4">
        <v>4035397</v>
      </c>
      <c r="G373" s="1">
        <v>23459</v>
      </c>
      <c r="H373" s="1">
        <v>11948</v>
      </c>
      <c r="I373" s="1">
        <v>11040</v>
      </c>
      <c r="J373">
        <v>27.7</v>
      </c>
      <c r="K373">
        <v>11.8</v>
      </c>
      <c r="L373">
        <v>21.4</v>
      </c>
      <c r="M373">
        <v>7.8</v>
      </c>
      <c r="N373">
        <v>15.2</v>
      </c>
      <c r="O373" s="2">
        <v>0.7</v>
      </c>
      <c r="P373" t="s">
        <v>16</v>
      </c>
    </row>
    <row r="374" spans="1:16">
      <c r="A374" t="s">
        <v>83</v>
      </c>
      <c r="B374" s="7">
        <f t="shared" si="5"/>
        <v>43374</v>
      </c>
      <c r="C374" s="10">
        <v>2018</v>
      </c>
      <c r="D374" t="s">
        <v>15</v>
      </c>
      <c r="E374" s="1">
        <v>18364</v>
      </c>
      <c r="F374" s="4" t="s">
        <v>16</v>
      </c>
      <c r="G374" s="1">
        <v>7582</v>
      </c>
      <c r="H374" s="1">
        <v>7476</v>
      </c>
      <c r="I374" s="1">
        <v>3933</v>
      </c>
      <c r="J374">
        <v>16.3</v>
      </c>
      <c r="K374">
        <v>3.6</v>
      </c>
      <c r="L374">
        <v>16.3</v>
      </c>
      <c r="M374">
        <v>3.6</v>
      </c>
      <c r="N374">
        <v>34</v>
      </c>
      <c r="O374" t="s">
        <v>16</v>
      </c>
      <c r="P374">
        <v>158</v>
      </c>
    </row>
    <row r="375" spans="1:16">
      <c r="A375" t="s">
        <v>83</v>
      </c>
      <c r="B375" s="7">
        <f t="shared" si="5"/>
        <v>43374</v>
      </c>
      <c r="C375" s="10">
        <v>2018</v>
      </c>
      <c r="D375" t="s">
        <v>17</v>
      </c>
      <c r="E375" s="1">
        <v>680433</v>
      </c>
      <c r="F375" s="4" t="s">
        <v>16</v>
      </c>
      <c r="G375" s="1">
        <v>84660</v>
      </c>
      <c r="H375" s="1">
        <v>82247</v>
      </c>
      <c r="I375" s="1">
        <v>56538</v>
      </c>
      <c r="J375">
        <v>21.3</v>
      </c>
      <c r="K375">
        <v>6.3</v>
      </c>
      <c r="L375">
        <v>21</v>
      </c>
      <c r="M375">
        <v>6.2</v>
      </c>
      <c r="N375">
        <v>21</v>
      </c>
      <c r="O375" t="s">
        <v>16</v>
      </c>
      <c r="P375" s="1">
        <v>176348</v>
      </c>
    </row>
    <row r="376" spans="1:16">
      <c r="A376" t="s">
        <v>83</v>
      </c>
      <c r="B376" s="7">
        <f t="shared" si="5"/>
        <v>43374</v>
      </c>
      <c r="C376" s="10">
        <v>2018</v>
      </c>
      <c r="D376" t="s">
        <v>18</v>
      </c>
      <c r="E376" s="1">
        <v>44990</v>
      </c>
      <c r="F376" s="4" t="s">
        <v>16</v>
      </c>
      <c r="G376" s="1">
        <v>9558</v>
      </c>
      <c r="H376" s="1">
        <v>9182</v>
      </c>
      <c r="I376" s="1">
        <v>6382</v>
      </c>
      <c r="J376">
        <v>21.5</v>
      </c>
      <c r="K376">
        <v>5.3</v>
      </c>
      <c r="L376">
        <v>21.2</v>
      </c>
      <c r="M376">
        <v>5.2</v>
      </c>
      <c r="N376">
        <v>19</v>
      </c>
      <c r="O376" t="s">
        <v>16</v>
      </c>
      <c r="P376">
        <v>34</v>
      </c>
    </row>
    <row r="377" spans="1:16">
      <c r="A377" t="s">
        <v>83</v>
      </c>
      <c r="B377" s="7">
        <f t="shared" si="5"/>
        <v>43374</v>
      </c>
      <c r="C377" s="10">
        <v>2018</v>
      </c>
      <c r="D377" t="s">
        <v>19</v>
      </c>
      <c r="E377" s="1">
        <v>3467</v>
      </c>
      <c r="F377" s="4" t="s">
        <v>16</v>
      </c>
      <c r="G377" s="1">
        <v>2835</v>
      </c>
      <c r="H377" s="1">
        <v>2696</v>
      </c>
      <c r="I377" s="1">
        <v>1384</v>
      </c>
      <c r="J377">
        <v>15.9</v>
      </c>
      <c r="K377">
        <v>2.5</v>
      </c>
      <c r="L377">
        <v>15.6</v>
      </c>
      <c r="M377">
        <v>2.4</v>
      </c>
      <c r="N377">
        <v>71</v>
      </c>
      <c r="O377" t="s">
        <v>16</v>
      </c>
      <c r="P377" t="s">
        <v>16</v>
      </c>
    </row>
    <row r="378" spans="1:16">
      <c r="A378" t="s">
        <v>83</v>
      </c>
      <c r="B378" s="7">
        <f t="shared" si="5"/>
        <v>43374</v>
      </c>
      <c r="C378" s="10">
        <v>2018</v>
      </c>
      <c r="D378" t="s">
        <v>20</v>
      </c>
      <c r="E378" s="1">
        <v>22889</v>
      </c>
      <c r="F378" s="4">
        <v>360292</v>
      </c>
      <c r="G378" s="1">
        <v>3827</v>
      </c>
      <c r="H378" s="1">
        <v>3523</v>
      </c>
      <c r="I378" s="1">
        <v>2796</v>
      </c>
      <c r="J378">
        <v>24.6</v>
      </c>
      <c r="K378">
        <v>5.7</v>
      </c>
      <c r="L378">
        <v>23.2</v>
      </c>
      <c r="M378">
        <v>5.6</v>
      </c>
      <c r="N378">
        <v>16.3</v>
      </c>
      <c r="O378" s="2">
        <v>0.6</v>
      </c>
      <c r="P378" t="s">
        <v>16</v>
      </c>
    </row>
    <row r="379" spans="1:16">
      <c r="A379" t="s">
        <v>83</v>
      </c>
      <c r="B379" s="7">
        <f t="shared" si="5"/>
        <v>43374</v>
      </c>
      <c r="C379" s="10">
        <v>2018</v>
      </c>
      <c r="D379" t="s">
        <v>21</v>
      </c>
      <c r="E379" s="1">
        <v>284121</v>
      </c>
      <c r="F379" s="4">
        <v>4267309</v>
      </c>
      <c r="G379" s="1">
        <v>23600</v>
      </c>
      <c r="H379" s="1">
        <v>12009</v>
      </c>
      <c r="I379" s="1">
        <v>11151</v>
      </c>
      <c r="J379">
        <v>28.8</v>
      </c>
      <c r="K379">
        <v>12</v>
      </c>
      <c r="L379">
        <v>22.2</v>
      </c>
      <c r="M379">
        <v>7.9</v>
      </c>
      <c r="N379">
        <v>15.2</v>
      </c>
      <c r="O379" s="2">
        <v>0.71</v>
      </c>
      <c r="P379" t="s">
        <v>16</v>
      </c>
    </row>
    <row r="380" spans="1:16">
      <c r="A380" t="s">
        <v>84</v>
      </c>
      <c r="B380" s="7">
        <f t="shared" si="5"/>
        <v>43344</v>
      </c>
      <c r="C380" s="10">
        <v>2018</v>
      </c>
      <c r="D380" t="s">
        <v>15</v>
      </c>
      <c r="E380" s="1">
        <v>15159</v>
      </c>
      <c r="F380" s="4" t="s">
        <v>16</v>
      </c>
      <c r="G380" s="1">
        <v>6183</v>
      </c>
      <c r="H380" s="1">
        <v>6140</v>
      </c>
      <c r="I380" s="1">
        <v>3232</v>
      </c>
      <c r="J380">
        <v>15.8</v>
      </c>
      <c r="K380">
        <v>3.7</v>
      </c>
      <c r="L380">
        <v>15.7</v>
      </c>
      <c r="M380">
        <v>3.7</v>
      </c>
      <c r="N380">
        <v>32</v>
      </c>
      <c r="O380" t="s">
        <v>16</v>
      </c>
      <c r="P380">
        <v>291</v>
      </c>
    </row>
    <row r="381" spans="1:16">
      <c r="A381" t="s">
        <v>84</v>
      </c>
      <c r="B381" s="7">
        <f t="shared" si="5"/>
        <v>43344</v>
      </c>
      <c r="C381" s="10">
        <v>2018</v>
      </c>
      <c r="D381" t="s">
        <v>17</v>
      </c>
      <c r="E381" s="1">
        <v>658952</v>
      </c>
      <c r="F381" s="4" t="s">
        <v>16</v>
      </c>
      <c r="G381" s="1">
        <v>82782</v>
      </c>
      <c r="H381" s="1">
        <v>80536</v>
      </c>
      <c r="I381" s="1">
        <v>53842</v>
      </c>
      <c r="J381">
        <v>20.100000000000001</v>
      </c>
      <c r="K381">
        <v>6.4</v>
      </c>
      <c r="L381">
        <v>19.8</v>
      </c>
      <c r="M381">
        <v>6.3</v>
      </c>
      <c r="N381">
        <v>20</v>
      </c>
      <c r="O381" t="s">
        <v>16</v>
      </c>
      <c r="P381" s="1">
        <v>148283</v>
      </c>
    </row>
    <row r="382" spans="1:16">
      <c r="A382" t="s">
        <v>84</v>
      </c>
      <c r="B382" s="7">
        <f t="shared" si="5"/>
        <v>43344</v>
      </c>
      <c r="C382" s="10">
        <v>2018</v>
      </c>
      <c r="D382" t="s">
        <v>18</v>
      </c>
      <c r="E382" s="1">
        <v>42058</v>
      </c>
      <c r="F382" s="4" t="s">
        <v>16</v>
      </c>
      <c r="G382" s="1">
        <v>8697</v>
      </c>
      <c r="H382" s="1">
        <v>8414</v>
      </c>
      <c r="I382" s="1">
        <v>5823</v>
      </c>
      <c r="J382">
        <v>20.8</v>
      </c>
      <c r="K382">
        <v>5.3</v>
      </c>
      <c r="L382">
        <v>20.399999999999999</v>
      </c>
      <c r="M382">
        <v>5.2</v>
      </c>
      <c r="N382">
        <v>18</v>
      </c>
      <c r="O382" t="s">
        <v>16</v>
      </c>
      <c r="P382">
        <v>35</v>
      </c>
    </row>
    <row r="383" spans="1:16">
      <c r="A383" t="s">
        <v>84</v>
      </c>
      <c r="B383" s="7">
        <f t="shared" si="5"/>
        <v>43344</v>
      </c>
      <c r="C383" s="10">
        <v>2018</v>
      </c>
      <c r="D383" t="s">
        <v>19</v>
      </c>
      <c r="E383" s="1">
        <v>2556</v>
      </c>
      <c r="F383" s="4" t="s">
        <v>16</v>
      </c>
      <c r="G383" s="1">
        <v>2425</v>
      </c>
      <c r="H383" s="1">
        <v>2271</v>
      </c>
      <c r="I383" s="1">
        <v>1062</v>
      </c>
      <c r="J383">
        <v>14</v>
      </c>
      <c r="K383">
        <v>2.4</v>
      </c>
      <c r="L383">
        <v>13.6</v>
      </c>
      <c r="M383">
        <v>2.2999999999999998</v>
      </c>
      <c r="N383">
        <v>69</v>
      </c>
      <c r="O383" t="s">
        <v>16</v>
      </c>
      <c r="P383" t="s">
        <v>16</v>
      </c>
    </row>
    <row r="384" spans="1:16">
      <c r="A384" t="s">
        <v>84</v>
      </c>
      <c r="B384" s="7">
        <f t="shared" si="5"/>
        <v>43344</v>
      </c>
      <c r="C384" s="10">
        <v>2018</v>
      </c>
      <c r="D384" t="s">
        <v>20</v>
      </c>
      <c r="E384" s="1">
        <v>22193</v>
      </c>
      <c r="F384" s="4">
        <v>345939</v>
      </c>
      <c r="G384" s="1">
        <v>3806</v>
      </c>
      <c r="H384" s="1">
        <v>3503</v>
      </c>
      <c r="I384" s="1">
        <v>2721</v>
      </c>
      <c r="J384">
        <v>23.3</v>
      </c>
      <c r="K384">
        <v>5.6</v>
      </c>
      <c r="L384">
        <v>21.9</v>
      </c>
      <c r="M384">
        <v>5.5</v>
      </c>
      <c r="N384">
        <v>15.8</v>
      </c>
      <c r="O384" s="2">
        <v>0.56999999999999995</v>
      </c>
      <c r="P384" t="s">
        <v>16</v>
      </c>
    </row>
    <row r="385" spans="1:16">
      <c r="A385" t="s">
        <v>84</v>
      </c>
      <c r="B385" s="7">
        <f t="shared" si="5"/>
        <v>43344</v>
      </c>
      <c r="C385" s="10">
        <v>2018</v>
      </c>
      <c r="D385" t="s">
        <v>21</v>
      </c>
      <c r="E385" s="1">
        <v>267983</v>
      </c>
      <c r="F385" s="4">
        <v>3995849</v>
      </c>
      <c r="G385" s="1">
        <v>23055</v>
      </c>
      <c r="H385" s="1">
        <v>12007</v>
      </c>
      <c r="I385" s="1">
        <v>10741</v>
      </c>
      <c r="J385">
        <v>26.8</v>
      </c>
      <c r="K385">
        <v>11.7</v>
      </c>
      <c r="L385">
        <v>20.6</v>
      </c>
      <c r="M385">
        <v>7.9</v>
      </c>
      <c r="N385">
        <v>15</v>
      </c>
      <c r="O385" s="2">
        <v>0.7</v>
      </c>
      <c r="P385" t="s">
        <v>16</v>
      </c>
    </row>
    <row r="386" spans="1:16">
      <c r="A386" t="s">
        <v>85</v>
      </c>
      <c r="B386" s="7">
        <f t="shared" si="5"/>
        <v>43313</v>
      </c>
      <c r="C386" s="10">
        <v>2018</v>
      </c>
      <c r="D386" t="s">
        <v>15</v>
      </c>
      <c r="E386" s="1">
        <v>14455</v>
      </c>
      <c r="F386" s="4" t="s">
        <v>16</v>
      </c>
      <c r="G386" s="1">
        <v>6634</v>
      </c>
      <c r="H386" s="1">
        <v>6609</v>
      </c>
      <c r="I386" s="1">
        <v>3448</v>
      </c>
      <c r="J386">
        <v>16.2</v>
      </c>
      <c r="K386">
        <v>3.4</v>
      </c>
      <c r="L386">
        <v>16.2</v>
      </c>
      <c r="M386">
        <v>3.4</v>
      </c>
      <c r="N386">
        <v>32</v>
      </c>
      <c r="O386" t="s">
        <v>16</v>
      </c>
      <c r="P386">
        <v>16</v>
      </c>
    </row>
    <row r="387" spans="1:16">
      <c r="A387" t="s">
        <v>85</v>
      </c>
      <c r="B387" s="7">
        <f t="shared" ref="B387:B450" si="6">DATE(MID(A387,1,4),MID(A387,6,2),1)</f>
        <v>43313</v>
      </c>
      <c r="C387" s="10">
        <v>2018</v>
      </c>
      <c r="D387" t="s">
        <v>17</v>
      </c>
      <c r="E387" s="1">
        <v>642341</v>
      </c>
      <c r="F387" s="4" t="s">
        <v>16</v>
      </c>
      <c r="G387" s="1">
        <v>80363</v>
      </c>
      <c r="H387" s="1">
        <v>78545</v>
      </c>
      <c r="I387" s="1">
        <v>51804</v>
      </c>
      <c r="J387">
        <v>20.399999999999999</v>
      </c>
      <c r="K387">
        <v>6.4</v>
      </c>
      <c r="L387">
        <v>20.3</v>
      </c>
      <c r="M387">
        <v>6.3</v>
      </c>
      <c r="N387">
        <v>20</v>
      </c>
      <c r="O387" t="s">
        <v>16</v>
      </c>
      <c r="P387" s="1">
        <v>168299</v>
      </c>
    </row>
    <row r="388" spans="1:16">
      <c r="A388" t="s">
        <v>85</v>
      </c>
      <c r="B388" s="7">
        <f t="shared" si="6"/>
        <v>43313</v>
      </c>
      <c r="C388" s="10">
        <v>2018</v>
      </c>
      <c r="D388" t="s">
        <v>18</v>
      </c>
      <c r="E388" s="1">
        <v>46411</v>
      </c>
      <c r="F388" s="4" t="s">
        <v>16</v>
      </c>
      <c r="G388" s="1">
        <v>9603</v>
      </c>
      <c r="H388" s="1">
        <v>9321</v>
      </c>
      <c r="I388" s="1">
        <v>6418</v>
      </c>
      <c r="J388">
        <v>21.3</v>
      </c>
      <c r="K388">
        <v>5.3</v>
      </c>
      <c r="L388">
        <v>21</v>
      </c>
      <c r="M388">
        <v>5.2</v>
      </c>
      <c r="N388">
        <v>18</v>
      </c>
      <c r="O388" t="s">
        <v>16</v>
      </c>
      <c r="P388">
        <v>15</v>
      </c>
    </row>
    <row r="389" spans="1:16">
      <c r="A389" t="s">
        <v>85</v>
      </c>
      <c r="B389" s="7">
        <f t="shared" si="6"/>
        <v>43313</v>
      </c>
      <c r="C389" s="10">
        <v>2018</v>
      </c>
      <c r="D389" t="s">
        <v>19</v>
      </c>
      <c r="E389" s="1">
        <v>2211</v>
      </c>
      <c r="F389" s="4" t="s">
        <v>16</v>
      </c>
      <c r="G389" s="1">
        <v>2516</v>
      </c>
      <c r="H389" s="1">
        <v>2395</v>
      </c>
      <c r="I389" s="1">
        <v>1027</v>
      </c>
      <c r="J389">
        <v>13.3</v>
      </c>
      <c r="K389">
        <v>2.1</v>
      </c>
      <c r="L389">
        <v>13</v>
      </c>
      <c r="M389">
        <v>2.1</v>
      </c>
      <c r="N389">
        <v>68</v>
      </c>
      <c r="O389" t="s">
        <v>16</v>
      </c>
      <c r="P389" t="s">
        <v>16</v>
      </c>
    </row>
    <row r="390" spans="1:16">
      <c r="A390" t="s">
        <v>85</v>
      </c>
      <c r="B390" s="7">
        <f t="shared" si="6"/>
        <v>43313</v>
      </c>
      <c r="C390" s="10">
        <v>2018</v>
      </c>
      <c r="D390" t="s">
        <v>20</v>
      </c>
      <c r="E390" s="1">
        <v>21468</v>
      </c>
      <c r="F390" s="4">
        <v>326276</v>
      </c>
      <c r="G390" s="1">
        <v>3788</v>
      </c>
      <c r="H390" s="1">
        <v>3507</v>
      </c>
      <c r="I390" s="1">
        <v>2646</v>
      </c>
      <c r="J390">
        <v>23.4</v>
      </c>
      <c r="K390">
        <v>5.6</v>
      </c>
      <c r="L390">
        <v>22.1</v>
      </c>
      <c r="M390">
        <v>5.5</v>
      </c>
      <c r="N390">
        <v>15</v>
      </c>
      <c r="O390" s="2">
        <v>0.6</v>
      </c>
      <c r="P390" t="s">
        <v>16</v>
      </c>
    </row>
    <row r="391" spans="1:16">
      <c r="A391" t="s">
        <v>85</v>
      </c>
      <c r="B391" s="7">
        <f t="shared" si="6"/>
        <v>43313</v>
      </c>
      <c r="C391" s="10">
        <v>2018</v>
      </c>
      <c r="D391" t="s">
        <v>21</v>
      </c>
      <c r="E391" s="1">
        <v>253182</v>
      </c>
      <c r="F391" s="4">
        <v>3742832</v>
      </c>
      <c r="G391" s="1">
        <v>22319</v>
      </c>
      <c r="H391" s="1">
        <v>11961</v>
      </c>
      <c r="I391" s="1">
        <v>10655</v>
      </c>
      <c r="J391">
        <v>27.6</v>
      </c>
      <c r="K391">
        <v>11.3</v>
      </c>
      <c r="L391">
        <v>21.4</v>
      </c>
      <c r="M391">
        <v>7.8</v>
      </c>
      <c r="N391">
        <v>14.1</v>
      </c>
      <c r="O391" s="2">
        <v>0.7</v>
      </c>
      <c r="P391" t="s">
        <v>16</v>
      </c>
    </row>
    <row r="392" spans="1:16">
      <c r="A392" t="s">
        <v>86</v>
      </c>
      <c r="B392" s="7">
        <f t="shared" si="6"/>
        <v>43282</v>
      </c>
      <c r="C392" s="10">
        <v>2018</v>
      </c>
      <c r="D392" t="s">
        <v>15</v>
      </c>
      <c r="E392" s="1">
        <v>13614</v>
      </c>
      <c r="F392" s="4" t="s">
        <v>16</v>
      </c>
      <c r="G392" s="1">
        <v>6242</v>
      </c>
      <c r="H392" s="1">
        <v>6188</v>
      </c>
      <c r="I392" s="1">
        <v>3086</v>
      </c>
      <c r="J392">
        <v>15.5</v>
      </c>
      <c r="K392">
        <v>3.4</v>
      </c>
      <c r="L392">
        <v>15.4</v>
      </c>
      <c r="M392">
        <v>3.4</v>
      </c>
      <c r="N392">
        <v>32</v>
      </c>
      <c r="O392" t="s">
        <v>16</v>
      </c>
      <c r="P392">
        <v>13</v>
      </c>
    </row>
    <row r="393" spans="1:16">
      <c r="A393" t="s">
        <v>86</v>
      </c>
      <c r="B393" s="7">
        <f t="shared" si="6"/>
        <v>43282</v>
      </c>
      <c r="C393" s="10">
        <v>2018</v>
      </c>
      <c r="D393" t="s">
        <v>17</v>
      </c>
      <c r="E393" s="1">
        <v>630977</v>
      </c>
      <c r="F393" s="4" t="s">
        <v>16</v>
      </c>
      <c r="G393" s="1">
        <v>79945</v>
      </c>
      <c r="H393" s="1">
        <v>78100</v>
      </c>
      <c r="I393" s="1">
        <v>51565</v>
      </c>
      <c r="J393">
        <v>20.5</v>
      </c>
      <c r="K393">
        <v>6.3</v>
      </c>
      <c r="L393">
        <v>20.3</v>
      </c>
      <c r="M393">
        <v>6.2</v>
      </c>
      <c r="N393">
        <v>20</v>
      </c>
      <c r="O393" t="s">
        <v>16</v>
      </c>
      <c r="P393" s="1">
        <v>163171</v>
      </c>
    </row>
    <row r="394" spans="1:16">
      <c r="A394" t="s">
        <v>86</v>
      </c>
      <c r="B394" s="7">
        <f t="shared" si="6"/>
        <v>43282</v>
      </c>
      <c r="C394" s="10">
        <v>2018</v>
      </c>
      <c r="D394" t="s">
        <v>18</v>
      </c>
      <c r="E394" s="1">
        <v>44963</v>
      </c>
      <c r="F394" s="4" t="s">
        <v>16</v>
      </c>
      <c r="G394" s="1">
        <v>9649</v>
      </c>
      <c r="H394" s="1">
        <v>9396</v>
      </c>
      <c r="I394" s="1">
        <v>6378</v>
      </c>
      <c r="J394">
        <v>21</v>
      </c>
      <c r="K394">
        <v>5.3</v>
      </c>
      <c r="L394">
        <v>20.8</v>
      </c>
      <c r="M394">
        <v>5.2</v>
      </c>
      <c r="N394">
        <v>18</v>
      </c>
      <c r="O394" t="s">
        <v>16</v>
      </c>
      <c r="P394">
        <v>18</v>
      </c>
    </row>
    <row r="395" spans="1:16">
      <c r="A395" t="s">
        <v>86</v>
      </c>
      <c r="B395" s="7">
        <f t="shared" si="6"/>
        <v>43282</v>
      </c>
      <c r="C395" s="10">
        <v>2018</v>
      </c>
      <c r="D395" t="s">
        <v>19</v>
      </c>
      <c r="E395" s="1">
        <v>2377</v>
      </c>
      <c r="F395" s="4" t="s">
        <v>16</v>
      </c>
      <c r="G395" s="1">
        <v>2663</v>
      </c>
      <c r="H395" s="1">
        <v>2488</v>
      </c>
      <c r="I395" s="1">
        <v>1072</v>
      </c>
      <c r="J395">
        <v>13.4</v>
      </c>
      <c r="K395">
        <v>2.2000000000000002</v>
      </c>
      <c r="L395">
        <v>12.8</v>
      </c>
      <c r="M395">
        <v>2.1</v>
      </c>
      <c r="N395">
        <v>69</v>
      </c>
      <c r="O395" t="s">
        <v>16</v>
      </c>
      <c r="P395" t="s">
        <v>16</v>
      </c>
    </row>
    <row r="396" spans="1:16">
      <c r="A396" t="s">
        <v>86</v>
      </c>
      <c r="B396" s="7">
        <f t="shared" si="6"/>
        <v>43282</v>
      </c>
      <c r="C396" s="10">
        <v>2018</v>
      </c>
      <c r="D396" t="s">
        <v>20</v>
      </c>
      <c r="E396" s="1">
        <v>22048</v>
      </c>
      <c r="F396" s="4">
        <v>331003</v>
      </c>
      <c r="G396" s="1">
        <v>3909</v>
      </c>
      <c r="H396" s="1">
        <v>3588</v>
      </c>
      <c r="I396" s="1">
        <v>2754</v>
      </c>
      <c r="J396">
        <v>23.8</v>
      </c>
      <c r="K396">
        <v>5.5</v>
      </c>
      <c r="L396">
        <v>22.4</v>
      </c>
      <c r="M396">
        <v>5.4</v>
      </c>
      <c r="N396">
        <v>14.8</v>
      </c>
      <c r="O396" s="2">
        <v>0.56000000000000005</v>
      </c>
      <c r="P396" t="s">
        <v>16</v>
      </c>
    </row>
    <row r="397" spans="1:16">
      <c r="A397" t="s">
        <v>86</v>
      </c>
      <c r="B397" s="7">
        <f t="shared" si="6"/>
        <v>43282</v>
      </c>
      <c r="C397" s="10">
        <v>2018</v>
      </c>
      <c r="D397" t="s">
        <v>21</v>
      </c>
      <c r="E397" s="1">
        <v>253186</v>
      </c>
      <c r="F397" s="4">
        <v>3735128</v>
      </c>
      <c r="G397" s="1">
        <v>23142</v>
      </c>
      <c r="H397" s="1">
        <v>12092</v>
      </c>
      <c r="I397" s="1">
        <v>10788</v>
      </c>
      <c r="J397">
        <v>27.7</v>
      </c>
      <c r="K397">
        <v>11.3</v>
      </c>
      <c r="L397">
        <v>21.3</v>
      </c>
      <c r="M397">
        <v>7.7</v>
      </c>
      <c r="N397">
        <v>14.1</v>
      </c>
      <c r="O397" s="2">
        <v>0.68</v>
      </c>
      <c r="P397" t="s">
        <v>16</v>
      </c>
    </row>
    <row r="398" spans="1:16">
      <c r="A398" t="s">
        <v>87</v>
      </c>
      <c r="B398" s="7">
        <f t="shared" si="6"/>
        <v>43252</v>
      </c>
      <c r="C398" s="10">
        <v>2018</v>
      </c>
      <c r="D398" t="s">
        <v>15</v>
      </c>
      <c r="E398" s="1">
        <v>17207</v>
      </c>
      <c r="F398" s="4" t="s">
        <v>16</v>
      </c>
      <c r="G398" s="1">
        <v>7155</v>
      </c>
      <c r="H398" s="1">
        <v>7119</v>
      </c>
      <c r="I398" s="1">
        <v>3809</v>
      </c>
      <c r="J398">
        <v>16.100000000000001</v>
      </c>
      <c r="K398">
        <v>3.5</v>
      </c>
      <c r="L398">
        <v>16</v>
      </c>
      <c r="M398">
        <v>3.5</v>
      </c>
      <c r="N398">
        <v>34</v>
      </c>
      <c r="O398" t="s">
        <v>16</v>
      </c>
      <c r="P398" t="s">
        <v>16</v>
      </c>
    </row>
    <row r="399" spans="1:16">
      <c r="A399" t="s">
        <v>87</v>
      </c>
      <c r="B399" s="7">
        <f t="shared" si="6"/>
        <v>43252</v>
      </c>
      <c r="C399" s="10">
        <v>2018</v>
      </c>
      <c r="D399" t="s">
        <v>17</v>
      </c>
      <c r="E399" s="1">
        <v>626423</v>
      </c>
      <c r="F399" s="4" t="s">
        <v>16</v>
      </c>
      <c r="G399" s="1">
        <v>78862</v>
      </c>
      <c r="H399" s="1">
        <v>77460</v>
      </c>
      <c r="I399" s="1">
        <v>51728</v>
      </c>
      <c r="J399">
        <v>20</v>
      </c>
      <c r="K399">
        <v>6.3</v>
      </c>
      <c r="L399">
        <v>19.899999999999999</v>
      </c>
      <c r="M399">
        <v>6.2</v>
      </c>
      <c r="N399">
        <v>20</v>
      </c>
      <c r="O399" t="s">
        <v>16</v>
      </c>
      <c r="P399" s="1">
        <v>143298</v>
      </c>
    </row>
    <row r="400" spans="1:16">
      <c r="A400" t="s">
        <v>87</v>
      </c>
      <c r="B400" s="7">
        <f t="shared" si="6"/>
        <v>43252</v>
      </c>
      <c r="C400" s="10">
        <v>2018</v>
      </c>
      <c r="D400" t="s">
        <v>18</v>
      </c>
      <c r="E400" s="1">
        <v>55453</v>
      </c>
      <c r="F400" s="4" t="s">
        <v>16</v>
      </c>
      <c r="G400" s="1">
        <v>10655</v>
      </c>
      <c r="H400" s="1">
        <v>10332</v>
      </c>
      <c r="I400" s="1">
        <v>7357</v>
      </c>
      <c r="J400">
        <v>21.4</v>
      </c>
      <c r="K400">
        <v>5.5</v>
      </c>
      <c r="L400">
        <v>21.1</v>
      </c>
      <c r="M400">
        <v>5.3</v>
      </c>
      <c r="N400">
        <v>18</v>
      </c>
      <c r="O400" t="s">
        <v>16</v>
      </c>
      <c r="P400">
        <v>18</v>
      </c>
    </row>
    <row r="401" spans="1:16">
      <c r="A401" t="s">
        <v>87</v>
      </c>
      <c r="B401" s="7">
        <f t="shared" si="6"/>
        <v>43252</v>
      </c>
      <c r="C401" s="10">
        <v>2018</v>
      </c>
      <c r="D401" t="s">
        <v>19</v>
      </c>
      <c r="E401" s="1">
        <v>3433</v>
      </c>
      <c r="F401" s="4" t="s">
        <v>16</v>
      </c>
      <c r="G401" s="1">
        <v>3135</v>
      </c>
      <c r="H401" s="1">
        <v>3062</v>
      </c>
      <c r="I401" s="1">
        <v>1431</v>
      </c>
      <c r="J401">
        <v>14</v>
      </c>
      <c r="K401">
        <v>2.4</v>
      </c>
      <c r="L401">
        <v>14.2</v>
      </c>
      <c r="M401">
        <v>2.2999999999999998</v>
      </c>
      <c r="N401">
        <v>73</v>
      </c>
      <c r="O401" t="s">
        <v>16</v>
      </c>
      <c r="P401" t="s">
        <v>16</v>
      </c>
    </row>
    <row r="402" spans="1:16">
      <c r="A402" t="s">
        <v>87</v>
      </c>
      <c r="B402" s="7">
        <f t="shared" si="6"/>
        <v>43252</v>
      </c>
      <c r="C402" s="10">
        <v>2018</v>
      </c>
      <c r="D402" t="s">
        <v>20</v>
      </c>
      <c r="E402" s="1">
        <v>24610</v>
      </c>
      <c r="F402" s="4">
        <v>374454</v>
      </c>
      <c r="G402" s="1">
        <v>3976</v>
      </c>
      <c r="H402" s="1">
        <v>3653</v>
      </c>
      <c r="I402" s="1">
        <v>2858</v>
      </c>
      <c r="J402">
        <v>23.5</v>
      </c>
      <c r="K402">
        <v>5.8</v>
      </c>
      <c r="L402">
        <v>22.1</v>
      </c>
      <c r="M402">
        <v>5.6</v>
      </c>
      <c r="N402">
        <v>15.5</v>
      </c>
      <c r="O402" s="2">
        <v>0.56000000000000005</v>
      </c>
      <c r="P402" t="s">
        <v>16</v>
      </c>
    </row>
    <row r="403" spans="1:16">
      <c r="A403" t="s">
        <v>87</v>
      </c>
      <c r="B403" s="7">
        <f t="shared" si="6"/>
        <v>43252</v>
      </c>
      <c r="C403" s="10">
        <v>2018</v>
      </c>
      <c r="D403" t="s">
        <v>21</v>
      </c>
      <c r="E403" s="1">
        <v>290362</v>
      </c>
      <c r="F403" s="4">
        <v>4283693</v>
      </c>
      <c r="G403" s="1">
        <v>23737</v>
      </c>
      <c r="H403" s="1">
        <v>12222</v>
      </c>
      <c r="I403" s="1">
        <v>11223</v>
      </c>
      <c r="J403">
        <v>27.5</v>
      </c>
      <c r="K403">
        <v>11.9</v>
      </c>
      <c r="L403">
        <v>21.4</v>
      </c>
      <c r="M403">
        <v>7.9</v>
      </c>
      <c r="N403">
        <v>14.7</v>
      </c>
      <c r="O403" s="2">
        <v>0.7</v>
      </c>
      <c r="P403" t="s">
        <v>16</v>
      </c>
    </row>
    <row r="404" spans="1:16">
      <c r="A404" t="s">
        <v>88</v>
      </c>
      <c r="B404" s="7">
        <f t="shared" si="6"/>
        <v>43221</v>
      </c>
      <c r="C404" s="10">
        <v>2018</v>
      </c>
      <c r="D404" t="s">
        <v>15</v>
      </c>
      <c r="E404" s="1">
        <v>16826</v>
      </c>
      <c r="F404" s="4" t="s">
        <v>16</v>
      </c>
      <c r="G404" s="1">
        <v>7268</v>
      </c>
      <c r="H404" s="1">
        <v>7224</v>
      </c>
      <c r="I404" s="1">
        <v>3906</v>
      </c>
      <c r="J404">
        <v>16.8</v>
      </c>
      <c r="K404">
        <v>3.5</v>
      </c>
      <c r="L404">
        <v>16.7</v>
      </c>
      <c r="M404">
        <v>3.5</v>
      </c>
      <c r="N404">
        <v>35</v>
      </c>
      <c r="O404" t="s">
        <v>16</v>
      </c>
      <c r="P404" t="s">
        <v>16</v>
      </c>
    </row>
    <row r="405" spans="1:16">
      <c r="A405" t="s">
        <v>88</v>
      </c>
      <c r="B405" s="7">
        <f t="shared" si="6"/>
        <v>43221</v>
      </c>
      <c r="C405" s="10">
        <v>2018</v>
      </c>
      <c r="D405" t="s">
        <v>17</v>
      </c>
      <c r="E405" s="1">
        <v>620950</v>
      </c>
      <c r="F405" s="4" t="s">
        <v>16</v>
      </c>
      <c r="G405" s="1">
        <v>77775</v>
      </c>
      <c r="H405" s="1">
        <v>76382</v>
      </c>
      <c r="I405" s="1">
        <v>51355</v>
      </c>
      <c r="J405">
        <v>20.8</v>
      </c>
      <c r="K405">
        <v>6.3</v>
      </c>
      <c r="L405">
        <v>20.7</v>
      </c>
      <c r="M405">
        <v>6.2</v>
      </c>
      <c r="N405">
        <v>20</v>
      </c>
      <c r="O405" t="s">
        <v>16</v>
      </c>
      <c r="P405" s="1">
        <v>148036</v>
      </c>
    </row>
    <row r="406" spans="1:16">
      <c r="A406" t="s">
        <v>88</v>
      </c>
      <c r="B406" s="7">
        <f t="shared" si="6"/>
        <v>43221</v>
      </c>
      <c r="C406" s="10">
        <v>2018</v>
      </c>
      <c r="D406" t="s">
        <v>18</v>
      </c>
      <c r="E406" s="1">
        <v>55083</v>
      </c>
      <c r="F406" s="4" t="s">
        <v>16</v>
      </c>
      <c r="G406" s="1">
        <v>10697</v>
      </c>
      <c r="H406" s="1">
        <v>10368</v>
      </c>
      <c r="I406" s="1">
        <v>7298</v>
      </c>
      <c r="J406">
        <v>21.8</v>
      </c>
      <c r="K406">
        <v>5.4</v>
      </c>
      <c r="L406">
        <v>21.6</v>
      </c>
      <c r="M406">
        <v>5.3</v>
      </c>
      <c r="N406">
        <v>19</v>
      </c>
      <c r="O406" t="s">
        <v>16</v>
      </c>
      <c r="P406">
        <v>15</v>
      </c>
    </row>
    <row r="407" spans="1:16">
      <c r="A407" t="s">
        <v>88</v>
      </c>
      <c r="B407" s="7">
        <f t="shared" si="6"/>
        <v>43221</v>
      </c>
      <c r="C407" s="10">
        <v>2018</v>
      </c>
      <c r="D407" t="s">
        <v>19</v>
      </c>
      <c r="E407" s="1">
        <v>3531</v>
      </c>
      <c r="F407" s="4" t="s">
        <v>16</v>
      </c>
      <c r="G407" s="1">
        <v>3180</v>
      </c>
      <c r="H407" s="1">
        <v>3141</v>
      </c>
      <c r="I407" s="1">
        <v>1463</v>
      </c>
      <c r="J407">
        <v>14.4</v>
      </c>
      <c r="K407">
        <v>2.4</v>
      </c>
      <c r="L407">
        <v>14.7</v>
      </c>
      <c r="M407">
        <v>2.2999999999999998</v>
      </c>
      <c r="N407">
        <v>72</v>
      </c>
      <c r="O407" t="s">
        <v>16</v>
      </c>
      <c r="P407" t="s">
        <v>16</v>
      </c>
    </row>
    <row r="408" spans="1:16">
      <c r="A408" t="s">
        <v>88</v>
      </c>
      <c r="B408" s="7">
        <f t="shared" si="6"/>
        <v>43221</v>
      </c>
      <c r="C408" s="10">
        <v>2018</v>
      </c>
      <c r="D408" t="s">
        <v>20</v>
      </c>
      <c r="E408" s="1">
        <v>25693</v>
      </c>
      <c r="F408" s="4">
        <v>386965</v>
      </c>
      <c r="G408" s="1">
        <v>4057</v>
      </c>
      <c r="H408" s="1">
        <v>3707</v>
      </c>
      <c r="I408" s="1">
        <v>2949</v>
      </c>
      <c r="J408">
        <v>24.7</v>
      </c>
      <c r="K408">
        <v>5.8</v>
      </c>
      <c r="L408">
        <v>23.1</v>
      </c>
      <c r="M408">
        <v>5.7</v>
      </c>
      <c r="N408">
        <v>15.5</v>
      </c>
      <c r="O408" s="2">
        <v>0.56000000000000005</v>
      </c>
      <c r="P408" t="s">
        <v>16</v>
      </c>
    </row>
    <row r="409" spans="1:16">
      <c r="A409" t="s">
        <v>88</v>
      </c>
      <c r="B409" s="7">
        <f t="shared" si="6"/>
        <v>43221</v>
      </c>
      <c r="C409" s="10">
        <v>2018</v>
      </c>
      <c r="D409" t="s">
        <v>21</v>
      </c>
      <c r="E409" s="1">
        <v>297508</v>
      </c>
      <c r="F409" s="4">
        <v>4431220</v>
      </c>
      <c r="G409" s="1">
        <v>24330</v>
      </c>
      <c r="H409" s="1">
        <v>12317</v>
      </c>
      <c r="I409" s="1">
        <v>11396</v>
      </c>
      <c r="J409">
        <v>28.7</v>
      </c>
      <c r="K409">
        <v>12.1</v>
      </c>
      <c r="L409">
        <v>22.3</v>
      </c>
      <c r="M409">
        <v>7.9</v>
      </c>
      <c r="N409">
        <v>14.9</v>
      </c>
      <c r="O409" s="2">
        <v>0.69</v>
      </c>
      <c r="P409" t="s">
        <v>16</v>
      </c>
    </row>
    <row r="410" spans="1:16">
      <c r="A410" t="s">
        <v>89</v>
      </c>
      <c r="B410" s="7">
        <f t="shared" si="6"/>
        <v>43191</v>
      </c>
      <c r="C410" s="10">
        <v>2018</v>
      </c>
      <c r="D410" t="s">
        <v>15</v>
      </c>
      <c r="E410" s="1">
        <v>16088</v>
      </c>
      <c r="F410" s="4" t="s">
        <v>16</v>
      </c>
      <c r="G410" s="1">
        <v>7221</v>
      </c>
      <c r="H410" s="1">
        <v>7176</v>
      </c>
      <c r="I410" s="1">
        <v>3832</v>
      </c>
      <c r="J410">
        <v>16</v>
      </c>
      <c r="K410">
        <v>3.5</v>
      </c>
      <c r="L410">
        <v>16</v>
      </c>
      <c r="M410">
        <v>3.4</v>
      </c>
      <c r="N410">
        <v>34</v>
      </c>
      <c r="O410" t="s">
        <v>16</v>
      </c>
      <c r="P410" t="s">
        <v>16</v>
      </c>
    </row>
    <row r="411" spans="1:16">
      <c r="A411" t="s">
        <v>89</v>
      </c>
      <c r="B411" s="7">
        <f t="shared" si="6"/>
        <v>43191</v>
      </c>
      <c r="C411" s="10">
        <v>2018</v>
      </c>
      <c r="D411" t="s">
        <v>17</v>
      </c>
      <c r="E411" s="1">
        <v>616450</v>
      </c>
      <c r="F411" s="4" t="s">
        <v>16</v>
      </c>
      <c r="G411" s="1">
        <v>75879</v>
      </c>
      <c r="H411" s="1">
        <v>74273</v>
      </c>
      <c r="I411" s="1">
        <v>49959</v>
      </c>
      <c r="J411">
        <v>20.2</v>
      </c>
      <c r="K411">
        <v>6.3</v>
      </c>
      <c r="L411">
        <v>20</v>
      </c>
      <c r="M411">
        <v>6.2</v>
      </c>
      <c r="N411">
        <v>20</v>
      </c>
      <c r="O411" t="s">
        <v>16</v>
      </c>
      <c r="P411" s="1">
        <v>160806</v>
      </c>
    </row>
    <row r="412" spans="1:16">
      <c r="A412" t="s">
        <v>89</v>
      </c>
      <c r="B412" s="7">
        <f t="shared" si="6"/>
        <v>43191</v>
      </c>
      <c r="C412" s="10">
        <v>2018</v>
      </c>
      <c r="D412" t="s">
        <v>18</v>
      </c>
      <c r="E412" s="1">
        <v>57501</v>
      </c>
      <c r="F412" s="4" t="s">
        <v>16</v>
      </c>
      <c r="G412" s="1">
        <v>11472</v>
      </c>
      <c r="H412" s="1">
        <v>11106</v>
      </c>
      <c r="I412" s="1">
        <v>7768</v>
      </c>
      <c r="J412">
        <v>21</v>
      </c>
      <c r="K412">
        <v>5.4</v>
      </c>
      <c r="L412">
        <v>20.8</v>
      </c>
      <c r="M412">
        <v>5.3</v>
      </c>
      <c r="N412">
        <v>19</v>
      </c>
      <c r="O412" t="s">
        <v>16</v>
      </c>
      <c r="P412">
        <v>14</v>
      </c>
    </row>
    <row r="413" spans="1:16">
      <c r="A413" t="s">
        <v>89</v>
      </c>
      <c r="B413" s="7">
        <f t="shared" si="6"/>
        <v>43191</v>
      </c>
      <c r="C413" s="10">
        <v>2018</v>
      </c>
      <c r="D413" t="s">
        <v>19</v>
      </c>
      <c r="E413" s="1">
        <v>3362</v>
      </c>
      <c r="F413" s="4" t="s">
        <v>16</v>
      </c>
      <c r="G413" s="1">
        <v>3289</v>
      </c>
      <c r="H413" s="1">
        <v>3214</v>
      </c>
      <c r="I413" s="1">
        <v>1446</v>
      </c>
      <c r="J413">
        <v>13.5</v>
      </c>
      <c r="K413">
        <v>2.2999999999999998</v>
      </c>
      <c r="L413">
        <v>13.6</v>
      </c>
      <c r="M413">
        <v>2.2000000000000002</v>
      </c>
      <c r="N413">
        <v>63</v>
      </c>
      <c r="O413" t="s">
        <v>16</v>
      </c>
      <c r="P413" t="s">
        <v>16</v>
      </c>
    </row>
    <row r="414" spans="1:16">
      <c r="A414" t="s">
        <v>89</v>
      </c>
      <c r="B414" s="7">
        <f t="shared" si="6"/>
        <v>43191</v>
      </c>
      <c r="C414" s="10">
        <v>2018</v>
      </c>
      <c r="D414" t="s">
        <v>20</v>
      </c>
      <c r="E414" s="1">
        <v>26642</v>
      </c>
      <c r="F414" s="4">
        <v>384918</v>
      </c>
      <c r="G414" s="1">
        <v>4081</v>
      </c>
      <c r="H414" s="1">
        <v>3746</v>
      </c>
      <c r="I414" s="1">
        <v>2976</v>
      </c>
      <c r="J414">
        <v>23.8</v>
      </c>
      <c r="K414">
        <v>5.9</v>
      </c>
      <c r="L414">
        <v>22.4</v>
      </c>
      <c r="M414">
        <v>5.8</v>
      </c>
      <c r="N414">
        <v>14.5</v>
      </c>
      <c r="O414" s="2">
        <v>0.56000000000000005</v>
      </c>
      <c r="P414" t="s">
        <v>16</v>
      </c>
    </row>
    <row r="415" spans="1:16">
      <c r="A415" t="s">
        <v>89</v>
      </c>
      <c r="B415" s="7">
        <f t="shared" si="6"/>
        <v>43191</v>
      </c>
      <c r="C415" s="10">
        <v>2018</v>
      </c>
      <c r="D415" t="s">
        <v>21</v>
      </c>
      <c r="E415" s="1">
        <v>310169</v>
      </c>
      <c r="F415" s="4">
        <v>4486177</v>
      </c>
      <c r="G415" s="1">
        <v>24807</v>
      </c>
      <c r="H415" s="1">
        <v>12372</v>
      </c>
      <c r="I415" s="1">
        <v>11534</v>
      </c>
      <c r="J415">
        <v>28</v>
      </c>
      <c r="K415">
        <v>12.4</v>
      </c>
      <c r="L415">
        <v>21.5</v>
      </c>
      <c r="M415">
        <v>8.1</v>
      </c>
      <c r="N415">
        <v>14.2</v>
      </c>
      <c r="O415" s="2">
        <v>0.7</v>
      </c>
      <c r="P415" t="s">
        <v>16</v>
      </c>
    </row>
    <row r="416" spans="1:16">
      <c r="A416" t="s">
        <v>90</v>
      </c>
      <c r="B416" s="7">
        <f t="shared" si="6"/>
        <v>43160</v>
      </c>
      <c r="C416" s="10">
        <v>2018</v>
      </c>
      <c r="D416" t="s">
        <v>15</v>
      </c>
      <c r="E416" s="1">
        <v>16422</v>
      </c>
      <c r="F416" s="4" t="s">
        <v>16</v>
      </c>
      <c r="G416" s="1">
        <v>7535</v>
      </c>
      <c r="H416" s="1">
        <v>7471</v>
      </c>
      <c r="I416" s="1">
        <v>3988</v>
      </c>
      <c r="J416">
        <v>16.5</v>
      </c>
      <c r="K416">
        <v>3.4</v>
      </c>
      <c r="L416">
        <v>16.5</v>
      </c>
      <c r="M416">
        <v>3.4</v>
      </c>
      <c r="N416">
        <v>35</v>
      </c>
      <c r="O416" t="s">
        <v>16</v>
      </c>
      <c r="P416" t="s">
        <v>16</v>
      </c>
    </row>
    <row r="417" spans="1:16">
      <c r="A417" t="s">
        <v>90</v>
      </c>
      <c r="B417" s="7">
        <f t="shared" si="6"/>
        <v>43160</v>
      </c>
      <c r="C417" s="10">
        <v>2018</v>
      </c>
      <c r="D417" t="s">
        <v>17</v>
      </c>
      <c r="E417" s="1">
        <v>624601</v>
      </c>
      <c r="F417" s="4" t="s">
        <v>16</v>
      </c>
      <c r="G417" s="1">
        <v>74288</v>
      </c>
      <c r="H417" s="1">
        <v>72691</v>
      </c>
      <c r="I417" s="1">
        <v>49102</v>
      </c>
      <c r="J417">
        <v>20.9</v>
      </c>
      <c r="K417">
        <v>6.4</v>
      </c>
      <c r="L417">
        <v>20.7</v>
      </c>
      <c r="M417">
        <v>6.3</v>
      </c>
      <c r="N417">
        <v>19</v>
      </c>
      <c r="O417" t="s">
        <v>16</v>
      </c>
      <c r="P417" s="1">
        <v>157162</v>
      </c>
    </row>
    <row r="418" spans="1:16">
      <c r="A418" t="s">
        <v>90</v>
      </c>
      <c r="B418" s="7">
        <f t="shared" si="6"/>
        <v>43160</v>
      </c>
      <c r="C418" s="10">
        <v>2018</v>
      </c>
      <c r="D418" t="s">
        <v>18</v>
      </c>
      <c r="E418" s="1">
        <v>58458</v>
      </c>
      <c r="F418" s="4" t="s">
        <v>16</v>
      </c>
      <c r="G418" s="1">
        <v>11687</v>
      </c>
      <c r="H418" s="1">
        <v>11313</v>
      </c>
      <c r="I418" s="1">
        <v>7795</v>
      </c>
      <c r="J418">
        <v>21.4</v>
      </c>
      <c r="K418">
        <v>5.4</v>
      </c>
      <c r="L418">
        <v>21.1</v>
      </c>
      <c r="M418">
        <v>5.3</v>
      </c>
      <c r="N418">
        <v>19</v>
      </c>
      <c r="O418" t="s">
        <v>16</v>
      </c>
      <c r="P418">
        <v>12</v>
      </c>
    </row>
    <row r="419" spans="1:16">
      <c r="A419" t="s">
        <v>90</v>
      </c>
      <c r="B419" s="7">
        <f t="shared" si="6"/>
        <v>43160</v>
      </c>
      <c r="C419" s="10">
        <v>2018</v>
      </c>
      <c r="D419" t="s">
        <v>19</v>
      </c>
      <c r="E419" s="1">
        <v>3127</v>
      </c>
      <c r="F419" s="4" t="s">
        <v>16</v>
      </c>
      <c r="G419" s="1">
        <v>3174</v>
      </c>
      <c r="H419" s="1">
        <v>3077</v>
      </c>
      <c r="I419" s="1">
        <v>1346</v>
      </c>
      <c r="J419">
        <v>13.6</v>
      </c>
      <c r="K419">
        <v>2.2999999999999998</v>
      </c>
      <c r="L419">
        <v>13.6</v>
      </c>
      <c r="M419">
        <v>2.2000000000000002</v>
      </c>
      <c r="N419">
        <v>64</v>
      </c>
      <c r="O419" t="s">
        <v>16</v>
      </c>
      <c r="P419" t="s">
        <v>16</v>
      </c>
    </row>
    <row r="420" spans="1:16">
      <c r="A420" t="s">
        <v>90</v>
      </c>
      <c r="B420" s="7">
        <f t="shared" si="6"/>
        <v>43160</v>
      </c>
      <c r="C420" s="10">
        <v>2018</v>
      </c>
      <c r="D420" t="s">
        <v>20</v>
      </c>
      <c r="E420" s="1">
        <v>26967</v>
      </c>
      <c r="F420" s="4">
        <v>374253</v>
      </c>
      <c r="G420" s="1">
        <v>4145</v>
      </c>
      <c r="H420" s="1">
        <v>3773</v>
      </c>
      <c r="I420" s="1">
        <v>2961</v>
      </c>
      <c r="J420">
        <v>24.3</v>
      </c>
      <c r="K420">
        <v>5.9</v>
      </c>
      <c r="L420">
        <v>22.7</v>
      </c>
      <c r="M420">
        <v>5.8</v>
      </c>
      <c r="N420">
        <v>13.9</v>
      </c>
      <c r="O420" s="2">
        <v>0.55000000000000004</v>
      </c>
      <c r="P420" t="s">
        <v>16</v>
      </c>
    </row>
    <row r="421" spans="1:16">
      <c r="A421" t="s">
        <v>90</v>
      </c>
      <c r="B421" s="7">
        <f t="shared" si="6"/>
        <v>43160</v>
      </c>
      <c r="C421" s="10">
        <v>2018</v>
      </c>
      <c r="D421" t="s">
        <v>21</v>
      </c>
      <c r="E421" s="1">
        <v>304169</v>
      </c>
      <c r="F421" s="4">
        <v>4293867</v>
      </c>
      <c r="G421" s="1">
        <v>24991</v>
      </c>
      <c r="H421" s="1">
        <v>12389</v>
      </c>
      <c r="I421" s="1">
        <v>11480</v>
      </c>
      <c r="J421">
        <v>28.7</v>
      </c>
      <c r="K421">
        <v>12.2</v>
      </c>
      <c r="L421">
        <v>21.9</v>
      </c>
      <c r="M421">
        <v>7.9</v>
      </c>
      <c r="N421">
        <v>13.7</v>
      </c>
      <c r="O421" s="2">
        <v>0.7</v>
      </c>
      <c r="P421" t="s">
        <v>16</v>
      </c>
    </row>
    <row r="422" spans="1:16">
      <c r="A422" t="s">
        <v>91</v>
      </c>
      <c r="B422" s="7">
        <f t="shared" si="6"/>
        <v>43132</v>
      </c>
      <c r="C422" s="10">
        <v>2018</v>
      </c>
      <c r="D422" t="s">
        <v>15</v>
      </c>
      <c r="E422" s="1">
        <v>17415</v>
      </c>
      <c r="F422" s="4" t="s">
        <v>16</v>
      </c>
      <c r="G422" s="1">
        <v>7550</v>
      </c>
      <c r="H422" s="1">
        <v>7529</v>
      </c>
      <c r="I422" s="1">
        <v>4063</v>
      </c>
      <c r="J422">
        <v>15.1</v>
      </c>
      <c r="K422">
        <v>3.5</v>
      </c>
      <c r="L422">
        <v>15.1</v>
      </c>
      <c r="M422">
        <v>3.5</v>
      </c>
      <c r="N422">
        <v>33</v>
      </c>
      <c r="O422" t="s">
        <v>16</v>
      </c>
      <c r="P422" t="s">
        <v>16</v>
      </c>
    </row>
    <row r="423" spans="1:16">
      <c r="A423" t="s">
        <v>91</v>
      </c>
      <c r="B423" s="7">
        <f t="shared" si="6"/>
        <v>43132</v>
      </c>
      <c r="C423" s="10">
        <v>2018</v>
      </c>
      <c r="D423" t="s">
        <v>17</v>
      </c>
      <c r="E423" s="1">
        <v>603801</v>
      </c>
      <c r="F423" s="4" t="s">
        <v>16</v>
      </c>
      <c r="G423" s="1">
        <v>72893</v>
      </c>
      <c r="H423" s="1">
        <v>71731</v>
      </c>
      <c r="I423" s="1">
        <v>48772</v>
      </c>
      <c r="J423">
        <v>19</v>
      </c>
      <c r="K423">
        <v>6.3</v>
      </c>
      <c r="L423">
        <v>18.899999999999999</v>
      </c>
      <c r="M423">
        <v>6.3</v>
      </c>
      <c r="N423">
        <v>19</v>
      </c>
      <c r="O423" t="s">
        <v>16</v>
      </c>
      <c r="P423" s="1">
        <v>140622</v>
      </c>
    </row>
    <row r="424" spans="1:16">
      <c r="A424" t="s">
        <v>91</v>
      </c>
      <c r="B424" s="7">
        <f t="shared" si="6"/>
        <v>43132</v>
      </c>
      <c r="C424" s="10">
        <v>2018</v>
      </c>
      <c r="D424" t="s">
        <v>18</v>
      </c>
      <c r="E424" s="1">
        <v>58545</v>
      </c>
      <c r="F424" s="4" t="s">
        <v>16</v>
      </c>
      <c r="G424" s="1">
        <v>12653</v>
      </c>
      <c r="H424" s="1">
        <v>12055</v>
      </c>
      <c r="I424" s="1">
        <v>8242</v>
      </c>
      <c r="J424">
        <v>19.100000000000001</v>
      </c>
      <c r="K424">
        <v>5.3</v>
      </c>
      <c r="L424">
        <v>18.600000000000001</v>
      </c>
      <c r="M424">
        <v>5.2</v>
      </c>
      <c r="N424">
        <v>18</v>
      </c>
      <c r="O424" t="s">
        <v>16</v>
      </c>
      <c r="P424">
        <v>19</v>
      </c>
    </row>
    <row r="425" spans="1:16">
      <c r="A425" t="s">
        <v>91</v>
      </c>
      <c r="B425" s="7">
        <f t="shared" si="6"/>
        <v>43132</v>
      </c>
      <c r="C425" s="10">
        <v>2018</v>
      </c>
      <c r="D425" t="s">
        <v>19</v>
      </c>
      <c r="E425" s="1">
        <v>3240</v>
      </c>
      <c r="F425" s="4" t="s">
        <v>16</v>
      </c>
      <c r="G425" s="1">
        <v>3273</v>
      </c>
      <c r="H425" s="1">
        <v>3189</v>
      </c>
      <c r="I425" s="1">
        <v>1399</v>
      </c>
      <c r="J425">
        <v>12.3</v>
      </c>
      <c r="K425">
        <v>2.2999999999999998</v>
      </c>
      <c r="L425">
        <v>12.4</v>
      </c>
      <c r="M425">
        <v>2.2000000000000002</v>
      </c>
      <c r="N425">
        <v>62</v>
      </c>
      <c r="O425" t="s">
        <v>16</v>
      </c>
      <c r="P425" t="s">
        <v>16</v>
      </c>
    </row>
    <row r="426" spans="1:16">
      <c r="A426" t="s">
        <v>91</v>
      </c>
      <c r="B426" s="7">
        <f t="shared" si="6"/>
        <v>43132</v>
      </c>
      <c r="C426" s="10">
        <v>2018</v>
      </c>
      <c r="D426" t="s">
        <v>20</v>
      </c>
      <c r="E426" s="1">
        <v>27461</v>
      </c>
      <c r="F426" s="4">
        <v>360001</v>
      </c>
      <c r="G426" s="1">
        <v>4260</v>
      </c>
      <c r="H426" s="1">
        <v>3920</v>
      </c>
      <c r="I426" s="1">
        <v>3058</v>
      </c>
      <c r="J426">
        <v>21.8</v>
      </c>
      <c r="K426">
        <v>5.9</v>
      </c>
      <c r="L426">
        <v>20.6</v>
      </c>
      <c r="M426">
        <v>5.7</v>
      </c>
      <c r="N426">
        <v>12.9</v>
      </c>
      <c r="O426" s="2">
        <v>0.55000000000000004</v>
      </c>
      <c r="P426" t="s">
        <v>16</v>
      </c>
    </row>
    <row r="427" spans="1:16">
      <c r="A427" t="s">
        <v>91</v>
      </c>
      <c r="B427" s="7">
        <f t="shared" si="6"/>
        <v>43132</v>
      </c>
      <c r="C427" s="10">
        <v>2018</v>
      </c>
      <c r="D427" t="s">
        <v>21</v>
      </c>
      <c r="E427" s="1">
        <v>303280</v>
      </c>
      <c r="F427" s="4">
        <v>4138935</v>
      </c>
      <c r="G427" s="1">
        <v>24641</v>
      </c>
      <c r="H427" s="1">
        <v>12490</v>
      </c>
      <c r="I427" s="1">
        <v>11535</v>
      </c>
      <c r="J427">
        <v>25.9</v>
      </c>
      <c r="K427">
        <v>12.1</v>
      </c>
      <c r="L427">
        <v>19.899999999999999</v>
      </c>
      <c r="M427">
        <v>8</v>
      </c>
      <c r="N427">
        <v>13.1</v>
      </c>
      <c r="O427" s="2">
        <v>0.71</v>
      </c>
      <c r="P427" t="s">
        <v>16</v>
      </c>
    </row>
    <row r="428" spans="1:16">
      <c r="A428" t="s">
        <v>92</v>
      </c>
      <c r="B428" s="7">
        <f t="shared" si="6"/>
        <v>43101</v>
      </c>
      <c r="C428" s="10">
        <v>2018</v>
      </c>
      <c r="D428" t="s">
        <v>15</v>
      </c>
      <c r="E428" s="1">
        <v>15445</v>
      </c>
      <c r="F428" s="4" t="s">
        <v>16</v>
      </c>
      <c r="G428" s="1">
        <v>7464</v>
      </c>
      <c r="H428" s="1">
        <v>7410</v>
      </c>
      <c r="I428" s="1">
        <v>3778</v>
      </c>
      <c r="J428">
        <v>15.8</v>
      </c>
      <c r="K428">
        <v>3.4</v>
      </c>
      <c r="L428">
        <v>15.7</v>
      </c>
      <c r="M428">
        <v>3.4</v>
      </c>
      <c r="N428">
        <v>35</v>
      </c>
      <c r="O428" t="s">
        <v>16</v>
      </c>
      <c r="P428" t="s">
        <v>16</v>
      </c>
    </row>
    <row r="429" spans="1:16">
      <c r="A429" t="s">
        <v>92</v>
      </c>
      <c r="B429" s="7">
        <f t="shared" si="6"/>
        <v>43101</v>
      </c>
      <c r="C429" s="10">
        <v>2018</v>
      </c>
      <c r="D429" t="s">
        <v>17</v>
      </c>
      <c r="E429" s="1">
        <v>555031</v>
      </c>
      <c r="F429" s="4" t="s">
        <v>16</v>
      </c>
      <c r="G429" s="1">
        <v>72719</v>
      </c>
      <c r="H429" s="1">
        <v>71484</v>
      </c>
      <c r="I429" s="1">
        <v>46403</v>
      </c>
      <c r="J429">
        <v>20.100000000000001</v>
      </c>
      <c r="K429">
        <v>6.2</v>
      </c>
      <c r="L429">
        <v>19.899999999999999</v>
      </c>
      <c r="M429">
        <v>6.1</v>
      </c>
      <c r="N429">
        <v>18</v>
      </c>
      <c r="O429" t="s">
        <v>16</v>
      </c>
      <c r="P429" s="1">
        <v>126738</v>
      </c>
    </row>
    <row r="430" spans="1:16">
      <c r="A430" t="s">
        <v>92</v>
      </c>
      <c r="B430" s="7">
        <f t="shared" si="6"/>
        <v>43101</v>
      </c>
      <c r="C430" s="10">
        <v>2018</v>
      </c>
      <c r="D430" t="s">
        <v>18</v>
      </c>
      <c r="E430" s="1">
        <v>62222</v>
      </c>
      <c r="F430" s="4" t="s">
        <v>16</v>
      </c>
      <c r="G430" s="1">
        <v>13961</v>
      </c>
      <c r="H430" s="1">
        <v>12751</v>
      </c>
      <c r="I430" s="1">
        <v>8389</v>
      </c>
      <c r="J430">
        <v>20.399999999999999</v>
      </c>
      <c r="K430">
        <v>5.4</v>
      </c>
      <c r="L430">
        <v>19</v>
      </c>
      <c r="M430">
        <v>5.3</v>
      </c>
      <c r="N430">
        <v>17</v>
      </c>
      <c r="O430" t="s">
        <v>16</v>
      </c>
      <c r="P430">
        <v>15</v>
      </c>
    </row>
    <row r="431" spans="1:16">
      <c r="A431" t="s">
        <v>92</v>
      </c>
      <c r="B431" s="7">
        <f t="shared" si="6"/>
        <v>43101</v>
      </c>
      <c r="C431" s="10">
        <v>2018</v>
      </c>
      <c r="D431" t="s">
        <v>19</v>
      </c>
      <c r="E431" s="1">
        <v>3142</v>
      </c>
      <c r="F431" s="4" t="s">
        <v>16</v>
      </c>
      <c r="G431" s="1">
        <v>3385</v>
      </c>
      <c r="H431" s="1">
        <v>3299</v>
      </c>
      <c r="I431" s="1">
        <v>1378</v>
      </c>
      <c r="J431">
        <v>13</v>
      </c>
      <c r="K431">
        <v>2.2000000000000002</v>
      </c>
      <c r="L431">
        <v>13.1</v>
      </c>
      <c r="M431">
        <v>2.2000000000000002</v>
      </c>
      <c r="N431">
        <v>63</v>
      </c>
      <c r="O431" t="s">
        <v>16</v>
      </c>
      <c r="P431" t="s">
        <v>16</v>
      </c>
    </row>
    <row r="432" spans="1:16">
      <c r="A432" t="s">
        <v>92</v>
      </c>
      <c r="B432" s="7">
        <f t="shared" si="6"/>
        <v>43101</v>
      </c>
      <c r="C432" s="10">
        <v>2018</v>
      </c>
      <c r="D432" t="s">
        <v>20</v>
      </c>
      <c r="E432" s="1">
        <v>25564</v>
      </c>
      <c r="F432" s="4">
        <v>331105</v>
      </c>
      <c r="G432" s="1">
        <v>4377</v>
      </c>
      <c r="H432" s="1">
        <v>4021</v>
      </c>
      <c r="I432" s="1">
        <v>2983</v>
      </c>
      <c r="J432">
        <v>23</v>
      </c>
      <c r="K432">
        <v>5.7</v>
      </c>
      <c r="L432">
        <v>21.6</v>
      </c>
      <c r="M432">
        <v>5.5</v>
      </c>
      <c r="N432">
        <v>12.8</v>
      </c>
      <c r="O432" s="2">
        <v>0.53</v>
      </c>
      <c r="P432" t="s">
        <v>16</v>
      </c>
    </row>
    <row r="433" spans="1:16">
      <c r="A433" t="s">
        <v>92</v>
      </c>
      <c r="B433" s="7">
        <f t="shared" si="6"/>
        <v>43101</v>
      </c>
      <c r="C433" s="10">
        <v>2018</v>
      </c>
      <c r="D433" t="s">
        <v>21</v>
      </c>
      <c r="E433" s="1">
        <v>282565</v>
      </c>
      <c r="F433" s="4">
        <v>3863024</v>
      </c>
      <c r="G433" s="1">
        <v>24923</v>
      </c>
      <c r="H433" s="1">
        <v>12599</v>
      </c>
      <c r="I433" s="1">
        <v>11304</v>
      </c>
      <c r="J433">
        <v>27.8</v>
      </c>
      <c r="K433">
        <v>11.6</v>
      </c>
      <c r="L433">
        <v>21.1</v>
      </c>
      <c r="M433">
        <v>7.7</v>
      </c>
      <c r="N433">
        <v>13.1</v>
      </c>
      <c r="O433" s="2">
        <v>0.7</v>
      </c>
      <c r="P433" t="s">
        <v>16</v>
      </c>
    </row>
    <row r="434" spans="1:16">
      <c r="A434" t="s">
        <v>93</v>
      </c>
      <c r="B434" s="7">
        <f t="shared" si="6"/>
        <v>43070</v>
      </c>
      <c r="C434" s="10">
        <v>2017</v>
      </c>
      <c r="D434" t="s">
        <v>15</v>
      </c>
      <c r="E434" s="1">
        <v>15541</v>
      </c>
      <c r="F434" s="4" t="s">
        <v>16</v>
      </c>
      <c r="G434" s="1">
        <v>7789</v>
      </c>
      <c r="H434" s="1">
        <v>7703</v>
      </c>
      <c r="I434" s="1">
        <v>3720</v>
      </c>
      <c r="J434">
        <v>15</v>
      </c>
      <c r="K434">
        <v>3.4</v>
      </c>
      <c r="L434">
        <v>14.9</v>
      </c>
      <c r="M434">
        <v>3.4</v>
      </c>
      <c r="N434">
        <v>35</v>
      </c>
      <c r="O434" t="s">
        <v>16</v>
      </c>
      <c r="P434" t="s">
        <v>16</v>
      </c>
    </row>
    <row r="435" spans="1:16">
      <c r="A435" t="s">
        <v>93</v>
      </c>
      <c r="B435" s="7">
        <f t="shared" si="6"/>
        <v>43070</v>
      </c>
      <c r="C435" s="10">
        <v>2017</v>
      </c>
      <c r="D435" t="s">
        <v>17</v>
      </c>
      <c r="E435" s="1">
        <v>553632</v>
      </c>
      <c r="F435" s="4" t="s">
        <v>16</v>
      </c>
      <c r="G435" s="1">
        <v>71671</v>
      </c>
      <c r="H435" s="1">
        <v>70194</v>
      </c>
      <c r="I435" s="1">
        <v>46799</v>
      </c>
      <c r="J435">
        <v>20.7</v>
      </c>
      <c r="K435">
        <v>6.3</v>
      </c>
      <c r="L435">
        <v>20.5</v>
      </c>
      <c r="M435">
        <v>6.2</v>
      </c>
      <c r="N435">
        <v>20</v>
      </c>
      <c r="O435" t="s">
        <v>16</v>
      </c>
      <c r="P435" s="1">
        <v>118649</v>
      </c>
    </row>
    <row r="436" spans="1:16">
      <c r="A436" t="s">
        <v>93</v>
      </c>
      <c r="B436" s="7">
        <f t="shared" si="6"/>
        <v>43070</v>
      </c>
      <c r="C436" s="10">
        <v>2017</v>
      </c>
      <c r="D436" t="s">
        <v>18</v>
      </c>
      <c r="E436" s="1">
        <v>64462</v>
      </c>
      <c r="F436" s="4" t="s">
        <v>16</v>
      </c>
      <c r="G436" s="1">
        <v>13592</v>
      </c>
      <c r="H436" s="1">
        <v>12966</v>
      </c>
      <c r="I436" s="1">
        <v>8994</v>
      </c>
      <c r="J436">
        <v>21.5</v>
      </c>
      <c r="K436">
        <v>5.3</v>
      </c>
      <c r="L436">
        <v>21</v>
      </c>
      <c r="M436">
        <v>5.2</v>
      </c>
      <c r="N436">
        <v>18</v>
      </c>
      <c r="O436" t="s">
        <v>16</v>
      </c>
      <c r="P436">
        <v>12</v>
      </c>
    </row>
    <row r="437" spans="1:16">
      <c r="A437" t="s">
        <v>93</v>
      </c>
      <c r="B437" s="7">
        <f t="shared" si="6"/>
        <v>43070</v>
      </c>
      <c r="C437" s="10">
        <v>2017</v>
      </c>
      <c r="D437" t="s">
        <v>19</v>
      </c>
      <c r="E437" s="1">
        <v>3139</v>
      </c>
      <c r="F437" s="4" t="s">
        <v>16</v>
      </c>
      <c r="G437" s="1">
        <v>3479</v>
      </c>
      <c r="H437" s="1">
        <v>3331</v>
      </c>
      <c r="I437" s="1">
        <v>1343</v>
      </c>
      <c r="J437">
        <v>12.5</v>
      </c>
      <c r="K437">
        <v>2.2999999999999998</v>
      </c>
      <c r="L437">
        <v>12.4</v>
      </c>
      <c r="M437">
        <v>2.2000000000000002</v>
      </c>
      <c r="N437">
        <v>69</v>
      </c>
      <c r="O437" t="s">
        <v>16</v>
      </c>
      <c r="P437" t="s">
        <v>16</v>
      </c>
    </row>
    <row r="438" spans="1:16">
      <c r="A438" t="s">
        <v>93</v>
      </c>
      <c r="B438" s="7">
        <f t="shared" si="6"/>
        <v>43070</v>
      </c>
      <c r="C438" s="10">
        <v>2017</v>
      </c>
      <c r="D438" t="s">
        <v>20</v>
      </c>
      <c r="E438" s="1">
        <v>29223</v>
      </c>
      <c r="F438" s="4">
        <v>383355</v>
      </c>
      <c r="G438" s="1">
        <v>4497</v>
      </c>
      <c r="H438" s="1">
        <v>4117</v>
      </c>
      <c r="I438" s="1">
        <v>3200</v>
      </c>
      <c r="J438">
        <v>24.1</v>
      </c>
      <c r="K438">
        <v>5.9</v>
      </c>
      <c r="L438">
        <v>22.6</v>
      </c>
      <c r="M438">
        <v>5.8</v>
      </c>
      <c r="N438">
        <v>13</v>
      </c>
      <c r="O438" s="2">
        <v>0.51</v>
      </c>
      <c r="P438" t="s">
        <v>16</v>
      </c>
    </row>
    <row r="439" spans="1:16">
      <c r="A439" t="s">
        <v>93</v>
      </c>
      <c r="B439" s="7">
        <f t="shared" si="6"/>
        <v>43070</v>
      </c>
      <c r="C439" s="10">
        <v>2017</v>
      </c>
      <c r="D439" t="s">
        <v>21</v>
      </c>
      <c r="E439" s="1">
        <v>306706</v>
      </c>
      <c r="F439" s="4">
        <v>4407843</v>
      </c>
      <c r="G439" s="1">
        <v>26038</v>
      </c>
      <c r="H439" s="1">
        <v>12685</v>
      </c>
      <c r="I439" s="1">
        <v>11743</v>
      </c>
      <c r="J439">
        <v>28.7</v>
      </c>
      <c r="K439">
        <v>12.2</v>
      </c>
      <c r="L439">
        <v>21.8</v>
      </c>
      <c r="M439">
        <v>7.8</v>
      </c>
      <c r="N439">
        <v>14.5</v>
      </c>
      <c r="O439" s="2">
        <v>0.66</v>
      </c>
      <c r="P439" t="s">
        <v>16</v>
      </c>
    </row>
    <row r="440" spans="1:16">
      <c r="A440" t="s">
        <v>94</v>
      </c>
      <c r="B440" s="7">
        <f t="shared" si="6"/>
        <v>43040</v>
      </c>
      <c r="C440" s="10">
        <v>2017</v>
      </c>
      <c r="D440" t="s">
        <v>15</v>
      </c>
      <c r="E440" s="1">
        <v>15718</v>
      </c>
      <c r="F440" s="4" t="s">
        <v>16</v>
      </c>
      <c r="G440" s="1">
        <v>7376</v>
      </c>
      <c r="H440" s="1">
        <v>7331</v>
      </c>
      <c r="I440" s="1">
        <v>3859</v>
      </c>
      <c r="J440">
        <v>15.8</v>
      </c>
      <c r="K440">
        <v>3.4</v>
      </c>
      <c r="L440">
        <v>15.8</v>
      </c>
      <c r="M440">
        <v>3.4</v>
      </c>
      <c r="N440">
        <v>37</v>
      </c>
      <c r="O440" t="s">
        <v>16</v>
      </c>
      <c r="P440" t="s">
        <v>16</v>
      </c>
    </row>
    <row r="441" spans="1:16">
      <c r="A441" t="s">
        <v>94</v>
      </c>
      <c r="B441" s="7">
        <f t="shared" si="6"/>
        <v>43040</v>
      </c>
      <c r="C441" s="10">
        <v>2017</v>
      </c>
      <c r="D441" t="s">
        <v>17</v>
      </c>
      <c r="E441" s="1">
        <v>517191</v>
      </c>
      <c r="F441" s="4" t="s">
        <v>16</v>
      </c>
      <c r="G441" s="1">
        <v>69948</v>
      </c>
      <c r="H441" s="1">
        <v>68521</v>
      </c>
      <c r="I441" s="1">
        <v>46232</v>
      </c>
      <c r="J441">
        <v>20.2</v>
      </c>
      <c r="K441">
        <v>6.2</v>
      </c>
      <c r="L441">
        <v>20</v>
      </c>
      <c r="M441">
        <v>6.1</v>
      </c>
      <c r="N441">
        <v>20</v>
      </c>
      <c r="O441" t="s">
        <v>16</v>
      </c>
      <c r="P441" s="1">
        <v>107750</v>
      </c>
    </row>
    <row r="442" spans="1:16">
      <c r="A442" t="s">
        <v>94</v>
      </c>
      <c r="B442" s="7">
        <f t="shared" si="6"/>
        <v>43040</v>
      </c>
      <c r="C442" s="10">
        <v>2017</v>
      </c>
      <c r="D442" t="s">
        <v>18</v>
      </c>
      <c r="E442" s="1">
        <v>59254</v>
      </c>
      <c r="F442" s="4" t="s">
        <v>16</v>
      </c>
      <c r="G442" s="1">
        <v>13304</v>
      </c>
      <c r="H442" s="1">
        <v>12807</v>
      </c>
      <c r="I442" s="1">
        <v>8986</v>
      </c>
      <c r="J442">
        <v>21.1</v>
      </c>
      <c r="K442">
        <v>5.0999999999999996</v>
      </c>
      <c r="L442">
        <v>20.8</v>
      </c>
      <c r="M442">
        <v>4.9000000000000004</v>
      </c>
      <c r="N442">
        <v>18</v>
      </c>
      <c r="O442" t="s">
        <v>16</v>
      </c>
      <c r="P442">
        <v>16</v>
      </c>
    </row>
    <row r="443" spans="1:16">
      <c r="A443" t="s">
        <v>94</v>
      </c>
      <c r="B443" s="7">
        <f t="shared" si="6"/>
        <v>43040</v>
      </c>
      <c r="C443" s="10">
        <v>2017</v>
      </c>
      <c r="D443" t="s">
        <v>19</v>
      </c>
      <c r="E443" s="1">
        <v>3246</v>
      </c>
      <c r="F443" s="4" t="s">
        <v>16</v>
      </c>
      <c r="G443" s="1">
        <v>3088</v>
      </c>
      <c r="H443" s="1">
        <v>2978</v>
      </c>
      <c r="I443" s="1">
        <v>1341</v>
      </c>
      <c r="J443">
        <v>13.5</v>
      </c>
      <c r="K443">
        <v>2.4</v>
      </c>
      <c r="L443">
        <v>13.5</v>
      </c>
      <c r="M443">
        <v>2.2999999999999998</v>
      </c>
      <c r="N443">
        <v>68</v>
      </c>
      <c r="O443" t="s">
        <v>16</v>
      </c>
      <c r="P443" t="s">
        <v>16</v>
      </c>
    </row>
    <row r="444" spans="1:16">
      <c r="A444" t="s">
        <v>94</v>
      </c>
      <c r="B444" s="7">
        <f t="shared" si="6"/>
        <v>43040</v>
      </c>
      <c r="C444" s="10">
        <v>2017</v>
      </c>
      <c r="D444" t="s">
        <v>20</v>
      </c>
      <c r="E444" s="1">
        <v>29136</v>
      </c>
      <c r="F444" s="4">
        <v>386722</v>
      </c>
      <c r="G444" s="1">
        <v>4601</v>
      </c>
      <c r="H444" s="1">
        <v>4199</v>
      </c>
      <c r="I444" s="1">
        <v>3320</v>
      </c>
      <c r="J444">
        <v>23.7</v>
      </c>
      <c r="K444">
        <v>5.8</v>
      </c>
      <c r="L444">
        <v>22.2</v>
      </c>
      <c r="M444">
        <v>5.7</v>
      </c>
      <c r="N444">
        <v>13.2</v>
      </c>
      <c r="O444" s="2">
        <v>0.53</v>
      </c>
      <c r="P444" t="s">
        <v>16</v>
      </c>
    </row>
    <row r="445" spans="1:16">
      <c r="A445" t="s">
        <v>94</v>
      </c>
      <c r="B445" s="7">
        <f t="shared" si="6"/>
        <v>43040</v>
      </c>
      <c r="C445" s="10">
        <v>2017</v>
      </c>
      <c r="D445" t="s">
        <v>21</v>
      </c>
      <c r="E445" s="1">
        <v>309471</v>
      </c>
      <c r="F445" s="4">
        <v>4517934</v>
      </c>
      <c r="G445" s="1">
        <v>26347</v>
      </c>
      <c r="H445" s="1">
        <v>12692</v>
      </c>
      <c r="I445" s="1">
        <v>11921</v>
      </c>
      <c r="J445">
        <v>28.2</v>
      </c>
      <c r="K445">
        <v>12.4</v>
      </c>
      <c r="L445">
        <v>21.5</v>
      </c>
      <c r="M445">
        <v>7.8</v>
      </c>
      <c r="N445">
        <v>14.8</v>
      </c>
      <c r="O445" s="2">
        <v>0.68</v>
      </c>
      <c r="P445" t="s">
        <v>16</v>
      </c>
    </row>
    <row r="446" spans="1:16">
      <c r="A446" t="s">
        <v>95</v>
      </c>
      <c r="B446" s="7">
        <f t="shared" si="6"/>
        <v>43009</v>
      </c>
      <c r="C446" s="10">
        <v>2017</v>
      </c>
      <c r="D446" t="s">
        <v>15</v>
      </c>
      <c r="E446" s="1">
        <v>16405</v>
      </c>
      <c r="F446" s="4" t="s">
        <v>16</v>
      </c>
      <c r="G446" s="1">
        <v>8008</v>
      </c>
      <c r="H446" s="1">
        <v>7882</v>
      </c>
      <c r="I446" s="1">
        <v>4221</v>
      </c>
      <c r="J446">
        <v>16.600000000000001</v>
      </c>
      <c r="K446">
        <v>3.3</v>
      </c>
      <c r="L446">
        <v>16.5</v>
      </c>
      <c r="M446">
        <v>3.3</v>
      </c>
      <c r="N446">
        <v>38</v>
      </c>
      <c r="O446" t="s">
        <v>16</v>
      </c>
      <c r="P446" t="s">
        <v>16</v>
      </c>
    </row>
    <row r="447" spans="1:16">
      <c r="A447" t="s">
        <v>95</v>
      </c>
      <c r="B447" s="7">
        <f t="shared" si="6"/>
        <v>43009</v>
      </c>
      <c r="C447" s="10">
        <v>2017</v>
      </c>
      <c r="D447" t="s">
        <v>17</v>
      </c>
      <c r="E447" s="1">
        <v>492028</v>
      </c>
      <c r="F447" s="4" t="s">
        <v>16</v>
      </c>
      <c r="G447" s="1">
        <v>69303</v>
      </c>
      <c r="H447" s="1">
        <v>67653</v>
      </c>
      <c r="I447" s="1">
        <v>45234</v>
      </c>
      <c r="J447">
        <v>20.7</v>
      </c>
      <c r="K447">
        <v>6.1</v>
      </c>
      <c r="L447">
        <v>20.399999999999999</v>
      </c>
      <c r="M447">
        <v>6.1</v>
      </c>
      <c r="N447">
        <v>20</v>
      </c>
      <c r="O447" t="s">
        <v>16</v>
      </c>
      <c r="P447" s="1">
        <v>92641</v>
      </c>
    </row>
    <row r="448" spans="1:16">
      <c r="A448" t="s">
        <v>95</v>
      </c>
      <c r="B448" s="7">
        <f t="shared" si="6"/>
        <v>43009</v>
      </c>
      <c r="C448" s="10">
        <v>2017</v>
      </c>
      <c r="D448" t="s">
        <v>18</v>
      </c>
      <c r="E448" s="1">
        <v>59234</v>
      </c>
      <c r="F448" s="4" t="s">
        <v>16</v>
      </c>
      <c r="G448" s="1">
        <v>13833</v>
      </c>
      <c r="H448" s="1">
        <v>13335</v>
      </c>
      <c r="I448" s="1">
        <v>9231</v>
      </c>
      <c r="J448">
        <v>21.5</v>
      </c>
      <c r="K448">
        <v>5</v>
      </c>
      <c r="L448">
        <v>21.2</v>
      </c>
      <c r="M448">
        <v>4.9000000000000004</v>
      </c>
      <c r="N448">
        <v>18</v>
      </c>
      <c r="O448" t="s">
        <v>16</v>
      </c>
      <c r="P448" t="s">
        <v>16</v>
      </c>
    </row>
    <row r="449" spans="1:16">
      <c r="A449" t="s">
        <v>95</v>
      </c>
      <c r="B449" s="7">
        <f t="shared" si="6"/>
        <v>43009</v>
      </c>
      <c r="C449" s="10">
        <v>2017</v>
      </c>
      <c r="D449" t="s">
        <v>19</v>
      </c>
      <c r="E449" s="1">
        <v>3171</v>
      </c>
      <c r="F449" s="4" t="s">
        <v>16</v>
      </c>
      <c r="G449" s="1">
        <v>3053</v>
      </c>
      <c r="H449" s="1">
        <v>2936</v>
      </c>
      <c r="I449" s="1">
        <v>1341</v>
      </c>
      <c r="J449">
        <v>14.2</v>
      </c>
      <c r="K449">
        <v>2.2999999999999998</v>
      </c>
      <c r="L449">
        <v>14.2</v>
      </c>
      <c r="M449">
        <v>2.2999999999999998</v>
      </c>
      <c r="N449">
        <v>68</v>
      </c>
      <c r="O449" t="s">
        <v>16</v>
      </c>
      <c r="P449" t="s">
        <v>16</v>
      </c>
    </row>
    <row r="450" spans="1:16">
      <c r="A450" t="s">
        <v>95</v>
      </c>
      <c r="B450" s="7">
        <f t="shared" si="6"/>
        <v>43009</v>
      </c>
      <c r="C450" s="10">
        <v>2017</v>
      </c>
      <c r="D450" t="s">
        <v>20</v>
      </c>
      <c r="E450" s="1">
        <v>29858</v>
      </c>
      <c r="F450" s="4">
        <v>401160</v>
      </c>
      <c r="G450" s="1">
        <v>4723</v>
      </c>
      <c r="H450" s="1">
        <v>4287</v>
      </c>
      <c r="I450" s="1">
        <v>3390</v>
      </c>
      <c r="J450">
        <v>24.5</v>
      </c>
      <c r="K450">
        <v>5.9</v>
      </c>
      <c r="L450">
        <v>22.8</v>
      </c>
      <c r="M450">
        <v>5.7</v>
      </c>
      <c r="N450">
        <v>13.4</v>
      </c>
      <c r="O450" s="2">
        <v>0.53</v>
      </c>
      <c r="P450" t="s">
        <v>16</v>
      </c>
    </row>
    <row r="451" spans="1:16">
      <c r="A451" t="s">
        <v>95</v>
      </c>
      <c r="B451" s="7">
        <f t="shared" ref="B451:B514" si="7">DATE(MID(A451,1,4),MID(A451,6,2),1)</f>
        <v>43009</v>
      </c>
      <c r="C451" s="10">
        <v>2017</v>
      </c>
      <c r="D451" t="s">
        <v>21</v>
      </c>
      <c r="E451" s="1">
        <v>315084</v>
      </c>
      <c r="F451" s="4">
        <v>4681421</v>
      </c>
      <c r="G451" s="1">
        <v>26536</v>
      </c>
      <c r="H451" s="1">
        <v>12703</v>
      </c>
      <c r="I451" s="1">
        <v>11931</v>
      </c>
      <c r="J451">
        <v>29.1</v>
      </c>
      <c r="K451">
        <v>12.5</v>
      </c>
      <c r="L451">
        <v>22.1</v>
      </c>
      <c r="M451">
        <v>7.9</v>
      </c>
      <c r="N451">
        <v>14.8</v>
      </c>
      <c r="O451" s="2">
        <v>0.68</v>
      </c>
      <c r="P451" t="s">
        <v>16</v>
      </c>
    </row>
    <row r="452" spans="1:16">
      <c r="A452" t="s">
        <v>96</v>
      </c>
      <c r="B452" s="7">
        <f t="shared" si="7"/>
        <v>42979</v>
      </c>
      <c r="C452" s="10">
        <v>2017</v>
      </c>
      <c r="D452" t="s">
        <v>15</v>
      </c>
      <c r="E452" s="1">
        <v>15975</v>
      </c>
      <c r="F452" s="4" t="s">
        <v>16</v>
      </c>
      <c r="G452" s="1">
        <v>7777</v>
      </c>
      <c r="H452" s="1">
        <v>7693</v>
      </c>
      <c r="I452" s="1">
        <v>3906</v>
      </c>
      <c r="J452">
        <v>15.2</v>
      </c>
      <c r="K452">
        <v>3.4</v>
      </c>
      <c r="L452">
        <v>15.2</v>
      </c>
      <c r="M452">
        <v>3.4</v>
      </c>
      <c r="N452">
        <v>36</v>
      </c>
      <c r="O452" t="s">
        <v>16</v>
      </c>
      <c r="P452" t="s">
        <v>16</v>
      </c>
    </row>
    <row r="453" spans="1:16">
      <c r="A453" t="s">
        <v>96</v>
      </c>
      <c r="B453" s="7">
        <f t="shared" si="7"/>
        <v>42979</v>
      </c>
      <c r="C453" s="10">
        <v>2017</v>
      </c>
      <c r="D453" t="s">
        <v>17</v>
      </c>
      <c r="E453" s="1">
        <v>468318</v>
      </c>
      <c r="F453" s="4" t="s">
        <v>16</v>
      </c>
      <c r="G453" s="1">
        <v>67408</v>
      </c>
      <c r="H453" s="1">
        <v>65690</v>
      </c>
      <c r="I453" s="1">
        <v>43120</v>
      </c>
      <c r="J453">
        <v>19.7</v>
      </c>
      <c r="K453">
        <v>6.2</v>
      </c>
      <c r="L453">
        <v>19.399999999999999</v>
      </c>
      <c r="M453">
        <v>6.1</v>
      </c>
      <c r="N453">
        <v>20</v>
      </c>
      <c r="O453" t="s">
        <v>16</v>
      </c>
      <c r="P453" s="1">
        <v>84200</v>
      </c>
    </row>
    <row r="454" spans="1:16">
      <c r="A454" t="s">
        <v>96</v>
      </c>
      <c r="B454" s="7">
        <f t="shared" si="7"/>
        <v>42979</v>
      </c>
      <c r="C454" s="10">
        <v>2017</v>
      </c>
      <c r="D454" t="s">
        <v>18</v>
      </c>
      <c r="E454" s="1">
        <v>59436</v>
      </c>
      <c r="F454" s="4" t="s">
        <v>16</v>
      </c>
      <c r="G454" s="1">
        <v>14306</v>
      </c>
      <c r="H454" s="1">
        <v>13795</v>
      </c>
      <c r="I454" s="1">
        <v>9339</v>
      </c>
      <c r="J454">
        <v>20.3</v>
      </c>
      <c r="K454">
        <v>4.9000000000000004</v>
      </c>
      <c r="L454">
        <v>20</v>
      </c>
      <c r="M454">
        <v>4.8</v>
      </c>
      <c r="N454">
        <v>18</v>
      </c>
      <c r="O454" t="s">
        <v>16</v>
      </c>
      <c r="P454">
        <v>12</v>
      </c>
    </row>
    <row r="455" spans="1:16">
      <c r="A455" t="s">
        <v>96</v>
      </c>
      <c r="B455" s="7">
        <f t="shared" si="7"/>
        <v>42979</v>
      </c>
      <c r="C455" s="10">
        <v>2017</v>
      </c>
      <c r="D455" t="s">
        <v>19</v>
      </c>
      <c r="E455" s="1">
        <v>3396</v>
      </c>
      <c r="F455" s="4" t="s">
        <v>16</v>
      </c>
      <c r="G455" s="1">
        <v>3483</v>
      </c>
      <c r="H455" s="1">
        <v>3375</v>
      </c>
      <c r="I455" s="1">
        <v>1439</v>
      </c>
      <c r="J455">
        <v>12.8</v>
      </c>
      <c r="K455">
        <v>2.2999999999999998</v>
      </c>
      <c r="L455">
        <v>12.8</v>
      </c>
      <c r="M455">
        <v>2.2999999999999998</v>
      </c>
      <c r="N455">
        <v>68</v>
      </c>
      <c r="O455" t="s">
        <v>16</v>
      </c>
      <c r="P455" t="s">
        <v>16</v>
      </c>
    </row>
    <row r="456" spans="1:16">
      <c r="A456" t="s">
        <v>96</v>
      </c>
      <c r="B456" s="7">
        <f t="shared" si="7"/>
        <v>42979</v>
      </c>
      <c r="C456" s="10">
        <v>2017</v>
      </c>
      <c r="D456" t="s">
        <v>20</v>
      </c>
      <c r="E456" s="1">
        <v>29409</v>
      </c>
      <c r="F456" s="4">
        <v>402289</v>
      </c>
      <c r="G456" s="1">
        <v>4693</v>
      </c>
      <c r="H456" s="1">
        <v>4320</v>
      </c>
      <c r="I456" s="1">
        <v>3337</v>
      </c>
      <c r="J456">
        <v>23.2</v>
      </c>
      <c r="K456">
        <v>5.8</v>
      </c>
      <c r="L456">
        <v>21.9</v>
      </c>
      <c r="M456">
        <v>5.7</v>
      </c>
      <c r="N456">
        <v>13.3</v>
      </c>
      <c r="O456" s="2">
        <v>0.51</v>
      </c>
      <c r="P456" t="s">
        <v>16</v>
      </c>
    </row>
    <row r="457" spans="1:16">
      <c r="A457" t="s">
        <v>96</v>
      </c>
      <c r="B457" s="7">
        <f t="shared" si="7"/>
        <v>42979</v>
      </c>
      <c r="C457" s="10">
        <v>2017</v>
      </c>
      <c r="D457" t="s">
        <v>21</v>
      </c>
      <c r="E457" s="1">
        <v>298163</v>
      </c>
      <c r="F457" s="4">
        <v>4422289</v>
      </c>
      <c r="G457" s="1">
        <v>25604</v>
      </c>
      <c r="H457" s="1">
        <v>12656</v>
      </c>
      <c r="I457" s="1">
        <v>11499</v>
      </c>
      <c r="J457">
        <v>27.3</v>
      </c>
      <c r="K457">
        <v>12.1</v>
      </c>
      <c r="L457">
        <v>20.6</v>
      </c>
      <c r="M457">
        <v>7.9</v>
      </c>
      <c r="N457">
        <v>14.8</v>
      </c>
      <c r="O457" s="2">
        <v>0.67</v>
      </c>
      <c r="P457" t="s">
        <v>16</v>
      </c>
    </row>
    <row r="458" spans="1:16">
      <c r="A458" t="s">
        <v>97</v>
      </c>
      <c r="B458" s="7">
        <f t="shared" si="7"/>
        <v>42948</v>
      </c>
      <c r="C458" s="10">
        <v>2017</v>
      </c>
      <c r="D458" t="s">
        <v>15</v>
      </c>
      <c r="E458" s="1">
        <v>13985</v>
      </c>
      <c r="F458" s="4" t="s">
        <v>16</v>
      </c>
      <c r="G458" s="1">
        <v>7463</v>
      </c>
      <c r="H458" s="1">
        <v>7406</v>
      </c>
      <c r="I458" s="1">
        <v>3686</v>
      </c>
      <c r="J458">
        <v>15.4</v>
      </c>
      <c r="K458">
        <v>3.2</v>
      </c>
      <c r="L458">
        <v>15.4</v>
      </c>
      <c r="M458">
        <v>3.2</v>
      </c>
      <c r="N458">
        <v>35</v>
      </c>
      <c r="O458" t="s">
        <v>16</v>
      </c>
      <c r="P458" t="s">
        <v>16</v>
      </c>
    </row>
    <row r="459" spans="1:16">
      <c r="A459" t="s">
        <v>97</v>
      </c>
      <c r="B459" s="7">
        <f t="shared" si="7"/>
        <v>42948</v>
      </c>
      <c r="C459" s="10">
        <v>2017</v>
      </c>
      <c r="D459" t="s">
        <v>17</v>
      </c>
      <c r="E459" s="1">
        <v>429691</v>
      </c>
      <c r="F459" s="4" t="s">
        <v>16</v>
      </c>
      <c r="G459" s="1">
        <v>65522</v>
      </c>
      <c r="H459" s="1">
        <v>64054</v>
      </c>
      <c r="I459" s="1">
        <v>41372</v>
      </c>
      <c r="J459">
        <v>20</v>
      </c>
      <c r="K459">
        <v>6</v>
      </c>
      <c r="L459">
        <v>19.8</v>
      </c>
      <c r="M459">
        <v>6</v>
      </c>
      <c r="N459">
        <v>20</v>
      </c>
      <c r="O459" t="s">
        <v>16</v>
      </c>
      <c r="P459" s="1">
        <v>76026</v>
      </c>
    </row>
    <row r="460" spans="1:16">
      <c r="A460" t="s">
        <v>97</v>
      </c>
      <c r="B460" s="7">
        <f t="shared" si="7"/>
        <v>42948</v>
      </c>
      <c r="C460" s="10">
        <v>2017</v>
      </c>
      <c r="D460" t="s">
        <v>18</v>
      </c>
      <c r="E460" s="1">
        <v>59142</v>
      </c>
      <c r="F460" s="4" t="s">
        <v>16</v>
      </c>
      <c r="G460" s="1">
        <v>14398</v>
      </c>
      <c r="H460" s="1">
        <v>13907</v>
      </c>
      <c r="I460" s="1">
        <v>9263</v>
      </c>
      <c r="J460">
        <v>20.7</v>
      </c>
      <c r="K460">
        <v>4.9000000000000004</v>
      </c>
      <c r="L460">
        <v>20.399999999999999</v>
      </c>
      <c r="M460">
        <v>4.8</v>
      </c>
      <c r="N460">
        <v>18</v>
      </c>
      <c r="O460" t="s">
        <v>16</v>
      </c>
      <c r="P460">
        <v>6</v>
      </c>
    </row>
    <row r="461" spans="1:16">
      <c r="A461" t="s">
        <v>97</v>
      </c>
      <c r="B461" s="7">
        <f t="shared" si="7"/>
        <v>42948</v>
      </c>
      <c r="C461" s="10">
        <v>2017</v>
      </c>
      <c r="D461" t="s">
        <v>19</v>
      </c>
      <c r="E461" s="1">
        <v>2774</v>
      </c>
      <c r="F461" s="4" t="s">
        <v>16</v>
      </c>
      <c r="G461" s="1">
        <v>3400</v>
      </c>
      <c r="H461" s="1">
        <v>3278</v>
      </c>
      <c r="I461" s="1">
        <v>1313</v>
      </c>
      <c r="J461">
        <v>12.4</v>
      </c>
      <c r="K461">
        <v>2.1</v>
      </c>
      <c r="L461">
        <v>12.4</v>
      </c>
      <c r="M461">
        <v>2</v>
      </c>
      <c r="N461">
        <v>67</v>
      </c>
      <c r="O461" t="s">
        <v>16</v>
      </c>
      <c r="P461" t="s">
        <v>16</v>
      </c>
    </row>
    <row r="462" spans="1:16">
      <c r="A462" t="s">
        <v>97</v>
      </c>
      <c r="B462" s="7">
        <f t="shared" si="7"/>
        <v>42948</v>
      </c>
      <c r="C462" s="10">
        <v>2017</v>
      </c>
      <c r="D462" t="s">
        <v>20</v>
      </c>
      <c r="E462" s="1">
        <v>27976</v>
      </c>
      <c r="F462" s="4">
        <v>373385</v>
      </c>
      <c r="G462" s="1">
        <v>4769</v>
      </c>
      <c r="H462" s="1">
        <v>4384</v>
      </c>
      <c r="I462" s="1">
        <v>3347</v>
      </c>
      <c r="J462">
        <v>23.7</v>
      </c>
      <c r="K462">
        <v>5.6</v>
      </c>
      <c r="L462">
        <v>22.3</v>
      </c>
      <c r="M462">
        <v>5.5</v>
      </c>
      <c r="N462">
        <v>12.6</v>
      </c>
      <c r="O462" s="2">
        <v>0.5</v>
      </c>
      <c r="P462" t="s">
        <v>16</v>
      </c>
    </row>
    <row r="463" spans="1:16">
      <c r="A463" t="s">
        <v>97</v>
      </c>
      <c r="B463" s="7">
        <f t="shared" si="7"/>
        <v>42948</v>
      </c>
      <c r="C463" s="10">
        <v>2017</v>
      </c>
      <c r="D463" t="s">
        <v>21</v>
      </c>
      <c r="E463" s="1">
        <v>271676</v>
      </c>
      <c r="F463" s="4">
        <v>3985437</v>
      </c>
      <c r="G463" s="1">
        <v>25164</v>
      </c>
      <c r="H463" s="1">
        <v>12690</v>
      </c>
      <c r="I463" s="1">
        <v>11550</v>
      </c>
      <c r="J463">
        <v>28.2</v>
      </c>
      <c r="K463">
        <v>11.7</v>
      </c>
      <c r="L463">
        <v>21.6</v>
      </c>
      <c r="M463">
        <v>7.7</v>
      </c>
      <c r="N463">
        <v>14</v>
      </c>
      <c r="O463" s="2">
        <v>0.66</v>
      </c>
      <c r="P463" t="s">
        <v>16</v>
      </c>
    </row>
    <row r="464" spans="1:16">
      <c r="A464" t="s">
        <v>98</v>
      </c>
      <c r="B464" s="7">
        <f t="shared" si="7"/>
        <v>42917</v>
      </c>
      <c r="C464" s="10">
        <v>2017</v>
      </c>
      <c r="D464" t="s">
        <v>15</v>
      </c>
      <c r="E464" s="1">
        <v>13084</v>
      </c>
      <c r="F464" s="4" t="s">
        <v>16</v>
      </c>
      <c r="G464" s="1">
        <v>7559</v>
      </c>
      <c r="H464" s="1">
        <v>7486</v>
      </c>
      <c r="I464" s="1">
        <v>3515</v>
      </c>
      <c r="J464">
        <v>14.6</v>
      </c>
      <c r="K464">
        <v>3.2</v>
      </c>
      <c r="L464">
        <v>14.5</v>
      </c>
      <c r="M464">
        <v>3.1</v>
      </c>
      <c r="N464">
        <v>36</v>
      </c>
      <c r="O464" t="s">
        <v>16</v>
      </c>
      <c r="P464" t="s">
        <v>16</v>
      </c>
    </row>
    <row r="465" spans="1:16">
      <c r="A465" t="s">
        <v>98</v>
      </c>
      <c r="B465" s="7">
        <f t="shared" si="7"/>
        <v>42917</v>
      </c>
      <c r="C465" s="10">
        <v>2017</v>
      </c>
      <c r="D465" t="s">
        <v>17</v>
      </c>
      <c r="E465" s="1">
        <v>421285</v>
      </c>
      <c r="F465" s="4" t="s">
        <v>16</v>
      </c>
      <c r="G465" s="1">
        <v>65178</v>
      </c>
      <c r="H465" s="1">
        <v>63604</v>
      </c>
      <c r="I465" s="1">
        <v>40679</v>
      </c>
      <c r="J465">
        <v>19.8</v>
      </c>
      <c r="K465">
        <v>6</v>
      </c>
      <c r="L465">
        <v>19.600000000000001</v>
      </c>
      <c r="M465">
        <v>5.9</v>
      </c>
      <c r="N465">
        <v>20</v>
      </c>
      <c r="O465" t="s">
        <v>16</v>
      </c>
      <c r="P465" s="1">
        <v>68756</v>
      </c>
    </row>
    <row r="466" spans="1:16">
      <c r="A466" t="s">
        <v>98</v>
      </c>
      <c r="B466" s="7">
        <f t="shared" si="7"/>
        <v>42917</v>
      </c>
      <c r="C466" s="10">
        <v>2017</v>
      </c>
      <c r="D466" t="s">
        <v>18</v>
      </c>
      <c r="E466" s="1">
        <v>59805</v>
      </c>
      <c r="F466" s="4" t="s">
        <v>16</v>
      </c>
      <c r="G466" s="1">
        <v>14658</v>
      </c>
      <c r="H466" s="1">
        <v>14069</v>
      </c>
      <c r="I466" s="1">
        <v>9283</v>
      </c>
      <c r="J466">
        <v>20.5</v>
      </c>
      <c r="K466">
        <v>4.9000000000000004</v>
      </c>
      <c r="L466">
        <v>20.100000000000001</v>
      </c>
      <c r="M466">
        <v>4.8</v>
      </c>
      <c r="N466">
        <v>18</v>
      </c>
      <c r="O466" t="s">
        <v>16</v>
      </c>
      <c r="P466">
        <v>13</v>
      </c>
    </row>
    <row r="467" spans="1:16">
      <c r="A467" t="s">
        <v>98</v>
      </c>
      <c r="B467" s="7">
        <f t="shared" si="7"/>
        <v>42917</v>
      </c>
      <c r="C467" s="10">
        <v>2017</v>
      </c>
      <c r="D467" t="s">
        <v>19</v>
      </c>
      <c r="E467" s="1">
        <v>2720</v>
      </c>
      <c r="F467" s="4" t="s">
        <v>16</v>
      </c>
      <c r="G467" s="1">
        <v>3284</v>
      </c>
      <c r="H467" s="1">
        <v>3237</v>
      </c>
      <c r="I467" s="1">
        <v>1270</v>
      </c>
      <c r="J467">
        <v>12.2</v>
      </c>
      <c r="K467">
        <v>2.1</v>
      </c>
      <c r="L467">
        <v>12.4</v>
      </c>
      <c r="M467">
        <v>2.1</v>
      </c>
      <c r="N467">
        <v>69</v>
      </c>
      <c r="O467" t="s">
        <v>16</v>
      </c>
      <c r="P467" t="s">
        <v>16</v>
      </c>
    </row>
    <row r="468" spans="1:16">
      <c r="A468" t="s">
        <v>98</v>
      </c>
      <c r="B468" s="7">
        <f t="shared" si="7"/>
        <v>42917</v>
      </c>
      <c r="C468" s="10">
        <v>2017</v>
      </c>
      <c r="D468" t="s">
        <v>20</v>
      </c>
      <c r="E468" s="1">
        <v>29503</v>
      </c>
      <c r="F468" s="4">
        <v>391767</v>
      </c>
      <c r="G468" s="1">
        <v>4969</v>
      </c>
      <c r="H468" s="1">
        <v>4579</v>
      </c>
      <c r="I468" s="1">
        <v>3463</v>
      </c>
      <c r="J468">
        <v>23.4</v>
      </c>
      <c r="K468">
        <v>5.7</v>
      </c>
      <c r="L468">
        <v>22.2</v>
      </c>
      <c r="M468">
        <v>5.5</v>
      </c>
      <c r="N468">
        <v>12.6</v>
      </c>
      <c r="O468" s="2">
        <v>0.5</v>
      </c>
      <c r="P468" t="s">
        <v>16</v>
      </c>
    </row>
    <row r="469" spans="1:16">
      <c r="A469" t="s">
        <v>98</v>
      </c>
      <c r="B469" s="7">
        <f t="shared" si="7"/>
        <v>42917</v>
      </c>
      <c r="C469" s="10">
        <v>2017</v>
      </c>
      <c r="D469" t="s">
        <v>21</v>
      </c>
      <c r="E469" s="1">
        <v>277042</v>
      </c>
      <c r="F469" s="4">
        <v>4037177</v>
      </c>
      <c r="G469" s="1">
        <v>26108</v>
      </c>
      <c r="H469" s="1">
        <v>12792</v>
      </c>
      <c r="I469" s="1">
        <v>11583</v>
      </c>
      <c r="J469">
        <v>28.1</v>
      </c>
      <c r="K469">
        <v>11.8</v>
      </c>
      <c r="L469">
        <v>21.1</v>
      </c>
      <c r="M469">
        <v>7.7</v>
      </c>
      <c r="N469">
        <v>14.1</v>
      </c>
      <c r="O469" s="2">
        <v>0.66</v>
      </c>
      <c r="P469" t="s">
        <v>16</v>
      </c>
    </row>
    <row r="470" spans="1:16">
      <c r="A470" t="s">
        <v>99</v>
      </c>
      <c r="B470" s="7">
        <f t="shared" si="7"/>
        <v>42887</v>
      </c>
      <c r="C470" s="10">
        <v>2017</v>
      </c>
      <c r="D470" t="s">
        <v>15</v>
      </c>
      <c r="E470" s="1">
        <v>14274</v>
      </c>
      <c r="F470" s="4" t="s">
        <v>16</v>
      </c>
      <c r="G470" s="1">
        <v>7450</v>
      </c>
      <c r="H470" s="1">
        <v>7394</v>
      </c>
      <c r="I470" s="1">
        <v>3840</v>
      </c>
      <c r="J470">
        <v>15.6</v>
      </c>
      <c r="K470">
        <v>3.2</v>
      </c>
      <c r="L470">
        <v>15.5</v>
      </c>
      <c r="M470">
        <v>3.2</v>
      </c>
      <c r="N470">
        <v>39</v>
      </c>
      <c r="O470" t="s">
        <v>16</v>
      </c>
      <c r="P470" t="s">
        <v>16</v>
      </c>
    </row>
    <row r="471" spans="1:16">
      <c r="A471" t="s">
        <v>99</v>
      </c>
      <c r="B471" s="7">
        <f t="shared" si="7"/>
        <v>42887</v>
      </c>
      <c r="C471" s="10">
        <v>2017</v>
      </c>
      <c r="D471" t="s">
        <v>17</v>
      </c>
      <c r="E471" s="1">
        <v>420017</v>
      </c>
      <c r="F471" s="4" t="s">
        <v>16</v>
      </c>
      <c r="G471" s="1">
        <v>63721</v>
      </c>
      <c r="H471" s="1">
        <v>62331</v>
      </c>
      <c r="I471" s="1">
        <v>40408</v>
      </c>
      <c r="J471">
        <v>19.5</v>
      </c>
      <c r="K471">
        <v>5.9</v>
      </c>
      <c r="L471">
        <v>19.2</v>
      </c>
      <c r="M471">
        <v>5.8</v>
      </c>
      <c r="N471">
        <v>21</v>
      </c>
      <c r="O471" t="s">
        <v>16</v>
      </c>
      <c r="P471" s="1">
        <v>63620</v>
      </c>
    </row>
    <row r="472" spans="1:16">
      <c r="A472" t="s">
        <v>99</v>
      </c>
      <c r="B472" s="7">
        <f t="shared" si="7"/>
        <v>42887</v>
      </c>
      <c r="C472" s="10">
        <v>2017</v>
      </c>
      <c r="D472" t="s">
        <v>18</v>
      </c>
      <c r="E472" s="1">
        <v>64389</v>
      </c>
      <c r="F472" s="4" t="s">
        <v>16</v>
      </c>
      <c r="G472" s="1">
        <v>15171</v>
      </c>
      <c r="H472" s="1">
        <v>14250</v>
      </c>
      <c r="I472" s="1">
        <v>9525</v>
      </c>
      <c r="J472">
        <v>20.100000000000001</v>
      </c>
      <c r="K472">
        <v>5.0999999999999996</v>
      </c>
      <c r="L472">
        <v>19.399999999999999</v>
      </c>
      <c r="M472">
        <v>5</v>
      </c>
      <c r="N472">
        <v>19</v>
      </c>
      <c r="O472" t="s">
        <v>16</v>
      </c>
      <c r="P472">
        <v>12</v>
      </c>
    </row>
    <row r="473" spans="1:16">
      <c r="A473" t="s">
        <v>99</v>
      </c>
      <c r="B473" s="7">
        <f t="shared" si="7"/>
        <v>42887</v>
      </c>
      <c r="C473" s="10">
        <v>2017</v>
      </c>
      <c r="D473" t="s">
        <v>19</v>
      </c>
      <c r="E473" s="1">
        <v>3327</v>
      </c>
      <c r="F473" s="4" t="s">
        <v>16</v>
      </c>
      <c r="G473" s="1">
        <v>3254</v>
      </c>
      <c r="H473" s="1">
        <v>3225</v>
      </c>
      <c r="I473" s="1">
        <v>1423</v>
      </c>
      <c r="J473">
        <v>13.3</v>
      </c>
      <c r="K473">
        <v>2.2999999999999998</v>
      </c>
      <c r="L473">
        <v>13.6</v>
      </c>
      <c r="M473">
        <v>2.2000000000000002</v>
      </c>
      <c r="N473">
        <v>71</v>
      </c>
      <c r="O473" t="s">
        <v>16</v>
      </c>
      <c r="P473" t="s">
        <v>16</v>
      </c>
    </row>
    <row r="474" spans="1:16">
      <c r="A474" t="s">
        <v>99</v>
      </c>
      <c r="B474" s="7">
        <f t="shared" si="7"/>
        <v>42887</v>
      </c>
      <c r="C474" s="10">
        <v>2017</v>
      </c>
      <c r="D474" t="s">
        <v>20</v>
      </c>
      <c r="E474" s="1">
        <v>32544</v>
      </c>
      <c r="F474" s="4">
        <v>432850</v>
      </c>
      <c r="G474" s="1">
        <v>5072</v>
      </c>
      <c r="H474" s="1">
        <v>4686</v>
      </c>
      <c r="I474" s="1">
        <v>3629</v>
      </c>
      <c r="J474">
        <v>23.2</v>
      </c>
      <c r="K474">
        <v>5.7</v>
      </c>
      <c r="L474">
        <v>22</v>
      </c>
      <c r="M474">
        <v>5.6</v>
      </c>
      <c r="N474">
        <v>13.2</v>
      </c>
      <c r="O474" s="2">
        <v>0.5</v>
      </c>
      <c r="P474" t="s">
        <v>16</v>
      </c>
    </row>
    <row r="475" spans="1:16">
      <c r="A475" t="s">
        <v>99</v>
      </c>
      <c r="B475" s="7">
        <f t="shared" si="7"/>
        <v>42887</v>
      </c>
      <c r="C475" s="10">
        <v>2017</v>
      </c>
      <c r="D475" t="s">
        <v>21</v>
      </c>
      <c r="E475" s="1">
        <v>321877</v>
      </c>
      <c r="F475" s="4">
        <v>4751867</v>
      </c>
      <c r="G475" s="1">
        <v>26664</v>
      </c>
      <c r="H475" s="1">
        <v>12894</v>
      </c>
      <c r="I475" s="1">
        <v>12038</v>
      </c>
      <c r="J475">
        <v>28</v>
      </c>
      <c r="K475">
        <v>12.4</v>
      </c>
      <c r="L475">
        <v>21.5</v>
      </c>
      <c r="M475">
        <v>7.8</v>
      </c>
      <c r="N475">
        <v>14.8</v>
      </c>
      <c r="O475" s="2">
        <v>0.67</v>
      </c>
      <c r="P475" t="s">
        <v>16</v>
      </c>
    </row>
    <row r="476" spans="1:16">
      <c r="A476" t="s">
        <v>100</v>
      </c>
      <c r="B476" s="7">
        <f t="shared" si="7"/>
        <v>42856</v>
      </c>
      <c r="C476" s="10">
        <v>2017</v>
      </c>
      <c r="D476" t="s">
        <v>15</v>
      </c>
      <c r="E476" s="1">
        <v>15505</v>
      </c>
      <c r="F476" s="4" t="s">
        <v>16</v>
      </c>
      <c r="G476" s="1">
        <v>7974</v>
      </c>
      <c r="H476" s="1">
        <v>7435</v>
      </c>
      <c r="I476" s="1">
        <v>4054</v>
      </c>
      <c r="J476">
        <v>16.899999999999999</v>
      </c>
      <c r="K476">
        <v>3.3</v>
      </c>
      <c r="L476">
        <v>15.9</v>
      </c>
      <c r="M476">
        <v>3.2</v>
      </c>
      <c r="N476">
        <v>0</v>
      </c>
      <c r="O476" t="s">
        <v>16</v>
      </c>
      <c r="P476" t="s">
        <v>16</v>
      </c>
    </row>
    <row r="477" spans="1:16">
      <c r="A477" t="s">
        <v>100</v>
      </c>
      <c r="B477" s="7">
        <f t="shared" si="7"/>
        <v>42856</v>
      </c>
      <c r="C477" s="10">
        <v>2017</v>
      </c>
      <c r="D477" t="s">
        <v>17</v>
      </c>
      <c r="E477" s="1">
        <v>399546</v>
      </c>
      <c r="F477" s="4" t="s">
        <v>16</v>
      </c>
      <c r="G477" s="1">
        <v>61532</v>
      </c>
      <c r="H477" s="1">
        <v>59795</v>
      </c>
      <c r="I477" s="1">
        <v>38015</v>
      </c>
      <c r="J477">
        <v>19.7</v>
      </c>
      <c r="K477">
        <v>5.9</v>
      </c>
      <c r="L477">
        <v>19.399999999999999</v>
      </c>
      <c r="M477">
        <v>5.9</v>
      </c>
      <c r="N477">
        <v>0</v>
      </c>
      <c r="O477" t="s">
        <v>16</v>
      </c>
      <c r="P477" t="s">
        <v>16</v>
      </c>
    </row>
    <row r="478" spans="1:16">
      <c r="A478" t="s">
        <v>100</v>
      </c>
      <c r="B478" s="7">
        <f t="shared" si="7"/>
        <v>42856</v>
      </c>
      <c r="C478" s="10">
        <v>2017</v>
      </c>
      <c r="D478" t="s">
        <v>18</v>
      </c>
      <c r="E478" s="1">
        <v>77985</v>
      </c>
      <c r="F478" s="4" t="s">
        <v>16</v>
      </c>
      <c r="G478" s="1">
        <v>14892</v>
      </c>
      <c r="H478" s="1">
        <v>14323</v>
      </c>
      <c r="I478" s="1">
        <v>10396</v>
      </c>
      <c r="J478">
        <v>22.5</v>
      </c>
      <c r="K478">
        <v>5.4</v>
      </c>
      <c r="L478">
        <v>22.2</v>
      </c>
      <c r="M478">
        <v>5.3</v>
      </c>
      <c r="N478">
        <v>0</v>
      </c>
      <c r="O478" t="s">
        <v>16</v>
      </c>
      <c r="P478" t="s">
        <v>16</v>
      </c>
    </row>
    <row r="479" spans="1:16">
      <c r="A479" t="s">
        <v>100</v>
      </c>
      <c r="B479" s="7">
        <f t="shared" si="7"/>
        <v>42856</v>
      </c>
      <c r="C479" s="10">
        <v>2017</v>
      </c>
      <c r="D479" t="s">
        <v>19</v>
      </c>
      <c r="E479" s="1">
        <v>3653</v>
      </c>
      <c r="F479" s="4" t="s">
        <v>16</v>
      </c>
      <c r="G479" s="1">
        <v>3062</v>
      </c>
      <c r="H479" s="1">
        <v>3053</v>
      </c>
      <c r="I479" s="1">
        <v>1526</v>
      </c>
      <c r="J479">
        <v>15.5</v>
      </c>
      <c r="K479">
        <v>2.2999999999999998</v>
      </c>
      <c r="L479">
        <v>15.7</v>
      </c>
      <c r="M479">
        <v>2.2999999999999998</v>
      </c>
      <c r="N479">
        <v>0</v>
      </c>
      <c r="O479" t="s">
        <v>16</v>
      </c>
      <c r="P479" t="s">
        <v>16</v>
      </c>
    </row>
    <row r="480" spans="1:16">
      <c r="A480" t="s">
        <v>100</v>
      </c>
      <c r="B480" s="7">
        <f t="shared" si="7"/>
        <v>42856</v>
      </c>
      <c r="C480" s="10">
        <v>2017</v>
      </c>
      <c r="D480" t="s">
        <v>20</v>
      </c>
      <c r="E480" s="1">
        <v>34174</v>
      </c>
      <c r="F480" s="4">
        <v>449352</v>
      </c>
      <c r="G480" s="1">
        <v>5302</v>
      </c>
      <c r="H480" s="1">
        <v>4823</v>
      </c>
      <c r="I480" s="1">
        <v>3740</v>
      </c>
      <c r="J480">
        <v>24</v>
      </c>
      <c r="K480">
        <v>5.8</v>
      </c>
      <c r="L480">
        <v>22.4</v>
      </c>
      <c r="M480">
        <v>5.7</v>
      </c>
      <c r="N480">
        <v>13.1</v>
      </c>
      <c r="O480" s="2">
        <v>0.5</v>
      </c>
      <c r="P480" t="s">
        <v>16</v>
      </c>
    </row>
    <row r="481" spans="1:16">
      <c r="A481" t="s">
        <v>100</v>
      </c>
      <c r="B481" s="7">
        <f t="shared" si="7"/>
        <v>42856</v>
      </c>
      <c r="C481" s="10">
        <v>2017</v>
      </c>
      <c r="D481" t="s">
        <v>21</v>
      </c>
      <c r="E481" s="1">
        <v>325857</v>
      </c>
      <c r="F481" s="4">
        <v>4848494</v>
      </c>
      <c r="G481" s="1">
        <v>27655</v>
      </c>
      <c r="H481" s="1">
        <v>12977</v>
      </c>
      <c r="I481" s="1">
        <v>12159</v>
      </c>
      <c r="J481">
        <v>29</v>
      </c>
      <c r="K481">
        <v>12.6</v>
      </c>
      <c r="L481">
        <v>21.9</v>
      </c>
      <c r="M481">
        <v>7.8</v>
      </c>
      <c r="N481">
        <v>15</v>
      </c>
      <c r="O481" s="2">
        <v>0.67</v>
      </c>
      <c r="P481" t="s">
        <v>16</v>
      </c>
    </row>
    <row r="482" spans="1:16">
      <c r="A482" t="s">
        <v>101</v>
      </c>
      <c r="B482" s="7">
        <f t="shared" si="7"/>
        <v>42826</v>
      </c>
      <c r="C482" s="10">
        <v>2017</v>
      </c>
      <c r="D482" t="s">
        <v>15</v>
      </c>
      <c r="E482" s="1">
        <v>13676</v>
      </c>
      <c r="F482" s="4" t="s">
        <v>16</v>
      </c>
      <c r="G482" s="1">
        <v>7201</v>
      </c>
      <c r="H482" s="1">
        <v>6725</v>
      </c>
      <c r="I482" s="1">
        <v>3536</v>
      </c>
      <c r="J482">
        <v>15.8</v>
      </c>
      <c r="K482">
        <v>3.3</v>
      </c>
      <c r="L482">
        <v>14.8</v>
      </c>
      <c r="M482">
        <v>3.2</v>
      </c>
      <c r="N482">
        <v>0</v>
      </c>
      <c r="O482" t="s">
        <v>16</v>
      </c>
      <c r="P482" t="s">
        <v>16</v>
      </c>
    </row>
    <row r="483" spans="1:16">
      <c r="A483" t="s">
        <v>101</v>
      </c>
      <c r="B483" s="7">
        <f t="shared" si="7"/>
        <v>42826</v>
      </c>
      <c r="C483" s="10">
        <v>2017</v>
      </c>
      <c r="D483" t="s">
        <v>17</v>
      </c>
      <c r="E483" s="1">
        <v>393918</v>
      </c>
      <c r="F483" s="4" t="s">
        <v>16</v>
      </c>
      <c r="G483" s="1">
        <v>58963</v>
      </c>
      <c r="H483" s="1">
        <v>57181</v>
      </c>
      <c r="I483" s="1">
        <v>36750</v>
      </c>
      <c r="J483">
        <v>19.3</v>
      </c>
      <c r="K483">
        <v>6</v>
      </c>
      <c r="L483">
        <v>18.899999999999999</v>
      </c>
      <c r="M483">
        <v>6</v>
      </c>
      <c r="N483">
        <v>0</v>
      </c>
      <c r="O483" t="s">
        <v>16</v>
      </c>
      <c r="P483" t="s">
        <v>16</v>
      </c>
    </row>
    <row r="484" spans="1:16">
      <c r="A484" t="s">
        <v>101</v>
      </c>
      <c r="B484" s="7">
        <f t="shared" si="7"/>
        <v>42826</v>
      </c>
      <c r="C484" s="10">
        <v>2017</v>
      </c>
      <c r="D484" t="s">
        <v>18</v>
      </c>
      <c r="E484" s="1">
        <v>81326</v>
      </c>
      <c r="F484" s="4" t="s">
        <v>16</v>
      </c>
      <c r="G484" s="1">
        <v>15386</v>
      </c>
      <c r="H484" s="1">
        <v>14469</v>
      </c>
      <c r="I484" s="1">
        <v>10373</v>
      </c>
      <c r="J484">
        <v>21.5</v>
      </c>
      <c r="K484">
        <v>5.6</v>
      </c>
      <c r="L484">
        <v>20.9</v>
      </c>
      <c r="M484">
        <v>5.4</v>
      </c>
      <c r="N484">
        <v>0</v>
      </c>
      <c r="O484" t="s">
        <v>16</v>
      </c>
      <c r="P484" t="s">
        <v>16</v>
      </c>
    </row>
    <row r="485" spans="1:16">
      <c r="A485" t="s">
        <v>101</v>
      </c>
      <c r="B485" s="7">
        <f t="shared" si="7"/>
        <v>42826</v>
      </c>
      <c r="C485" s="10">
        <v>2017</v>
      </c>
      <c r="D485" t="s">
        <v>19</v>
      </c>
      <c r="E485" s="1">
        <v>3240</v>
      </c>
      <c r="F485" s="4" t="s">
        <v>16</v>
      </c>
      <c r="G485" s="1">
        <v>3067</v>
      </c>
      <c r="H485" s="1">
        <v>3034</v>
      </c>
      <c r="I485" s="1">
        <v>1366</v>
      </c>
      <c r="J485">
        <v>13.5</v>
      </c>
      <c r="K485">
        <v>2.2999999999999998</v>
      </c>
      <c r="L485">
        <v>13.5</v>
      </c>
      <c r="M485">
        <v>2.2000000000000002</v>
      </c>
      <c r="N485">
        <v>0</v>
      </c>
      <c r="O485" t="s">
        <v>16</v>
      </c>
      <c r="P485" t="s">
        <v>16</v>
      </c>
    </row>
    <row r="486" spans="1:16">
      <c r="A486" t="s">
        <v>101</v>
      </c>
      <c r="B486" s="7">
        <f t="shared" si="7"/>
        <v>42826</v>
      </c>
      <c r="C486" s="10">
        <v>2017</v>
      </c>
      <c r="D486" t="s">
        <v>20</v>
      </c>
      <c r="E486" s="1">
        <v>36024</v>
      </c>
      <c r="F486" s="4">
        <v>465532</v>
      </c>
      <c r="G486" s="1">
        <v>5337</v>
      </c>
      <c r="H486" s="1">
        <v>4844</v>
      </c>
      <c r="I486" s="1">
        <v>3803</v>
      </c>
      <c r="J486">
        <v>23.6</v>
      </c>
      <c r="K486">
        <v>6</v>
      </c>
      <c r="L486">
        <v>22</v>
      </c>
      <c r="M486">
        <v>5.8</v>
      </c>
      <c r="N486">
        <v>12.5</v>
      </c>
      <c r="O486" s="2">
        <v>0.5</v>
      </c>
      <c r="P486" t="s">
        <v>16</v>
      </c>
    </row>
    <row r="487" spans="1:16">
      <c r="A487" t="s">
        <v>101</v>
      </c>
      <c r="B487" s="7">
        <f t="shared" si="7"/>
        <v>42826</v>
      </c>
      <c r="C487" s="10">
        <v>2017</v>
      </c>
      <c r="D487" t="s">
        <v>21</v>
      </c>
      <c r="E487" s="1">
        <v>334865</v>
      </c>
      <c r="F487" s="4">
        <v>4865420</v>
      </c>
      <c r="G487" s="1">
        <v>27802</v>
      </c>
      <c r="H487" s="1">
        <v>12981</v>
      </c>
      <c r="I487" s="1">
        <v>12229</v>
      </c>
      <c r="J487">
        <v>28.3</v>
      </c>
      <c r="K487">
        <v>12.8</v>
      </c>
      <c r="L487">
        <v>21.4</v>
      </c>
      <c r="M487">
        <v>7.9</v>
      </c>
      <c r="N487">
        <v>14.3</v>
      </c>
      <c r="O487" s="2">
        <v>0.67</v>
      </c>
      <c r="P487" t="s">
        <v>16</v>
      </c>
    </row>
    <row r="488" spans="1:16">
      <c r="A488" t="s">
        <v>102</v>
      </c>
      <c r="B488" s="7">
        <f t="shared" si="7"/>
        <v>42795</v>
      </c>
      <c r="C488" s="10">
        <v>2017</v>
      </c>
      <c r="D488" t="s">
        <v>15</v>
      </c>
      <c r="E488" s="1">
        <v>14500</v>
      </c>
      <c r="F488" s="4" t="s">
        <v>16</v>
      </c>
      <c r="G488" s="1">
        <v>7334</v>
      </c>
      <c r="H488" s="1">
        <v>6815</v>
      </c>
      <c r="I488" s="1">
        <v>3742</v>
      </c>
      <c r="J488">
        <v>17</v>
      </c>
      <c r="K488">
        <v>3.3</v>
      </c>
      <c r="L488">
        <v>16</v>
      </c>
      <c r="M488">
        <v>3.2</v>
      </c>
      <c r="N488">
        <v>0</v>
      </c>
      <c r="O488" t="s">
        <v>16</v>
      </c>
      <c r="P488" t="s">
        <v>16</v>
      </c>
    </row>
    <row r="489" spans="1:16">
      <c r="A489" t="s">
        <v>102</v>
      </c>
      <c r="B489" s="7">
        <f t="shared" si="7"/>
        <v>42795</v>
      </c>
      <c r="C489" s="10">
        <v>2017</v>
      </c>
      <c r="D489" t="s">
        <v>17</v>
      </c>
      <c r="E489" s="1">
        <v>402938</v>
      </c>
      <c r="F489" s="4" t="s">
        <v>16</v>
      </c>
      <c r="G489" s="1">
        <v>56768</v>
      </c>
      <c r="H489" s="1">
        <v>54836</v>
      </c>
      <c r="I489" s="1">
        <v>35619</v>
      </c>
      <c r="J489">
        <v>20.100000000000001</v>
      </c>
      <c r="K489">
        <v>6.2</v>
      </c>
      <c r="L489">
        <v>19.7</v>
      </c>
      <c r="M489">
        <v>6.1</v>
      </c>
      <c r="N489">
        <v>0</v>
      </c>
      <c r="O489" t="s">
        <v>16</v>
      </c>
      <c r="P489" t="s">
        <v>16</v>
      </c>
    </row>
    <row r="490" spans="1:16">
      <c r="A490" t="s">
        <v>102</v>
      </c>
      <c r="B490" s="7">
        <f t="shared" si="7"/>
        <v>42795</v>
      </c>
      <c r="C490" s="10">
        <v>2017</v>
      </c>
      <c r="D490" t="s">
        <v>18</v>
      </c>
      <c r="E490" s="1">
        <v>85721</v>
      </c>
      <c r="F490" s="4" t="s">
        <v>16</v>
      </c>
      <c r="G490" s="1">
        <v>15711</v>
      </c>
      <c r="H490" s="1">
        <v>14884</v>
      </c>
      <c r="I490" s="1">
        <v>10446</v>
      </c>
      <c r="J490">
        <v>21.8</v>
      </c>
      <c r="K490">
        <v>5.7</v>
      </c>
      <c r="L490">
        <v>21.3</v>
      </c>
      <c r="M490">
        <v>5.5</v>
      </c>
      <c r="N490">
        <v>0</v>
      </c>
      <c r="O490" t="s">
        <v>16</v>
      </c>
      <c r="P490" t="s">
        <v>16</v>
      </c>
    </row>
    <row r="491" spans="1:16">
      <c r="A491" t="s">
        <v>102</v>
      </c>
      <c r="B491" s="7">
        <f t="shared" si="7"/>
        <v>42795</v>
      </c>
      <c r="C491" s="10">
        <v>2017</v>
      </c>
      <c r="D491" t="s">
        <v>19</v>
      </c>
      <c r="E491" s="1">
        <v>3391</v>
      </c>
      <c r="F491" s="4" t="s">
        <v>16</v>
      </c>
      <c r="G491" s="1">
        <v>2865</v>
      </c>
      <c r="H491" s="1">
        <v>2923</v>
      </c>
      <c r="I491" s="1">
        <v>1371</v>
      </c>
      <c r="J491">
        <v>14.6</v>
      </c>
      <c r="K491">
        <v>2.4</v>
      </c>
      <c r="L491">
        <v>15</v>
      </c>
      <c r="M491">
        <v>2.2999999999999998</v>
      </c>
      <c r="N491">
        <v>0</v>
      </c>
      <c r="O491" t="s">
        <v>16</v>
      </c>
      <c r="P491" t="s">
        <v>16</v>
      </c>
    </row>
    <row r="492" spans="1:16">
      <c r="A492" t="s">
        <v>102</v>
      </c>
      <c r="B492" s="7">
        <f t="shared" si="7"/>
        <v>42795</v>
      </c>
      <c r="C492" s="10">
        <v>2017</v>
      </c>
      <c r="D492" t="s">
        <v>20</v>
      </c>
      <c r="E492" s="1">
        <v>37341</v>
      </c>
      <c r="F492" s="4">
        <v>473888</v>
      </c>
      <c r="G492" s="1">
        <v>5357</v>
      </c>
      <c r="H492" s="1">
        <v>4923</v>
      </c>
      <c r="I492" s="1">
        <v>3789</v>
      </c>
      <c r="J492">
        <v>23.9</v>
      </c>
      <c r="K492">
        <v>6.1</v>
      </c>
      <c r="L492">
        <v>22.5</v>
      </c>
      <c r="M492">
        <v>5.9</v>
      </c>
      <c r="N492">
        <v>12.4</v>
      </c>
      <c r="O492" s="2">
        <v>0.49</v>
      </c>
      <c r="P492" t="s">
        <v>16</v>
      </c>
    </row>
    <row r="493" spans="1:16">
      <c r="A493" t="s">
        <v>102</v>
      </c>
      <c r="B493" s="7">
        <f t="shared" si="7"/>
        <v>42795</v>
      </c>
      <c r="C493" s="10">
        <v>2017</v>
      </c>
      <c r="D493" t="s">
        <v>21</v>
      </c>
      <c r="E493" s="1">
        <v>332075</v>
      </c>
      <c r="F493" s="4">
        <v>4770322</v>
      </c>
      <c r="G493" s="1">
        <v>27900</v>
      </c>
      <c r="H493" s="1">
        <v>12990</v>
      </c>
      <c r="I493" s="1">
        <v>12146</v>
      </c>
      <c r="J493">
        <v>29</v>
      </c>
      <c r="K493">
        <v>12.8</v>
      </c>
      <c r="L493">
        <v>21.8</v>
      </c>
      <c r="M493">
        <v>7.9</v>
      </c>
      <c r="N493">
        <v>14</v>
      </c>
      <c r="O493" s="2">
        <v>0.68</v>
      </c>
      <c r="P493" t="s">
        <v>16</v>
      </c>
    </row>
    <row r="494" spans="1:16">
      <c r="A494" t="s">
        <v>103</v>
      </c>
      <c r="B494" s="7">
        <f t="shared" si="7"/>
        <v>42767</v>
      </c>
      <c r="C494" s="10">
        <v>2017</v>
      </c>
      <c r="D494" t="s">
        <v>15</v>
      </c>
      <c r="E494" s="1">
        <v>13280</v>
      </c>
      <c r="F494" s="4" t="s">
        <v>16</v>
      </c>
      <c r="G494" s="1">
        <v>6931</v>
      </c>
      <c r="H494" s="1">
        <v>6769</v>
      </c>
      <c r="I494" s="1">
        <v>3599</v>
      </c>
      <c r="J494">
        <v>14.9</v>
      </c>
      <c r="K494">
        <v>3.2</v>
      </c>
      <c r="L494">
        <v>14.7</v>
      </c>
      <c r="M494">
        <v>3.1</v>
      </c>
      <c r="N494">
        <v>0</v>
      </c>
      <c r="O494" t="s">
        <v>16</v>
      </c>
      <c r="P494" t="s">
        <v>16</v>
      </c>
    </row>
    <row r="495" spans="1:16">
      <c r="A495" t="s">
        <v>103</v>
      </c>
      <c r="B495" s="7">
        <f t="shared" si="7"/>
        <v>42767</v>
      </c>
      <c r="C495" s="10">
        <v>2017</v>
      </c>
      <c r="D495" t="s">
        <v>17</v>
      </c>
      <c r="E495" s="1">
        <v>375693</v>
      </c>
      <c r="F495" s="4" t="s">
        <v>16</v>
      </c>
      <c r="G495" s="1">
        <v>55552</v>
      </c>
      <c r="H495" s="1">
        <v>53577</v>
      </c>
      <c r="I495" s="1">
        <v>34850</v>
      </c>
      <c r="J495">
        <v>18.2</v>
      </c>
      <c r="K495">
        <v>6.1</v>
      </c>
      <c r="L495">
        <v>17.8</v>
      </c>
      <c r="M495">
        <v>6</v>
      </c>
      <c r="N495">
        <v>0</v>
      </c>
      <c r="O495" t="s">
        <v>16</v>
      </c>
      <c r="P495" t="s">
        <v>16</v>
      </c>
    </row>
    <row r="496" spans="1:16">
      <c r="A496" t="s">
        <v>103</v>
      </c>
      <c r="B496" s="7">
        <f t="shared" si="7"/>
        <v>42767</v>
      </c>
      <c r="C496" s="10">
        <v>2017</v>
      </c>
      <c r="D496" t="s">
        <v>18</v>
      </c>
      <c r="E496" s="1">
        <v>81985</v>
      </c>
      <c r="F496" s="4" t="s">
        <v>16</v>
      </c>
      <c r="G496" s="1">
        <v>15605</v>
      </c>
      <c r="H496" s="1">
        <v>14975</v>
      </c>
      <c r="I496" s="1">
        <v>10746</v>
      </c>
      <c r="J496">
        <v>20.100000000000001</v>
      </c>
      <c r="K496">
        <v>5.5</v>
      </c>
      <c r="L496">
        <v>19.8</v>
      </c>
      <c r="M496">
        <v>5.4</v>
      </c>
      <c r="N496">
        <v>0</v>
      </c>
      <c r="O496" t="s">
        <v>16</v>
      </c>
      <c r="P496" t="s">
        <v>16</v>
      </c>
    </row>
    <row r="497" spans="1:16">
      <c r="A497" t="s">
        <v>103</v>
      </c>
      <c r="B497" s="7">
        <f t="shared" si="7"/>
        <v>42767</v>
      </c>
      <c r="C497" s="10">
        <v>2017</v>
      </c>
      <c r="D497" t="s">
        <v>19</v>
      </c>
      <c r="E497" s="1">
        <v>3502</v>
      </c>
      <c r="F497" s="4" t="s">
        <v>16</v>
      </c>
      <c r="G497" s="1">
        <v>3041</v>
      </c>
      <c r="H497" s="1">
        <v>3083</v>
      </c>
      <c r="I497" s="1">
        <v>1467</v>
      </c>
      <c r="J497">
        <v>13.3</v>
      </c>
      <c r="K497">
        <v>2.2999999999999998</v>
      </c>
      <c r="L497">
        <v>13.7</v>
      </c>
      <c r="M497">
        <v>2.2000000000000002</v>
      </c>
      <c r="N497">
        <v>0</v>
      </c>
      <c r="O497" t="s">
        <v>16</v>
      </c>
      <c r="P497" t="s">
        <v>16</v>
      </c>
    </row>
    <row r="498" spans="1:16">
      <c r="A498" t="s">
        <v>103</v>
      </c>
      <c r="B498" s="7">
        <f t="shared" si="7"/>
        <v>42767</v>
      </c>
      <c r="C498" s="10">
        <v>2017</v>
      </c>
      <c r="D498" t="s">
        <v>20</v>
      </c>
      <c r="E498" s="1">
        <v>36509</v>
      </c>
      <c r="F498" s="4">
        <v>461734</v>
      </c>
      <c r="G498" s="1">
        <v>5533</v>
      </c>
      <c r="H498" s="1">
        <v>5089</v>
      </c>
      <c r="I498" s="1">
        <v>3895</v>
      </c>
      <c r="J498">
        <v>21.4</v>
      </c>
      <c r="K498">
        <v>5.9</v>
      </c>
      <c r="L498">
        <v>20.2</v>
      </c>
      <c r="M498">
        <v>5.8</v>
      </c>
      <c r="N498">
        <v>12.1</v>
      </c>
      <c r="O498" s="2">
        <v>0.5</v>
      </c>
      <c r="P498" t="s">
        <v>16</v>
      </c>
    </row>
    <row r="499" spans="1:16">
      <c r="A499" t="s">
        <v>103</v>
      </c>
      <c r="B499" s="7">
        <f t="shared" si="7"/>
        <v>42767</v>
      </c>
      <c r="C499" s="10">
        <v>2017</v>
      </c>
      <c r="D499" t="s">
        <v>21</v>
      </c>
      <c r="E499" s="1">
        <v>327451</v>
      </c>
      <c r="F499" s="4">
        <v>4531822</v>
      </c>
      <c r="G499" s="1">
        <v>27523</v>
      </c>
      <c r="H499" s="1">
        <v>12967</v>
      </c>
      <c r="I499" s="1">
        <v>12112</v>
      </c>
      <c r="J499">
        <v>26.2</v>
      </c>
      <c r="K499">
        <v>12.6</v>
      </c>
      <c r="L499">
        <v>19.600000000000001</v>
      </c>
      <c r="M499">
        <v>7.9</v>
      </c>
      <c r="N499">
        <v>13.3</v>
      </c>
      <c r="O499" s="2">
        <v>0.68</v>
      </c>
      <c r="P499" t="s">
        <v>16</v>
      </c>
    </row>
    <row r="500" spans="1:16">
      <c r="A500" t="s">
        <v>104</v>
      </c>
      <c r="B500" s="7">
        <f t="shared" si="7"/>
        <v>42736</v>
      </c>
      <c r="C500" s="10">
        <v>2017</v>
      </c>
      <c r="D500" t="s">
        <v>15</v>
      </c>
      <c r="E500" s="1">
        <v>12660</v>
      </c>
      <c r="F500" s="4" t="s">
        <v>16</v>
      </c>
      <c r="G500" s="1">
        <v>6481</v>
      </c>
      <c r="H500" s="1">
        <v>6431</v>
      </c>
      <c r="I500" s="1">
        <v>3297</v>
      </c>
      <c r="J500">
        <v>15.9</v>
      </c>
      <c r="K500">
        <v>3.3</v>
      </c>
      <c r="L500">
        <v>15.8</v>
      </c>
      <c r="M500">
        <v>3.3</v>
      </c>
      <c r="N500">
        <v>0</v>
      </c>
      <c r="O500" t="s">
        <v>16</v>
      </c>
      <c r="P500" t="s">
        <v>16</v>
      </c>
    </row>
    <row r="501" spans="1:16">
      <c r="A501" t="s">
        <v>104</v>
      </c>
      <c r="B501" s="7">
        <f t="shared" si="7"/>
        <v>42736</v>
      </c>
      <c r="C501" s="10">
        <v>2017</v>
      </c>
      <c r="D501" t="s">
        <v>17</v>
      </c>
      <c r="E501" s="1">
        <v>344972</v>
      </c>
      <c r="F501" s="4" t="s">
        <v>16</v>
      </c>
      <c r="G501" s="1">
        <v>54665</v>
      </c>
      <c r="H501" s="1">
        <v>52538</v>
      </c>
      <c r="I501" s="1">
        <v>32782</v>
      </c>
      <c r="J501">
        <v>19.3</v>
      </c>
      <c r="K501">
        <v>6</v>
      </c>
      <c r="L501">
        <v>18.899999999999999</v>
      </c>
      <c r="M501">
        <v>5.9</v>
      </c>
      <c r="N501">
        <v>0</v>
      </c>
      <c r="O501" t="s">
        <v>16</v>
      </c>
      <c r="P501" t="s">
        <v>16</v>
      </c>
    </row>
    <row r="502" spans="1:16">
      <c r="A502" t="s">
        <v>104</v>
      </c>
      <c r="B502" s="7">
        <f t="shared" si="7"/>
        <v>42736</v>
      </c>
      <c r="C502" s="10">
        <v>2017</v>
      </c>
      <c r="D502" t="s">
        <v>18</v>
      </c>
      <c r="E502" s="1">
        <v>79624</v>
      </c>
      <c r="F502" s="4" t="s">
        <v>16</v>
      </c>
      <c r="G502" s="1">
        <v>15299</v>
      </c>
      <c r="H502" s="1">
        <v>14680</v>
      </c>
      <c r="I502" s="1">
        <v>10335</v>
      </c>
      <c r="J502">
        <v>21.8</v>
      </c>
      <c r="K502">
        <v>5.6</v>
      </c>
      <c r="L502">
        <v>21.3</v>
      </c>
      <c r="M502">
        <v>5.4</v>
      </c>
      <c r="N502">
        <v>0</v>
      </c>
      <c r="O502" t="s">
        <v>16</v>
      </c>
      <c r="P502" t="s">
        <v>16</v>
      </c>
    </row>
    <row r="503" spans="1:16">
      <c r="A503" t="s">
        <v>104</v>
      </c>
      <c r="B503" s="7">
        <f t="shared" si="7"/>
        <v>42736</v>
      </c>
      <c r="C503" s="10">
        <v>2017</v>
      </c>
      <c r="D503" t="s">
        <v>19</v>
      </c>
      <c r="E503" s="1">
        <v>3302</v>
      </c>
      <c r="F503" s="4" t="s">
        <v>16</v>
      </c>
      <c r="G503" s="1">
        <v>3139</v>
      </c>
      <c r="H503" s="1">
        <v>3178</v>
      </c>
      <c r="I503" s="1">
        <v>1404</v>
      </c>
      <c r="J503">
        <v>13.7</v>
      </c>
      <c r="K503">
        <v>2.2999999999999998</v>
      </c>
      <c r="L503">
        <v>14</v>
      </c>
      <c r="M503">
        <v>2.2000000000000002</v>
      </c>
      <c r="N503">
        <v>0</v>
      </c>
      <c r="O503" t="s">
        <v>16</v>
      </c>
      <c r="P503" t="s">
        <v>16</v>
      </c>
    </row>
    <row r="504" spans="1:16">
      <c r="A504" t="s">
        <v>104</v>
      </c>
      <c r="B504" s="7">
        <f t="shared" si="7"/>
        <v>42736</v>
      </c>
      <c r="C504" s="10">
        <v>2017</v>
      </c>
      <c r="D504" t="s">
        <v>20</v>
      </c>
      <c r="E504" s="1">
        <v>34497</v>
      </c>
      <c r="F504" s="4">
        <v>431323</v>
      </c>
      <c r="G504" s="1">
        <v>5751</v>
      </c>
      <c r="H504" s="1">
        <v>5277</v>
      </c>
      <c r="I504" s="1">
        <v>3918</v>
      </c>
      <c r="J504">
        <v>23</v>
      </c>
      <c r="K504">
        <v>5.7</v>
      </c>
      <c r="L504">
        <v>21.7</v>
      </c>
      <c r="M504">
        <v>5.5</v>
      </c>
      <c r="N504">
        <v>11.8</v>
      </c>
      <c r="O504" s="2">
        <v>0.49</v>
      </c>
      <c r="P504" t="s">
        <v>16</v>
      </c>
    </row>
    <row r="505" spans="1:16">
      <c r="A505" t="s">
        <v>104</v>
      </c>
      <c r="B505" s="7">
        <f t="shared" si="7"/>
        <v>42736</v>
      </c>
      <c r="C505" s="10">
        <v>2017</v>
      </c>
      <c r="D505" t="s">
        <v>21</v>
      </c>
      <c r="E505" s="1">
        <v>313229</v>
      </c>
      <c r="F505" s="4">
        <v>4314880</v>
      </c>
      <c r="G505" s="1">
        <v>27782</v>
      </c>
      <c r="H505" s="1">
        <v>13058</v>
      </c>
      <c r="I505" s="1">
        <v>11990</v>
      </c>
      <c r="J505">
        <v>28.5</v>
      </c>
      <c r="K505">
        <v>12.2</v>
      </c>
      <c r="L505">
        <v>21</v>
      </c>
      <c r="M505">
        <v>7.8</v>
      </c>
      <c r="N505">
        <v>13</v>
      </c>
      <c r="O505" s="2">
        <v>0.67</v>
      </c>
      <c r="P505" t="s">
        <v>16</v>
      </c>
    </row>
    <row r="506" spans="1:16">
      <c r="A506" t="s">
        <v>105</v>
      </c>
      <c r="B506" s="7">
        <f t="shared" si="7"/>
        <v>42705</v>
      </c>
      <c r="C506" s="10">
        <v>2016</v>
      </c>
      <c r="D506" t="s">
        <v>15</v>
      </c>
      <c r="E506" s="1">
        <v>12185</v>
      </c>
      <c r="F506" s="4" t="s">
        <v>16</v>
      </c>
      <c r="G506" s="1">
        <v>6304</v>
      </c>
      <c r="H506" s="1">
        <v>6140</v>
      </c>
      <c r="I506" s="1">
        <v>3102</v>
      </c>
      <c r="J506">
        <v>15.7</v>
      </c>
      <c r="K506">
        <v>3.3</v>
      </c>
      <c r="L506">
        <v>15.2</v>
      </c>
      <c r="M506">
        <v>3.3</v>
      </c>
      <c r="N506">
        <v>0</v>
      </c>
      <c r="O506" t="s">
        <v>16</v>
      </c>
      <c r="P506" t="s">
        <v>16</v>
      </c>
    </row>
    <row r="507" spans="1:16">
      <c r="A507" t="s">
        <v>105</v>
      </c>
      <c r="B507" s="7">
        <f t="shared" si="7"/>
        <v>42705</v>
      </c>
      <c r="C507" s="10">
        <v>2016</v>
      </c>
      <c r="D507" t="s">
        <v>17</v>
      </c>
      <c r="E507" s="1">
        <v>347858</v>
      </c>
      <c r="F507" s="4" t="s">
        <v>16</v>
      </c>
      <c r="G507" s="1">
        <v>53130</v>
      </c>
      <c r="H507" s="1">
        <v>50955</v>
      </c>
      <c r="I507" s="1">
        <v>32336</v>
      </c>
      <c r="J507">
        <v>19.7</v>
      </c>
      <c r="K507">
        <v>6.1</v>
      </c>
      <c r="L507">
        <v>19.100000000000001</v>
      </c>
      <c r="M507">
        <v>6</v>
      </c>
      <c r="N507">
        <v>0</v>
      </c>
      <c r="O507" t="s">
        <v>16</v>
      </c>
      <c r="P507" t="s">
        <v>16</v>
      </c>
    </row>
    <row r="508" spans="1:16">
      <c r="A508" t="s">
        <v>105</v>
      </c>
      <c r="B508" s="7">
        <f t="shared" si="7"/>
        <v>42705</v>
      </c>
      <c r="C508" s="10">
        <v>2016</v>
      </c>
      <c r="D508" t="s">
        <v>18</v>
      </c>
      <c r="E508" s="1">
        <v>84307</v>
      </c>
      <c r="F508" s="4" t="s">
        <v>16</v>
      </c>
      <c r="G508" s="1">
        <v>15164</v>
      </c>
      <c r="H508" s="1">
        <v>14427</v>
      </c>
      <c r="I508" s="1">
        <v>10525</v>
      </c>
      <c r="J508">
        <v>22.6</v>
      </c>
      <c r="K508">
        <v>5.6</v>
      </c>
      <c r="L508">
        <v>22.1</v>
      </c>
      <c r="M508">
        <v>5.5</v>
      </c>
      <c r="N508">
        <v>0</v>
      </c>
      <c r="O508" t="s">
        <v>16</v>
      </c>
      <c r="P508" t="s">
        <v>16</v>
      </c>
    </row>
    <row r="509" spans="1:16">
      <c r="A509" t="s">
        <v>105</v>
      </c>
      <c r="B509" s="7">
        <f t="shared" si="7"/>
        <v>42705</v>
      </c>
      <c r="C509" s="10">
        <v>2016</v>
      </c>
      <c r="D509" t="s">
        <v>19</v>
      </c>
      <c r="E509" s="1">
        <v>2705</v>
      </c>
      <c r="F509" s="4" t="s">
        <v>16</v>
      </c>
      <c r="G509" s="1">
        <v>2370</v>
      </c>
      <c r="H509" s="1">
        <v>2545</v>
      </c>
      <c r="I509" s="1">
        <v>1094</v>
      </c>
      <c r="J509">
        <v>13.3</v>
      </c>
      <c r="K509">
        <v>2.4</v>
      </c>
      <c r="L509">
        <v>14.1</v>
      </c>
      <c r="M509">
        <v>2.2999999999999998</v>
      </c>
      <c r="N509">
        <v>0</v>
      </c>
      <c r="O509" t="s">
        <v>16</v>
      </c>
      <c r="P509" t="s">
        <v>16</v>
      </c>
    </row>
    <row r="510" spans="1:16">
      <c r="A510" t="s">
        <v>105</v>
      </c>
      <c r="B510" s="7">
        <f t="shared" si="7"/>
        <v>42705</v>
      </c>
      <c r="C510" s="10">
        <v>2016</v>
      </c>
      <c r="D510" t="s">
        <v>20</v>
      </c>
      <c r="E510" s="1">
        <v>39488</v>
      </c>
      <c r="F510" s="4">
        <v>508205</v>
      </c>
      <c r="G510" s="1">
        <v>5935</v>
      </c>
      <c r="H510" s="1">
        <v>5399</v>
      </c>
      <c r="I510" s="1">
        <v>4166</v>
      </c>
      <c r="J510">
        <v>23.9</v>
      </c>
      <c r="K510">
        <v>6</v>
      </c>
      <c r="L510">
        <v>22.4</v>
      </c>
      <c r="M510">
        <v>5.8</v>
      </c>
      <c r="N510">
        <v>12.4</v>
      </c>
      <c r="O510" s="2">
        <v>0.48</v>
      </c>
      <c r="P510" t="s">
        <v>16</v>
      </c>
    </row>
    <row r="511" spans="1:16">
      <c r="A511" t="s">
        <v>105</v>
      </c>
      <c r="B511" s="7">
        <f t="shared" si="7"/>
        <v>42705</v>
      </c>
      <c r="C511" s="10">
        <v>2016</v>
      </c>
      <c r="D511" t="s">
        <v>21</v>
      </c>
      <c r="E511" s="1">
        <v>337071</v>
      </c>
      <c r="F511" s="4">
        <v>4869413</v>
      </c>
      <c r="G511" s="1">
        <v>28743</v>
      </c>
      <c r="H511" s="1">
        <v>13197</v>
      </c>
      <c r="I511" s="1">
        <v>12329</v>
      </c>
      <c r="J511">
        <v>29</v>
      </c>
      <c r="K511">
        <v>12.8</v>
      </c>
      <c r="L511">
        <v>21.7</v>
      </c>
      <c r="M511">
        <v>7.8</v>
      </c>
      <c r="N511">
        <v>14.6</v>
      </c>
      <c r="O511" s="2">
        <v>0.64</v>
      </c>
      <c r="P511" t="s">
        <v>16</v>
      </c>
    </row>
    <row r="512" spans="1:16">
      <c r="A512" t="s">
        <v>106</v>
      </c>
      <c r="B512" s="7">
        <f t="shared" si="7"/>
        <v>42675</v>
      </c>
      <c r="C512" s="10">
        <v>2016</v>
      </c>
      <c r="D512" t="s">
        <v>15</v>
      </c>
      <c r="E512" s="1">
        <v>12670</v>
      </c>
      <c r="F512" s="4" t="s">
        <v>16</v>
      </c>
      <c r="G512" s="1">
        <v>6407</v>
      </c>
      <c r="H512" s="1">
        <v>6114</v>
      </c>
      <c r="I512" s="1">
        <v>3345</v>
      </c>
      <c r="J512">
        <v>16.399999999999999</v>
      </c>
      <c r="K512">
        <v>3.3</v>
      </c>
      <c r="L512">
        <v>15.7</v>
      </c>
      <c r="M512">
        <v>3.3</v>
      </c>
      <c r="N512">
        <v>0</v>
      </c>
      <c r="O512" t="s">
        <v>16</v>
      </c>
      <c r="P512" t="s">
        <v>16</v>
      </c>
    </row>
    <row r="513" spans="1:16">
      <c r="A513" t="s">
        <v>106</v>
      </c>
      <c r="B513" s="7">
        <f t="shared" si="7"/>
        <v>42675</v>
      </c>
      <c r="C513" s="10">
        <v>2016</v>
      </c>
      <c r="D513" t="s">
        <v>17</v>
      </c>
      <c r="E513" s="1">
        <v>318664</v>
      </c>
      <c r="F513" s="4" t="s">
        <v>16</v>
      </c>
      <c r="G513" s="1">
        <v>50932</v>
      </c>
      <c r="H513" s="1">
        <v>49110</v>
      </c>
      <c r="I513" s="1">
        <v>30921</v>
      </c>
      <c r="J513">
        <v>18.899999999999999</v>
      </c>
      <c r="K513">
        <v>5.9</v>
      </c>
      <c r="L513">
        <v>18.399999999999999</v>
      </c>
      <c r="M513">
        <v>5.8</v>
      </c>
      <c r="N513">
        <v>0</v>
      </c>
      <c r="O513" t="s">
        <v>16</v>
      </c>
      <c r="P513" t="s">
        <v>16</v>
      </c>
    </row>
    <row r="514" spans="1:16">
      <c r="A514" t="s">
        <v>106</v>
      </c>
      <c r="B514" s="7">
        <f t="shared" si="7"/>
        <v>42675</v>
      </c>
      <c r="C514" s="10">
        <v>2016</v>
      </c>
      <c r="D514" t="s">
        <v>18</v>
      </c>
      <c r="E514" s="1">
        <v>80717</v>
      </c>
      <c r="F514" s="4" t="s">
        <v>16</v>
      </c>
      <c r="G514" s="1">
        <v>15223</v>
      </c>
      <c r="H514" s="1">
        <v>14489</v>
      </c>
      <c r="I514" s="1">
        <v>10571</v>
      </c>
      <c r="J514">
        <v>21.9</v>
      </c>
      <c r="K514">
        <v>5.5</v>
      </c>
      <c r="L514">
        <v>21.5</v>
      </c>
      <c r="M514">
        <v>5.3</v>
      </c>
      <c r="N514">
        <v>0</v>
      </c>
      <c r="O514" t="s">
        <v>16</v>
      </c>
      <c r="P514" t="s">
        <v>16</v>
      </c>
    </row>
    <row r="515" spans="1:16">
      <c r="A515" t="s">
        <v>106</v>
      </c>
      <c r="B515" s="7">
        <f t="shared" ref="B515:B578" si="8">DATE(MID(A515,1,4),MID(A515,6,2),1)</f>
        <v>42675</v>
      </c>
      <c r="C515" s="10">
        <v>2016</v>
      </c>
      <c r="D515" t="s">
        <v>19</v>
      </c>
      <c r="E515" s="1">
        <v>2514</v>
      </c>
      <c r="F515" s="4" t="s">
        <v>16</v>
      </c>
      <c r="G515" s="1">
        <v>2075</v>
      </c>
      <c r="H515" s="1">
        <v>2198</v>
      </c>
      <c r="I515" s="1">
        <v>1017</v>
      </c>
      <c r="J515">
        <v>13.9</v>
      </c>
      <c r="K515">
        <v>2.4</v>
      </c>
      <c r="L515">
        <v>14.4</v>
      </c>
      <c r="M515">
        <v>2.4</v>
      </c>
      <c r="N515">
        <v>0</v>
      </c>
      <c r="O515" t="s">
        <v>16</v>
      </c>
      <c r="P515" t="s">
        <v>16</v>
      </c>
    </row>
    <row r="516" spans="1:16">
      <c r="A516" t="s">
        <v>106</v>
      </c>
      <c r="B516" s="7">
        <f t="shared" si="8"/>
        <v>42675</v>
      </c>
      <c r="C516" s="10">
        <v>2016</v>
      </c>
      <c r="D516" t="s">
        <v>20</v>
      </c>
      <c r="E516" s="1">
        <v>38272</v>
      </c>
      <c r="F516" s="4">
        <v>501128</v>
      </c>
      <c r="G516" s="1">
        <v>6065</v>
      </c>
      <c r="H516" s="1">
        <v>5513</v>
      </c>
      <c r="I516" s="1">
        <v>4258</v>
      </c>
      <c r="J516">
        <v>23.2</v>
      </c>
      <c r="K516">
        <v>5.8</v>
      </c>
      <c r="L516">
        <v>21.6</v>
      </c>
      <c r="M516">
        <v>5.7</v>
      </c>
      <c r="N516">
        <v>12.8</v>
      </c>
      <c r="O516" s="2">
        <v>0.49</v>
      </c>
      <c r="P516" t="s">
        <v>16</v>
      </c>
    </row>
    <row r="517" spans="1:16">
      <c r="A517" t="s">
        <v>106</v>
      </c>
      <c r="B517" s="7">
        <f t="shared" si="8"/>
        <v>42675</v>
      </c>
      <c r="C517" s="10">
        <v>2016</v>
      </c>
      <c r="D517" t="s">
        <v>21</v>
      </c>
      <c r="E517" s="1">
        <v>336737</v>
      </c>
      <c r="F517" s="4">
        <v>4980423</v>
      </c>
      <c r="G517" s="1">
        <v>29080</v>
      </c>
      <c r="H517" s="1">
        <v>13159</v>
      </c>
      <c r="I517" s="1">
        <v>12437</v>
      </c>
      <c r="J517">
        <v>28.4</v>
      </c>
      <c r="K517">
        <v>12.9</v>
      </c>
      <c r="L517">
        <v>21.3</v>
      </c>
      <c r="M517">
        <v>7.8</v>
      </c>
      <c r="N517">
        <v>15.9</v>
      </c>
      <c r="O517" s="2">
        <v>0.66</v>
      </c>
      <c r="P517" t="s">
        <v>16</v>
      </c>
    </row>
    <row r="518" spans="1:16">
      <c r="A518" t="s">
        <v>107</v>
      </c>
      <c r="B518" s="7">
        <f t="shared" si="8"/>
        <v>42644</v>
      </c>
      <c r="C518" s="10">
        <v>2016</v>
      </c>
      <c r="D518" t="s">
        <v>15</v>
      </c>
      <c r="E518" s="1">
        <v>12933</v>
      </c>
      <c r="F518" s="4" t="s">
        <v>16</v>
      </c>
      <c r="G518" s="1">
        <v>6616</v>
      </c>
      <c r="H518" s="1">
        <v>6381</v>
      </c>
      <c r="I518" s="1">
        <v>3375</v>
      </c>
      <c r="J518">
        <v>16.399999999999999</v>
      </c>
      <c r="K518">
        <v>3.3</v>
      </c>
      <c r="L518">
        <v>15.8</v>
      </c>
      <c r="M518">
        <v>3.3</v>
      </c>
      <c r="N518">
        <v>0</v>
      </c>
      <c r="O518" t="s">
        <v>16</v>
      </c>
      <c r="P518" t="s">
        <v>16</v>
      </c>
    </row>
    <row r="519" spans="1:16">
      <c r="A519" t="s">
        <v>107</v>
      </c>
      <c r="B519" s="7">
        <f t="shared" si="8"/>
        <v>42644</v>
      </c>
      <c r="C519" s="10">
        <v>2016</v>
      </c>
      <c r="D519" t="s">
        <v>17</v>
      </c>
      <c r="E519" s="1">
        <v>310749</v>
      </c>
      <c r="F519" s="4" t="s">
        <v>16</v>
      </c>
      <c r="G519" s="1">
        <v>49545</v>
      </c>
      <c r="H519" s="1">
        <v>47758</v>
      </c>
      <c r="I519" s="1">
        <v>30097</v>
      </c>
      <c r="J519">
        <v>19.5</v>
      </c>
      <c r="K519">
        <v>6</v>
      </c>
      <c r="L519">
        <v>19</v>
      </c>
      <c r="M519">
        <v>5.9</v>
      </c>
      <c r="N519">
        <v>0</v>
      </c>
      <c r="O519" t="s">
        <v>16</v>
      </c>
      <c r="P519" t="s">
        <v>16</v>
      </c>
    </row>
    <row r="520" spans="1:16">
      <c r="A520" t="s">
        <v>107</v>
      </c>
      <c r="B520" s="7">
        <f t="shared" si="8"/>
        <v>42644</v>
      </c>
      <c r="C520" s="10">
        <v>2016</v>
      </c>
      <c r="D520" t="s">
        <v>18</v>
      </c>
      <c r="E520" s="1">
        <v>81340</v>
      </c>
      <c r="F520" s="4" t="s">
        <v>16</v>
      </c>
      <c r="G520" s="1">
        <v>15530</v>
      </c>
      <c r="H520" s="1">
        <v>14880</v>
      </c>
      <c r="I520" s="1">
        <v>10729</v>
      </c>
      <c r="J520">
        <v>22.4</v>
      </c>
      <c r="K520">
        <v>5.5</v>
      </c>
      <c r="L520">
        <v>22</v>
      </c>
      <c r="M520">
        <v>5.3</v>
      </c>
      <c r="N520">
        <v>0</v>
      </c>
      <c r="O520" t="s">
        <v>16</v>
      </c>
      <c r="P520" t="s">
        <v>16</v>
      </c>
    </row>
    <row r="521" spans="1:16">
      <c r="A521" t="s">
        <v>107</v>
      </c>
      <c r="B521" s="7">
        <f t="shared" si="8"/>
        <v>42644</v>
      </c>
      <c r="C521" s="10">
        <v>2016</v>
      </c>
      <c r="D521" t="s">
        <v>19</v>
      </c>
      <c r="E521" s="1">
        <v>3297</v>
      </c>
      <c r="F521" s="4" t="s">
        <v>16</v>
      </c>
      <c r="G521" s="1">
        <v>2632</v>
      </c>
      <c r="H521" s="1">
        <v>2696</v>
      </c>
      <c r="I521" s="1">
        <v>1307</v>
      </c>
      <c r="J521">
        <v>15.1</v>
      </c>
      <c r="K521">
        <v>2.4</v>
      </c>
      <c r="L521">
        <v>15.5</v>
      </c>
      <c r="M521">
        <v>2.4</v>
      </c>
      <c r="N521">
        <v>0</v>
      </c>
      <c r="O521" t="s">
        <v>16</v>
      </c>
      <c r="P521" t="s">
        <v>16</v>
      </c>
    </row>
    <row r="522" spans="1:16">
      <c r="A522" t="s">
        <v>107</v>
      </c>
      <c r="B522" s="7">
        <f t="shared" si="8"/>
        <v>42644</v>
      </c>
      <c r="C522" s="10">
        <v>2016</v>
      </c>
      <c r="D522" t="s">
        <v>20</v>
      </c>
      <c r="E522" s="1">
        <v>40405</v>
      </c>
      <c r="F522" s="4">
        <v>540913</v>
      </c>
      <c r="G522" s="1">
        <v>6215</v>
      </c>
      <c r="H522" s="1">
        <v>5604</v>
      </c>
      <c r="I522" s="1">
        <v>4331</v>
      </c>
      <c r="J522">
        <v>24</v>
      </c>
      <c r="K522">
        <v>5.9</v>
      </c>
      <c r="L522">
        <v>22.1</v>
      </c>
      <c r="M522">
        <v>5.8</v>
      </c>
      <c r="N522">
        <v>13</v>
      </c>
      <c r="O522" s="2">
        <v>0.5</v>
      </c>
      <c r="P522" t="s">
        <v>16</v>
      </c>
    </row>
    <row r="523" spans="1:16">
      <c r="A523" t="s">
        <v>107</v>
      </c>
      <c r="B523" s="7">
        <f t="shared" si="8"/>
        <v>42644</v>
      </c>
      <c r="C523" s="10">
        <v>2016</v>
      </c>
      <c r="D523" t="s">
        <v>21</v>
      </c>
      <c r="E523" s="1">
        <v>350380</v>
      </c>
      <c r="F523" s="4">
        <v>5196275</v>
      </c>
      <c r="G523" s="1">
        <v>29383</v>
      </c>
      <c r="H523" s="1">
        <v>13198</v>
      </c>
      <c r="I523" s="1">
        <v>12433</v>
      </c>
      <c r="J523">
        <v>29.2</v>
      </c>
      <c r="K523">
        <v>13.1</v>
      </c>
      <c r="L523">
        <v>21.8</v>
      </c>
      <c r="M523">
        <v>7.9</v>
      </c>
      <c r="N523">
        <v>16</v>
      </c>
      <c r="O523" s="2">
        <v>0.66</v>
      </c>
      <c r="P523" t="s">
        <v>16</v>
      </c>
    </row>
    <row r="524" spans="1:16">
      <c r="A524" t="s">
        <v>108</v>
      </c>
      <c r="B524" s="7">
        <f t="shared" si="8"/>
        <v>42614</v>
      </c>
      <c r="C524" s="10">
        <v>2016</v>
      </c>
      <c r="D524" t="s">
        <v>15</v>
      </c>
      <c r="E524" s="1">
        <v>14150</v>
      </c>
      <c r="F524" s="4" t="s">
        <v>16</v>
      </c>
      <c r="G524" s="1">
        <v>6611</v>
      </c>
      <c r="H524" s="1">
        <v>6261</v>
      </c>
      <c r="I524" s="1">
        <v>3456</v>
      </c>
      <c r="J524">
        <v>16.600000000000001</v>
      </c>
      <c r="K524">
        <v>3.5</v>
      </c>
      <c r="L524">
        <v>15.8</v>
      </c>
      <c r="M524">
        <v>3.5</v>
      </c>
      <c r="N524">
        <v>0</v>
      </c>
      <c r="O524" t="s">
        <v>16</v>
      </c>
      <c r="P524" t="s">
        <v>16</v>
      </c>
    </row>
    <row r="525" spans="1:16">
      <c r="A525" t="s">
        <v>108</v>
      </c>
      <c r="B525" s="7">
        <f t="shared" si="8"/>
        <v>42614</v>
      </c>
      <c r="C525" s="10">
        <v>2016</v>
      </c>
      <c r="D525" t="s">
        <v>17</v>
      </c>
      <c r="E525" s="1">
        <v>292548</v>
      </c>
      <c r="F525" s="4" t="s">
        <v>16</v>
      </c>
      <c r="G525" s="1">
        <v>48448</v>
      </c>
      <c r="H525" s="1">
        <v>46308</v>
      </c>
      <c r="I525" s="1">
        <v>28684</v>
      </c>
      <c r="J525">
        <v>18.600000000000001</v>
      </c>
      <c r="K525">
        <v>6</v>
      </c>
      <c r="L525">
        <v>18</v>
      </c>
      <c r="M525">
        <v>5.8</v>
      </c>
      <c r="N525">
        <v>0</v>
      </c>
      <c r="O525" t="s">
        <v>16</v>
      </c>
      <c r="P525" t="s">
        <v>16</v>
      </c>
    </row>
    <row r="526" spans="1:16">
      <c r="A526" t="s">
        <v>108</v>
      </c>
      <c r="B526" s="7">
        <f t="shared" si="8"/>
        <v>42614</v>
      </c>
      <c r="C526" s="10">
        <v>2016</v>
      </c>
      <c r="D526" t="s">
        <v>18</v>
      </c>
      <c r="E526" s="1">
        <v>82088</v>
      </c>
      <c r="F526" s="4" t="s">
        <v>16</v>
      </c>
      <c r="G526" s="1">
        <v>15503</v>
      </c>
      <c r="H526" s="1">
        <v>14680</v>
      </c>
      <c r="I526" s="1">
        <v>10715</v>
      </c>
      <c r="J526">
        <v>21.9</v>
      </c>
      <c r="K526">
        <v>5.5</v>
      </c>
      <c r="L526">
        <v>21.4</v>
      </c>
      <c r="M526">
        <v>5.3</v>
      </c>
      <c r="N526">
        <v>0</v>
      </c>
      <c r="O526" t="s">
        <v>16</v>
      </c>
      <c r="P526" t="s">
        <v>16</v>
      </c>
    </row>
    <row r="527" spans="1:16">
      <c r="A527" t="s">
        <v>108</v>
      </c>
      <c r="B527" s="7">
        <f t="shared" si="8"/>
        <v>42614</v>
      </c>
      <c r="C527" s="10">
        <v>2016</v>
      </c>
      <c r="D527" t="s">
        <v>19</v>
      </c>
      <c r="E527" s="1">
        <v>3200</v>
      </c>
      <c r="F527" s="4" t="s">
        <v>16</v>
      </c>
      <c r="G527" s="1">
        <v>2504</v>
      </c>
      <c r="H527" s="1">
        <v>2579</v>
      </c>
      <c r="I527" s="1">
        <v>1254</v>
      </c>
      <c r="J527">
        <v>14.6</v>
      </c>
      <c r="K527">
        <v>2.4</v>
      </c>
      <c r="L527">
        <v>15</v>
      </c>
      <c r="M527">
        <v>2.4</v>
      </c>
      <c r="N527">
        <v>0</v>
      </c>
      <c r="O527" t="s">
        <v>16</v>
      </c>
      <c r="P527" t="s">
        <v>16</v>
      </c>
    </row>
    <row r="528" spans="1:16">
      <c r="A528" t="s">
        <v>108</v>
      </c>
      <c r="B528" s="7">
        <f t="shared" si="8"/>
        <v>42614</v>
      </c>
      <c r="C528" s="10">
        <v>2016</v>
      </c>
      <c r="D528" t="s">
        <v>20</v>
      </c>
      <c r="E528" s="1">
        <v>38741</v>
      </c>
      <c r="F528" s="4">
        <v>529544</v>
      </c>
      <c r="G528" s="1">
        <v>6341</v>
      </c>
      <c r="H528" s="1">
        <v>5690</v>
      </c>
      <c r="I528" s="1">
        <v>4272</v>
      </c>
      <c r="J528">
        <v>22.5</v>
      </c>
      <c r="K528">
        <v>5.8</v>
      </c>
      <c r="L528">
        <v>20.7</v>
      </c>
      <c r="M528">
        <v>5.7</v>
      </c>
      <c r="N528">
        <v>13.4</v>
      </c>
      <c r="O528" s="2">
        <v>0.49</v>
      </c>
      <c r="P528" t="s">
        <v>16</v>
      </c>
    </row>
    <row r="529" spans="1:16">
      <c r="A529" t="s">
        <v>108</v>
      </c>
      <c r="B529" s="7">
        <f t="shared" si="8"/>
        <v>42614</v>
      </c>
      <c r="C529" s="10">
        <v>2016</v>
      </c>
      <c r="D529" t="s">
        <v>21</v>
      </c>
      <c r="E529" s="1">
        <v>337321</v>
      </c>
      <c r="F529" s="4">
        <v>5167170</v>
      </c>
      <c r="G529" s="1">
        <v>28526</v>
      </c>
      <c r="H529" s="1">
        <v>13166</v>
      </c>
      <c r="I529" s="1">
        <v>12137</v>
      </c>
      <c r="J529">
        <v>27.7</v>
      </c>
      <c r="K529">
        <v>12.8</v>
      </c>
      <c r="L529">
        <v>20.6</v>
      </c>
      <c r="M529">
        <v>7.9</v>
      </c>
      <c r="N529">
        <v>16</v>
      </c>
      <c r="O529" s="2">
        <v>0.66</v>
      </c>
      <c r="P529" t="s">
        <v>16</v>
      </c>
    </row>
    <row r="530" spans="1:16">
      <c r="A530" t="s">
        <v>109</v>
      </c>
      <c r="B530" s="7">
        <f t="shared" si="8"/>
        <v>42583</v>
      </c>
      <c r="C530" s="10">
        <v>2016</v>
      </c>
      <c r="D530" t="s">
        <v>15</v>
      </c>
      <c r="E530" s="1">
        <v>12344</v>
      </c>
      <c r="F530" s="4" t="s">
        <v>16</v>
      </c>
      <c r="G530" s="1">
        <v>6410</v>
      </c>
      <c r="H530" s="1">
        <v>6289</v>
      </c>
      <c r="I530" s="1">
        <v>3383</v>
      </c>
      <c r="J530">
        <v>16.7</v>
      </c>
      <c r="K530">
        <v>3.1</v>
      </c>
      <c r="L530">
        <v>16.5</v>
      </c>
      <c r="M530">
        <v>3.1</v>
      </c>
      <c r="N530">
        <v>0</v>
      </c>
      <c r="O530" t="s">
        <v>16</v>
      </c>
      <c r="P530" t="s">
        <v>16</v>
      </c>
    </row>
    <row r="531" spans="1:16">
      <c r="A531" t="s">
        <v>109</v>
      </c>
      <c r="B531" s="7">
        <f t="shared" si="8"/>
        <v>42583</v>
      </c>
      <c r="C531" s="10">
        <v>2016</v>
      </c>
      <c r="D531" t="s">
        <v>17</v>
      </c>
      <c r="E531" s="1">
        <v>263457</v>
      </c>
      <c r="F531" s="4" t="s">
        <v>16</v>
      </c>
      <c r="G531" s="1">
        <v>45496</v>
      </c>
      <c r="H531" s="1">
        <v>43375</v>
      </c>
      <c r="I531" s="1">
        <v>25589</v>
      </c>
      <c r="J531">
        <v>18.3</v>
      </c>
      <c r="K531">
        <v>5.9</v>
      </c>
      <c r="L531">
        <v>17.7</v>
      </c>
      <c r="M531">
        <v>5.8</v>
      </c>
      <c r="N531">
        <v>0</v>
      </c>
      <c r="O531" t="s">
        <v>16</v>
      </c>
      <c r="P531" t="s">
        <v>16</v>
      </c>
    </row>
    <row r="532" spans="1:16">
      <c r="A532" t="s">
        <v>109</v>
      </c>
      <c r="B532" s="7">
        <f t="shared" si="8"/>
        <v>42583</v>
      </c>
      <c r="C532" s="10">
        <v>2016</v>
      </c>
      <c r="D532" t="s">
        <v>18</v>
      </c>
      <c r="E532" s="1">
        <v>83283</v>
      </c>
      <c r="F532" s="4" t="s">
        <v>16</v>
      </c>
      <c r="G532" s="1">
        <v>16226</v>
      </c>
      <c r="H532" s="1">
        <v>15422</v>
      </c>
      <c r="I532" s="1">
        <v>10916</v>
      </c>
      <c r="J532">
        <v>21.9</v>
      </c>
      <c r="K532">
        <v>5.5</v>
      </c>
      <c r="L532">
        <v>21.4</v>
      </c>
      <c r="M532">
        <v>5.3</v>
      </c>
      <c r="N532">
        <v>0</v>
      </c>
      <c r="O532" t="s">
        <v>16</v>
      </c>
      <c r="P532" t="s">
        <v>16</v>
      </c>
    </row>
    <row r="533" spans="1:16">
      <c r="A533" t="s">
        <v>109</v>
      </c>
      <c r="B533" s="7">
        <f t="shared" si="8"/>
        <v>42583</v>
      </c>
      <c r="C533" s="10">
        <v>2016</v>
      </c>
      <c r="D533" t="s">
        <v>19</v>
      </c>
      <c r="E533" s="1">
        <v>3008</v>
      </c>
      <c r="F533" s="4" t="s">
        <v>16</v>
      </c>
      <c r="G533" s="1">
        <v>3010</v>
      </c>
      <c r="H533" s="1">
        <v>3077</v>
      </c>
      <c r="I533" s="1">
        <v>1336</v>
      </c>
      <c r="J533">
        <v>13.5</v>
      </c>
      <c r="K533">
        <v>2.2000000000000002</v>
      </c>
      <c r="L533">
        <v>13.7</v>
      </c>
      <c r="M533">
        <v>2.1</v>
      </c>
      <c r="N533">
        <v>0</v>
      </c>
      <c r="O533" t="s">
        <v>16</v>
      </c>
      <c r="P533" t="s">
        <v>16</v>
      </c>
    </row>
    <row r="534" spans="1:16">
      <c r="A534" t="s">
        <v>109</v>
      </c>
      <c r="B534" s="7">
        <f t="shared" si="8"/>
        <v>42583</v>
      </c>
      <c r="C534" s="10">
        <v>2016</v>
      </c>
      <c r="D534" t="s">
        <v>20</v>
      </c>
      <c r="E534" s="1">
        <v>40241</v>
      </c>
      <c r="F534" s="4">
        <v>547786</v>
      </c>
      <c r="G534" s="1">
        <v>6359</v>
      </c>
      <c r="H534" s="1">
        <v>5774</v>
      </c>
      <c r="I534" s="1">
        <v>4329</v>
      </c>
      <c r="J534">
        <v>23.2</v>
      </c>
      <c r="K534">
        <v>6</v>
      </c>
      <c r="L534">
        <v>21.7</v>
      </c>
      <c r="M534">
        <v>5.9</v>
      </c>
      <c r="N534">
        <v>12.9</v>
      </c>
      <c r="O534" s="2">
        <v>0.49</v>
      </c>
      <c r="P534" t="s">
        <v>16</v>
      </c>
    </row>
    <row r="535" spans="1:16">
      <c r="A535" t="s">
        <v>109</v>
      </c>
      <c r="B535" s="7">
        <f t="shared" si="8"/>
        <v>42583</v>
      </c>
      <c r="C535" s="10">
        <v>2016</v>
      </c>
      <c r="D535" t="s">
        <v>21</v>
      </c>
      <c r="E535" s="1">
        <v>320718</v>
      </c>
      <c r="F535" s="4">
        <v>4722586</v>
      </c>
      <c r="G535" s="1">
        <v>28340</v>
      </c>
      <c r="H535" s="1">
        <v>13203</v>
      </c>
      <c r="I535" s="1">
        <v>12266</v>
      </c>
      <c r="J535">
        <v>28.8</v>
      </c>
      <c r="K535">
        <v>12.5</v>
      </c>
      <c r="L535">
        <v>21.7</v>
      </c>
      <c r="M535">
        <v>7.8</v>
      </c>
      <c r="N535">
        <v>15.5</v>
      </c>
      <c r="O535" s="2">
        <v>0.64</v>
      </c>
      <c r="P535" t="s">
        <v>16</v>
      </c>
    </row>
    <row r="536" spans="1:16">
      <c r="A536" t="s">
        <v>110</v>
      </c>
      <c r="B536" s="7">
        <f t="shared" si="8"/>
        <v>42552</v>
      </c>
      <c r="C536" s="10">
        <v>2016</v>
      </c>
      <c r="D536" t="s">
        <v>15</v>
      </c>
      <c r="E536" s="1">
        <v>12589</v>
      </c>
      <c r="F536" s="4" t="s">
        <v>16</v>
      </c>
      <c r="G536" s="1">
        <v>6525</v>
      </c>
      <c r="H536" s="1">
        <v>6423</v>
      </c>
      <c r="I536" s="1">
        <v>3336</v>
      </c>
      <c r="J536">
        <v>16.100000000000001</v>
      </c>
      <c r="K536">
        <v>3.2</v>
      </c>
      <c r="L536">
        <v>15.9</v>
      </c>
      <c r="M536">
        <v>3.2</v>
      </c>
      <c r="N536">
        <v>0</v>
      </c>
      <c r="O536" t="s">
        <v>16</v>
      </c>
      <c r="P536" t="s">
        <v>16</v>
      </c>
    </row>
    <row r="537" spans="1:16">
      <c r="A537" t="s">
        <v>110</v>
      </c>
      <c r="B537" s="7">
        <f t="shared" si="8"/>
        <v>42552</v>
      </c>
      <c r="C537" s="10">
        <v>2016</v>
      </c>
      <c r="D537" t="s">
        <v>17</v>
      </c>
      <c r="E537" s="1">
        <v>252701</v>
      </c>
      <c r="F537" s="4" t="s">
        <v>16</v>
      </c>
      <c r="G537" s="1">
        <v>40398</v>
      </c>
      <c r="H537" s="1">
        <v>38843</v>
      </c>
      <c r="I537" s="1">
        <v>23844</v>
      </c>
      <c r="J537">
        <v>19</v>
      </c>
      <c r="K537">
        <v>6</v>
      </c>
      <c r="L537">
        <v>18.5</v>
      </c>
      <c r="M537">
        <v>5.9</v>
      </c>
      <c r="N537">
        <v>0</v>
      </c>
      <c r="O537" t="s">
        <v>16</v>
      </c>
      <c r="P537" t="s">
        <v>16</v>
      </c>
    </row>
    <row r="538" spans="1:16">
      <c r="A538" t="s">
        <v>110</v>
      </c>
      <c r="B538" s="7">
        <f t="shared" si="8"/>
        <v>42552</v>
      </c>
      <c r="C538" s="10">
        <v>2016</v>
      </c>
      <c r="D538" t="s">
        <v>18</v>
      </c>
      <c r="E538" s="1">
        <v>85737</v>
      </c>
      <c r="F538" s="4" t="s">
        <v>16</v>
      </c>
      <c r="G538" s="1">
        <v>16492</v>
      </c>
      <c r="H538" s="1">
        <v>15435</v>
      </c>
      <c r="I538" s="1">
        <v>10851</v>
      </c>
      <c r="J538">
        <v>21.8</v>
      </c>
      <c r="K538">
        <v>5.6</v>
      </c>
      <c r="L538">
        <v>21.1</v>
      </c>
      <c r="M538">
        <v>5.4</v>
      </c>
      <c r="N538">
        <v>0</v>
      </c>
      <c r="O538" t="s">
        <v>16</v>
      </c>
      <c r="P538" t="s">
        <v>16</v>
      </c>
    </row>
    <row r="539" spans="1:16">
      <c r="A539" t="s">
        <v>110</v>
      </c>
      <c r="B539" s="7">
        <f t="shared" si="8"/>
        <v>42552</v>
      </c>
      <c r="C539" s="10">
        <v>2016</v>
      </c>
      <c r="D539" t="s">
        <v>19</v>
      </c>
      <c r="E539" s="1">
        <v>3080</v>
      </c>
      <c r="F539" s="4" t="s">
        <v>16</v>
      </c>
      <c r="G539" s="1">
        <v>2798</v>
      </c>
      <c r="H539" s="1">
        <v>2830</v>
      </c>
      <c r="I539" s="1">
        <v>1258</v>
      </c>
      <c r="J539">
        <v>13.8</v>
      </c>
      <c r="K539">
        <v>2.2999999999999998</v>
      </c>
      <c r="L539">
        <v>14.1</v>
      </c>
      <c r="M539">
        <v>2.2000000000000002</v>
      </c>
      <c r="N539">
        <v>0</v>
      </c>
      <c r="O539" t="s">
        <v>16</v>
      </c>
      <c r="P539" t="s">
        <v>16</v>
      </c>
    </row>
    <row r="540" spans="1:16">
      <c r="A540" t="s">
        <v>110</v>
      </c>
      <c r="B540" s="7">
        <f t="shared" si="8"/>
        <v>42552</v>
      </c>
      <c r="C540" s="10">
        <v>2016</v>
      </c>
      <c r="D540" t="s">
        <v>20</v>
      </c>
      <c r="E540" s="1">
        <v>42979</v>
      </c>
      <c r="F540" s="4">
        <v>589602</v>
      </c>
      <c r="G540" s="1">
        <v>6471</v>
      </c>
      <c r="H540" s="1">
        <v>5868</v>
      </c>
      <c r="I540" s="1">
        <v>4408</v>
      </c>
      <c r="J540">
        <v>23.3</v>
      </c>
      <c r="K540">
        <v>6.2</v>
      </c>
      <c r="L540">
        <v>21.7</v>
      </c>
      <c r="M540">
        <v>6</v>
      </c>
      <c r="N540">
        <v>13</v>
      </c>
      <c r="O540" s="2">
        <v>0.5</v>
      </c>
      <c r="P540" t="s">
        <v>16</v>
      </c>
    </row>
    <row r="541" spans="1:16">
      <c r="A541" t="s">
        <v>110</v>
      </c>
      <c r="B541" s="7">
        <f t="shared" si="8"/>
        <v>42552</v>
      </c>
      <c r="C541" s="10">
        <v>2016</v>
      </c>
      <c r="D541" t="s">
        <v>21</v>
      </c>
      <c r="E541" s="1">
        <v>332231</v>
      </c>
      <c r="F541" s="4">
        <v>4924633</v>
      </c>
      <c r="G541" s="1">
        <v>29062</v>
      </c>
      <c r="H541" s="1">
        <v>13293</v>
      </c>
      <c r="I541" s="1">
        <v>12266</v>
      </c>
      <c r="J541">
        <v>28.6</v>
      </c>
      <c r="K541">
        <v>12.6</v>
      </c>
      <c r="L541">
        <v>21.3</v>
      </c>
      <c r="M541">
        <v>7.8</v>
      </c>
      <c r="N541">
        <v>15.7</v>
      </c>
      <c r="O541" s="2">
        <v>0.64</v>
      </c>
      <c r="P541" t="s">
        <v>16</v>
      </c>
    </row>
    <row r="542" spans="1:16">
      <c r="A542" t="s">
        <v>111</v>
      </c>
      <c r="B542" s="7">
        <f t="shared" si="8"/>
        <v>42522</v>
      </c>
      <c r="C542" s="10">
        <v>2016</v>
      </c>
      <c r="D542" t="s">
        <v>15</v>
      </c>
      <c r="E542" s="1">
        <v>15375</v>
      </c>
      <c r="F542" s="4" t="s">
        <v>16</v>
      </c>
      <c r="G542" s="1">
        <v>6889</v>
      </c>
      <c r="H542" s="1">
        <v>6794</v>
      </c>
      <c r="I542" s="1">
        <v>3957</v>
      </c>
      <c r="J542">
        <v>17.5</v>
      </c>
      <c r="K542">
        <v>3.3</v>
      </c>
      <c r="L542">
        <v>17.3</v>
      </c>
      <c r="M542">
        <v>3.3</v>
      </c>
      <c r="N542">
        <v>0</v>
      </c>
      <c r="O542" t="s">
        <v>16</v>
      </c>
      <c r="P542" t="s">
        <v>16</v>
      </c>
    </row>
    <row r="543" spans="1:16">
      <c r="A543" t="s">
        <v>111</v>
      </c>
      <c r="B543" s="7">
        <f t="shared" si="8"/>
        <v>42522</v>
      </c>
      <c r="C543" s="10">
        <v>2016</v>
      </c>
      <c r="D543" t="s">
        <v>17</v>
      </c>
      <c r="E543" s="1">
        <v>242233</v>
      </c>
      <c r="F543" s="4" t="s">
        <v>16</v>
      </c>
      <c r="G543" s="1">
        <v>38771</v>
      </c>
      <c r="H543" s="1">
        <v>37615</v>
      </c>
      <c r="I543" s="1">
        <v>23824</v>
      </c>
      <c r="J543">
        <v>19</v>
      </c>
      <c r="K543">
        <v>6</v>
      </c>
      <c r="L543">
        <v>18.7</v>
      </c>
      <c r="M543">
        <v>5.9</v>
      </c>
      <c r="N543">
        <v>0</v>
      </c>
      <c r="O543" t="s">
        <v>16</v>
      </c>
      <c r="P543" t="s">
        <v>16</v>
      </c>
    </row>
    <row r="544" spans="1:16">
      <c r="A544" t="s">
        <v>111</v>
      </c>
      <c r="B544" s="7">
        <f t="shared" si="8"/>
        <v>42522</v>
      </c>
      <c r="C544" s="10">
        <v>2016</v>
      </c>
      <c r="D544" t="s">
        <v>18</v>
      </c>
      <c r="E544" s="1">
        <v>96337</v>
      </c>
      <c r="F544" s="4" t="s">
        <v>16</v>
      </c>
      <c r="G544" s="1">
        <v>17481</v>
      </c>
      <c r="H544" s="1">
        <v>16512</v>
      </c>
      <c r="I544" s="1">
        <v>12114</v>
      </c>
      <c r="J544">
        <v>22</v>
      </c>
      <c r="K544">
        <v>5.6</v>
      </c>
      <c r="L544">
        <v>21.5</v>
      </c>
      <c r="M544">
        <v>5.5</v>
      </c>
      <c r="N544">
        <v>0</v>
      </c>
      <c r="O544" t="s">
        <v>16</v>
      </c>
      <c r="P544" t="s">
        <v>16</v>
      </c>
    </row>
    <row r="545" spans="1:16">
      <c r="A545" t="s">
        <v>111</v>
      </c>
      <c r="B545" s="7">
        <f t="shared" si="8"/>
        <v>42522</v>
      </c>
      <c r="C545" s="10">
        <v>2016</v>
      </c>
      <c r="D545" t="s">
        <v>19</v>
      </c>
      <c r="E545" s="1">
        <v>5007</v>
      </c>
      <c r="F545" s="4" t="s">
        <v>16</v>
      </c>
      <c r="G545" s="1">
        <v>3592</v>
      </c>
      <c r="H545" s="1">
        <v>3628</v>
      </c>
      <c r="I545" s="1">
        <v>1852</v>
      </c>
      <c r="J545">
        <v>15.3</v>
      </c>
      <c r="K545">
        <v>2.5</v>
      </c>
      <c r="L545">
        <v>15.5</v>
      </c>
      <c r="M545">
        <v>2.4</v>
      </c>
      <c r="N545">
        <v>0</v>
      </c>
      <c r="O545" t="s">
        <v>16</v>
      </c>
      <c r="P545" t="s">
        <v>16</v>
      </c>
    </row>
    <row r="546" spans="1:16">
      <c r="A546" t="s">
        <v>111</v>
      </c>
      <c r="B546" s="7">
        <f t="shared" si="8"/>
        <v>42522</v>
      </c>
      <c r="C546" s="10">
        <v>2016</v>
      </c>
      <c r="D546" t="s">
        <v>20</v>
      </c>
      <c r="E546" s="1">
        <v>46817</v>
      </c>
      <c r="F546" s="4">
        <v>645016</v>
      </c>
      <c r="G546" s="1">
        <v>6582</v>
      </c>
      <c r="H546" s="1">
        <v>5959</v>
      </c>
      <c r="I546" s="1">
        <v>4711</v>
      </c>
      <c r="J546">
        <v>23.7</v>
      </c>
      <c r="K546">
        <v>6.2</v>
      </c>
      <c r="L546">
        <v>22.1</v>
      </c>
      <c r="M546">
        <v>6.1</v>
      </c>
      <c r="N546">
        <v>13.5</v>
      </c>
      <c r="O546" s="2">
        <v>0.49</v>
      </c>
      <c r="P546" t="s">
        <v>16</v>
      </c>
    </row>
    <row r="547" spans="1:16">
      <c r="A547" t="s">
        <v>111</v>
      </c>
      <c r="B547" s="7">
        <f t="shared" si="8"/>
        <v>42522</v>
      </c>
      <c r="C547" s="10">
        <v>2016</v>
      </c>
      <c r="D547" t="s">
        <v>21</v>
      </c>
      <c r="E547" s="1">
        <v>371257</v>
      </c>
      <c r="F547" s="4">
        <v>5564246</v>
      </c>
      <c r="G547" s="1">
        <v>29899</v>
      </c>
      <c r="H547" s="1">
        <v>13354</v>
      </c>
      <c r="I547" s="1">
        <v>12781</v>
      </c>
      <c r="J547">
        <v>28.7</v>
      </c>
      <c r="K547">
        <v>13.3</v>
      </c>
      <c r="L547">
        <v>21.8</v>
      </c>
      <c r="M547">
        <v>7.8</v>
      </c>
      <c r="N547">
        <v>16.7</v>
      </c>
      <c r="O547" s="2">
        <v>0.66</v>
      </c>
      <c r="P547" t="s">
        <v>16</v>
      </c>
    </row>
    <row r="548" spans="1:16">
      <c r="A548" t="s">
        <v>112</v>
      </c>
      <c r="B548" s="7">
        <f t="shared" si="8"/>
        <v>42491</v>
      </c>
      <c r="C548" s="10">
        <v>2016</v>
      </c>
      <c r="D548" t="s">
        <v>15</v>
      </c>
      <c r="E548" s="1">
        <v>14705</v>
      </c>
      <c r="F548" s="4" t="s">
        <v>16</v>
      </c>
      <c r="G548" s="1">
        <v>7059</v>
      </c>
      <c r="H548" s="1">
        <v>7029</v>
      </c>
      <c r="I548" s="1">
        <v>3818</v>
      </c>
      <c r="J548">
        <v>16.8</v>
      </c>
      <c r="K548">
        <v>3.3</v>
      </c>
      <c r="L548">
        <v>16.7</v>
      </c>
      <c r="M548">
        <v>3.3</v>
      </c>
      <c r="N548">
        <v>0</v>
      </c>
      <c r="O548" t="s">
        <v>16</v>
      </c>
      <c r="P548" t="s">
        <v>16</v>
      </c>
    </row>
    <row r="549" spans="1:16">
      <c r="A549" t="s">
        <v>112</v>
      </c>
      <c r="B549" s="7">
        <f t="shared" si="8"/>
        <v>42491</v>
      </c>
      <c r="C549" s="10">
        <v>2016</v>
      </c>
      <c r="D549" t="s">
        <v>17</v>
      </c>
      <c r="E549" s="1">
        <v>226667</v>
      </c>
      <c r="F549" s="4" t="s">
        <v>16</v>
      </c>
      <c r="G549" s="1">
        <v>36443</v>
      </c>
      <c r="H549" s="1">
        <v>35611</v>
      </c>
      <c r="I549" s="1">
        <v>21717</v>
      </c>
      <c r="J549">
        <v>19</v>
      </c>
      <c r="K549">
        <v>6.1</v>
      </c>
      <c r="L549">
        <v>18.7</v>
      </c>
      <c r="M549">
        <v>6</v>
      </c>
      <c r="N549">
        <v>0</v>
      </c>
      <c r="O549" t="s">
        <v>16</v>
      </c>
      <c r="P549" t="s">
        <v>16</v>
      </c>
    </row>
    <row r="550" spans="1:16">
      <c r="A550" t="s">
        <v>112</v>
      </c>
      <c r="B550" s="7">
        <f t="shared" si="8"/>
        <v>42491</v>
      </c>
      <c r="C550" s="10">
        <v>2016</v>
      </c>
      <c r="D550" t="s">
        <v>18</v>
      </c>
      <c r="E550" s="1">
        <v>100070</v>
      </c>
      <c r="F550" s="4" t="s">
        <v>16</v>
      </c>
      <c r="G550" s="1">
        <v>21928</v>
      </c>
      <c r="H550" s="1">
        <v>16951</v>
      </c>
      <c r="I550" s="1">
        <v>12374</v>
      </c>
      <c r="J550">
        <v>22.6</v>
      </c>
      <c r="K550">
        <v>5.7</v>
      </c>
      <c r="L550">
        <v>18.3</v>
      </c>
      <c r="M550">
        <v>5.4</v>
      </c>
      <c r="N550">
        <v>0</v>
      </c>
      <c r="O550" t="s">
        <v>16</v>
      </c>
      <c r="P550" t="s">
        <v>16</v>
      </c>
    </row>
    <row r="551" spans="1:16">
      <c r="A551" t="s">
        <v>112</v>
      </c>
      <c r="B551" s="7">
        <f t="shared" si="8"/>
        <v>42491</v>
      </c>
      <c r="C551" s="10">
        <v>2016</v>
      </c>
      <c r="D551" t="s">
        <v>19</v>
      </c>
      <c r="E551" s="1">
        <v>4992</v>
      </c>
      <c r="F551" s="4" t="s">
        <v>16</v>
      </c>
      <c r="G551" s="1">
        <v>3713</v>
      </c>
      <c r="H551" s="1">
        <v>3676</v>
      </c>
      <c r="I551" s="1">
        <v>1821</v>
      </c>
      <c r="J551">
        <v>15.4</v>
      </c>
      <c r="K551">
        <v>2.6</v>
      </c>
      <c r="L551">
        <v>15.6</v>
      </c>
      <c r="M551">
        <v>2.5</v>
      </c>
      <c r="N551">
        <v>0</v>
      </c>
      <c r="O551" t="s">
        <v>16</v>
      </c>
      <c r="P551" t="s">
        <v>16</v>
      </c>
    </row>
    <row r="552" spans="1:16">
      <c r="A552" t="s">
        <v>112</v>
      </c>
      <c r="B552" s="7">
        <f t="shared" si="8"/>
        <v>42491</v>
      </c>
      <c r="C552" s="10">
        <v>2016</v>
      </c>
      <c r="D552" t="s">
        <v>20</v>
      </c>
      <c r="E552" s="1">
        <v>49573</v>
      </c>
      <c r="F552" s="4">
        <v>681032</v>
      </c>
      <c r="G552" s="1">
        <v>6672</v>
      </c>
      <c r="H552" s="1">
        <v>6008</v>
      </c>
      <c r="I552" s="1">
        <v>4730</v>
      </c>
      <c r="J552">
        <v>24.4</v>
      </c>
      <c r="K552">
        <v>6.5</v>
      </c>
      <c r="L552">
        <v>22.6</v>
      </c>
      <c r="M552">
        <v>6.3</v>
      </c>
      <c r="N552">
        <v>13.5</v>
      </c>
      <c r="O552" s="2">
        <v>0.5</v>
      </c>
      <c r="P552" t="s">
        <v>16</v>
      </c>
    </row>
    <row r="553" spans="1:16">
      <c r="A553" t="s">
        <v>112</v>
      </c>
      <c r="B553" s="7">
        <f t="shared" si="8"/>
        <v>42491</v>
      </c>
      <c r="C553" s="10">
        <v>2016</v>
      </c>
      <c r="D553" t="s">
        <v>21</v>
      </c>
      <c r="E553" s="1">
        <v>381878</v>
      </c>
      <c r="F553" s="4">
        <v>5654653</v>
      </c>
      <c r="G553" s="1">
        <v>30509</v>
      </c>
      <c r="H553" s="1">
        <v>13381</v>
      </c>
      <c r="I553" s="1">
        <v>12777</v>
      </c>
      <c r="J553">
        <v>29.6</v>
      </c>
      <c r="K553">
        <v>13.5</v>
      </c>
      <c r="L553">
        <v>22.1</v>
      </c>
      <c r="M553">
        <v>8</v>
      </c>
      <c r="N553">
        <v>15.8</v>
      </c>
      <c r="O553" s="2">
        <v>0.66</v>
      </c>
      <c r="P553" t="s">
        <v>16</v>
      </c>
    </row>
    <row r="554" spans="1:16">
      <c r="A554" t="s">
        <v>113</v>
      </c>
      <c r="B554" s="7">
        <f t="shared" si="8"/>
        <v>42461</v>
      </c>
      <c r="C554" s="10">
        <v>2016</v>
      </c>
      <c r="D554" t="s">
        <v>15</v>
      </c>
      <c r="E554" s="1">
        <v>14535</v>
      </c>
      <c r="F554" s="4" t="s">
        <v>16</v>
      </c>
      <c r="G554" s="1">
        <v>7361</v>
      </c>
      <c r="H554" s="1">
        <v>7036</v>
      </c>
      <c r="I554" s="1">
        <v>3939</v>
      </c>
      <c r="J554">
        <v>16.8</v>
      </c>
      <c r="K554">
        <v>3.2</v>
      </c>
      <c r="L554">
        <v>16.2</v>
      </c>
      <c r="M554">
        <v>3.2</v>
      </c>
      <c r="N554">
        <v>0</v>
      </c>
      <c r="O554" t="s">
        <v>16</v>
      </c>
      <c r="P554" t="s">
        <v>16</v>
      </c>
    </row>
    <row r="555" spans="1:16">
      <c r="A555" t="s">
        <v>113</v>
      </c>
      <c r="B555" s="7">
        <f t="shared" si="8"/>
        <v>42461</v>
      </c>
      <c r="C555" s="10">
        <v>2016</v>
      </c>
      <c r="D555" t="s">
        <v>17</v>
      </c>
      <c r="E555" s="1">
        <v>217147</v>
      </c>
      <c r="F555" s="4" t="s">
        <v>16</v>
      </c>
      <c r="G555" s="1">
        <v>34250</v>
      </c>
      <c r="H555" s="1">
        <v>33518</v>
      </c>
      <c r="I555" s="1">
        <v>20967</v>
      </c>
      <c r="J555">
        <v>18.899999999999999</v>
      </c>
      <c r="K555">
        <v>6.1</v>
      </c>
      <c r="L555">
        <v>18.5</v>
      </c>
      <c r="M555">
        <v>6</v>
      </c>
      <c r="N555">
        <v>0</v>
      </c>
      <c r="O555" t="s">
        <v>16</v>
      </c>
      <c r="P555" t="s">
        <v>16</v>
      </c>
    </row>
    <row r="556" spans="1:16">
      <c r="A556" t="s">
        <v>113</v>
      </c>
      <c r="B556" s="7">
        <f t="shared" si="8"/>
        <v>42461</v>
      </c>
      <c r="C556" s="10">
        <v>2016</v>
      </c>
      <c r="D556" t="s">
        <v>18</v>
      </c>
      <c r="E556" s="1">
        <v>101203</v>
      </c>
      <c r="F556" s="4" t="s">
        <v>16</v>
      </c>
      <c r="G556" s="1">
        <v>18275</v>
      </c>
      <c r="H556" s="1">
        <v>17192</v>
      </c>
      <c r="I556" s="1">
        <v>12538</v>
      </c>
      <c r="J556">
        <v>21.9</v>
      </c>
      <c r="K556">
        <v>5.7</v>
      </c>
      <c r="L556">
        <v>21.3</v>
      </c>
      <c r="M556">
        <v>5.5</v>
      </c>
      <c r="N556">
        <v>0</v>
      </c>
      <c r="O556" t="s">
        <v>16</v>
      </c>
      <c r="P556" t="s">
        <v>16</v>
      </c>
    </row>
    <row r="557" spans="1:16">
      <c r="A557" t="s">
        <v>113</v>
      </c>
      <c r="B557" s="7">
        <f t="shared" si="8"/>
        <v>42461</v>
      </c>
      <c r="C557" s="10">
        <v>2016</v>
      </c>
      <c r="D557" t="s">
        <v>19</v>
      </c>
      <c r="E557" s="1">
        <v>5053</v>
      </c>
      <c r="F557" s="4" t="s">
        <v>16</v>
      </c>
      <c r="G557" s="1">
        <v>3599</v>
      </c>
      <c r="H557" s="1">
        <v>3593</v>
      </c>
      <c r="I557" s="1">
        <v>1839</v>
      </c>
      <c r="J557">
        <v>15.4</v>
      </c>
      <c r="K557">
        <v>2.5</v>
      </c>
      <c r="L557">
        <v>15.5</v>
      </c>
      <c r="M557">
        <v>2.4</v>
      </c>
      <c r="N557">
        <v>0</v>
      </c>
      <c r="O557" t="s">
        <v>16</v>
      </c>
      <c r="P557" t="s">
        <v>16</v>
      </c>
    </row>
    <row r="558" spans="1:16">
      <c r="A558" t="s">
        <v>113</v>
      </c>
      <c r="B558" s="7">
        <f t="shared" si="8"/>
        <v>42461</v>
      </c>
      <c r="C558" s="10">
        <v>2016</v>
      </c>
      <c r="D558" t="s">
        <v>20</v>
      </c>
      <c r="E558" s="1">
        <v>51458</v>
      </c>
      <c r="F558" s="4">
        <v>692778</v>
      </c>
      <c r="G558" s="1">
        <v>6770</v>
      </c>
      <c r="H558" s="1">
        <v>6021</v>
      </c>
      <c r="I558" s="1">
        <v>4789</v>
      </c>
      <c r="J558">
        <v>23.9</v>
      </c>
      <c r="K558">
        <v>6.6</v>
      </c>
      <c r="L558">
        <v>21.9</v>
      </c>
      <c r="M558">
        <v>6.4</v>
      </c>
      <c r="N558">
        <v>13</v>
      </c>
      <c r="O558" s="2">
        <v>0.51</v>
      </c>
      <c r="P558" t="s">
        <v>16</v>
      </c>
    </row>
    <row r="559" spans="1:16">
      <c r="A559" t="s">
        <v>113</v>
      </c>
      <c r="B559" s="7">
        <f t="shared" si="8"/>
        <v>42461</v>
      </c>
      <c r="C559" s="10">
        <v>2016</v>
      </c>
      <c r="D559" t="s">
        <v>21</v>
      </c>
      <c r="E559" s="1">
        <v>397780</v>
      </c>
      <c r="F559" s="4">
        <v>5721501</v>
      </c>
      <c r="G559" s="1">
        <v>30488</v>
      </c>
      <c r="H559" s="1">
        <v>13370</v>
      </c>
      <c r="I559" s="1">
        <v>12875</v>
      </c>
      <c r="J559">
        <v>28.9</v>
      </c>
      <c r="K559">
        <v>13.8</v>
      </c>
      <c r="L559">
        <v>21.7</v>
      </c>
      <c r="M559">
        <v>8.1</v>
      </c>
      <c r="N559">
        <v>17.399999999999999</v>
      </c>
      <c r="O559" s="2">
        <v>0.67</v>
      </c>
      <c r="P559" t="s">
        <v>16</v>
      </c>
    </row>
    <row r="560" spans="1:16">
      <c r="A560" t="s">
        <v>114</v>
      </c>
      <c r="B560" s="7">
        <f t="shared" si="8"/>
        <v>42430</v>
      </c>
      <c r="C560" s="10">
        <v>2016</v>
      </c>
      <c r="D560" t="s">
        <v>15</v>
      </c>
      <c r="E560" s="1">
        <v>14138</v>
      </c>
      <c r="F560" s="4" t="s">
        <v>16</v>
      </c>
      <c r="G560" s="1">
        <v>6836</v>
      </c>
      <c r="H560" s="1">
        <v>6543</v>
      </c>
      <c r="I560" s="1">
        <v>3846</v>
      </c>
      <c r="J560">
        <v>18.2</v>
      </c>
      <c r="K560">
        <v>3.2</v>
      </c>
      <c r="L560">
        <v>17.5</v>
      </c>
      <c r="M560">
        <v>3.2</v>
      </c>
      <c r="N560">
        <v>0</v>
      </c>
      <c r="O560" t="s">
        <v>16</v>
      </c>
      <c r="P560" t="s">
        <v>16</v>
      </c>
    </row>
    <row r="561" spans="1:16">
      <c r="A561" t="s">
        <v>114</v>
      </c>
      <c r="B561" s="7">
        <f t="shared" si="8"/>
        <v>42430</v>
      </c>
      <c r="C561" s="10">
        <v>2016</v>
      </c>
      <c r="D561" t="s">
        <v>17</v>
      </c>
      <c r="E561" s="1">
        <v>195837</v>
      </c>
      <c r="F561" s="4" t="s">
        <v>16</v>
      </c>
      <c r="G561" s="1">
        <v>31716</v>
      </c>
      <c r="H561" s="1">
        <v>32016</v>
      </c>
      <c r="I561" s="1">
        <v>19685</v>
      </c>
      <c r="J561">
        <v>19.2</v>
      </c>
      <c r="K561">
        <v>5.8</v>
      </c>
      <c r="L561">
        <v>19</v>
      </c>
      <c r="M561">
        <v>5.7</v>
      </c>
      <c r="N561">
        <v>0</v>
      </c>
      <c r="O561" t="s">
        <v>16</v>
      </c>
      <c r="P561" t="s">
        <v>16</v>
      </c>
    </row>
    <row r="562" spans="1:16">
      <c r="A562" t="s">
        <v>114</v>
      </c>
      <c r="B562" s="7">
        <f t="shared" si="8"/>
        <v>42430</v>
      </c>
      <c r="C562" s="10">
        <v>2016</v>
      </c>
      <c r="D562" t="s">
        <v>18</v>
      </c>
      <c r="E562" s="1">
        <v>95707</v>
      </c>
      <c r="F562" s="4" t="s">
        <v>16</v>
      </c>
      <c r="G562" s="1">
        <v>16805</v>
      </c>
      <c r="H562" s="1">
        <v>15852</v>
      </c>
      <c r="I562" s="1">
        <v>11562</v>
      </c>
      <c r="J562">
        <v>22.6</v>
      </c>
      <c r="K562">
        <v>5.8</v>
      </c>
      <c r="L562">
        <v>22.2</v>
      </c>
      <c r="M562">
        <v>5.6</v>
      </c>
      <c r="N562">
        <v>0</v>
      </c>
      <c r="O562" t="s">
        <v>16</v>
      </c>
      <c r="P562" t="s">
        <v>16</v>
      </c>
    </row>
    <row r="563" spans="1:16">
      <c r="A563" t="s">
        <v>114</v>
      </c>
      <c r="B563" s="7">
        <f t="shared" si="8"/>
        <v>42430</v>
      </c>
      <c r="C563" s="10">
        <v>2016</v>
      </c>
      <c r="D563" t="s">
        <v>19</v>
      </c>
      <c r="E563" s="1">
        <v>4425</v>
      </c>
      <c r="F563" s="4" t="s">
        <v>16</v>
      </c>
      <c r="G563" s="1">
        <v>3416</v>
      </c>
      <c r="H563" s="1">
        <v>3436</v>
      </c>
      <c r="I563" s="1">
        <v>1724</v>
      </c>
      <c r="J563">
        <v>15.6</v>
      </c>
      <c r="K563">
        <v>2.4</v>
      </c>
      <c r="L563">
        <v>15.7</v>
      </c>
      <c r="M563">
        <v>2.2999999999999998</v>
      </c>
      <c r="N563">
        <v>0</v>
      </c>
      <c r="O563" t="s">
        <v>16</v>
      </c>
      <c r="P563" t="s">
        <v>16</v>
      </c>
    </row>
    <row r="564" spans="1:16">
      <c r="A564" t="s">
        <v>114</v>
      </c>
      <c r="B564" s="7">
        <f t="shared" si="8"/>
        <v>42430</v>
      </c>
      <c r="C564" s="10">
        <v>2016</v>
      </c>
      <c r="D564" t="s">
        <v>20</v>
      </c>
      <c r="E564" s="1">
        <v>50850</v>
      </c>
      <c r="F564" s="4">
        <v>673269</v>
      </c>
      <c r="G564" s="1">
        <v>6816</v>
      </c>
      <c r="H564" s="1">
        <v>6043</v>
      </c>
      <c r="I564" s="1">
        <v>4768</v>
      </c>
      <c r="J564">
        <v>24.5</v>
      </c>
      <c r="K564">
        <v>6.5</v>
      </c>
      <c r="L564">
        <v>22.3</v>
      </c>
      <c r="M564">
        <v>6.3</v>
      </c>
      <c r="N564">
        <v>12.6</v>
      </c>
      <c r="O564" s="2">
        <v>0.5</v>
      </c>
      <c r="P564" t="s">
        <v>16</v>
      </c>
    </row>
    <row r="565" spans="1:16">
      <c r="A565" t="s">
        <v>114</v>
      </c>
      <c r="B565" s="7">
        <f t="shared" si="8"/>
        <v>42430</v>
      </c>
      <c r="C565" s="10">
        <v>2016</v>
      </c>
      <c r="D565" t="s">
        <v>21</v>
      </c>
      <c r="E565" s="1">
        <v>393886</v>
      </c>
      <c r="F565" s="4">
        <v>5614089</v>
      </c>
      <c r="G565" s="1">
        <v>30327</v>
      </c>
      <c r="H565" s="1">
        <v>13379</v>
      </c>
      <c r="I565" s="1">
        <v>12828</v>
      </c>
      <c r="J565">
        <v>29.7</v>
      </c>
      <c r="K565">
        <v>13.6</v>
      </c>
      <c r="L565">
        <v>22.2</v>
      </c>
      <c r="M565">
        <v>8</v>
      </c>
      <c r="N565">
        <v>15</v>
      </c>
      <c r="O565" s="2">
        <v>0.67</v>
      </c>
      <c r="P565" t="s">
        <v>16</v>
      </c>
    </row>
    <row r="566" spans="1:16">
      <c r="A566" t="s">
        <v>115</v>
      </c>
      <c r="B566" s="7">
        <f t="shared" si="8"/>
        <v>42401</v>
      </c>
      <c r="C566" s="10">
        <v>2016</v>
      </c>
      <c r="D566" t="s">
        <v>15</v>
      </c>
      <c r="E566" s="1">
        <v>19854</v>
      </c>
      <c r="F566" s="4" t="s">
        <v>16</v>
      </c>
      <c r="G566" s="1">
        <v>9263</v>
      </c>
      <c r="H566" s="1">
        <v>9138</v>
      </c>
      <c r="I566" s="1">
        <v>4768</v>
      </c>
      <c r="J566">
        <v>15.1</v>
      </c>
      <c r="K566">
        <v>3.4</v>
      </c>
      <c r="L566">
        <v>15</v>
      </c>
      <c r="M566">
        <v>3.4</v>
      </c>
      <c r="N566">
        <v>0</v>
      </c>
      <c r="O566" t="s">
        <v>16</v>
      </c>
      <c r="P566" t="s">
        <v>16</v>
      </c>
    </row>
    <row r="567" spans="1:16">
      <c r="A567" t="s">
        <v>115</v>
      </c>
      <c r="B567" s="7">
        <f t="shared" si="8"/>
        <v>42401</v>
      </c>
      <c r="C567" s="10">
        <v>2016</v>
      </c>
      <c r="D567" t="s">
        <v>17</v>
      </c>
      <c r="E567" s="1">
        <v>201940</v>
      </c>
      <c r="F567" s="4" t="s">
        <v>16</v>
      </c>
      <c r="G567" s="1">
        <v>32348</v>
      </c>
      <c r="H567" s="1">
        <v>31921</v>
      </c>
      <c r="I567" s="1">
        <v>19596</v>
      </c>
      <c r="J567">
        <v>17.899999999999999</v>
      </c>
      <c r="K567">
        <v>5.9</v>
      </c>
      <c r="L567">
        <v>17.7</v>
      </c>
      <c r="M567">
        <v>5.9</v>
      </c>
      <c r="N567">
        <v>0</v>
      </c>
      <c r="O567" t="s">
        <v>16</v>
      </c>
      <c r="P567" t="s">
        <v>16</v>
      </c>
    </row>
    <row r="568" spans="1:16">
      <c r="A568" t="s">
        <v>115</v>
      </c>
      <c r="B568" s="7">
        <f t="shared" si="8"/>
        <v>42401</v>
      </c>
      <c r="C568" s="10">
        <v>2016</v>
      </c>
      <c r="D568" t="s">
        <v>18</v>
      </c>
      <c r="E568" s="1">
        <v>98897</v>
      </c>
      <c r="F568" s="4" t="s">
        <v>16</v>
      </c>
      <c r="G568" s="1">
        <v>17135</v>
      </c>
      <c r="H568" s="1">
        <v>16039</v>
      </c>
      <c r="I568" s="1">
        <v>11676</v>
      </c>
      <c r="J568">
        <v>21.1</v>
      </c>
      <c r="K568">
        <v>5.8</v>
      </c>
      <c r="L568">
        <v>20.6</v>
      </c>
      <c r="M568">
        <v>5.6</v>
      </c>
      <c r="N568">
        <v>0</v>
      </c>
      <c r="O568" t="s">
        <v>16</v>
      </c>
      <c r="P568" t="s">
        <v>16</v>
      </c>
    </row>
    <row r="569" spans="1:16">
      <c r="A569" t="s">
        <v>115</v>
      </c>
      <c r="B569" s="7">
        <f t="shared" si="8"/>
        <v>42401</v>
      </c>
      <c r="C569" s="10">
        <v>2016</v>
      </c>
      <c r="D569" t="s">
        <v>19</v>
      </c>
      <c r="E569" s="1">
        <v>4405</v>
      </c>
      <c r="F569" s="4" t="s">
        <v>16</v>
      </c>
      <c r="G569" s="1">
        <v>3250</v>
      </c>
      <c r="H569" s="1">
        <v>3370</v>
      </c>
      <c r="I569" s="1">
        <v>1701</v>
      </c>
      <c r="J569">
        <v>14.7</v>
      </c>
      <c r="K569">
        <v>2.4</v>
      </c>
      <c r="L569">
        <v>15</v>
      </c>
      <c r="M569">
        <v>2.2999999999999998</v>
      </c>
      <c r="N569">
        <v>0</v>
      </c>
      <c r="O569" t="s">
        <v>16</v>
      </c>
      <c r="P569" t="s">
        <v>16</v>
      </c>
    </row>
    <row r="570" spans="1:16">
      <c r="A570" t="s">
        <v>115</v>
      </c>
      <c r="B570" s="7">
        <f t="shared" si="8"/>
        <v>42401</v>
      </c>
      <c r="C570" s="10">
        <v>2016</v>
      </c>
      <c r="D570" t="s">
        <v>20</v>
      </c>
      <c r="E570" s="1">
        <v>52093</v>
      </c>
      <c r="F570" s="4">
        <v>676135</v>
      </c>
      <c r="G570" s="1">
        <v>6871</v>
      </c>
      <c r="H570" s="1">
        <v>6165</v>
      </c>
      <c r="I570" s="1">
        <v>4843</v>
      </c>
      <c r="J570">
        <v>22.8</v>
      </c>
      <c r="K570">
        <v>6.5</v>
      </c>
      <c r="L570">
        <v>21.1</v>
      </c>
      <c r="M570">
        <v>6.3</v>
      </c>
      <c r="N570">
        <v>12.3</v>
      </c>
      <c r="O570" s="2">
        <v>0.5</v>
      </c>
      <c r="P570" t="s">
        <v>16</v>
      </c>
    </row>
    <row r="571" spans="1:16">
      <c r="A571" t="s">
        <v>115</v>
      </c>
      <c r="B571" s="7">
        <f t="shared" si="8"/>
        <v>42401</v>
      </c>
      <c r="C571" s="10">
        <v>2016</v>
      </c>
      <c r="D571" t="s">
        <v>21</v>
      </c>
      <c r="E571" s="1">
        <v>392470</v>
      </c>
      <c r="F571" s="4">
        <v>5427875</v>
      </c>
      <c r="G571" s="1">
        <v>29564</v>
      </c>
      <c r="H571" s="1">
        <v>13339</v>
      </c>
      <c r="I571" s="1">
        <v>12718</v>
      </c>
      <c r="J571">
        <v>27.7</v>
      </c>
      <c r="K571">
        <v>13.4</v>
      </c>
      <c r="L571">
        <v>20.8</v>
      </c>
      <c r="M571">
        <v>8</v>
      </c>
      <c r="N571">
        <v>14.6</v>
      </c>
      <c r="O571" s="2">
        <v>0.67</v>
      </c>
      <c r="P571" t="s">
        <v>16</v>
      </c>
    </row>
    <row r="572" spans="1:16">
      <c r="A572" t="s">
        <v>116</v>
      </c>
      <c r="B572" s="7">
        <f t="shared" si="8"/>
        <v>42370</v>
      </c>
      <c r="C572" s="10">
        <v>2016</v>
      </c>
      <c r="D572" t="s">
        <v>15</v>
      </c>
      <c r="E572" s="1">
        <v>14352</v>
      </c>
      <c r="F572" s="4" t="s">
        <v>16</v>
      </c>
      <c r="G572" s="1">
        <v>8911</v>
      </c>
      <c r="H572" s="1">
        <v>8788</v>
      </c>
      <c r="I572" s="1">
        <v>4087</v>
      </c>
      <c r="J572">
        <v>14.4</v>
      </c>
      <c r="K572">
        <v>3.1</v>
      </c>
      <c r="L572">
        <v>14.3</v>
      </c>
      <c r="M572">
        <v>3</v>
      </c>
      <c r="N572">
        <v>0</v>
      </c>
      <c r="O572" t="s">
        <v>16</v>
      </c>
      <c r="P572" t="s">
        <v>16</v>
      </c>
    </row>
    <row r="573" spans="1:16">
      <c r="A573" t="s">
        <v>116</v>
      </c>
      <c r="B573" s="7">
        <f t="shared" si="8"/>
        <v>42370</v>
      </c>
      <c r="C573" s="10">
        <v>2016</v>
      </c>
      <c r="D573" t="s">
        <v>17</v>
      </c>
      <c r="E573" s="1">
        <v>166805</v>
      </c>
      <c r="F573" s="4" t="s">
        <v>16</v>
      </c>
      <c r="G573" s="1">
        <v>32497</v>
      </c>
      <c r="H573" s="1">
        <v>32056</v>
      </c>
      <c r="I573" s="1">
        <v>19007</v>
      </c>
      <c r="J573">
        <v>18.5</v>
      </c>
      <c r="K573">
        <v>5.5</v>
      </c>
      <c r="L573">
        <v>18.2</v>
      </c>
      <c r="M573">
        <v>5.5</v>
      </c>
      <c r="N573">
        <v>0</v>
      </c>
      <c r="O573" t="s">
        <v>16</v>
      </c>
      <c r="P573" t="s">
        <v>16</v>
      </c>
    </row>
    <row r="574" spans="1:16">
      <c r="A574" t="s">
        <v>116</v>
      </c>
      <c r="B574" s="7">
        <f t="shared" si="8"/>
        <v>42370</v>
      </c>
      <c r="C574" s="10">
        <v>2016</v>
      </c>
      <c r="D574" t="s">
        <v>18</v>
      </c>
      <c r="E574" s="1">
        <v>89661</v>
      </c>
      <c r="F574" s="4" t="s">
        <v>16</v>
      </c>
      <c r="G574" s="1">
        <v>19667</v>
      </c>
      <c r="H574" s="1">
        <v>18782</v>
      </c>
      <c r="I574" s="1">
        <v>11958</v>
      </c>
      <c r="J574">
        <v>19.7</v>
      </c>
      <c r="K574">
        <v>5.3</v>
      </c>
      <c r="L574">
        <v>19.399999999999999</v>
      </c>
      <c r="M574">
        <v>5.0999999999999996</v>
      </c>
      <c r="N574">
        <v>0</v>
      </c>
      <c r="O574" t="s">
        <v>16</v>
      </c>
      <c r="P574" t="s">
        <v>16</v>
      </c>
    </row>
    <row r="575" spans="1:16">
      <c r="A575" t="s">
        <v>116</v>
      </c>
      <c r="B575" s="7">
        <f t="shared" si="8"/>
        <v>42370</v>
      </c>
      <c r="C575" s="10">
        <v>2016</v>
      </c>
      <c r="D575" t="s">
        <v>19</v>
      </c>
      <c r="E575" s="1">
        <v>3721</v>
      </c>
      <c r="F575" s="4" t="s">
        <v>16</v>
      </c>
      <c r="G575" s="1">
        <v>3920</v>
      </c>
      <c r="H575" s="1">
        <v>3371</v>
      </c>
      <c r="I575" s="1">
        <v>1517</v>
      </c>
      <c r="J575">
        <v>14</v>
      </c>
      <c r="K575">
        <v>2.2999999999999998</v>
      </c>
      <c r="L575">
        <v>12.3</v>
      </c>
      <c r="M575">
        <v>2.2000000000000002</v>
      </c>
      <c r="N575">
        <v>0</v>
      </c>
      <c r="O575" t="s">
        <v>16</v>
      </c>
      <c r="P575" t="s">
        <v>16</v>
      </c>
    </row>
    <row r="576" spans="1:16">
      <c r="A576" t="s">
        <v>116</v>
      </c>
      <c r="B576" s="7">
        <f t="shared" si="8"/>
        <v>42370</v>
      </c>
      <c r="C576" s="10">
        <v>2016</v>
      </c>
      <c r="D576" t="s">
        <v>20</v>
      </c>
      <c r="E576" s="1">
        <v>46621</v>
      </c>
      <c r="F576" s="4">
        <v>613966</v>
      </c>
      <c r="G576" s="1">
        <v>6994</v>
      </c>
      <c r="H576" s="1">
        <v>6253</v>
      </c>
      <c r="I576" s="1">
        <v>4648</v>
      </c>
      <c r="J576">
        <v>23</v>
      </c>
      <c r="K576">
        <v>6.3</v>
      </c>
      <c r="L576">
        <v>21.2</v>
      </c>
      <c r="M576">
        <v>6.1</v>
      </c>
      <c r="N576">
        <v>12.5</v>
      </c>
      <c r="O576" s="2">
        <v>0.49</v>
      </c>
      <c r="P576" t="s">
        <v>16</v>
      </c>
    </row>
    <row r="577" spans="1:16">
      <c r="A577" t="s">
        <v>116</v>
      </c>
      <c r="B577" s="7">
        <f t="shared" si="8"/>
        <v>42370</v>
      </c>
      <c r="C577" s="10">
        <v>2016</v>
      </c>
      <c r="D577" t="s">
        <v>21</v>
      </c>
      <c r="E577" s="1">
        <v>351816</v>
      </c>
      <c r="F577" s="4">
        <v>4886897</v>
      </c>
      <c r="G577" s="1">
        <v>29276</v>
      </c>
      <c r="H577" s="1">
        <v>13347</v>
      </c>
      <c r="I577" s="1">
        <v>12244</v>
      </c>
      <c r="J577">
        <v>28.4</v>
      </c>
      <c r="K577">
        <v>12.7</v>
      </c>
      <c r="L577">
        <v>21</v>
      </c>
      <c r="M577">
        <v>7.9</v>
      </c>
      <c r="N577">
        <v>15.4</v>
      </c>
      <c r="O577" s="2">
        <v>0.66</v>
      </c>
      <c r="P577" t="s">
        <v>16</v>
      </c>
    </row>
    <row r="578" spans="1:16">
      <c r="A578" t="s">
        <v>117</v>
      </c>
      <c r="B578" s="7">
        <f t="shared" si="8"/>
        <v>42339</v>
      </c>
      <c r="C578" s="10">
        <v>2015</v>
      </c>
      <c r="D578" t="s">
        <v>15</v>
      </c>
      <c r="E578" s="1">
        <v>15377</v>
      </c>
      <c r="F578" s="4" t="s">
        <v>16</v>
      </c>
      <c r="G578" s="1">
        <v>8494</v>
      </c>
      <c r="H578" s="1">
        <v>8429</v>
      </c>
      <c r="I578" s="1">
        <v>3928</v>
      </c>
      <c r="J578">
        <v>14.5</v>
      </c>
      <c r="K578">
        <v>3.3</v>
      </c>
      <c r="L578">
        <v>14.3</v>
      </c>
      <c r="M578">
        <v>3.3</v>
      </c>
      <c r="N578">
        <v>0</v>
      </c>
      <c r="O578" t="s">
        <v>16</v>
      </c>
      <c r="P578" t="s">
        <v>16</v>
      </c>
    </row>
    <row r="579" spans="1:16">
      <c r="A579" t="s">
        <v>117</v>
      </c>
      <c r="B579" s="7">
        <f t="shared" ref="B579:B642" si="9">DATE(MID(A579,1,4),MID(A579,6,2),1)</f>
        <v>42339</v>
      </c>
      <c r="C579" s="10">
        <v>2015</v>
      </c>
      <c r="D579" t="s">
        <v>17</v>
      </c>
      <c r="E579" s="1">
        <v>168786</v>
      </c>
      <c r="F579" s="4" t="s">
        <v>16</v>
      </c>
      <c r="G579" s="1">
        <v>31249</v>
      </c>
      <c r="H579" s="1">
        <v>30010</v>
      </c>
      <c r="I579" s="1">
        <v>18733</v>
      </c>
      <c r="J579">
        <v>19.399999999999999</v>
      </c>
      <c r="K579">
        <v>5.6</v>
      </c>
      <c r="L579">
        <v>19</v>
      </c>
      <c r="M579">
        <v>5.6</v>
      </c>
      <c r="N579">
        <v>0</v>
      </c>
      <c r="O579" t="s">
        <v>16</v>
      </c>
      <c r="P579" t="s">
        <v>16</v>
      </c>
    </row>
    <row r="580" spans="1:16">
      <c r="A580" t="s">
        <v>117</v>
      </c>
      <c r="B580" s="7">
        <f t="shared" si="9"/>
        <v>42339</v>
      </c>
      <c r="C580" s="10">
        <v>2015</v>
      </c>
      <c r="D580" t="s">
        <v>18</v>
      </c>
      <c r="E580" s="1">
        <v>97134</v>
      </c>
      <c r="F580" s="4" t="s">
        <v>16</v>
      </c>
      <c r="G580" s="1">
        <v>17652</v>
      </c>
      <c r="H580" s="1">
        <v>16698</v>
      </c>
      <c r="I580" s="1">
        <v>12283</v>
      </c>
      <c r="J580">
        <v>22.8</v>
      </c>
      <c r="K580">
        <v>5.7</v>
      </c>
      <c r="L580">
        <v>22.3</v>
      </c>
      <c r="M580">
        <v>5.5</v>
      </c>
      <c r="N580">
        <v>0</v>
      </c>
      <c r="O580" t="s">
        <v>16</v>
      </c>
      <c r="P580" t="s">
        <v>16</v>
      </c>
    </row>
    <row r="581" spans="1:16">
      <c r="A581" t="s">
        <v>117</v>
      </c>
      <c r="B581" s="7">
        <f t="shared" si="9"/>
        <v>42339</v>
      </c>
      <c r="C581" s="10">
        <v>2015</v>
      </c>
      <c r="D581" t="s">
        <v>19</v>
      </c>
      <c r="E581" s="1">
        <v>5437</v>
      </c>
      <c r="F581" s="4" t="s">
        <v>16</v>
      </c>
      <c r="G581" s="1">
        <v>3887</v>
      </c>
      <c r="H581" s="1">
        <v>3948</v>
      </c>
      <c r="I581" s="1">
        <v>1878</v>
      </c>
      <c r="J581">
        <v>14.8</v>
      </c>
      <c r="K581">
        <v>2.5</v>
      </c>
      <c r="L581">
        <v>14.7</v>
      </c>
      <c r="M581">
        <v>2.4</v>
      </c>
      <c r="N581">
        <v>0</v>
      </c>
      <c r="O581" t="s">
        <v>16</v>
      </c>
      <c r="P581" t="s">
        <v>16</v>
      </c>
    </row>
    <row r="582" spans="1:16">
      <c r="A582" t="s">
        <v>117</v>
      </c>
      <c r="B582" s="7">
        <f t="shared" si="9"/>
        <v>42339</v>
      </c>
      <c r="C582" s="10">
        <v>2015</v>
      </c>
      <c r="D582" t="s">
        <v>20</v>
      </c>
      <c r="E582" s="1">
        <v>51880</v>
      </c>
      <c r="F582" s="4">
        <v>700319</v>
      </c>
      <c r="G582" s="1">
        <v>7120</v>
      </c>
      <c r="H582" s="1">
        <v>6342</v>
      </c>
      <c r="I582" s="1">
        <v>5030</v>
      </c>
      <c r="J582">
        <v>24.6</v>
      </c>
      <c r="K582">
        <v>6.4</v>
      </c>
      <c r="L582">
        <v>22.5</v>
      </c>
      <c r="M582">
        <v>6.3</v>
      </c>
      <c r="N582">
        <v>12.9</v>
      </c>
      <c r="O582" s="2">
        <v>0.48</v>
      </c>
      <c r="P582" t="s">
        <v>16</v>
      </c>
    </row>
    <row r="583" spans="1:16">
      <c r="A583" t="s">
        <v>117</v>
      </c>
      <c r="B583" s="7">
        <f t="shared" si="9"/>
        <v>42339</v>
      </c>
      <c r="C583" s="10">
        <v>2015</v>
      </c>
      <c r="D583" t="s">
        <v>21</v>
      </c>
      <c r="E583" s="1">
        <v>369686</v>
      </c>
      <c r="F583" s="4">
        <v>5425880</v>
      </c>
      <c r="G583" s="1">
        <v>29917</v>
      </c>
      <c r="H583" s="1">
        <v>13429</v>
      </c>
      <c r="I583" s="1">
        <v>12641</v>
      </c>
      <c r="J583">
        <v>29.2</v>
      </c>
      <c r="K583">
        <v>13.2</v>
      </c>
      <c r="L583">
        <v>22</v>
      </c>
      <c r="M583">
        <v>7.9</v>
      </c>
      <c r="N583">
        <v>18.399999999999999</v>
      </c>
      <c r="O583" s="2">
        <v>0.63</v>
      </c>
      <c r="P583" t="s">
        <v>16</v>
      </c>
    </row>
    <row r="584" spans="1:16">
      <c r="A584" t="s">
        <v>118</v>
      </c>
      <c r="B584" s="7">
        <f t="shared" si="9"/>
        <v>42309</v>
      </c>
      <c r="C584" s="10">
        <v>2015</v>
      </c>
      <c r="D584" t="s">
        <v>15</v>
      </c>
      <c r="E584" s="1">
        <v>15069</v>
      </c>
      <c r="F584" s="4" t="s">
        <v>16</v>
      </c>
      <c r="G584" s="1">
        <v>7790</v>
      </c>
      <c r="H584" s="1">
        <v>7942</v>
      </c>
      <c r="I584" s="1">
        <v>4024</v>
      </c>
      <c r="J584">
        <v>15.2</v>
      </c>
      <c r="K584">
        <v>3.2</v>
      </c>
      <c r="L584">
        <v>15.1</v>
      </c>
      <c r="M584">
        <v>3.3</v>
      </c>
      <c r="N584">
        <v>0</v>
      </c>
      <c r="O584" t="s">
        <v>16</v>
      </c>
      <c r="P584" t="s">
        <v>16</v>
      </c>
    </row>
    <row r="585" spans="1:16">
      <c r="A585" t="s">
        <v>118</v>
      </c>
      <c r="B585" s="7">
        <f t="shared" si="9"/>
        <v>42309</v>
      </c>
      <c r="C585" s="10">
        <v>2015</v>
      </c>
      <c r="D585" t="s">
        <v>17</v>
      </c>
      <c r="E585" s="1">
        <v>163178</v>
      </c>
      <c r="F585" s="4" t="s">
        <v>16</v>
      </c>
      <c r="G585" s="1">
        <v>30119</v>
      </c>
      <c r="H585" s="1">
        <v>28845</v>
      </c>
      <c r="I585" s="1">
        <v>18141</v>
      </c>
      <c r="J585">
        <v>18.899999999999999</v>
      </c>
      <c r="K585">
        <v>5.7</v>
      </c>
      <c r="L585">
        <v>18.399999999999999</v>
      </c>
      <c r="M585">
        <v>5.6</v>
      </c>
      <c r="N585">
        <v>0</v>
      </c>
      <c r="O585" t="s">
        <v>16</v>
      </c>
      <c r="P585" t="s">
        <v>16</v>
      </c>
    </row>
    <row r="586" spans="1:16">
      <c r="A586" t="s">
        <v>118</v>
      </c>
      <c r="B586" s="7">
        <f t="shared" si="9"/>
        <v>42309</v>
      </c>
      <c r="C586" s="10">
        <v>2015</v>
      </c>
      <c r="D586" t="s">
        <v>18</v>
      </c>
      <c r="E586" s="1">
        <v>93451</v>
      </c>
      <c r="F586" s="4" t="s">
        <v>16</v>
      </c>
      <c r="G586" s="1">
        <v>17933</v>
      </c>
      <c r="H586" s="1">
        <v>16777</v>
      </c>
      <c r="I586" s="1">
        <v>12166</v>
      </c>
      <c r="J586">
        <v>21.8</v>
      </c>
      <c r="K586">
        <v>5.5</v>
      </c>
      <c r="L586">
        <v>21.4</v>
      </c>
      <c r="M586">
        <v>5.3</v>
      </c>
      <c r="N586">
        <v>0</v>
      </c>
      <c r="O586" t="s">
        <v>16</v>
      </c>
      <c r="P586" t="s">
        <v>16</v>
      </c>
    </row>
    <row r="587" spans="1:16">
      <c r="A587" t="s">
        <v>118</v>
      </c>
      <c r="B587" s="7">
        <f t="shared" si="9"/>
        <v>42309</v>
      </c>
      <c r="C587" s="10">
        <v>2015</v>
      </c>
      <c r="D587" t="s">
        <v>19</v>
      </c>
      <c r="E587" s="1">
        <v>5583</v>
      </c>
      <c r="F587" s="4" t="s">
        <v>16</v>
      </c>
      <c r="G587" s="1">
        <v>3890</v>
      </c>
      <c r="H587" s="1">
        <v>3820</v>
      </c>
      <c r="I587" s="1">
        <v>1936</v>
      </c>
      <c r="J587">
        <v>15.2</v>
      </c>
      <c r="K587">
        <v>2.5</v>
      </c>
      <c r="L587">
        <v>14.7</v>
      </c>
      <c r="M587">
        <v>2.4</v>
      </c>
      <c r="N587">
        <v>0</v>
      </c>
      <c r="O587" t="s">
        <v>16</v>
      </c>
      <c r="P587" t="s">
        <v>16</v>
      </c>
    </row>
    <row r="588" spans="1:16">
      <c r="A588" t="s">
        <v>118</v>
      </c>
      <c r="B588" s="7">
        <f t="shared" si="9"/>
        <v>42309</v>
      </c>
      <c r="C588" s="10">
        <v>2015</v>
      </c>
      <c r="D588" t="s">
        <v>20</v>
      </c>
      <c r="E588" s="1">
        <v>50999</v>
      </c>
      <c r="F588" s="4">
        <v>685908</v>
      </c>
      <c r="G588" s="1">
        <v>7132</v>
      </c>
      <c r="H588" s="1">
        <v>6342</v>
      </c>
      <c r="I588" s="1">
        <v>5036</v>
      </c>
      <c r="J588">
        <v>23.8</v>
      </c>
      <c r="K588">
        <v>6.4</v>
      </c>
      <c r="L588">
        <v>21.8</v>
      </c>
      <c r="M588">
        <v>6.2</v>
      </c>
      <c r="N588">
        <v>12.9</v>
      </c>
      <c r="O588" s="2">
        <v>0.49</v>
      </c>
      <c r="P588" t="s">
        <v>16</v>
      </c>
    </row>
    <row r="589" spans="1:16">
      <c r="A589" t="s">
        <v>118</v>
      </c>
      <c r="B589" s="7">
        <f t="shared" si="9"/>
        <v>42309</v>
      </c>
      <c r="C589" s="10">
        <v>2015</v>
      </c>
      <c r="D589" t="s">
        <v>21</v>
      </c>
      <c r="E589" s="1">
        <v>377076</v>
      </c>
      <c r="F589" s="4">
        <v>5502861</v>
      </c>
      <c r="G589" s="1">
        <v>30270</v>
      </c>
      <c r="H589" s="1">
        <v>13428</v>
      </c>
      <c r="I589" s="1">
        <v>12732</v>
      </c>
      <c r="J589">
        <v>28.4</v>
      </c>
      <c r="K589">
        <v>13.3</v>
      </c>
      <c r="L589">
        <v>21.3</v>
      </c>
      <c r="M589">
        <v>7.9</v>
      </c>
      <c r="N589">
        <v>20.399999999999999</v>
      </c>
      <c r="O589" s="2">
        <v>0.64</v>
      </c>
      <c r="P589" t="s">
        <v>16</v>
      </c>
    </row>
    <row r="590" spans="1:16">
      <c r="A590" t="s">
        <v>119</v>
      </c>
      <c r="B590" s="7">
        <f t="shared" si="9"/>
        <v>42278</v>
      </c>
      <c r="C590" s="10">
        <v>2015</v>
      </c>
      <c r="D590" t="s">
        <v>15</v>
      </c>
      <c r="E590" s="1">
        <v>16756</v>
      </c>
      <c r="F590" s="4" t="s">
        <v>16</v>
      </c>
      <c r="G590" s="1">
        <v>7837</v>
      </c>
      <c r="H590" s="1">
        <v>7652</v>
      </c>
      <c r="I590" s="1">
        <v>3974</v>
      </c>
      <c r="J590">
        <v>16.100000000000001</v>
      </c>
      <c r="K590">
        <v>3.5</v>
      </c>
      <c r="L590">
        <v>15.7</v>
      </c>
      <c r="M590">
        <v>3.5</v>
      </c>
      <c r="N590">
        <v>0</v>
      </c>
      <c r="O590" t="s">
        <v>16</v>
      </c>
      <c r="P590" t="s">
        <v>16</v>
      </c>
    </row>
    <row r="591" spans="1:16">
      <c r="A591" t="s">
        <v>119</v>
      </c>
      <c r="B591" s="7">
        <f t="shared" si="9"/>
        <v>42278</v>
      </c>
      <c r="C591" s="10">
        <v>2015</v>
      </c>
      <c r="D591" t="s">
        <v>17</v>
      </c>
      <c r="E591" s="1">
        <v>163168</v>
      </c>
      <c r="F591" s="4" t="s">
        <v>16</v>
      </c>
      <c r="G591" s="1">
        <v>29151</v>
      </c>
      <c r="H591" s="1">
        <v>28002</v>
      </c>
      <c r="I591" s="1">
        <v>17701</v>
      </c>
      <c r="J591">
        <v>19.600000000000001</v>
      </c>
      <c r="K591">
        <v>5.8</v>
      </c>
      <c r="L591">
        <v>19.100000000000001</v>
      </c>
      <c r="M591">
        <v>5.7</v>
      </c>
      <c r="N591">
        <v>0</v>
      </c>
      <c r="O591" t="s">
        <v>16</v>
      </c>
      <c r="P591" t="s">
        <v>16</v>
      </c>
    </row>
    <row r="592" spans="1:16">
      <c r="A592" t="s">
        <v>119</v>
      </c>
      <c r="B592" s="7">
        <f t="shared" si="9"/>
        <v>42278</v>
      </c>
      <c r="C592" s="10">
        <v>2015</v>
      </c>
      <c r="D592" t="s">
        <v>18</v>
      </c>
      <c r="E592" s="1">
        <v>91468</v>
      </c>
      <c r="F592" s="4" t="s">
        <v>16</v>
      </c>
      <c r="G592" s="1">
        <v>17790</v>
      </c>
      <c r="H592" s="1">
        <v>16712</v>
      </c>
      <c r="I592" s="1">
        <v>11834</v>
      </c>
      <c r="J592">
        <v>22</v>
      </c>
      <c r="K592">
        <v>5.6</v>
      </c>
      <c r="L592">
        <v>21.6</v>
      </c>
      <c r="M592">
        <v>5.3</v>
      </c>
      <c r="N592">
        <v>0</v>
      </c>
      <c r="O592" t="s">
        <v>16</v>
      </c>
      <c r="P592" t="s">
        <v>16</v>
      </c>
    </row>
    <row r="593" spans="1:16">
      <c r="A593" t="s">
        <v>119</v>
      </c>
      <c r="B593" s="7">
        <f t="shared" si="9"/>
        <v>42278</v>
      </c>
      <c r="C593" s="10">
        <v>2015</v>
      </c>
      <c r="D593" t="s">
        <v>19</v>
      </c>
      <c r="E593" s="1">
        <v>5554</v>
      </c>
      <c r="F593" s="4" t="s">
        <v>16</v>
      </c>
      <c r="G593" s="1">
        <v>3805</v>
      </c>
      <c r="H593" s="1">
        <v>3840</v>
      </c>
      <c r="I593" s="1">
        <v>2008</v>
      </c>
      <c r="J593">
        <v>16.2</v>
      </c>
      <c r="K593">
        <v>2.5</v>
      </c>
      <c r="L593">
        <v>16.600000000000001</v>
      </c>
      <c r="M593">
        <v>2.5</v>
      </c>
      <c r="N593">
        <v>0</v>
      </c>
      <c r="O593" t="s">
        <v>16</v>
      </c>
      <c r="P593" t="s">
        <v>16</v>
      </c>
    </row>
    <row r="594" spans="1:16">
      <c r="A594" t="s">
        <v>119</v>
      </c>
      <c r="B594" s="7">
        <f t="shared" si="9"/>
        <v>42278</v>
      </c>
      <c r="C594" s="10">
        <v>2015</v>
      </c>
      <c r="D594" t="s">
        <v>20</v>
      </c>
      <c r="E594" s="1">
        <v>52598</v>
      </c>
      <c r="F594" s="4">
        <v>716779</v>
      </c>
      <c r="G594" s="1">
        <v>7157</v>
      </c>
      <c r="H594" s="1">
        <v>6396</v>
      </c>
      <c r="I594" s="1">
        <v>5083</v>
      </c>
      <c r="J594">
        <v>24.6</v>
      </c>
      <c r="K594">
        <v>6.5</v>
      </c>
      <c r="L594">
        <v>22.7</v>
      </c>
      <c r="M594">
        <v>6.3</v>
      </c>
      <c r="N594">
        <v>13.3</v>
      </c>
      <c r="O594" s="2">
        <v>0.48</v>
      </c>
      <c r="P594" t="s">
        <v>16</v>
      </c>
    </row>
    <row r="595" spans="1:16">
      <c r="A595" t="s">
        <v>119</v>
      </c>
      <c r="B595" s="7">
        <f t="shared" si="9"/>
        <v>42278</v>
      </c>
      <c r="C595" s="10">
        <v>2015</v>
      </c>
      <c r="D595" t="s">
        <v>21</v>
      </c>
      <c r="E595" s="1">
        <v>397244</v>
      </c>
      <c r="F595" s="4">
        <v>5856687</v>
      </c>
      <c r="G595" s="1">
        <v>30104</v>
      </c>
      <c r="H595" s="1">
        <v>13436</v>
      </c>
      <c r="I595" s="1">
        <v>12787</v>
      </c>
      <c r="J595">
        <v>29.5</v>
      </c>
      <c r="K595">
        <v>13.7</v>
      </c>
      <c r="L595">
        <v>22.4</v>
      </c>
      <c r="M595">
        <v>8.1</v>
      </c>
      <c r="N595">
        <v>17.3</v>
      </c>
      <c r="O595" s="2">
        <v>0.64</v>
      </c>
      <c r="P595" t="s">
        <v>16</v>
      </c>
    </row>
    <row r="596" spans="1:16">
      <c r="A596" t="s">
        <v>120</v>
      </c>
      <c r="B596" s="7">
        <f t="shared" si="9"/>
        <v>42248</v>
      </c>
      <c r="C596" s="10">
        <v>2015</v>
      </c>
      <c r="D596" t="s">
        <v>15</v>
      </c>
      <c r="E596" s="1">
        <v>10293</v>
      </c>
      <c r="F596" s="4" t="s">
        <v>16</v>
      </c>
      <c r="G596" s="1">
        <v>5937</v>
      </c>
      <c r="H596" s="1">
        <v>5875</v>
      </c>
      <c r="I596" s="1">
        <v>2769</v>
      </c>
      <c r="J596">
        <v>14.1</v>
      </c>
      <c r="K596">
        <v>3.2</v>
      </c>
      <c r="L596">
        <v>14</v>
      </c>
      <c r="M596">
        <v>3.2</v>
      </c>
      <c r="N596">
        <v>0</v>
      </c>
      <c r="O596" t="s">
        <v>16</v>
      </c>
      <c r="P596" t="s">
        <v>16</v>
      </c>
    </row>
    <row r="597" spans="1:16">
      <c r="A597" t="s">
        <v>120</v>
      </c>
      <c r="B597" s="7">
        <f t="shared" si="9"/>
        <v>42248</v>
      </c>
      <c r="C597" s="10">
        <v>2015</v>
      </c>
      <c r="D597" t="s">
        <v>17</v>
      </c>
      <c r="E597" s="1">
        <v>144300</v>
      </c>
      <c r="F597" s="4" t="s">
        <v>16</v>
      </c>
      <c r="G597" s="1">
        <v>26914</v>
      </c>
      <c r="H597" s="1">
        <v>26050</v>
      </c>
      <c r="I597" s="1">
        <v>15814</v>
      </c>
      <c r="J597">
        <v>18.2</v>
      </c>
      <c r="K597">
        <v>5.8</v>
      </c>
      <c r="L597">
        <v>17.8</v>
      </c>
      <c r="M597">
        <v>5.7</v>
      </c>
      <c r="N597">
        <v>0</v>
      </c>
      <c r="O597" t="s">
        <v>16</v>
      </c>
      <c r="P597" t="s">
        <v>16</v>
      </c>
    </row>
    <row r="598" spans="1:16">
      <c r="A598" t="s">
        <v>120</v>
      </c>
      <c r="B598" s="7">
        <f t="shared" si="9"/>
        <v>42248</v>
      </c>
      <c r="C598" s="10">
        <v>2015</v>
      </c>
      <c r="D598" t="s">
        <v>18</v>
      </c>
      <c r="E598" s="1">
        <v>60764</v>
      </c>
      <c r="F598" s="4" t="s">
        <v>16</v>
      </c>
      <c r="G598" s="1">
        <v>11595</v>
      </c>
      <c r="H598" s="1">
        <v>10792</v>
      </c>
      <c r="I598" s="1">
        <v>7851</v>
      </c>
      <c r="J598">
        <v>21.8</v>
      </c>
      <c r="K598">
        <v>5.6</v>
      </c>
      <c r="L598">
        <v>21</v>
      </c>
      <c r="M598">
        <v>5.4</v>
      </c>
      <c r="N598">
        <v>0</v>
      </c>
      <c r="O598" t="s">
        <v>16</v>
      </c>
      <c r="P598" t="s">
        <v>16</v>
      </c>
    </row>
    <row r="599" spans="1:16">
      <c r="A599" t="s">
        <v>120</v>
      </c>
      <c r="B599" s="7">
        <f t="shared" si="9"/>
        <v>42248</v>
      </c>
      <c r="C599" s="10">
        <v>2015</v>
      </c>
      <c r="D599" t="s">
        <v>19</v>
      </c>
      <c r="E599" s="1">
        <v>4069</v>
      </c>
      <c r="F599" s="4" t="s">
        <v>16</v>
      </c>
      <c r="G599" s="1">
        <v>3127</v>
      </c>
      <c r="H599" s="1">
        <v>3069</v>
      </c>
      <c r="I599" s="1">
        <v>1550</v>
      </c>
      <c r="J599">
        <v>15.2</v>
      </c>
      <c r="K599">
        <v>2.6</v>
      </c>
      <c r="L599">
        <v>14.7</v>
      </c>
      <c r="M599">
        <v>2.5</v>
      </c>
      <c r="N599">
        <v>0</v>
      </c>
      <c r="O599" t="s">
        <v>16</v>
      </c>
      <c r="P599" t="s">
        <v>16</v>
      </c>
    </row>
    <row r="600" spans="1:16">
      <c r="A600" t="s">
        <v>120</v>
      </c>
      <c r="B600" s="7">
        <f t="shared" si="9"/>
        <v>42248</v>
      </c>
      <c r="C600" s="10">
        <v>2015</v>
      </c>
      <c r="D600" t="s">
        <v>20</v>
      </c>
      <c r="E600" s="1">
        <v>49830</v>
      </c>
      <c r="F600" s="4">
        <v>687469</v>
      </c>
      <c r="G600" s="1">
        <v>7181</v>
      </c>
      <c r="H600" s="1">
        <v>6403</v>
      </c>
      <c r="I600" s="1">
        <v>4932</v>
      </c>
      <c r="J600">
        <v>23.1</v>
      </c>
      <c r="K600">
        <v>6.4</v>
      </c>
      <c r="L600">
        <v>21.2</v>
      </c>
      <c r="M600">
        <v>6.2</v>
      </c>
      <c r="N600">
        <v>13.2</v>
      </c>
      <c r="O600" s="2">
        <v>0.47</v>
      </c>
      <c r="P600" t="s">
        <v>16</v>
      </c>
    </row>
    <row r="601" spans="1:16">
      <c r="A601" t="s">
        <v>120</v>
      </c>
      <c r="B601" s="7">
        <f t="shared" si="9"/>
        <v>42248</v>
      </c>
      <c r="C601" s="10">
        <v>2015</v>
      </c>
      <c r="D601" t="s">
        <v>21</v>
      </c>
      <c r="E601" s="1">
        <v>374156</v>
      </c>
      <c r="F601" s="4">
        <v>5520038</v>
      </c>
      <c r="G601" s="1">
        <v>29912</v>
      </c>
      <c r="H601" s="1">
        <v>13423</v>
      </c>
      <c r="I601" s="1">
        <v>12523</v>
      </c>
      <c r="J601">
        <v>28</v>
      </c>
      <c r="K601">
        <v>13.2</v>
      </c>
      <c r="L601">
        <v>20.8</v>
      </c>
      <c r="M601">
        <v>8</v>
      </c>
      <c r="N601">
        <v>16.5</v>
      </c>
      <c r="O601" s="2">
        <v>0.62</v>
      </c>
      <c r="P601" t="s">
        <v>16</v>
      </c>
    </row>
    <row r="602" spans="1:16">
      <c r="A602" t="s">
        <v>121</v>
      </c>
      <c r="B602" s="7">
        <f t="shared" si="9"/>
        <v>42217</v>
      </c>
      <c r="C602" s="10">
        <v>2015</v>
      </c>
      <c r="D602" t="s">
        <v>15</v>
      </c>
      <c r="E602" s="1">
        <v>7988</v>
      </c>
      <c r="F602" s="4" t="s">
        <v>16</v>
      </c>
      <c r="G602" s="1">
        <v>5154</v>
      </c>
      <c r="H602" s="1">
        <v>5073</v>
      </c>
      <c r="I602" s="1">
        <v>2384</v>
      </c>
      <c r="J602">
        <v>14.6</v>
      </c>
      <c r="K602">
        <v>2.9</v>
      </c>
      <c r="L602">
        <v>14.4</v>
      </c>
      <c r="M602">
        <v>2.9</v>
      </c>
      <c r="N602">
        <v>0</v>
      </c>
      <c r="O602" t="s">
        <v>16</v>
      </c>
      <c r="P602" t="s">
        <v>16</v>
      </c>
    </row>
    <row r="603" spans="1:16">
      <c r="A603" t="s">
        <v>121</v>
      </c>
      <c r="B603" s="7">
        <f t="shared" si="9"/>
        <v>42217</v>
      </c>
      <c r="C603" s="10">
        <v>2015</v>
      </c>
      <c r="D603" t="s">
        <v>17</v>
      </c>
      <c r="E603" s="1">
        <v>123807</v>
      </c>
      <c r="F603" s="4" t="s">
        <v>16</v>
      </c>
      <c r="G603" s="1">
        <v>25085</v>
      </c>
      <c r="H603" s="1">
        <v>24452</v>
      </c>
      <c r="I603" s="1">
        <v>14485</v>
      </c>
      <c r="J603">
        <v>18.399999999999999</v>
      </c>
      <c r="K603">
        <v>5.6</v>
      </c>
      <c r="L603">
        <v>18</v>
      </c>
      <c r="M603">
        <v>5.5</v>
      </c>
      <c r="N603">
        <v>0</v>
      </c>
      <c r="O603" t="s">
        <v>16</v>
      </c>
      <c r="P603" t="s">
        <v>16</v>
      </c>
    </row>
    <row r="604" spans="1:16">
      <c r="A604" t="s">
        <v>121</v>
      </c>
      <c r="B604" s="7">
        <f t="shared" si="9"/>
        <v>42217</v>
      </c>
      <c r="C604" s="10">
        <v>2015</v>
      </c>
      <c r="D604" t="s">
        <v>18</v>
      </c>
      <c r="E604" s="1">
        <v>34450</v>
      </c>
      <c r="F604" s="4" t="s">
        <v>16</v>
      </c>
      <c r="G604" s="1">
        <v>7141</v>
      </c>
      <c r="H604" s="1">
        <v>6327</v>
      </c>
      <c r="I604" s="1">
        <v>4379</v>
      </c>
      <c r="J604">
        <v>21.5</v>
      </c>
      <c r="K604">
        <v>5.7</v>
      </c>
      <c r="L604">
        <v>19.899999999999999</v>
      </c>
      <c r="M604">
        <v>5.4</v>
      </c>
      <c r="N604">
        <v>0</v>
      </c>
      <c r="O604" t="s">
        <v>16</v>
      </c>
      <c r="P604" t="s">
        <v>16</v>
      </c>
    </row>
    <row r="605" spans="1:16">
      <c r="A605" t="s">
        <v>121</v>
      </c>
      <c r="B605" s="7">
        <f t="shared" si="9"/>
        <v>42217</v>
      </c>
      <c r="C605" s="10">
        <v>2015</v>
      </c>
      <c r="D605" t="s">
        <v>19</v>
      </c>
      <c r="E605" s="1">
        <v>3476</v>
      </c>
      <c r="F605" s="4" t="s">
        <v>16</v>
      </c>
      <c r="G605" s="1">
        <v>2389</v>
      </c>
      <c r="H605" s="1">
        <v>2462</v>
      </c>
      <c r="I605" s="1">
        <v>1188</v>
      </c>
      <c r="J605">
        <v>15</v>
      </c>
      <c r="K605">
        <v>2.5</v>
      </c>
      <c r="L605">
        <v>14.5</v>
      </c>
      <c r="M605">
        <v>2.2999999999999998</v>
      </c>
      <c r="N605">
        <v>0</v>
      </c>
      <c r="O605" t="s">
        <v>16</v>
      </c>
      <c r="P605" t="s">
        <v>16</v>
      </c>
    </row>
    <row r="606" spans="1:16">
      <c r="A606" t="s">
        <v>121</v>
      </c>
      <c r="B606" s="7">
        <f t="shared" si="9"/>
        <v>42217</v>
      </c>
      <c r="C606" s="10">
        <v>2015</v>
      </c>
      <c r="D606" t="s">
        <v>20</v>
      </c>
      <c r="E606" s="1">
        <v>49429</v>
      </c>
      <c r="F606" s="4">
        <v>678711</v>
      </c>
      <c r="G606" s="1">
        <v>7215</v>
      </c>
      <c r="H606" s="1">
        <v>6404</v>
      </c>
      <c r="I606" s="1">
        <v>4911</v>
      </c>
      <c r="J606">
        <v>23.8</v>
      </c>
      <c r="K606">
        <v>6.4</v>
      </c>
      <c r="L606">
        <v>21.8</v>
      </c>
      <c r="M606">
        <v>6.2</v>
      </c>
      <c r="N606">
        <v>12.8</v>
      </c>
      <c r="O606" s="2">
        <v>0.46</v>
      </c>
      <c r="P606" t="s">
        <v>16</v>
      </c>
    </row>
    <row r="607" spans="1:16">
      <c r="A607" t="s">
        <v>121</v>
      </c>
      <c r="B607" s="7">
        <f t="shared" si="9"/>
        <v>42217</v>
      </c>
      <c r="C607" s="10">
        <v>2015</v>
      </c>
      <c r="D607" t="s">
        <v>21</v>
      </c>
      <c r="E607" s="1">
        <v>359029</v>
      </c>
      <c r="F607" s="4">
        <v>5200177</v>
      </c>
      <c r="G607" s="1">
        <v>29688</v>
      </c>
      <c r="H607" s="1">
        <v>13442</v>
      </c>
      <c r="I607" s="1">
        <v>12579</v>
      </c>
      <c r="J607">
        <v>29</v>
      </c>
      <c r="K607">
        <v>13.1</v>
      </c>
      <c r="L607">
        <v>21.7</v>
      </c>
      <c r="M607">
        <v>7.9</v>
      </c>
      <c r="N607">
        <v>16.100000000000001</v>
      </c>
      <c r="O607" s="2">
        <v>0.61</v>
      </c>
      <c r="P607" t="s">
        <v>16</v>
      </c>
    </row>
    <row r="608" spans="1:16">
      <c r="A608" t="s">
        <v>122</v>
      </c>
      <c r="B608" s="7">
        <f t="shared" si="9"/>
        <v>42186</v>
      </c>
      <c r="C608" s="10">
        <v>2015</v>
      </c>
      <c r="D608" t="s">
        <v>15</v>
      </c>
      <c r="E608" s="1">
        <v>7574</v>
      </c>
      <c r="F608" s="4" t="s">
        <v>16</v>
      </c>
      <c r="G608" s="1">
        <v>4296</v>
      </c>
      <c r="H608" s="1">
        <v>4248</v>
      </c>
      <c r="I608" s="1">
        <v>2117</v>
      </c>
      <c r="J608">
        <v>15.5</v>
      </c>
      <c r="K608">
        <v>3.1</v>
      </c>
      <c r="L608">
        <v>15.4</v>
      </c>
      <c r="M608">
        <v>3.1</v>
      </c>
      <c r="N608">
        <v>0</v>
      </c>
      <c r="O608" t="s">
        <v>16</v>
      </c>
      <c r="P608" t="s">
        <v>16</v>
      </c>
    </row>
    <row r="609" spans="1:16">
      <c r="A609" t="s">
        <v>122</v>
      </c>
      <c r="B609" s="7">
        <f t="shared" si="9"/>
        <v>42186</v>
      </c>
      <c r="C609" s="10">
        <v>2015</v>
      </c>
      <c r="D609" t="s">
        <v>17</v>
      </c>
      <c r="E609" s="1">
        <v>112207</v>
      </c>
      <c r="F609" s="4" t="s">
        <v>16</v>
      </c>
      <c r="G609" s="1">
        <v>22070</v>
      </c>
      <c r="H609" s="1">
        <v>22646</v>
      </c>
      <c r="I609" s="1">
        <v>13358</v>
      </c>
      <c r="J609">
        <v>18.3</v>
      </c>
      <c r="K609">
        <v>5.5</v>
      </c>
      <c r="L609">
        <v>17.5</v>
      </c>
      <c r="M609">
        <v>5.4</v>
      </c>
      <c r="N609">
        <v>0</v>
      </c>
      <c r="O609" t="s">
        <v>16</v>
      </c>
      <c r="P609" t="s">
        <v>16</v>
      </c>
    </row>
    <row r="610" spans="1:16">
      <c r="A610" t="s">
        <v>122</v>
      </c>
      <c r="B610" s="7">
        <f t="shared" si="9"/>
        <v>42186</v>
      </c>
      <c r="C610" s="10">
        <v>2015</v>
      </c>
      <c r="D610" t="s">
        <v>18</v>
      </c>
      <c r="E610" s="1">
        <v>18526</v>
      </c>
      <c r="F610" s="4" t="s">
        <v>16</v>
      </c>
      <c r="G610" s="1">
        <v>4306</v>
      </c>
      <c r="H610" s="1">
        <v>3815</v>
      </c>
      <c r="I610" s="1">
        <v>2365</v>
      </c>
      <c r="J610">
        <v>19.2</v>
      </c>
      <c r="K610">
        <v>5.7</v>
      </c>
      <c r="L610">
        <v>17.899999999999999</v>
      </c>
      <c r="M610">
        <v>5.4</v>
      </c>
      <c r="N610">
        <v>0</v>
      </c>
      <c r="O610" t="s">
        <v>16</v>
      </c>
      <c r="P610" t="s">
        <v>16</v>
      </c>
    </row>
    <row r="611" spans="1:16">
      <c r="A611" t="s">
        <v>122</v>
      </c>
      <c r="B611" s="7">
        <f t="shared" si="9"/>
        <v>42186</v>
      </c>
      <c r="C611" s="10">
        <v>2015</v>
      </c>
      <c r="D611" t="s">
        <v>19</v>
      </c>
      <c r="E611" s="1">
        <v>3136</v>
      </c>
      <c r="F611" s="4" t="s">
        <v>16</v>
      </c>
      <c r="G611" s="1">
        <v>2381</v>
      </c>
      <c r="H611" s="1">
        <v>2354</v>
      </c>
      <c r="I611" s="1">
        <v>1146</v>
      </c>
      <c r="J611">
        <v>15.1</v>
      </c>
      <c r="K611">
        <v>2.4</v>
      </c>
      <c r="L611">
        <v>15.5</v>
      </c>
      <c r="M611">
        <v>2.5</v>
      </c>
      <c r="N611">
        <v>0</v>
      </c>
      <c r="O611" t="s">
        <v>16</v>
      </c>
      <c r="P611" t="s">
        <v>16</v>
      </c>
    </row>
    <row r="612" spans="1:16">
      <c r="A612" t="s">
        <v>122</v>
      </c>
      <c r="B612" s="7">
        <f t="shared" si="9"/>
        <v>42186</v>
      </c>
      <c r="C612" s="10">
        <v>2015</v>
      </c>
      <c r="D612" t="s">
        <v>20</v>
      </c>
      <c r="E612" s="1">
        <v>49730</v>
      </c>
      <c r="F612" s="4">
        <v>681299</v>
      </c>
      <c r="G612" s="1">
        <v>7321</v>
      </c>
      <c r="H612" s="1">
        <v>6473</v>
      </c>
      <c r="I612" s="1">
        <v>4981</v>
      </c>
      <c r="J612">
        <v>23.9</v>
      </c>
      <c r="K612">
        <v>6.3</v>
      </c>
      <c r="L612">
        <v>21.7</v>
      </c>
      <c r="M612">
        <v>6.1</v>
      </c>
      <c r="N612">
        <v>13</v>
      </c>
      <c r="O612" s="2">
        <v>0.45</v>
      </c>
      <c r="P612" t="s">
        <v>16</v>
      </c>
    </row>
    <row r="613" spans="1:16">
      <c r="A613" t="s">
        <v>122</v>
      </c>
      <c r="B613" s="7">
        <f t="shared" si="9"/>
        <v>42186</v>
      </c>
      <c r="C613" s="10">
        <v>2015</v>
      </c>
      <c r="D613" t="s">
        <v>21</v>
      </c>
      <c r="E613" s="1">
        <v>372979</v>
      </c>
      <c r="F613" s="4">
        <v>5392570</v>
      </c>
      <c r="G613" s="1">
        <v>29999</v>
      </c>
      <c r="H613" s="1">
        <v>13490</v>
      </c>
      <c r="I613" s="1">
        <v>12599</v>
      </c>
      <c r="J613">
        <v>29</v>
      </c>
      <c r="K613">
        <v>13.1</v>
      </c>
      <c r="L613">
        <v>21.8</v>
      </c>
      <c r="M613">
        <v>7.9</v>
      </c>
      <c r="N613">
        <v>15.7</v>
      </c>
      <c r="O613" s="2">
        <v>0.62</v>
      </c>
      <c r="P613" t="s">
        <v>16</v>
      </c>
    </row>
    <row r="614" spans="1:16">
      <c r="A614" t="s">
        <v>123</v>
      </c>
      <c r="B614" s="7">
        <f t="shared" si="9"/>
        <v>42156</v>
      </c>
      <c r="C614" s="10">
        <v>2015</v>
      </c>
      <c r="D614" t="s">
        <v>15</v>
      </c>
      <c r="E614" s="1">
        <v>9276</v>
      </c>
      <c r="F614" s="4" t="s">
        <v>16</v>
      </c>
      <c r="G614" s="1">
        <v>5009</v>
      </c>
      <c r="H614" s="1">
        <v>4956</v>
      </c>
      <c r="I614" s="1">
        <v>2543</v>
      </c>
      <c r="J614">
        <v>15.4</v>
      </c>
      <c r="K614">
        <v>3.2</v>
      </c>
      <c r="L614">
        <v>15.3</v>
      </c>
      <c r="M614">
        <v>3.2</v>
      </c>
      <c r="N614">
        <v>0</v>
      </c>
      <c r="O614" t="s">
        <v>16</v>
      </c>
      <c r="P614" t="s">
        <v>16</v>
      </c>
    </row>
    <row r="615" spans="1:16">
      <c r="A615" t="s">
        <v>123</v>
      </c>
      <c r="B615" s="7">
        <f t="shared" si="9"/>
        <v>42156</v>
      </c>
      <c r="C615" s="10">
        <v>2015</v>
      </c>
      <c r="D615" t="s">
        <v>17</v>
      </c>
      <c r="E615" s="1">
        <v>102793</v>
      </c>
      <c r="F615" s="4" t="s">
        <v>16</v>
      </c>
      <c r="G615" s="1">
        <v>20452</v>
      </c>
      <c r="H615" s="1">
        <v>19840</v>
      </c>
      <c r="I615" s="1">
        <v>12089</v>
      </c>
      <c r="J615">
        <v>18.3</v>
      </c>
      <c r="K615">
        <v>5.6</v>
      </c>
      <c r="L615">
        <v>17.899999999999999</v>
      </c>
      <c r="M615">
        <v>5.5</v>
      </c>
      <c r="N615">
        <v>0</v>
      </c>
      <c r="O615" t="s">
        <v>16</v>
      </c>
      <c r="P615" t="s">
        <v>16</v>
      </c>
    </row>
    <row r="616" spans="1:16">
      <c r="A616" t="s">
        <v>123</v>
      </c>
      <c r="B616" s="7">
        <f t="shared" si="9"/>
        <v>42156</v>
      </c>
      <c r="C616" s="10">
        <v>2015</v>
      </c>
      <c r="D616" t="s">
        <v>18</v>
      </c>
      <c r="E616" s="1">
        <v>25626</v>
      </c>
      <c r="F616" s="4" t="s">
        <v>16</v>
      </c>
      <c r="G616" s="1">
        <v>4800</v>
      </c>
      <c r="H616" s="1">
        <v>4281</v>
      </c>
      <c r="I616" s="1">
        <v>3008</v>
      </c>
      <c r="J616">
        <v>21.1</v>
      </c>
      <c r="K616">
        <v>5.8</v>
      </c>
      <c r="L616">
        <v>19.5</v>
      </c>
      <c r="M616">
        <v>5.6</v>
      </c>
      <c r="N616">
        <v>0</v>
      </c>
      <c r="O616" t="s">
        <v>16</v>
      </c>
      <c r="P616" t="s">
        <v>16</v>
      </c>
    </row>
    <row r="617" spans="1:16">
      <c r="A617" t="s">
        <v>123</v>
      </c>
      <c r="B617" s="7">
        <f t="shared" si="9"/>
        <v>42156</v>
      </c>
      <c r="C617" s="10">
        <v>2015</v>
      </c>
      <c r="D617" t="s">
        <v>19</v>
      </c>
      <c r="E617" s="1">
        <v>3655</v>
      </c>
      <c r="F617" s="4" t="s">
        <v>16</v>
      </c>
      <c r="G617" s="1">
        <v>2461</v>
      </c>
      <c r="H617" s="1">
        <v>2501</v>
      </c>
      <c r="I617" s="1">
        <v>1368</v>
      </c>
      <c r="J617">
        <v>16.399999999999999</v>
      </c>
      <c r="K617">
        <v>2.6</v>
      </c>
      <c r="L617">
        <v>16.600000000000001</v>
      </c>
      <c r="M617">
        <v>2.5</v>
      </c>
      <c r="N617">
        <v>0</v>
      </c>
      <c r="O617" t="s">
        <v>16</v>
      </c>
      <c r="P617" t="s">
        <v>16</v>
      </c>
    </row>
    <row r="618" spans="1:16">
      <c r="A618" t="s">
        <v>123</v>
      </c>
      <c r="B618" s="7">
        <f t="shared" si="9"/>
        <v>42156</v>
      </c>
      <c r="C618" s="10">
        <v>2015</v>
      </c>
      <c r="D618" t="s">
        <v>20</v>
      </c>
      <c r="E618" s="1">
        <v>54628</v>
      </c>
      <c r="F618" s="4">
        <v>801215</v>
      </c>
      <c r="G618" s="1">
        <v>7483</v>
      </c>
      <c r="H618" s="1">
        <v>6539</v>
      </c>
      <c r="I618" s="1">
        <v>5196</v>
      </c>
      <c r="J618">
        <v>23.8</v>
      </c>
      <c r="K618">
        <v>6.5</v>
      </c>
      <c r="L618">
        <v>21.6</v>
      </c>
      <c r="M618">
        <v>6.3</v>
      </c>
      <c r="N618">
        <v>13.3</v>
      </c>
      <c r="O618" s="2">
        <v>0.45</v>
      </c>
      <c r="P618" t="s">
        <v>16</v>
      </c>
    </row>
    <row r="619" spans="1:16">
      <c r="A619" t="s">
        <v>123</v>
      </c>
      <c r="B619" s="7">
        <f t="shared" si="9"/>
        <v>42156</v>
      </c>
      <c r="C619" s="10">
        <v>2015</v>
      </c>
      <c r="D619" t="s">
        <v>21</v>
      </c>
      <c r="E619" s="1">
        <v>410831</v>
      </c>
      <c r="F619" s="4">
        <v>6014938</v>
      </c>
      <c r="G619" s="1">
        <v>30829</v>
      </c>
      <c r="H619" s="1">
        <v>13549</v>
      </c>
      <c r="I619" s="1">
        <v>12990</v>
      </c>
      <c r="J619">
        <v>28.8</v>
      </c>
      <c r="K619">
        <v>13.8</v>
      </c>
      <c r="L619">
        <v>21.9</v>
      </c>
      <c r="M619">
        <v>8</v>
      </c>
      <c r="N619">
        <v>16.899999999999999</v>
      </c>
      <c r="O619" s="2">
        <v>0.63</v>
      </c>
      <c r="P619" t="s">
        <v>16</v>
      </c>
    </row>
    <row r="620" spans="1:16">
      <c r="A620" t="s">
        <v>124</v>
      </c>
      <c r="B620" s="7">
        <f t="shared" si="9"/>
        <v>42125</v>
      </c>
      <c r="C620" s="10">
        <v>2015</v>
      </c>
      <c r="D620" t="s">
        <v>15</v>
      </c>
      <c r="E620" s="1">
        <v>7681</v>
      </c>
      <c r="F620" s="4" t="s">
        <v>16</v>
      </c>
      <c r="G620" s="1">
        <v>4561</v>
      </c>
      <c r="H620" s="1">
        <v>4550</v>
      </c>
      <c r="I620" s="1">
        <v>2055</v>
      </c>
      <c r="J620">
        <v>14</v>
      </c>
      <c r="K620">
        <v>3.2</v>
      </c>
      <c r="L620">
        <v>14</v>
      </c>
      <c r="M620">
        <v>3.2</v>
      </c>
      <c r="N620">
        <v>0</v>
      </c>
      <c r="O620" t="s">
        <v>16</v>
      </c>
      <c r="P620" t="s">
        <v>16</v>
      </c>
    </row>
    <row r="621" spans="1:16">
      <c r="A621" t="s">
        <v>124</v>
      </c>
      <c r="B621" s="7">
        <f t="shared" si="9"/>
        <v>42125</v>
      </c>
      <c r="C621" s="10">
        <v>2015</v>
      </c>
      <c r="D621" t="s">
        <v>17</v>
      </c>
      <c r="E621" s="1">
        <v>94103</v>
      </c>
      <c r="F621" s="4" t="s">
        <v>16</v>
      </c>
      <c r="G621" s="1">
        <v>19076</v>
      </c>
      <c r="H621" s="1">
        <v>14122</v>
      </c>
      <c r="I621" s="1">
        <v>8120</v>
      </c>
      <c r="J621">
        <v>17.8</v>
      </c>
      <c r="K621">
        <v>5.4</v>
      </c>
      <c r="L621">
        <v>18</v>
      </c>
      <c r="M621">
        <v>5.6</v>
      </c>
      <c r="N621">
        <v>0</v>
      </c>
      <c r="O621" t="s">
        <v>16</v>
      </c>
      <c r="P621" t="s">
        <v>16</v>
      </c>
    </row>
    <row r="622" spans="1:16">
      <c r="A622" t="s">
        <v>124</v>
      </c>
      <c r="B622" s="7">
        <f t="shared" si="9"/>
        <v>42125</v>
      </c>
      <c r="C622" s="10">
        <v>2015</v>
      </c>
      <c r="D622" t="s">
        <v>18</v>
      </c>
      <c r="E622" s="1">
        <v>31153</v>
      </c>
      <c r="F622" s="4" t="s">
        <v>16</v>
      </c>
      <c r="G622" s="1">
        <v>6540</v>
      </c>
      <c r="H622" s="1">
        <v>5779</v>
      </c>
      <c r="I622" s="1">
        <v>3836</v>
      </c>
      <c r="J622">
        <v>20.6</v>
      </c>
      <c r="K622">
        <v>5.6</v>
      </c>
      <c r="L622">
        <v>19</v>
      </c>
      <c r="M622">
        <v>5.4</v>
      </c>
      <c r="N622">
        <v>0</v>
      </c>
      <c r="O622" t="s">
        <v>16</v>
      </c>
      <c r="P622" t="s">
        <v>16</v>
      </c>
    </row>
    <row r="623" spans="1:16">
      <c r="A623" t="s">
        <v>124</v>
      </c>
      <c r="B623" s="7">
        <f t="shared" si="9"/>
        <v>42125</v>
      </c>
      <c r="C623" s="10">
        <v>2015</v>
      </c>
      <c r="D623" t="s">
        <v>19</v>
      </c>
      <c r="E623" s="1">
        <v>3580</v>
      </c>
      <c r="F623" s="4" t="s">
        <v>16</v>
      </c>
      <c r="G623" s="1">
        <v>2709</v>
      </c>
      <c r="H623" s="1">
        <v>2735</v>
      </c>
      <c r="I623" s="1">
        <v>1388</v>
      </c>
      <c r="J623">
        <v>15.7</v>
      </c>
      <c r="K623">
        <v>2.5</v>
      </c>
      <c r="L623">
        <v>16</v>
      </c>
      <c r="M623">
        <v>2.4</v>
      </c>
      <c r="N623">
        <v>0</v>
      </c>
      <c r="O623" t="s">
        <v>16</v>
      </c>
      <c r="P623" t="s">
        <v>16</v>
      </c>
    </row>
    <row r="624" spans="1:16">
      <c r="A624" t="s">
        <v>124</v>
      </c>
      <c r="B624" s="7">
        <f t="shared" si="9"/>
        <v>42125</v>
      </c>
      <c r="C624" s="10">
        <v>2015</v>
      </c>
      <c r="D624" t="s">
        <v>20</v>
      </c>
      <c r="E624" s="1">
        <v>57637</v>
      </c>
      <c r="F624" s="4">
        <v>862099</v>
      </c>
      <c r="G624" s="1">
        <v>7513</v>
      </c>
      <c r="H624" s="1">
        <v>6508</v>
      </c>
      <c r="I624" s="1">
        <v>5177</v>
      </c>
      <c r="J624">
        <v>24.7</v>
      </c>
      <c r="K624">
        <v>6.8</v>
      </c>
      <c r="L624">
        <v>22.2</v>
      </c>
      <c r="M624">
        <v>6.5</v>
      </c>
      <c r="N624">
        <v>13.6</v>
      </c>
      <c r="O624" s="2">
        <v>0.46</v>
      </c>
      <c r="P624" t="s">
        <v>16</v>
      </c>
    </row>
    <row r="625" spans="1:16">
      <c r="A625" t="s">
        <v>124</v>
      </c>
      <c r="B625" s="7">
        <f t="shared" si="9"/>
        <v>42125</v>
      </c>
      <c r="C625" s="10">
        <v>2015</v>
      </c>
      <c r="D625" t="s">
        <v>21</v>
      </c>
      <c r="E625" s="1">
        <v>424459</v>
      </c>
      <c r="F625" s="4">
        <v>6239552</v>
      </c>
      <c r="G625" s="1">
        <v>31442</v>
      </c>
      <c r="H625" s="1">
        <v>13580</v>
      </c>
      <c r="I625" s="1">
        <v>13006</v>
      </c>
      <c r="J625">
        <v>29.7</v>
      </c>
      <c r="K625">
        <v>14.1</v>
      </c>
      <c r="L625">
        <v>22.4</v>
      </c>
      <c r="M625">
        <v>8.1</v>
      </c>
      <c r="N625">
        <v>16.399999999999999</v>
      </c>
      <c r="O625" s="2">
        <v>0.62</v>
      </c>
      <c r="P625" t="s">
        <v>16</v>
      </c>
    </row>
    <row r="626" spans="1:16">
      <c r="A626" t="s">
        <v>125</v>
      </c>
      <c r="B626" s="7">
        <f t="shared" si="9"/>
        <v>42095</v>
      </c>
      <c r="C626" s="10">
        <v>2015</v>
      </c>
      <c r="D626" t="s">
        <v>15</v>
      </c>
      <c r="E626" s="1">
        <v>10060</v>
      </c>
      <c r="F626" s="4" t="s">
        <v>16</v>
      </c>
      <c r="G626" s="1">
        <v>5237</v>
      </c>
      <c r="H626" s="1">
        <v>5225</v>
      </c>
      <c r="I626" s="1">
        <v>2653</v>
      </c>
      <c r="J626">
        <v>15.2</v>
      </c>
      <c r="K626">
        <v>3.3</v>
      </c>
      <c r="L626">
        <v>15.2</v>
      </c>
      <c r="M626">
        <v>3.2</v>
      </c>
      <c r="N626">
        <v>0</v>
      </c>
      <c r="O626" t="s">
        <v>16</v>
      </c>
      <c r="P626" t="s">
        <v>16</v>
      </c>
    </row>
    <row r="627" spans="1:16">
      <c r="A627" t="s">
        <v>125</v>
      </c>
      <c r="B627" s="7">
        <f t="shared" si="9"/>
        <v>42095</v>
      </c>
      <c r="C627" s="10">
        <v>2015</v>
      </c>
      <c r="D627" t="s">
        <v>17</v>
      </c>
      <c r="E627" s="1">
        <v>82498</v>
      </c>
      <c r="F627" s="4" t="s">
        <v>16</v>
      </c>
      <c r="G627" s="1">
        <v>16473</v>
      </c>
      <c r="H627" s="1">
        <v>16006</v>
      </c>
      <c r="I627" s="1">
        <v>9711</v>
      </c>
      <c r="J627">
        <v>18.2</v>
      </c>
      <c r="K627">
        <v>5.6</v>
      </c>
      <c r="L627">
        <v>17.8</v>
      </c>
      <c r="M627">
        <v>5.5</v>
      </c>
      <c r="N627">
        <v>0</v>
      </c>
      <c r="O627" t="s">
        <v>16</v>
      </c>
      <c r="P627" t="s">
        <v>16</v>
      </c>
    </row>
    <row r="628" spans="1:16">
      <c r="A628" t="s">
        <v>125</v>
      </c>
      <c r="B628" s="7">
        <f t="shared" si="9"/>
        <v>42095</v>
      </c>
      <c r="C628" s="10">
        <v>2015</v>
      </c>
      <c r="D628" t="s">
        <v>18</v>
      </c>
      <c r="E628" s="1">
        <v>33619</v>
      </c>
      <c r="F628" s="4" t="s">
        <v>16</v>
      </c>
      <c r="G628" s="1">
        <v>7121</v>
      </c>
      <c r="H628" s="1">
        <v>6416</v>
      </c>
      <c r="I628" s="1">
        <v>4530</v>
      </c>
      <c r="J628">
        <v>21.2</v>
      </c>
      <c r="K628">
        <v>5.4</v>
      </c>
      <c r="L628">
        <v>20</v>
      </c>
      <c r="M628">
        <v>5.2</v>
      </c>
      <c r="N628">
        <v>0</v>
      </c>
      <c r="O628" t="s">
        <v>16</v>
      </c>
      <c r="P628" t="s">
        <v>16</v>
      </c>
    </row>
    <row r="629" spans="1:16">
      <c r="A629" t="s">
        <v>125</v>
      </c>
      <c r="B629" s="7">
        <f t="shared" si="9"/>
        <v>42095</v>
      </c>
      <c r="C629" s="10">
        <v>2015</v>
      </c>
      <c r="D629" t="s">
        <v>19</v>
      </c>
      <c r="E629" s="1">
        <v>2973</v>
      </c>
      <c r="F629" s="4" t="s">
        <v>16</v>
      </c>
      <c r="G629" s="1">
        <v>1977</v>
      </c>
      <c r="H629" s="1">
        <v>1990</v>
      </c>
      <c r="I629" s="1">
        <v>1059</v>
      </c>
      <c r="J629">
        <v>16</v>
      </c>
      <c r="K629">
        <v>2.7</v>
      </c>
      <c r="L629">
        <v>16.100000000000001</v>
      </c>
      <c r="M629">
        <v>2.6</v>
      </c>
      <c r="N629">
        <v>0</v>
      </c>
      <c r="O629" t="s">
        <v>16</v>
      </c>
      <c r="P629" t="s">
        <v>16</v>
      </c>
    </row>
    <row r="630" spans="1:16">
      <c r="A630" t="s">
        <v>125</v>
      </c>
      <c r="B630" s="7">
        <f t="shared" si="9"/>
        <v>42095</v>
      </c>
      <c r="C630" s="10">
        <v>2015</v>
      </c>
      <c r="D630" t="s">
        <v>20</v>
      </c>
      <c r="E630" s="1">
        <v>55473</v>
      </c>
      <c r="F630" s="4">
        <v>805698</v>
      </c>
      <c r="G630" s="1">
        <v>7388</v>
      </c>
      <c r="H630" s="1">
        <v>6378</v>
      </c>
      <c r="I630" s="1">
        <v>5032</v>
      </c>
      <c r="J630">
        <v>23.7</v>
      </c>
      <c r="K630">
        <v>6.7</v>
      </c>
      <c r="L630">
        <v>21.2</v>
      </c>
      <c r="M630">
        <v>6.4</v>
      </c>
      <c r="N630">
        <v>13</v>
      </c>
      <c r="O630" s="2">
        <v>0.46</v>
      </c>
      <c r="P630" t="s">
        <v>16</v>
      </c>
    </row>
    <row r="631" spans="1:16">
      <c r="A631" t="s">
        <v>125</v>
      </c>
      <c r="B631" s="7">
        <f t="shared" si="9"/>
        <v>42095</v>
      </c>
      <c r="C631" s="10">
        <v>2015</v>
      </c>
      <c r="D631" t="s">
        <v>21</v>
      </c>
      <c r="E631" s="1">
        <v>435701</v>
      </c>
      <c r="F631" s="4">
        <v>6226205</v>
      </c>
      <c r="G631" s="1">
        <v>31574</v>
      </c>
      <c r="H631" s="1">
        <v>13577</v>
      </c>
      <c r="I631" s="1">
        <v>13098</v>
      </c>
      <c r="J631">
        <v>28.9</v>
      </c>
      <c r="K631">
        <v>14.2</v>
      </c>
      <c r="L631">
        <v>21.9</v>
      </c>
      <c r="M631">
        <v>8.1</v>
      </c>
      <c r="N631">
        <v>16.899999999999999</v>
      </c>
      <c r="O631" s="2">
        <v>0.63</v>
      </c>
      <c r="P631" t="s">
        <v>16</v>
      </c>
    </row>
    <row r="632" spans="1:16">
      <c r="A632" t="s">
        <v>126</v>
      </c>
      <c r="B632" s="7">
        <f t="shared" si="9"/>
        <v>42064</v>
      </c>
      <c r="C632" s="10">
        <v>2015</v>
      </c>
      <c r="D632" t="s">
        <v>15</v>
      </c>
      <c r="E632" s="1">
        <v>5338</v>
      </c>
      <c r="F632" s="4" t="s">
        <v>16</v>
      </c>
      <c r="G632" s="1">
        <v>2921</v>
      </c>
      <c r="H632" s="1">
        <v>2882</v>
      </c>
      <c r="I632" s="1">
        <v>1296</v>
      </c>
      <c r="J632">
        <v>13.9</v>
      </c>
      <c r="K632">
        <v>3.3</v>
      </c>
      <c r="L632">
        <v>13.6</v>
      </c>
      <c r="M632">
        <v>3.3</v>
      </c>
      <c r="N632">
        <v>0</v>
      </c>
      <c r="O632" t="s">
        <v>16</v>
      </c>
      <c r="P632" t="s">
        <v>16</v>
      </c>
    </row>
    <row r="633" spans="1:16">
      <c r="A633" t="s">
        <v>126</v>
      </c>
      <c r="B633" s="7">
        <f t="shared" si="9"/>
        <v>42064</v>
      </c>
      <c r="C633" s="10">
        <v>2015</v>
      </c>
      <c r="D633" t="s">
        <v>17</v>
      </c>
      <c r="E633" s="1">
        <v>72889</v>
      </c>
      <c r="F633" s="4" t="s">
        <v>16</v>
      </c>
      <c r="G633" s="1">
        <v>14995</v>
      </c>
      <c r="H633" s="1">
        <v>14290</v>
      </c>
      <c r="I633" s="1">
        <v>8579</v>
      </c>
      <c r="J633">
        <v>18.600000000000001</v>
      </c>
      <c r="K633">
        <v>5.5</v>
      </c>
      <c r="L633">
        <v>18.2</v>
      </c>
      <c r="M633">
        <v>5.5</v>
      </c>
      <c r="N633">
        <v>0</v>
      </c>
      <c r="O633" t="s">
        <v>16</v>
      </c>
      <c r="P633" t="s">
        <v>16</v>
      </c>
    </row>
    <row r="634" spans="1:16">
      <c r="A634" t="s">
        <v>126</v>
      </c>
      <c r="B634" s="7">
        <f t="shared" si="9"/>
        <v>42064</v>
      </c>
      <c r="C634" s="10">
        <v>2015</v>
      </c>
      <c r="D634" t="s">
        <v>18</v>
      </c>
      <c r="E634" s="1">
        <v>25025</v>
      </c>
      <c r="F634" s="4" t="s">
        <v>16</v>
      </c>
      <c r="G634" s="1">
        <v>4275</v>
      </c>
      <c r="H634" s="1">
        <v>4087</v>
      </c>
      <c r="I634" s="1">
        <v>3052</v>
      </c>
      <c r="J634">
        <v>23.2</v>
      </c>
      <c r="K634">
        <v>5.6</v>
      </c>
      <c r="L634">
        <v>23</v>
      </c>
      <c r="M634">
        <v>5.4</v>
      </c>
      <c r="N634">
        <v>0</v>
      </c>
      <c r="O634" t="s">
        <v>16</v>
      </c>
      <c r="P634" t="s">
        <v>16</v>
      </c>
    </row>
    <row r="635" spans="1:16">
      <c r="A635" t="s">
        <v>126</v>
      </c>
      <c r="B635" s="7">
        <f t="shared" si="9"/>
        <v>42064</v>
      </c>
      <c r="C635" s="10">
        <v>2015</v>
      </c>
      <c r="D635" t="s">
        <v>19</v>
      </c>
      <c r="E635" s="1">
        <v>1439</v>
      </c>
      <c r="F635" s="4" t="s">
        <v>16</v>
      </c>
      <c r="G635">
        <v>957</v>
      </c>
      <c r="H635">
        <v>990</v>
      </c>
      <c r="I635">
        <v>553</v>
      </c>
      <c r="J635">
        <v>17.3</v>
      </c>
      <c r="K635">
        <v>2.6</v>
      </c>
      <c r="L635">
        <v>18.7</v>
      </c>
      <c r="M635">
        <v>2.5</v>
      </c>
      <c r="N635">
        <v>0</v>
      </c>
      <c r="O635" t="s">
        <v>16</v>
      </c>
      <c r="P635" t="s">
        <v>16</v>
      </c>
    </row>
    <row r="636" spans="1:16">
      <c r="A636" t="s">
        <v>126</v>
      </c>
      <c r="B636" s="7">
        <f t="shared" si="9"/>
        <v>42064</v>
      </c>
      <c r="C636" s="10">
        <v>2015</v>
      </c>
      <c r="D636" t="s">
        <v>20</v>
      </c>
      <c r="E636" s="1">
        <v>55567</v>
      </c>
      <c r="F636" s="4">
        <v>793672</v>
      </c>
      <c r="G636" s="1">
        <v>7254</v>
      </c>
      <c r="H636" s="1">
        <v>6221</v>
      </c>
      <c r="I636" s="1">
        <v>4835</v>
      </c>
      <c r="J636">
        <v>24.1</v>
      </c>
      <c r="K636">
        <v>6.7</v>
      </c>
      <c r="L636">
        <v>21.5</v>
      </c>
      <c r="M636">
        <v>6.5</v>
      </c>
      <c r="N636">
        <v>13</v>
      </c>
      <c r="O636" s="2">
        <v>0.45</v>
      </c>
      <c r="P636" t="s">
        <v>16</v>
      </c>
    </row>
    <row r="637" spans="1:16">
      <c r="A637" t="s">
        <v>126</v>
      </c>
      <c r="B637" s="7">
        <f t="shared" si="9"/>
        <v>42064</v>
      </c>
      <c r="C637" s="10">
        <v>2015</v>
      </c>
      <c r="D637" t="s">
        <v>21</v>
      </c>
      <c r="E637" s="1">
        <v>430669</v>
      </c>
      <c r="F637" s="4">
        <v>6076181</v>
      </c>
      <c r="G637" s="1">
        <v>31610</v>
      </c>
      <c r="H637" s="1">
        <v>13584</v>
      </c>
      <c r="I637" s="1">
        <v>13030</v>
      </c>
      <c r="J637">
        <v>29.7</v>
      </c>
      <c r="K637">
        <v>14</v>
      </c>
      <c r="L637">
        <v>22.3</v>
      </c>
      <c r="M637">
        <v>8</v>
      </c>
      <c r="N637">
        <v>16.8</v>
      </c>
      <c r="O637" s="2">
        <v>0.63</v>
      </c>
      <c r="P637" t="s">
        <v>16</v>
      </c>
    </row>
    <row r="638" spans="1:16">
      <c r="A638" t="s">
        <v>127</v>
      </c>
      <c r="B638" s="7">
        <f t="shared" si="9"/>
        <v>42036</v>
      </c>
      <c r="C638" s="10">
        <v>2015</v>
      </c>
      <c r="D638" t="s">
        <v>15</v>
      </c>
      <c r="E638" s="1">
        <v>6213</v>
      </c>
      <c r="F638" s="4" t="s">
        <v>16</v>
      </c>
      <c r="G638" s="1">
        <v>2640</v>
      </c>
      <c r="H638" s="1">
        <v>2620</v>
      </c>
      <c r="I638" s="1">
        <v>1618</v>
      </c>
      <c r="J638">
        <v>17.3</v>
      </c>
      <c r="K638">
        <v>3.5</v>
      </c>
      <c r="L638">
        <v>17.2</v>
      </c>
      <c r="M638">
        <v>3.5</v>
      </c>
      <c r="N638">
        <v>0</v>
      </c>
      <c r="O638" t="s">
        <v>16</v>
      </c>
      <c r="P638" t="s">
        <v>16</v>
      </c>
    </row>
    <row r="639" spans="1:16">
      <c r="A639" t="s">
        <v>127</v>
      </c>
      <c r="B639" s="7">
        <f t="shared" si="9"/>
        <v>42036</v>
      </c>
      <c r="C639" s="10">
        <v>2015</v>
      </c>
      <c r="D639" t="s">
        <v>17</v>
      </c>
      <c r="E639" s="1">
        <v>77796</v>
      </c>
      <c r="F639" s="4" t="s">
        <v>16</v>
      </c>
      <c r="G639" s="1">
        <v>14180</v>
      </c>
      <c r="H639" s="1">
        <v>13531</v>
      </c>
      <c r="I639" s="1">
        <v>8402</v>
      </c>
      <c r="J639">
        <v>17.399999999999999</v>
      </c>
      <c r="K639">
        <v>5.8</v>
      </c>
      <c r="L639">
        <v>17.100000000000001</v>
      </c>
      <c r="M639">
        <v>5.8</v>
      </c>
      <c r="N639">
        <v>0</v>
      </c>
      <c r="O639" t="s">
        <v>16</v>
      </c>
      <c r="P639" t="s">
        <v>16</v>
      </c>
    </row>
    <row r="640" spans="1:16">
      <c r="A640" t="s">
        <v>127</v>
      </c>
      <c r="B640" s="7">
        <f t="shared" si="9"/>
        <v>42036</v>
      </c>
      <c r="C640" s="10">
        <v>2015</v>
      </c>
      <c r="D640" t="s">
        <v>18</v>
      </c>
      <c r="E640" s="1">
        <v>23250</v>
      </c>
      <c r="F640" s="4" t="s">
        <v>16</v>
      </c>
      <c r="G640" s="1">
        <v>4227</v>
      </c>
      <c r="H640" s="1">
        <v>3971</v>
      </c>
      <c r="I640" s="1">
        <v>2901</v>
      </c>
      <c r="J640">
        <v>20.5</v>
      </c>
      <c r="K640">
        <v>5.4</v>
      </c>
      <c r="L640">
        <v>20.2</v>
      </c>
      <c r="M640">
        <v>5.2</v>
      </c>
      <c r="N640">
        <v>0</v>
      </c>
      <c r="O640" t="s">
        <v>16</v>
      </c>
      <c r="P640" t="s">
        <v>16</v>
      </c>
    </row>
    <row r="641" spans="1:16">
      <c r="A641" t="s">
        <v>127</v>
      </c>
      <c r="B641" s="7">
        <f t="shared" si="9"/>
        <v>42036</v>
      </c>
      <c r="C641" s="10">
        <v>2015</v>
      </c>
      <c r="D641" t="s">
        <v>19</v>
      </c>
      <c r="E641" s="1">
        <v>1782</v>
      </c>
      <c r="F641" s="4" t="s">
        <v>16</v>
      </c>
      <c r="G641" s="1">
        <v>1037</v>
      </c>
      <c r="H641" s="1">
        <v>1034</v>
      </c>
      <c r="I641">
        <v>620</v>
      </c>
      <c r="J641">
        <v>16.8</v>
      </c>
      <c r="K641">
        <v>2.8</v>
      </c>
      <c r="L641">
        <v>17.2</v>
      </c>
      <c r="M641">
        <v>2.7</v>
      </c>
      <c r="N641">
        <v>0</v>
      </c>
      <c r="O641" t="s">
        <v>16</v>
      </c>
      <c r="P641" t="s">
        <v>16</v>
      </c>
    </row>
    <row r="642" spans="1:16">
      <c r="A642" t="s">
        <v>127</v>
      </c>
      <c r="B642" s="7">
        <f t="shared" si="9"/>
        <v>42036</v>
      </c>
      <c r="C642" s="10">
        <v>2015</v>
      </c>
      <c r="D642" t="s">
        <v>20</v>
      </c>
      <c r="E642" s="1">
        <v>56242</v>
      </c>
      <c r="F642" s="4">
        <v>798649</v>
      </c>
      <c r="G642" s="1">
        <v>6880</v>
      </c>
      <c r="H642" s="1">
        <v>5984</v>
      </c>
      <c r="I642" s="1">
        <v>4723</v>
      </c>
      <c r="J642">
        <v>22.1</v>
      </c>
      <c r="K642">
        <v>6.9</v>
      </c>
      <c r="L642">
        <v>20</v>
      </c>
      <c r="M642">
        <v>6.6</v>
      </c>
      <c r="N642">
        <v>12.9</v>
      </c>
      <c r="O642" s="2">
        <v>0.45</v>
      </c>
      <c r="P642" t="s">
        <v>16</v>
      </c>
    </row>
    <row r="643" spans="1:16">
      <c r="A643" t="s">
        <v>127</v>
      </c>
      <c r="B643" s="7">
        <f t="shared" ref="B643:B706" si="10">DATE(MID(A643,1,4),MID(A643,6,2),1)</f>
        <v>42036</v>
      </c>
      <c r="C643" s="10">
        <v>2015</v>
      </c>
      <c r="D643" t="s">
        <v>21</v>
      </c>
      <c r="E643" s="1">
        <v>444633</v>
      </c>
      <c r="F643" s="4">
        <v>6097785</v>
      </c>
      <c r="G643" s="1">
        <v>30969</v>
      </c>
      <c r="H643" s="1">
        <v>13617</v>
      </c>
      <c r="I643" s="1">
        <v>12979</v>
      </c>
      <c r="J643">
        <v>26.7</v>
      </c>
      <c r="K643">
        <v>14.1</v>
      </c>
      <c r="L643">
        <v>20.3</v>
      </c>
      <c r="M643">
        <v>8.1</v>
      </c>
      <c r="N643">
        <v>15.8</v>
      </c>
      <c r="O643" s="2">
        <v>0.64</v>
      </c>
      <c r="P643" t="s">
        <v>16</v>
      </c>
    </row>
    <row r="644" spans="1:16">
      <c r="A644" t="s">
        <v>128</v>
      </c>
      <c r="B644" s="7">
        <f t="shared" si="10"/>
        <v>42005</v>
      </c>
      <c r="C644" s="10">
        <v>2015</v>
      </c>
      <c r="D644" t="s">
        <v>15</v>
      </c>
      <c r="E644" s="1">
        <v>5359</v>
      </c>
      <c r="F644" s="4" t="s">
        <v>16</v>
      </c>
      <c r="G644" s="1">
        <v>2737</v>
      </c>
      <c r="H644" s="1">
        <v>2725</v>
      </c>
      <c r="I644" s="1">
        <v>1469</v>
      </c>
      <c r="J644">
        <v>16.7</v>
      </c>
      <c r="K644">
        <v>3.3</v>
      </c>
      <c r="L644">
        <v>16.7</v>
      </c>
      <c r="M644">
        <v>3.3</v>
      </c>
      <c r="N644">
        <v>0</v>
      </c>
      <c r="O644" t="s">
        <v>16</v>
      </c>
      <c r="P644" t="s">
        <v>16</v>
      </c>
    </row>
    <row r="645" spans="1:16">
      <c r="A645" t="s">
        <v>128</v>
      </c>
      <c r="B645" s="7">
        <f t="shared" si="10"/>
        <v>42005</v>
      </c>
      <c r="C645" s="10">
        <v>2015</v>
      </c>
      <c r="D645" t="s">
        <v>17</v>
      </c>
      <c r="E645" s="1">
        <v>60357</v>
      </c>
      <c r="F645" s="4" t="s">
        <v>16</v>
      </c>
      <c r="G645" s="1">
        <v>13153</v>
      </c>
      <c r="H645" s="1">
        <v>12544</v>
      </c>
      <c r="I645" s="1">
        <v>7265</v>
      </c>
      <c r="J645">
        <v>18</v>
      </c>
      <c r="K645">
        <v>5.4</v>
      </c>
      <c r="L645">
        <v>17.600000000000001</v>
      </c>
      <c r="M645">
        <v>5.3</v>
      </c>
      <c r="N645">
        <v>0</v>
      </c>
      <c r="O645" t="s">
        <v>16</v>
      </c>
      <c r="P645" t="s">
        <v>16</v>
      </c>
    </row>
    <row r="646" spans="1:16">
      <c r="A646" t="s">
        <v>128</v>
      </c>
      <c r="B646" s="7">
        <f t="shared" si="10"/>
        <v>42005</v>
      </c>
      <c r="C646" s="10">
        <v>2015</v>
      </c>
      <c r="D646" t="s">
        <v>18</v>
      </c>
      <c r="E646" s="1">
        <v>20740</v>
      </c>
      <c r="F646" s="4" t="s">
        <v>16</v>
      </c>
      <c r="G646" s="1">
        <v>4526</v>
      </c>
      <c r="H646" s="1">
        <v>4181</v>
      </c>
      <c r="I646" s="1">
        <v>2848</v>
      </c>
      <c r="J646">
        <v>21.1</v>
      </c>
      <c r="K646">
        <v>5.2</v>
      </c>
      <c r="L646">
        <v>20.5</v>
      </c>
      <c r="M646">
        <v>5</v>
      </c>
      <c r="N646">
        <v>0</v>
      </c>
      <c r="O646" t="s">
        <v>16</v>
      </c>
      <c r="P646" t="s">
        <v>16</v>
      </c>
    </row>
    <row r="647" spans="1:16">
      <c r="A647" t="s">
        <v>128</v>
      </c>
      <c r="B647" s="7">
        <f t="shared" si="10"/>
        <v>42005</v>
      </c>
      <c r="C647" s="10">
        <v>2015</v>
      </c>
      <c r="D647" t="s">
        <v>19</v>
      </c>
      <c r="E647" s="1">
        <v>1310</v>
      </c>
      <c r="F647" s="4" t="s">
        <v>16</v>
      </c>
      <c r="G647">
        <v>886</v>
      </c>
      <c r="H647">
        <v>856</v>
      </c>
      <c r="I647">
        <v>462</v>
      </c>
      <c r="J647">
        <v>16.8</v>
      </c>
      <c r="K647">
        <v>2.8</v>
      </c>
      <c r="L647">
        <v>16.600000000000001</v>
      </c>
      <c r="M647">
        <v>2.7</v>
      </c>
      <c r="N647">
        <v>0</v>
      </c>
      <c r="O647" t="s">
        <v>16</v>
      </c>
      <c r="P647" t="s">
        <v>16</v>
      </c>
    </row>
    <row r="648" spans="1:16">
      <c r="A648" t="s">
        <v>128</v>
      </c>
      <c r="B648" s="7">
        <f t="shared" si="10"/>
        <v>42005</v>
      </c>
      <c r="C648" s="10">
        <v>2015</v>
      </c>
      <c r="D648" t="s">
        <v>20</v>
      </c>
      <c r="E648" s="1">
        <v>48659</v>
      </c>
      <c r="F648" s="4">
        <v>673523</v>
      </c>
      <c r="G648" s="1">
        <v>6919</v>
      </c>
      <c r="H648" s="1">
        <v>5897</v>
      </c>
      <c r="I648" s="1">
        <v>4498</v>
      </c>
      <c r="J648">
        <v>23.6</v>
      </c>
      <c r="K648">
        <v>6.6</v>
      </c>
      <c r="L648">
        <v>21</v>
      </c>
      <c r="M648">
        <v>6.3</v>
      </c>
      <c r="N648">
        <v>12.1</v>
      </c>
      <c r="O648" s="2">
        <v>0.45</v>
      </c>
      <c r="P648" t="s">
        <v>16</v>
      </c>
    </row>
    <row r="649" spans="1:16">
      <c r="A649" t="s">
        <v>128</v>
      </c>
      <c r="B649" s="7">
        <f t="shared" si="10"/>
        <v>42005</v>
      </c>
      <c r="C649" s="10">
        <v>2014</v>
      </c>
      <c r="D649" t="s">
        <v>21</v>
      </c>
      <c r="E649" s="1">
        <v>411238</v>
      </c>
      <c r="F649" s="4">
        <v>5442278</v>
      </c>
      <c r="G649" s="1">
        <v>31236</v>
      </c>
      <c r="H649" s="1">
        <v>13633</v>
      </c>
      <c r="I649" s="1">
        <v>12721</v>
      </c>
      <c r="J649">
        <v>28.9</v>
      </c>
      <c r="K649">
        <v>13.4</v>
      </c>
      <c r="L649">
        <v>21.5</v>
      </c>
      <c r="M649">
        <v>7.9</v>
      </c>
      <c r="N649">
        <v>15</v>
      </c>
      <c r="O649" s="2">
        <v>0.62</v>
      </c>
      <c r="P649" t="s">
        <v>16</v>
      </c>
    </row>
    <row r="650" spans="1:16">
      <c r="A650" t="s">
        <v>129</v>
      </c>
      <c r="B650" s="7">
        <f t="shared" si="10"/>
        <v>41974</v>
      </c>
      <c r="C650" s="10">
        <v>2014</v>
      </c>
      <c r="D650" t="s">
        <v>20</v>
      </c>
      <c r="E650" s="1">
        <v>53078</v>
      </c>
      <c r="F650" s="4">
        <v>701885</v>
      </c>
      <c r="G650" s="1">
        <v>6933</v>
      </c>
      <c r="H650" s="1">
        <v>5812</v>
      </c>
      <c r="I650" s="1">
        <v>4651</v>
      </c>
      <c r="J650">
        <v>24.8</v>
      </c>
      <c r="K650">
        <v>6.8</v>
      </c>
      <c r="L650">
        <v>21.7</v>
      </c>
      <c r="M650">
        <v>6.5</v>
      </c>
      <c r="N650">
        <v>12.9</v>
      </c>
      <c r="O650" s="2">
        <v>0.44</v>
      </c>
      <c r="P650" t="s">
        <v>16</v>
      </c>
    </row>
    <row r="651" spans="1:16">
      <c r="A651" t="s">
        <v>129</v>
      </c>
      <c r="B651" s="7">
        <f t="shared" si="10"/>
        <v>41974</v>
      </c>
      <c r="C651" s="10">
        <v>2014</v>
      </c>
      <c r="D651" t="s">
        <v>21</v>
      </c>
      <c r="E651" s="1">
        <v>419776</v>
      </c>
      <c r="F651" s="4">
        <v>5868025</v>
      </c>
      <c r="G651" s="1">
        <v>32048</v>
      </c>
      <c r="H651" s="1">
        <v>13642</v>
      </c>
      <c r="I651" s="1">
        <v>13041</v>
      </c>
      <c r="J651">
        <v>29.6</v>
      </c>
      <c r="K651">
        <v>13.9</v>
      </c>
      <c r="L651">
        <v>22.3</v>
      </c>
      <c r="M651">
        <v>7.9</v>
      </c>
      <c r="N651">
        <v>14</v>
      </c>
      <c r="O651" s="2">
        <v>0.56999999999999995</v>
      </c>
      <c r="P651" t="s">
        <v>16</v>
      </c>
    </row>
    <row r="652" spans="1:16">
      <c r="A652" t="s">
        <v>130</v>
      </c>
      <c r="B652" s="7">
        <f t="shared" si="10"/>
        <v>41944</v>
      </c>
      <c r="C652" s="10">
        <v>2014</v>
      </c>
      <c r="D652" t="s">
        <v>20</v>
      </c>
      <c r="E652" s="1">
        <v>51600</v>
      </c>
      <c r="F652" s="4">
        <v>684927</v>
      </c>
      <c r="G652" s="1">
        <v>6622</v>
      </c>
      <c r="H652" s="1">
        <v>5558</v>
      </c>
      <c r="I652" s="1">
        <v>4499</v>
      </c>
      <c r="J652">
        <v>24.3</v>
      </c>
      <c r="K652">
        <v>6.9</v>
      </c>
      <c r="L652">
        <v>21.3</v>
      </c>
      <c r="M652">
        <v>6.6</v>
      </c>
      <c r="N652">
        <v>13</v>
      </c>
      <c r="O652" s="2">
        <v>0.45</v>
      </c>
      <c r="P652" t="s">
        <v>16</v>
      </c>
    </row>
    <row r="653" spans="1:16">
      <c r="A653" t="s">
        <v>130</v>
      </c>
      <c r="B653" s="7">
        <f t="shared" si="10"/>
        <v>41944</v>
      </c>
      <c r="C653" s="10">
        <v>2014</v>
      </c>
      <c r="D653" t="s">
        <v>21</v>
      </c>
      <c r="E653" s="1">
        <v>440576</v>
      </c>
      <c r="F653" s="4">
        <v>6113253</v>
      </c>
      <c r="G653" s="1">
        <v>32260</v>
      </c>
      <c r="H653" s="1">
        <v>13642</v>
      </c>
      <c r="I653" s="1">
        <v>13095</v>
      </c>
      <c r="J653">
        <v>28.8</v>
      </c>
      <c r="K653">
        <v>14.3</v>
      </c>
      <c r="L653">
        <v>21.8</v>
      </c>
      <c r="M653">
        <v>8</v>
      </c>
      <c r="N653">
        <v>13.8</v>
      </c>
      <c r="O653" s="2">
        <v>0.59</v>
      </c>
      <c r="P653" t="s">
        <v>16</v>
      </c>
    </row>
    <row r="654" spans="1:16">
      <c r="A654" t="s">
        <v>131</v>
      </c>
      <c r="B654" s="7">
        <f t="shared" si="10"/>
        <v>41913</v>
      </c>
      <c r="C654" s="10">
        <v>2014</v>
      </c>
      <c r="D654" t="s">
        <v>20</v>
      </c>
      <c r="E654" s="1">
        <v>48100</v>
      </c>
      <c r="F654" s="4">
        <v>649348</v>
      </c>
      <c r="G654" s="1">
        <v>6488</v>
      </c>
      <c r="H654" s="1">
        <v>5347</v>
      </c>
      <c r="I654" s="1">
        <v>4280</v>
      </c>
      <c r="J654">
        <v>24.8</v>
      </c>
      <c r="K654">
        <v>6.8</v>
      </c>
      <c r="L654">
        <v>21.3</v>
      </c>
      <c r="M654">
        <v>6.5</v>
      </c>
      <c r="N654">
        <v>13.1</v>
      </c>
      <c r="O654" s="2">
        <v>0.45</v>
      </c>
      <c r="P654" t="s">
        <v>16</v>
      </c>
    </row>
    <row r="655" spans="1:16">
      <c r="A655" t="s">
        <v>131</v>
      </c>
      <c r="B655" s="7">
        <f t="shared" si="10"/>
        <v>41913</v>
      </c>
      <c r="C655" s="10">
        <v>2014</v>
      </c>
      <c r="D655" t="s">
        <v>21</v>
      </c>
      <c r="E655" s="1">
        <v>459087</v>
      </c>
      <c r="F655" s="4">
        <v>6432093</v>
      </c>
      <c r="G655" s="1">
        <v>32091</v>
      </c>
      <c r="H655" s="1">
        <v>13665</v>
      </c>
      <c r="I655" s="1">
        <v>13162</v>
      </c>
      <c r="J655">
        <v>29.9</v>
      </c>
      <c r="K655">
        <v>14.5</v>
      </c>
      <c r="L655">
        <v>22.7</v>
      </c>
      <c r="M655">
        <v>8.1</v>
      </c>
      <c r="N655">
        <v>13.8</v>
      </c>
      <c r="O655" s="2">
        <v>0.59</v>
      </c>
      <c r="P655" t="s">
        <v>16</v>
      </c>
    </row>
    <row r="656" spans="1:16">
      <c r="A656" t="s">
        <v>132</v>
      </c>
      <c r="B656" s="7">
        <f t="shared" si="10"/>
        <v>41883</v>
      </c>
      <c r="C656" s="10">
        <v>2014</v>
      </c>
      <c r="D656" t="s">
        <v>20</v>
      </c>
      <c r="E656" s="1">
        <v>45394</v>
      </c>
      <c r="F656" s="4">
        <v>623638</v>
      </c>
      <c r="G656" s="1">
        <v>6311</v>
      </c>
      <c r="H656" s="1">
        <v>5202</v>
      </c>
      <c r="I656" s="1">
        <v>4153</v>
      </c>
      <c r="J656">
        <v>23.9</v>
      </c>
      <c r="K656">
        <v>6.7</v>
      </c>
      <c r="L656">
        <v>20.6</v>
      </c>
      <c r="M656">
        <v>6.4</v>
      </c>
      <c r="N656">
        <v>13.2</v>
      </c>
      <c r="O656" s="2">
        <v>0.44</v>
      </c>
      <c r="P656" t="s">
        <v>16</v>
      </c>
    </row>
    <row r="657" spans="1:16">
      <c r="A657" t="s">
        <v>132</v>
      </c>
      <c r="B657" s="7">
        <f t="shared" si="10"/>
        <v>41883</v>
      </c>
      <c r="C657" s="10">
        <v>2014</v>
      </c>
      <c r="D657" t="s">
        <v>21</v>
      </c>
      <c r="E657" s="1">
        <v>445782</v>
      </c>
      <c r="F657" s="4">
        <v>6284615</v>
      </c>
      <c r="G657" s="1">
        <v>32191</v>
      </c>
      <c r="H657" s="1">
        <v>13647</v>
      </c>
      <c r="I657" s="1">
        <v>13087</v>
      </c>
      <c r="J657">
        <v>28.8</v>
      </c>
      <c r="K657">
        <v>14.3</v>
      </c>
      <c r="L657">
        <v>21.7</v>
      </c>
      <c r="M657">
        <v>8.1</v>
      </c>
      <c r="N657">
        <v>13.9</v>
      </c>
      <c r="O657" s="2">
        <v>0.59</v>
      </c>
      <c r="P657" t="s">
        <v>16</v>
      </c>
    </row>
    <row r="658" spans="1:16">
      <c r="A658" t="s">
        <v>133</v>
      </c>
      <c r="B658" s="7">
        <f t="shared" si="10"/>
        <v>41852</v>
      </c>
      <c r="C658" s="10">
        <v>2014</v>
      </c>
      <c r="D658" t="s">
        <v>20</v>
      </c>
      <c r="E658" s="1">
        <v>43381</v>
      </c>
      <c r="F658" s="4">
        <v>595477</v>
      </c>
      <c r="G658" s="1">
        <v>6249</v>
      </c>
      <c r="H658" s="1">
        <v>5136</v>
      </c>
      <c r="I658" s="1">
        <v>3989</v>
      </c>
      <c r="J658">
        <v>24.1</v>
      </c>
      <c r="K658">
        <v>6.7</v>
      </c>
      <c r="L658">
        <v>20.7</v>
      </c>
      <c r="M658">
        <v>6.4</v>
      </c>
      <c r="N658">
        <v>12.8</v>
      </c>
      <c r="O658" s="2">
        <v>0.42</v>
      </c>
      <c r="P658" t="s">
        <v>16</v>
      </c>
    </row>
    <row r="659" spans="1:16">
      <c r="A659" t="s">
        <v>133</v>
      </c>
      <c r="B659" s="7">
        <f t="shared" si="10"/>
        <v>41852</v>
      </c>
      <c r="C659" s="10">
        <v>2014</v>
      </c>
      <c r="D659" t="s">
        <v>21</v>
      </c>
      <c r="E659" s="1">
        <v>409305</v>
      </c>
      <c r="F659" s="4">
        <v>5709153</v>
      </c>
      <c r="G659" s="1">
        <v>31429</v>
      </c>
      <c r="H659" s="1">
        <v>13622</v>
      </c>
      <c r="I659" s="1">
        <v>12919</v>
      </c>
      <c r="J659">
        <v>29.4</v>
      </c>
      <c r="K659">
        <v>13.8</v>
      </c>
      <c r="L659">
        <v>22.2</v>
      </c>
      <c r="M659">
        <v>7.9</v>
      </c>
      <c r="N659">
        <v>13.1</v>
      </c>
      <c r="O659" s="2">
        <v>0.56000000000000005</v>
      </c>
      <c r="P659" t="s">
        <v>16</v>
      </c>
    </row>
    <row r="660" spans="1:16">
      <c r="A660" t="s">
        <v>134</v>
      </c>
      <c r="B660" s="7">
        <f t="shared" si="10"/>
        <v>41821</v>
      </c>
      <c r="C660" s="10">
        <v>2014</v>
      </c>
      <c r="D660" t="s">
        <v>20</v>
      </c>
      <c r="E660" s="1">
        <v>41094</v>
      </c>
      <c r="F660" s="4">
        <v>560319</v>
      </c>
      <c r="G660" s="1">
        <v>6180</v>
      </c>
      <c r="H660" s="1">
        <v>5130</v>
      </c>
      <c r="I660" s="1">
        <v>3958</v>
      </c>
      <c r="J660">
        <v>23.9</v>
      </c>
      <c r="K660">
        <v>6.4</v>
      </c>
      <c r="L660">
        <v>20.8</v>
      </c>
      <c r="M660">
        <v>6.1</v>
      </c>
      <c r="N660">
        <v>12.7</v>
      </c>
      <c r="O660" s="2">
        <v>0.42</v>
      </c>
      <c r="P660" t="s">
        <v>16</v>
      </c>
    </row>
    <row r="661" spans="1:16">
      <c r="A661" t="s">
        <v>134</v>
      </c>
      <c r="B661" s="7">
        <f t="shared" si="10"/>
        <v>41821</v>
      </c>
      <c r="C661" s="10">
        <v>2014</v>
      </c>
      <c r="D661" t="s">
        <v>21</v>
      </c>
      <c r="E661" s="1">
        <v>422771</v>
      </c>
      <c r="F661" s="4">
        <v>5832040</v>
      </c>
      <c r="G661" s="1">
        <v>31515</v>
      </c>
      <c r="H661" s="1">
        <v>13633</v>
      </c>
      <c r="I661" s="1">
        <v>12943</v>
      </c>
      <c r="J661">
        <v>29.4</v>
      </c>
      <c r="K661">
        <v>13.8</v>
      </c>
      <c r="L661">
        <v>22.5</v>
      </c>
      <c r="M661">
        <v>7.8</v>
      </c>
      <c r="N661">
        <v>13</v>
      </c>
      <c r="O661" s="2">
        <v>0.56000000000000005</v>
      </c>
      <c r="P661" t="s">
        <v>16</v>
      </c>
    </row>
    <row r="662" spans="1:16">
      <c r="A662" t="s">
        <v>135</v>
      </c>
      <c r="B662" s="7">
        <f t="shared" si="10"/>
        <v>41791</v>
      </c>
      <c r="C662" s="10">
        <v>2014</v>
      </c>
      <c r="D662" t="s">
        <v>20</v>
      </c>
      <c r="E662" s="1">
        <v>44590</v>
      </c>
      <c r="F662" s="4">
        <v>616892</v>
      </c>
      <c r="G662" s="1">
        <v>6158</v>
      </c>
      <c r="H662" s="1">
        <v>5069</v>
      </c>
      <c r="I662" s="1">
        <v>4040</v>
      </c>
      <c r="J662">
        <v>23.9</v>
      </c>
      <c r="K662">
        <v>6.7</v>
      </c>
      <c r="L662">
        <v>20.7</v>
      </c>
      <c r="M662">
        <v>6.4</v>
      </c>
      <c r="N662">
        <v>13.2</v>
      </c>
      <c r="O662" s="2">
        <v>0.41</v>
      </c>
      <c r="P662" t="s">
        <v>16</v>
      </c>
    </row>
    <row r="663" spans="1:16">
      <c r="A663" t="s">
        <v>135</v>
      </c>
      <c r="B663" s="7">
        <f t="shared" si="10"/>
        <v>41791</v>
      </c>
      <c r="C663" s="10">
        <v>2014</v>
      </c>
      <c r="D663" t="s">
        <v>21</v>
      </c>
      <c r="E663" s="1">
        <v>460393</v>
      </c>
      <c r="F663" s="4">
        <v>6490355</v>
      </c>
      <c r="G663" s="1">
        <v>32747</v>
      </c>
      <c r="H663" s="1">
        <v>13651</v>
      </c>
      <c r="I663" s="1">
        <v>13154</v>
      </c>
      <c r="J663">
        <v>28.9</v>
      </c>
      <c r="K663">
        <v>14.6</v>
      </c>
      <c r="L663">
        <v>22</v>
      </c>
      <c r="M663">
        <v>8</v>
      </c>
      <c r="N663">
        <v>13.6</v>
      </c>
      <c r="O663" s="2">
        <v>0.56999999999999995</v>
      </c>
      <c r="P663" t="s">
        <v>16</v>
      </c>
    </row>
    <row r="664" spans="1:16">
      <c r="A664" t="s">
        <v>136</v>
      </c>
      <c r="B664" s="7">
        <f t="shared" si="10"/>
        <v>41760</v>
      </c>
      <c r="C664" s="10">
        <v>2014</v>
      </c>
      <c r="D664" t="s">
        <v>20</v>
      </c>
      <c r="E664" s="1">
        <v>45853</v>
      </c>
      <c r="F664" s="4">
        <v>636698</v>
      </c>
      <c r="G664" s="1">
        <v>6136</v>
      </c>
      <c r="H664" s="1">
        <v>4957</v>
      </c>
      <c r="I664" s="1">
        <v>3998</v>
      </c>
      <c r="J664">
        <v>25</v>
      </c>
      <c r="K664">
        <v>6.9</v>
      </c>
      <c r="L664">
        <v>21.3</v>
      </c>
      <c r="M664">
        <v>6.5</v>
      </c>
      <c r="N664">
        <v>13.4</v>
      </c>
      <c r="O664" s="2">
        <v>0.41</v>
      </c>
      <c r="P664" t="s">
        <v>16</v>
      </c>
    </row>
    <row r="665" spans="1:16">
      <c r="A665" t="s">
        <v>136</v>
      </c>
      <c r="B665" s="7">
        <f t="shared" si="10"/>
        <v>41760</v>
      </c>
      <c r="C665" s="10">
        <v>2014</v>
      </c>
      <c r="D665" t="s">
        <v>21</v>
      </c>
      <c r="E665" s="1">
        <v>476569</v>
      </c>
      <c r="F665" s="4">
        <v>6718530</v>
      </c>
      <c r="G665" s="1">
        <v>33060</v>
      </c>
      <c r="H665" s="1">
        <v>13581</v>
      </c>
      <c r="I665" s="1">
        <v>13098</v>
      </c>
      <c r="J665">
        <v>29.9</v>
      </c>
      <c r="K665">
        <v>14.9</v>
      </c>
      <c r="L665">
        <v>22.7</v>
      </c>
      <c r="M665">
        <v>8.1</v>
      </c>
      <c r="N665">
        <v>13.6</v>
      </c>
      <c r="O665" s="2">
        <v>0.56000000000000005</v>
      </c>
      <c r="P665" t="s">
        <v>16</v>
      </c>
    </row>
    <row r="666" spans="1:16">
      <c r="A666" t="s">
        <v>137</v>
      </c>
      <c r="B666" s="7">
        <f t="shared" si="10"/>
        <v>41730</v>
      </c>
      <c r="C666" s="10">
        <v>2014</v>
      </c>
      <c r="D666" t="s">
        <v>20</v>
      </c>
      <c r="E666" s="1">
        <v>43625</v>
      </c>
      <c r="F666" s="4">
        <v>580228</v>
      </c>
      <c r="G666" s="1">
        <v>5894</v>
      </c>
      <c r="H666" s="1">
        <v>4811</v>
      </c>
      <c r="I666" s="1">
        <v>3799</v>
      </c>
      <c r="J666">
        <v>23.7</v>
      </c>
      <c r="K666">
        <v>6.8</v>
      </c>
      <c r="L666">
        <v>20.399999999999999</v>
      </c>
      <c r="M666">
        <v>6.4</v>
      </c>
      <c r="N666">
        <v>12.5</v>
      </c>
      <c r="O666" s="2">
        <v>0.39</v>
      </c>
      <c r="P666" t="s">
        <v>16</v>
      </c>
    </row>
    <row r="667" spans="1:16">
      <c r="A667" t="s">
        <v>137</v>
      </c>
      <c r="B667" s="7">
        <f t="shared" si="10"/>
        <v>41730</v>
      </c>
      <c r="C667" s="10">
        <v>2014</v>
      </c>
      <c r="D667" t="s">
        <v>21</v>
      </c>
      <c r="E667" s="1">
        <v>487275</v>
      </c>
      <c r="F667" s="4">
        <v>6613192</v>
      </c>
      <c r="G667" s="1">
        <v>33086</v>
      </c>
      <c r="H667" s="1">
        <v>13524</v>
      </c>
      <c r="I667" s="1">
        <v>13074</v>
      </c>
      <c r="J667">
        <v>29</v>
      </c>
      <c r="K667">
        <v>15</v>
      </c>
      <c r="L667">
        <v>22</v>
      </c>
      <c r="M667">
        <v>8.1</v>
      </c>
      <c r="N667">
        <v>12.9</v>
      </c>
      <c r="O667" s="2">
        <v>0.56000000000000005</v>
      </c>
      <c r="P667" t="s">
        <v>16</v>
      </c>
    </row>
    <row r="668" spans="1:16">
      <c r="A668" t="s">
        <v>138</v>
      </c>
      <c r="B668" s="7">
        <f t="shared" si="10"/>
        <v>41699</v>
      </c>
      <c r="C668" s="10">
        <v>2014</v>
      </c>
      <c r="D668" t="s">
        <v>20</v>
      </c>
      <c r="E668" s="1">
        <v>41718</v>
      </c>
      <c r="F668" s="4">
        <v>543542</v>
      </c>
      <c r="G668" s="1">
        <v>5620</v>
      </c>
      <c r="H668" s="1">
        <v>4566</v>
      </c>
      <c r="I668" s="1">
        <v>3547</v>
      </c>
      <c r="J668">
        <v>24.1</v>
      </c>
      <c r="K668">
        <v>6.9</v>
      </c>
      <c r="L668">
        <v>20.7</v>
      </c>
      <c r="M668">
        <v>6.5</v>
      </c>
      <c r="N668">
        <v>12.2</v>
      </c>
      <c r="O668" s="2">
        <v>0.37</v>
      </c>
      <c r="P668" t="s">
        <v>16</v>
      </c>
    </row>
    <row r="669" spans="1:16">
      <c r="A669" t="s">
        <v>138</v>
      </c>
      <c r="B669" s="7">
        <f t="shared" si="10"/>
        <v>41699</v>
      </c>
      <c r="C669" s="10">
        <v>2014</v>
      </c>
      <c r="D669" t="s">
        <v>21</v>
      </c>
      <c r="E669" s="1">
        <v>497661</v>
      </c>
      <c r="F669" s="4">
        <v>6612023</v>
      </c>
      <c r="G669" s="1">
        <v>33229</v>
      </c>
      <c r="H669" s="1">
        <v>13442</v>
      </c>
      <c r="I669" s="1">
        <v>13020</v>
      </c>
      <c r="J669">
        <v>30</v>
      </c>
      <c r="K669">
        <v>15.1</v>
      </c>
      <c r="L669">
        <v>22.6</v>
      </c>
      <c r="M669">
        <v>8.1</v>
      </c>
      <c r="N669">
        <v>12.4</v>
      </c>
      <c r="O669" s="2">
        <v>0.56999999999999995</v>
      </c>
      <c r="P669" t="s">
        <v>16</v>
      </c>
    </row>
    <row r="670" spans="1:16">
      <c r="A670" t="s">
        <v>139</v>
      </c>
      <c r="B670" s="7">
        <f t="shared" si="10"/>
        <v>41671</v>
      </c>
      <c r="C670" s="10">
        <v>2014</v>
      </c>
      <c r="D670" t="s">
        <v>20</v>
      </c>
      <c r="E670" s="1">
        <v>35895</v>
      </c>
      <c r="F670" s="4">
        <v>465192</v>
      </c>
      <c r="G670" s="1">
        <v>5085</v>
      </c>
      <c r="H670" s="1">
        <v>4207</v>
      </c>
      <c r="I670" s="1">
        <v>3065</v>
      </c>
      <c r="J670">
        <v>20.399999999999999</v>
      </c>
      <c r="K670">
        <v>6.8</v>
      </c>
      <c r="L670">
        <v>17.8</v>
      </c>
      <c r="M670">
        <v>6.5</v>
      </c>
      <c r="N670">
        <v>12.6</v>
      </c>
      <c r="O670" s="2">
        <v>0.35</v>
      </c>
      <c r="P670" t="s">
        <v>16</v>
      </c>
    </row>
    <row r="671" spans="1:16">
      <c r="A671" t="s">
        <v>139</v>
      </c>
      <c r="B671" s="7">
        <f t="shared" si="10"/>
        <v>41671</v>
      </c>
      <c r="C671" s="10">
        <v>2014</v>
      </c>
      <c r="D671" t="s">
        <v>21</v>
      </c>
      <c r="E671" s="1">
        <v>466522</v>
      </c>
      <c r="F671" s="4">
        <v>6122310</v>
      </c>
      <c r="G671" s="1">
        <v>32634</v>
      </c>
      <c r="H671" s="1">
        <v>13376</v>
      </c>
      <c r="I671" s="1">
        <v>12852</v>
      </c>
      <c r="J671">
        <v>26.9</v>
      </c>
      <c r="K671">
        <v>14.6</v>
      </c>
      <c r="L671">
        <v>20.2</v>
      </c>
      <c r="M671">
        <v>8</v>
      </c>
      <c r="N671">
        <v>12.6</v>
      </c>
      <c r="O671" s="2">
        <v>0.59</v>
      </c>
      <c r="P671" t="s">
        <v>16</v>
      </c>
    </row>
    <row r="672" spans="1:16">
      <c r="A672" t="s">
        <v>140</v>
      </c>
      <c r="B672" s="7">
        <f t="shared" si="10"/>
        <v>41640</v>
      </c>
      <c r="C672" s="10">
        <v>2014</v>
      </c>
      <c r="D672" t="s">
        <v>20</v>
      </c>
      <c r="E672" s="1">
        <v>25923</v>
      </c>
      <c r="F672" s="4">
        <v>331334</v>
      </c>
      <c r="G672" s="1">
        <v>4564</v>
      </c>
      <c r="H672" s="1">
        <v>3818</v>
      </c>
      <c r="I672" s="1">
        <v>2409</v>
      </c>
      <c r="J672">
        <v>19.600000000000001</v>
      </c>
      <c r="K672">
        <v>6.5</v>
      </c>
      <c r="L672">
        <v>17.2</v>
      </c>
      <c r="M672">
        <v>6.1</v>
      </c>
      <c r="N672">
        <v>11.9</v>
      </c>
      <c r="O672" s="2">
        <v>0.35</v>
      </c>
      <c r="P672" t="s">
        <v>16</v>
      </c>
    </row>
    <row r="673" spans="1:16">
      <c r="A673" t="s">
        <v>140</v>
      </c>
      <c r="B673" s="7">
        <f t="shared" si="10"/>
        <v>41640</v>
      </c>
      <c r="C673" s="10">
        <v>2013</v>
      </c>
      <c r="D673" t="s">
        <v>21</v>
      </c>
      <c r="E673" s="1">
        <v>444537</v>
      </c>
      <c r="F673" s="4">
        <v>5790713</v>
      </c>
      <c r="G673" s="1">
        <v>32775</v>
      </c>
      <c r="H673" s="1">
        <v>13366</v>
      </c>
      <c r="I673" s="1">
        <v>12778</v>
      </c>
      <c r="J673">
        <v>29.6</v>
      </c>
      <c r="K673">
        <v>14.1</v>
      </c>
      <c r="L673">
        <v>21.9</v>
      </c>
      <c r="M673">
        <v>7.8</v>
      </c>
      <c r="N673">
        <v>12.2</v>
      </c>
      <c r="O673" s="2">
        <v>0.56000000000000005</v>
      </c>
      <c r="P673" t="s">
        <v>16</v>
      </c>
    </row>
    <row r="674" spans="1:16">
      <c r="A674" t="s">
        <v>141</v>
      </c>
      <c r="B674" s="7">
        <f t="shared" si="10"/>
        <v>41609</v>
      </c>
      <c r="C674" s="10">
        <v>2013</v>
      </c>
      <c r="D674" t="s">
        <v>20</v>
      </c>
      <c r="E674" s="1">
        <v>19435</v>
      </c>
      <c r="F674" s="4">
        <v>257398</v>
      </c>
      <c r="G674" s="1">
        <v>3317</v>
      </c>
      <c r="H674" s="1">
        <v>2736</v>
      </c>
      <c r="I674" s="1">
        <v>1707</v>
      </c>
      <c r="J674">
        <v>19.3</v>
      </c>
      <c r="K674">
        <v>6.8</v>
      </c>
      <c r="L674">
        <v>16.899999999999999</v>
      </c>
      <c r="M674">
        <v>6.4</v>
      </c>
      <c r="N674">
        <v>12.3</v>
      </c>
      <c r="O674" s="2">
        <v>0.32</v>
      </c>
      <c r="P674" t="s">
        <v>16</v>
      </c>
    </row>
    <row r="675" spans="1:16">
      <c r="A675" t="s">
        <v>141</v>
      </c>
      <c r="B675" s="7">
        <f t="shared" si="10"/>
        <v>41609</v>
      </c>
      <c r="C675" s="10">
        <v>2013</v>
      </c>
      <c r="D675" t="s">
        <v>21</v>
      </c>
      <c r="E675" s="1">
        <v>450634</v>
      </c>
      <c r="F675" s="4">
        <v>6176199</v>
      </c>
      <c r="G675" s="1">
        <v>33335</v>
      </c>
      <c r="H675" s="1">
        <v>13356</v>
      </c>
      <c r="I675" s="1">
        <v>12858</v>
      </c>
      <c r="J675">
        <v>29.8</v>
      </c>
      <c r="K675">
        <v>14.5</v>
      </c>
      <c r="L675">
        <v>22.2</v>
      </c>
      <c r="M675">
        <v>7.8</v>
      </c>
      <c r="N675">
        <v>13.1</v>
      </c>
      <c r="O675" s="2">
        <v>0.53</v>
      </c>
      <c r="P675" t="s">
        <v>16</v>
      </c>
    </row>
    <row r="676" spans="1:16">
      <c r="A676" t="s">
        <v>142</v>
      </c>
      <c r="B676" s="7">
        <f t="shared" si="10"/>
        <v>41579</v>
      </c>
      <c r="C676" s="10">
        <v>2013</v>
      </c>
      <c r="D676" t="s">
        <v>20</v>
      </c>
      <c r="E676" s="1">
        <v>12692</v>
      </c>
      <c r="F676" s="4">
        <v>168976</v>
      </c>
      <c r="G676" s="1">
        <v>2160</v>
      </c>
      <c r="H676" s="1">
        <v>1754</v>
      </c>
      <c r="I676" s="1">
        <v>1044</v>
      </c>
      <c r="J676">
        <v>17.899999999999999</v>
      </c>
      <c r="K676">
        <v>7.1</v>
      </c>
      <c r="L676">
        <v>15.5</v>
      </c>
      <c r="M676">
        <v>6.6</v>
      </c>
      <c r="N676">
        <v>12.3</v>
      </c>
      <c r="O676" s="2">
        <v>0.34</v>
      </c>
      <c r="P676" t="s">
        <v>16</v>
      </c>
    </row>
    <row r="677" spans="1:16">
      <c r="A677" t="s">
        <v>142</v>
      </c>
      <c r="B677" s="7">
        <f t="shared" si="10"/>
        <v>41579</v>
      </c>
      <c r="C677" s="10">
        <v>2013</v>
      </c>
      <c r="D677" t="s">
        <v>21</v>
      </c>
      <c r="E677" s="1">
        <v>479527</v>
      </c>
      <c r="F677" s="4">
        <v>6470910</v>
      </c>
      <c r="G677" s="1">
        <v>33191</v>
      </c>
      <c r="H677" s="1">
        <v>13336</v>
      </c>
      <c r="I677" s="1">
        <v>12926</v>
      </c>
      <c r="J677">
        <v>29.1</v>
      </c>
      <c r="K677">
        <v>15</v>
      </c>
      <c r="L677">
        <v>21.9</v>
      </c>
      <c r="M677">
        <v>8</v>
      </c>
      <c r="N677">
        <v>12.9</v>
      </c>
      <c r="O677" s="2">
        <v>0.55000000000000004</v>
      </c>
      <c r="P677" t="s">
        <v>16</v>
      </c>
    </row>
    <row r="678" spans="1:16">
      <c r="A678" t="s">
        <v>143</v>
      </c>
      <c r="B678" s="7">
        <f t="shared" si="10"/>
        <v>41548</v>
      </c>
      <c r="C678" s="10">
        <v>2013</v>
      </c>
      <c r="D678" t="s">
        <v>20</v>
      </c>
      <c r="E678" s="1">
        <v>5477</v>
      </c>
      <c r="F678" s="4">
        <v>74128</v>
      </c>
      <c r="G678" s="1">
        <v>1261</v>
      </c>
      <c r="H678" s="1">
        <v>1128</v>
      </c>
      <c r="I678">
        <v>500</v>
      </c>
      <c r="J678">
        <v>13.7</v>
      </c>
      <c r="K678">
        <v>6.6</v>
      </c>
      <c r="L678">
        <v>12.8</v>
      </c>
      <c r="M678">
        <v>6.3</v>
      </c>
      <c r="N678">
        <v>12.4</v>
      </c>
      <c r="O678" s="2">
        <v>0.33</v>
      </c>
      <c r="P678" t="s">
        <v>16</v>
      </c>
    </row>
    <row r="679" spans="1:16">
      <c r="A679" t="s">
        <v>143</v>
      </c>
      <c r="B679" s="7">
        <f t="shared" si="10"/>
        <v>41548</v>
      </c>
      <c r="C679" s="10">
        <v>2013</v>
      </c>
      <c r="D679" t="s">
        <v>21</v>
      </c>
      <c r="E679" s="1">
        <v>483921</v>
      </c>
      <c r="F679" s="4">
        <v>6648711</v>
      </c>
      <c r="G679" s="1">
        <v>33417</v>
      </c>
      <c r="H679" s="1">
        <v>13334</v>
      </c>
      <c r="I679" s="1">
        <v>12962</v>
      </c>
      <c r="J679">
        <v>30.1</v>
      </c>
      <c r="K679">
        <v>15</v>
      </c>
      <c r="L679">
        <v>22.5</v>
      </c>
      <c r="M679">
        <v>8.1</v>
      </c>
      <c r="N679">
        <v>13.1</v>
      </c>
      <c r="O679" s="2">
        <v>0.56000000000000005</v>
      </c>
      <c r="P679" t="s">
        <v>16</v>
      </c>
    </row>
    <row r="680" spans="1:16">
      <c r="A680" t="s">
        <v>144</v>
      </c>
      <c r="B680" s="7">
        <f t="shared" si="10"/>
        <v>41518</v>
      </c>
      <c r="C680" s="10">
        <v>2013</v>
      </c>
      <c r="D680" t="s">
        <v>20</v>
      </c>
      <c r="E680" s="1">
        <v>1632</v>
      </c>
      <c r="F680" s="4">
        <v>23087</v>
      </c>
      <c r="G680">
        <v>478</v>
      </c>
      <c r="H680">
        <v>445</v>
      </c>
      <c r="I680">
        <v>159</v>
      </c>
      <c r="J680">
        <v>10.7</v>
      </c>
      <c r="K680">
        <v>6.3</v>
      </c>
      <c r="L680">
        <v>10.199999999999999</v>
      </c>
      <c r="M680">
        <v>6.2</v>
      </c>
      <c r="N680">
        <v>12.7</v>
      </c>
      <c r="O680" s="2">
        <v>0.34</v>
      </c>
      <c r="P680" t="s">
        <v>16</v>
      </c>
    </row>
    <row r="681" spans="1:16">
      <c r="A681" t="s">
        <v>144</v>
      </c>
      <c r="B681" s="7">
        <f t="shared" si="10"/>
        <v>41518</v>
      </c>
      <c r="C681" s="10">
        <v>2013</v>
      </c>
      <c r="D681" t="s">
        <v>21</v>
      </c>
      <c r="E681" s="1">
        <v>470147</v>
      </c>
      <c r="F681" s="4">
        <v>6493533</v>
      </c>
      <c r="G681" s="1">
        <v>33292</v>
      </c>
      <c r="H681" s="1">
        <v>13340</v>
      </c>
      <c r="I681" s="1">
        <v>12881</v>
      </c>
      <c r="J681">
        <v>29</v>
      </c>
      <c r="K681">
        <v>14.9</v>
      </c>
      <c r="L681">
        <v>21.5</v>
      </c>
      <c r="M681">
        <v>8</v>
      </c>
      <c r="N681">
        <v>13.1</v>
      </c>
      <c r="O681" s="2">
        <v>0.55000000000000004</v>
      </c>
      <c r="P681" t="s">
        <v>16</v>
      </c>
    </row>
    <row r="682" spans="1:16">
      <c r="A682" t="s">
        <v>145</v>
      </c>
      <c r="B682" s="7">
        <f t="shared" si="10"/>
        <v>41487</v>
      </c>
      <c r="C682" s="10">
        <v>2013</v>
      </c>
      <c r="D682" t="s">
        <v>20</v>
      </c>
      <c r="E682">
        <v>283</v>
      </c>
      <c r="F682" s="4">
        <v>4028</v>
      </c>
      <c r="G682">
        <v>129</v>
      </c>
      <c r="H682">
        <v>114</v>
      </c>
      <c r="I682">
        <v>33</v>
      </c>
      <c r="J682">
        <v>7.3</v>
      </c>
      <c r="K682">
        <v>5.4</v>
      </c>
      <c r="L682">
        <v>6.8</v>
      </c>
      <c r="M682">
        <v>5.0999999999999996</v>
      </c>
      <c r="N682">
        <v>11.4</v>
      </c>
      <c r="O682" s="2">
        <v>0.3</v>
      </c>
      <c r="P682" t="s">
        <v>16</v>
      </c>
    </row>
    <row r="683" spans="1:16">
      <c r="A683" t="s">
        <v>145</v>
      </c>
      <c r="B683" s="7">
        <f t="shared" si="10"/>
        <v>41487</v>
      </c>
      <c r="C683" s="10">
        <v>2013</v>
      </c>
      <c r="D683" t="s">
        <v>21</v>
      </c>
      <c r="E683" s="1">
        <v>406246</v>
      </c>
      <c r="F683" s="4">
        <v>5553989</v>
      </c>
      <c r="G683" s="1">
        <v>32388</v>
      </c>
      <c r="H683" s="1">
        <v>13318</v>
      </c>
      <c r="I683" s="1">
        <v>11959</v>
      </c>
      <c r="J683">
        <v>27.8</v>
      </c>
      <c r="K683">
        <v>14.2</v>
      </c>
      <c r="L683">
        <v>20.7</v>
      </c>
      <c r="M683">
        <v>7.9</v>
      </c>
      <c r="N683">
        <v>0</v>
      </c>
      <c r="O683" s="2">
        <v>0.54</v>
      </c>
      <c r="P683" t="s">
        <v>16</v>
      </c>
    </row>
    <row r="684" spans="1:16">
      <c r="A684" t="s">
        <v>146</v>
      </c>
      <c r="B684" s="7">
        <f t="shared" si="10"/>
        <v>41456</v>
      </c>
      <c r="C684" s="10">
        <v>2013</v>
      </c>
      <c r="D684" t="s">
        <v>21</v>
      </c>
      <c r="E684" s="1">
        <v>445861</v>
      </c>
      <c r="F684" s="4">
        <v>5983709</v>
      </c>
      <c r="G684" s="1">
        <v>32748</v>
      </c>
      <c r="H684" s="1">
        <v>13327</v>
      </c>
      <c r="I684" s="1">
        <v>12830</v>
      </c>
      <c r="J684">
        <v>29.8</v>
      </c>
      <c r="K684">
        <v>14.3</v>
      </c>
      <c r="L684">
        <v>22.2</v>
      </c>
      <c r="M684">
        <v>7.8</v>
      </c>
      <c r="N684">
        <v>12.5</v>
      </c>
      <c r="O684" s="2">
        <v>0.53</v>
      </c>
      <c r="P684" t="s">
        <v>16</v>
      </c>
    </row>
    <row r="685" spans="1:16">
      <c r="A685" t="s">
        <v>147</v>
      </c>
      <c r="B685" s="7">
        <f t="shared" si="10"/>
        <v>41426</v>
      </c>
      <c r="C685" s="10">
        <v>2013</v>
      </c>
      <c r="D685" t="s">
        <v>21</v>
      </c>
      <c r="E685" s="1">
        <v>479148</v>
      </c>
      <c r="F685" s="4">
        <v>6555608</v>
      </c>
      <c r="G685" s="1">
        <v>33452</v>
      </c>
      <c r="H685" s="1">
        <v>13341</v>
      </c>
      <c r="I685" s="1">
        <v>12922</v>
      </c>
      <c r="J685">
        <v>29.1</v>
      </c>
      <c r="K685">
        <v>15</v>
      </c>
      <c r="L685">
        <v>21.7</v>
      </c>
      <c r="M685">
        <v>8</v>
      </c>
      <c r="N685">
        <v>13</v>
      </c>
      <c r="O685" s="2">
        <v>0.54</v>
      </c>
      <c r="P685" t="s">
        <v>16</v>
      </c>
    </row>
    <row r="686" spans="1:16">
      <c r="A686" t="s">
        <v>148</v>
      </c>
      <c r="B686" s="7">
        <f t="shared" si="10"/>
        <v>41395</v>
      </c>
      <c r="C686" s="10">
        <v>2013</v>
      </c>
      <c r="D686" t="s">
        <v>21</v>
      </c>
      <c r="E686" s="1">
        <v>492962</v>
      </c>
      <c r="F686" s="4">
        <v>6744373</v>
      </c>
      <c r="G686" s="1">
        <v>33267</v>
      </c>
      <c r="H686" s="1">
        <v>13334</v>
      </c>
      <c r="I686" s="1">
        <v>12929</v>
      </c>
      <c r="J686">
        <v>30.1</v>
      </c>
      <c r="K686">
        <v>15.1</v>
      </c>
      <c r="L686">
        <v>22.5</v>
      </c>
      <c r="M686">
        <v>8.1</v>
      </c>
      <c r="N686">
        <v>13</v>
      </c>
      <c r="O686" s="2">
        <v>0.53</v>
      </c>
      <c r="P686" t="s">
        <v>16</v>
      </c>
    </row>
    <row r="687" spans="1:16">
      <c r="A687" t="s">
        <v>149</v>
      </c>
      <c r="B687" s="7">
        <f t="shared" si="10"/>
        <v>41365</v>
      </c>
      <c r="C687" s="10">
        <v>2013</v>
      </c>
      <c r="D687" t="s">
        <v>21</v>
      </c>
      <c r="E687" s="1">
        <v>503249</v>
      </c>
      <c r="F687" s="4">
        <v>6714891</v>
      </c>
      <c r="G687" s="1">
        <v>33084</v>
      </c>
      <c r="H687" s="1">
        <v>13343</v>
      </c>
      <c r="I687" s="1">
        <v>12949</v>
      </c>
      <c r="J687">
        <v>29.1</v>
      </c>
      <c r="K687">
        <v>15.1</v>
      </c>
      <c r="L687">
        <v>21.9</v>
      </c>
      <c r="M687">
        <v>8.1</v>
      </c>
      <c r="N687">
        <v>12.4</v>
      </c>
      <c r="O687" s="2">
        <v>0.54</v>
      </c>
      <c r="P687" t="s">
        <v>16</v>
      </c>
    </row>
    <row r="688" spans="1:16">
      <c r="A688" t="s">
        <v>150</v>
      </c>
      <c r="B688" s="7">
        <f t="shared" si="10"/>
        <v>41334</v>
      </c>
      <c r="C688" s="10">
        <v>2013</v>
      </c>
      <c r="D688" t="s">
        <v>21</v>
      </c>
      <c r="E688" s="1">
        <v>507914</v>
      </c>
      <c r="F688" s="4">
        <v>6646912</v>
      </c>
      <c r="G688" s="1">
        <v>32965</v>
      </c>
      <c r="H688" s="1">
        <v>13334</v>
      </c>
      <c r="I688" s="1">
        <v>12927</v>
      </c>
      <c r="J688">
        <v>30.1</v>
      </c>
      <c r="K688">
        <v>15</v>
      </c>
      <c r="L688">
        <v>22.5</v>
      </c>
      <c r="M688">
        <v>8.1</v>
      </c>
      <c r="N688">
        <v>12</v>
      </c>
      <c r="O688" s="2">
        <v>0.53</v>
      </c>
      <c r="P688" t="s">
        <v>16</v>
      </c>
    </row>
    <row r="689" spans="1:16">
      <c r="A689" t="s">
        <v>151</v>
      </c>
      <c r="B689" s="7">
        <f t="shared" si="10"/>
        <v>41306</v>
      </c>
      <c r="C689" s="10">
        <v>2013</v>
      </c>
      <c r="D689" t="s">
        <v>21</v>
      </c>
      <c r="E689" s="1">
        <v>499556</v>
      </c>
      <c r="F689" s="4">
        <v>6356651</v>
      </c>
      <c r="G689" s="1">
        <v>32052</v>
      </c>
      <c r="H689" s="1">
        <v>13338</v>
      </c>
      <c r="I689" s="1">
        <v>12867</v>
      </c>
      <c r="J689">
        <v>27</v>
      </c>
      <c r="K689">
        <v>14.6</v>
      </c>
      <c r="L689">
        <v>20.399999999999999</v>
      </c>
      <c r="M689">
        <v>8.1</v>
      </c>
      <c r="N689">
        <v>11.7</v>
      </c>
      <c r="O689" s="2">
        <v>0.54</v>
      </c>
      <c r="P689" t="s">
        <v>16</v>
      </c>
    </row>
    <row r="690" spans="1:16">
      <c r="A690" t="s">
        <v>152</v>
      </c>
      <c r="B690" s="7">
        <f t="shared" si="10"/>
        <v>41275</v>
      </c>
      <c r="C690" s="10">
        <v>2013</v>
      </c>
      <c r="D690" t="s">
        <v>21</v>
      </c>
      <c r="E690" s="1">
        <v>476544</v>
      </c>
      <c r="F690" s="4">
        <v>6045087</v>
      </c>
      <c r="G690" s="1">
        <v>32213</v>
      </c>
      <c r="H690" s="1">
        <v>13344</v>
      </c>
      <c r="I690" s="1">
        <v>12863</v>
      </c>
      <c r="J690">
        <v>29.9</v>
      </c>
      <c r="K690">
        <v>14.4</v>
      </c>
      <c r="L690">
        <v>22.3</v>
      </c>
      <c r="M690">
        <v>8</v>
      </c>
      <c r="N690">
        <v>11.4</v>
      </c>
      <c r="O690" s="2">
        <v>0.52</v>
      </c>
      <c r="P690" t="s">
        <v>16</v>
      </c>
    </row>
    <row r="691" spans="1:16">
      <c r="A691" t="s">
        <v>153</v>
      </c>
      <c r="B691" s="7">
        <f t="shared" si="10"/>
        <v>41244</v>
      </c>
      <c r="C691" s="10">
        <v>2012</v>
      </c>
      <c r="D691" t="s">
        <v>21</v>
      </c>
      <c r="E691" s="1">
        <v>474005</v>
      </c>
      <c r="F691" s="4">
        <v>6326604</v>
      </c>
      <c r="G691" s="1">
        <v>32257</v>
      </c>
      <c r="H691" s="1">
        <v>13346</v>
      </c>
      <c r="I691" s="1">
        <v>12806</v>
      </c>
      <c r="J691">
        <v>29.7</v>
      </c>
      <c r="K691">
        <v>14.6</v>
      </c>
      <c r="L691">
        <v>22.4</v>
      </c>
      <c r="M691">
        <v>8</v>
      </c>
      <c r="N691">
        <v>12.5</v>
      </c>
      <c r="O691" s="2">
        <v>0.49</v>
      </c>
      <c r="P691" t="s">
        <v>16</v>
      </c>
    </row>
    <row r="692" spans="1:16">
      <c r="A692" t="s">
        <v>154</v>
      </c>
      <c r="B692" s="7">
        <f t="shared" si="10"/>
        <v>41214</v>
      </c>
      <c r="C692" s="10">
        <v>2012</v>
      </c>
      <c r="D692" t="s">
        <v>21</v>
      </c>
      <c r="E692" s="1">
        <v>459114</v>
      </c>
      <c r="F692" s="4">
        <v>6094937</v>
      </c>
      <c r="G692" s="1">
        <v>31701</v>
      </c>
      <c r="H692" s="1">
        <v>13324</v>
      </c>
      <c r="I692" s="1">
        <v>12551</v>
      </c>
      <c r="J692">
        <v>28.3</v>
      </c>
      <c r="K692">
        <v>14.2</v>
      </c>
      <c r="L692">
        <v>21.3</v>
      </c>
      <c r="M692">
        <v>7.9</v>
      </c>
      <c r="N692">
        <v>12.5</v>
      </c>
      <c r="O692" s="2">
        <v>0.5</v>
      </c>
      <c r="P692" t="s">
        <v>16</v>
      </c>
    </row>
    <row r="693" spans="1:16">
      <c r="A693" t="s">
        <v>155</v>
      </c>
      <c r="B693" s="7">
        <f t="shared" si="10"/>
        <v>41183</v>
      </c>
      <c r="C693" s="10">
        <v>2012</v>
      </c>
      <c r="D693" t="s">
        <v>21</v>
      </c>
      <c r="E693" s="1">
        <v>468377</v>
      </c>
      <c r="F693" s="4">
        <v>6346508</v>
      </c>
      <c r="G693" s="1">
        <v>32104</v>
      </c>
      <c r="H693" s="1">
        <v>13328</v>
      </c>
      <c r="I693" s="1">
        <v>12555</v>
      </c>
      <c r="J693">
        <v>29.2</v>
      </c>
      <c r="K693">
        <v>14.6</v>
      </c>
      <c r="L693">
        <v>22</v>
      </c>
      <c r="M693">
        <v>8.1</v>
      </c>
      <c r="N693">
        <v>12.8</v>
      </c>
      <c r="O693" s="2">
        <v>0.5</v>
      </c>
      <c r="P693" t="s">
        <v>16</v>
      </c>
    </row>
    <row r="694" spans="1:16">
      <c r="A694" t="s">
        <v>156</v>
      </c>
      <c r="B694" s="7">
        <f t="shared" si="10"/>
        <v>41153</v>
      </c>
      <c r="C694" s="10">
        <v>2012</v>
      </c>
      <c r="D694" t="s">
        <v>21</v>
      </c>
      <c r="E694" s="1">
        <v>484783</v>
      </c>
      <c r="F694" s="4">
        <v>6512203</v>
      </c>
      <c r="G694" s="1">
        <v>31698</v>
      </c>
      <c r="H694" s="1">
        <v>13322</v>
      </c>
      <c r="I694" s="1">
        <v>12826</v>
      </c>
      <c r="J694">
        <v>28.9</v>
      </c>
      <c r="K694">
        <v>14.9</v>
      </c>
      <c r="L694">
        <v>22</v>
      </c>
      <c r="M694">
        <v>8.1999999999999993</v>
      </c>
      <c r="N694">
        <v>12.8</v>
      </c>
      <c r="O694" s="2">
        <v>0.5</v>
      </c>
      <c r="P694" t="s">
        <v>16</v>
      </c>
    </row>
    <row r="695" spans="1:16">
      <c r="A695" t="s">
        <v>157</v>
      </c>
      <c r="B695" s="7">
        <f t="shared" si="10"/>
        <v>41122</v>
      </c>
      <c r="C695" s="10">
        <v>2012</v>
      </c>
      <c r="D695" t="s">
        <v>21</v>
      </c>
      <c r="E695" s="1">
        <v>463841</v>
      </c>
      <c r="F695" s="4">
        <v>5357572</v>
      </c>
      <c r="G695" s="1">
        <v>30777</v>
      </c>
      <c r="H695" s="1">
        <v>13318</v>
      </c>
      <c r="I695" s="1">
        <v>12785</v>
      </c>
      <c r="J695">
        <v>29.8</v>
      </c>
      <c r="K695">
        <v>14.4</v>
      </c>
      <c r="L695">
        <v>22.8</v>
      </c>
      <c r="M695">
        <v>8.1</v>
      </c>
      <c r="N695">
        <v>12.3</v>
      </c>
      <c r="O695" s="2">
        <v>0.48</v>
      </c>
      <c r="P695" t="s">
        <v>16</v>
      </c>
    </row>
    <row r="696" spans="1:16">
      <c r="A696" t="s">
        <v>158</v>
      </c>
      <c r="B696" s="7">
        <f t="shared" si="10"/>
        <v>41091</v>
      </c>
      <c r="C696" s="10">
        <v>2012</v>
      </c>
      <c r="D696" t="s">
        <v>21</v>
      </c>
      <c r="E696" s="1">
        <v>463784</v>
      </c>
      <c r="F696" s="4">
        <v>5292247</v>
      </c>
      <c r="G696" s="1">
        <v>31174</v>
      </c>
      <c r="H696" s="1">
        <v>13320</v>
      </c>
      <c r="I696" s="1">
        <v>12773</v>
      </c>
      <c r="J696">
        <v>29.7</v>
      </c>
      <c r="K696">
        <v>14.4</v>
      </c>
      <c r="L696">
        <v>22.7</v>
      </c>
      <c r="M696">
        <v>8.1</v>
      </c>
      <c r="N696">
        <v>12.2</v>
      </c>
      <c r="O696" s="2">
        <v>0.48</v>
      </c>
      <c r="P696" t="s">
        <v>16</v>
      </c>
    </row>
    <row r="697" spans="1:16">
      <c r="A697" t="s">
        <v>159</v>
      </c>
      <c r="B697" s="7">
        <f t="shared" si="10"/>
        <v>41061</v>
      </c>
      <c r="C697" s="10">
        <v>2012</v>
      </c>
      <c r="D697" t="s">
        <v>21</v>
      </c>
      <c r="E697" s="1">
        <v>503139</v>
      </c>
      <c r="F697" s="4">
        <v>5831841</v>
      </c>
      <c r="G697" s="1">
        <v>31561</v>
      </c>
      <c r="H697" s="1">
        <v>13332</v>
      </c>
      <c r="I697" s="1">
        <v>12940</v>
      </c>
      <c r="J697">
        <v>29.1</v>
      </c>
      <c r="K697">
        <v>15.1</v>
      </c>
      <c r="L697">
        <v>22.6</v>
      </c>
      <c r="M697">
        <v>8.3000000000000007</v>
      </c>
      <c r="N697">
        <v>12.8</v>
      </c>
      <c r="O697" s="2">
        <v>0.48</v>
      </c>
      <c r="P697" t="s">
        <v>16</v>
      </c>
    </row>
    <row r="698" spans="1:16">
      <c r="A698" t="s">
        <v>160</v>
      </c>
      <c r="B698" s="7">
        <f t="shared" si="10"/>
        <v>41030</v>
      </c>
      <c r="C698" s="10">
        <v>2012</v>
      </c>
      <c r="D698" t="s">
        <v>21</v>
      </c>
      <c r="E698" s="1">
        <v>502097</v>
      </c>
      <c r="F698" s="4">
        <v>5838542</v>
      </c>
      <c r="G698" s="1">
        <v>31723</v>
      </c>
      <c r="H698" s="1">
        <v>13325</v>
      </c>
      <c r="I698" s="1">
        <v>12887</v>
      </c>
      <c r="J698">
        <v>30</v>
      </c>
      <c r="K698">
        <v>15.1</v>
      </c>
      <c r="L698">
        <v>23</v>
      </c>
      <c r="M698">
        <v>8.3000000000000007</v>
      </c>
      <c r="N698">
        <v>12.9</v>
      </c>
      <c r="O698" s="2">
        <v>0.47</v>
      </c>
      <c r="P698" t="s">
        <v>16</v>
      </c>
    </row>
    <row r="699" spans="1:16">
      <c r="A699" t="s">
        <v>161</v>
      </c>
      <c r="B699" s="7">
        <f t="shared" si="10"/>
        <v>41000</v>
      </c>
      <c r="C699" s="10">
        <v>2012</v>
      </c>
      <c r="D699" t="s">
        <v>21</v>
      </c>
      <c r="E699" s="1">
        <v>515848</v>
      </c>
      <c r="F699" s="4">
        <v>5861876</v>
      </c>
      <c r="G699" s="1">
        <v>31579</v>
      </c>
      <c r="H699" s="1">
        <v>13319</v>
      </c>
      <c r="I699" s="1">
        <v>12864</v>
      </c>
      <c r="J699">
        <v>29</v>
      </c>
      <c r="K699">
        <v>15.1</v>
      </c>
      <c r="L699">
        <v>22.2</v>
      </c>
      <c r="M699">
        <v>8.3000000000000007</v>
      </c>
      <c r="N699">
        <v>12.2</v>
      </c>
      <c r="O699" s="2">
        <v>0.47</v>
      </c>
      <c r="P699" t="s">
        <v>16</v>
      </c>
    </row>
    <row r="700" spans="1:16">
      <c r="A700" t="s">
        <v>162</v>
      </c>
      <c r="B700" s="7">
        <f t="shared" si="10"/>
        <v>40969</v>
      </c>
      <c r="C700" s="10">
        <v>2012</v>
      </c>
      <c r="D700" t="s">
        <v>21</v>
      </c>
      <c r="E700" s="1">
        <v>520764</v>
      </c>
      <c r="F700" s="4">
        <v>5860835</v>
      </c>
      <c r="G700" s="1">
        <v>31401</v>
      </c>
      <c r="H700" s="1">
        <v>13320</v>
      </c>
      <c r="I700" s="1">
        <v>12927</v>
      </c>
      <c r="J700">
        <v>30.1</v>
      </c>
      <c r="K700">
        <v>15.1</v>
      </c>
      <c r="L700">
        <v>23.2</v>
      </c>
      <c r="M700">
        <v>8.3000000000000007</v>
      </c>
      <c r="N700">
        <v>12</v>
      </c>
      <c r="O700" s="2">
        <v>0.48</v>
      </c>
      <c r="P700" t="s">
        <v>16</v>
      </c>
    </row>
    <row r="701" spans="1:16">
      <c r="A701" t="s">
        <v>163</v>
      </c>
      <c r="B701" s="7">
        <f t="shared" si="10"/>
        <v>40940</v>
      </c>
      <c r="C701" s="10">
        <v>2012</v>
      </c>
      <c r="D701" t="s">
        <v>21</v>
      </c>
      <c r="E701" s="1">
        <v>516585</v>
      </c>
      <c r="F701" s="4">
        <v>5655691</v>
      </c>
      <c r="G701" s="1">
        <v>30803</v>
      </c>
      <c r="H701" s="1">
        <v>13317</v>
      </c>
      <c r="I701" s="1">
        <v>12896</v>
      </c>
      <c r="J701">
        <v>28.1</v>
      </c>
      <c r="K701">
        <v>14.9</v>
      </c>
      <c r="L701">
        <v>21.8</v>
      </c>
      <c r="M701">
        <v>8.3000000000000007</v>
      </c>
      <c r="N701">
        <v>11.6</v>
      </c>
      <c r="O701" s="2">
        <v>0.48</v>
      </c>
      <c r="P701" t="s">
        <v>16</v>
      </c>
    </row>
    <row r="702" spans="1:16">
      <c r="A702" t="s">
        <v>164</v>
      </c>
      <c r="B702" s="7">
        <f t="shared" si="10"/>
        <v>40909</v>
      </c>
      <c r="C702" s="10">
        <v>2011</v>
      </c>
      <c r="D702" t="s">
        <v>21</v>
      </c>
      <c r="E702" s="1">
        <v>482811</v>
      </c>
      <c r="F702" s="4">
        <v>5220456</v>
      </c>
      <c r="G702" s="1">
        <v>30944</v>
      </c>
      <c r="H702" s="1">
        <v>13317</v>
      </c>
      <c r="I702" s="1">
        <v>12588</v>
      </c>
      <c r="J702">
        <v>29.3</v>
      </c>
      <c r="K702">
        <v>14.5</v>
      </c>
      <c r="L702">
        <v>22.3</v>
      </c>
      <c r="M702">
        <v>8.1999999999999993</v>
      </c>
      <c r="N702">
        <v>11.3</v>
      </c>
      <c r="O702" s="2">
        <v>0.47</v>
      </c>
      <c r="P702" t="s">
        <v>16</v>
      </c>
    </row>
    <row r="703" spans="1:16">
      <c r="A703" t="s">
        <v>165</v>
      </c>
      <c r="B703" s="7">
        <f t="shared" si="10"/>
        <v>40878</v>
      </c>
      <c r="C703" s="10">
        <v>2011</v>
      </c>
      <c r="D703" t="s">
        <v>21</v>
      </c>
      <c r="E703" s="1">
        <v>481410</v>
      </c>
      <c r="F703" s="4">
        <v>5493999</v>
      </c>
      <c r="G703" s="1">
        <v>31196</v>
      </c>
      <c r="H703" s="1">
        <v>13323</v>
      </c>
      <c r="I703" s="1">
        <v>12830</v>
      </c>
      <c r="J703">
        <v>29.9</v>
      </c>
      <c r="K703">
        <v>14.7</v>
      </c>
      <c r="L703">
        <v>22.9</v>
      </c>
      <c r="M703">
        <v>8.1999999999999993</v>
      </c>
      <c r="N703">
        <v>12.7</v>
      </c>
      <c r="O703" s="2">
        <v>0.43</v>
      </c>
      <c r="P703" t="s">
        <v>16</v>
      </c>
    </row>
    <row r="704" spans="1:16">
      <c r="A704" t="s">
        <v>166</v>
      </c>
      <c r="B704" s="7">
        <f t="shared" si="10"/>
        <v>40848</v>
      </c>
      <c r="C704" s="10">
        <v>2011</v>
      </c>
      <c r="D704" t="s">
        <v>21</v>
      </c>
      <c r="E704" s="1">
        <v>484122</v>
      </c>
      <c r="F704" s="4">
        <v>5572296</v>
      </c>
      <c r="G704" s="1">
        <v>31022</v>
      </c>
      <c r="H704" s="1">
        <v>13319</v>
      </c>
      <c r="I704" s="1">
        <v>12858</v>
      </c>
      <c r="J704">
        <v>29</v>
      </c>
      <c r="K704">
        <v>14.7</v>
      </c>
      <c r="L704">
        <v>22.3</v>
      </c>
      <c r="M704">
        <v>8.1999999999999993</v>
      </c>
      <c r="N704">
        <v>12.9</v>
      </c>
      <c r="O704" s="2">
        <v>0.44</v>
      </c>
      <c r="P704" t="s">
        <v>16</v>
      </c>
    </row>
    <row r="705" spans="1:16">
      <c r="A705" t="s">
        <v>167</v>
      </c>
      <c r="B705" s="7">
        <f t="shared" si="10"/>
        <v>40817</v>
      </c>
      <c r="C705" s="10">
        <v>2011</v>
      </c>
      <c r="D705" t="s">
        <v>21</v>
      </c>
      <c r="E705" s="1">
        <v>506532</v>
      </c>
      <c r="F705" s="4">
        <v>5790312</v>
      </c>
      <c r="G705" s="1">
        <v>31341</v>
      </c>
      <c r="H705" s="1">
        <v>13322</v>
      </c>
      <c r="I705" s="1">
        <v>12857</v>
      </c>
      <c r="J705">
        <v>29.9</v>
      </c>
      <c r="K705">
        <v>15</v>
      </c>
      <c r="L705">
        <v>23</v>
      </c>
      <c r="M705">
        <v>8.3000000000000007</v>
      </c>
      <c r="N705">
        <v>12.7</v>
      </c>
      <c r="O705" s="2">
        <v>0.45</v>
      </c>
      <c r="P705" t="s">
        <v>16</v>
      </c>
    </row>
    <row r="706" spans="1:16">
      <c r="A706" t="s">
        <v>168</v>
      </c>
      <c r="B706" s="7">
        <f t="shared" si="10"/>
        <v>40787</v>
      </c>
      <c r="C706" s="10">
        <v>2011</v>
      </c>
      <c r="D706" t="s">
        <v>21</v>
      </c>
      <c r="E706" s="1">
        <v>487470</v>
      </c>
      <c r="F706" s="4">
        <v>5687581</v>
      </c>
      <c r="G706" s="1">
        <v>30917</v>
      </c>
      <c r="H706" s="1">
        <v>13313</v>
      </c>
      <c r="I706" s="1">
        <v>12797</v>
      </c>
      <c r="J706">
        <v>28.8</v>
      </c>
      <c r="K706">
        <v>14.9</v>
      </c>
      <c r="L706">
        <v>22.2</v>
      </c>
      <c r="M706">
        <v>8.3000000000000007</v>
      </c>
      <c r="N706">
        <v>13.1</v>
      </c>
      <c r="O706" s="2">
        <v>0.44</v>
      </c>
      <c r="P706" t="s">
        <v>16</v>
      </c>
    </row>
    <row r="707" spans="1:16">
      <c r="A707" t="s">
        <v>169</v>
      </c>
      <c r="B707" s="7">
        <f t="shared" ref="B707:B726" si="11">DATE(MID(A707,1,4),MID(A707,6,2),1)</f>
        <v>40756</v>
      </c>
      <c r="C707" s="10">
        <v>2011</v>
      </c>
      <c r="D707" t="s">
        <v>21</v>
      </c>
      <c r="E707" s="1">
        <v>427740</v>
      </c>
      <c r="F707" s="4">
        <v>4851734</v>
      </c>
      <c r="G707" s="1">
        <v>30144</v>
      </c>
      <c r="H707" s="1">
        <v>13295</v>
      </c>
      <c r="I707" s="1">
        <v>12216</v>
      </c>
      <c r="J707">
        <v>28.5</v>
      </c>
      <c r="K707">
        <v>13.9</v>
      </c>
      <c r="L707">
        <v>21.9</v>
      </c>
      <c r="M707">
        <v>8</v>
      </c>
      <c r="N707">
        <v>12.1</v>
      </c>
      <c r="O707" s="2">
        <v>0.44</v>
      </c>
      <c r="P707" t="s">
        <v>16</v>
      </c>
    </row>
    <row r="708" spans="1:16">
      <c r="A708" t="s">
        <v>170</v>
      </c>
      <c r="B708" s="7">
        <f t="shared" si="11"/>
        <v>40725</v>
      </c>
      <c r="C708" s="10">
        <v>2011</v>
      </c>
      <c r="D708" t="s">
        <v>21</v>
      </c>
      <c r="E708" s="1">
        <v>475475</v>
      </c>
      <c r="F708" s="4">
        <v>5350809</v>
      </c>
      <c r="G708" s="1">
        <v>30683</v>
      </c>
      <c r="H708" s="1">
        <v>13270</v>
      </c>
      <c r="I708" s="1">
        <v>12612</v>
      </c>
      <c r="J708">
        <v>29.5</v>
      </c>
      <c r="K708">
        <v>14.6</v>
      </c>
      <c r="L708">
        <v>22.6</v>
      </c>
      <c r="M708">
        <v>8.3000000000000007</v>
      </c>
      <c r="N708">
        <v>12.1</v>
      </c>
      <c r="O708" s="2">
        <v>0.43</v>
      </c>
      <c r="P708" t="s">
        <v>16</v>
      </c>
    </row>
    <row r="709" spans="1:16">
      <c r="A709" t="s">
        <v>171</v>
      </c>
      <c r="B709" s="7">
        <f t="shared" si="11"/>
        <v>40695</v>
      </c>
      <c r="C709" s="10">
        <v>2011</v>
      </c>
      <c r="D709" t="s">
        <v>21</v>
      </c>
      <c r="E709" s="1">
        <v>503152</v>
      </c>
      <c r="F709" s="4">
        <v>5743238</v>
      </c>
      <c r="G709" s="1">
        <v>31094</v>
      </c>
      <c r="H709" s="1">
        <v>13285</v>
      </c>
      <c r="I709" s="1">
        <v>12760</v>
      </c>
      <c r="J709">
        <v>28.8</v>
      </c>
      <c r="K709">
        <v>15.1</v>
      </c>
      <c r="L709">
        <v>22.4</v>
      </c>
      <c r="M709">
        <v>8.3000000000000007</v>
      </c>
      <c r="N709">
        <v>12.6</v>
      </c>
      <c r="O709" s="2">
        <v>0.43</v>
      </c>
      <c r="P709" t="s">
        <v>16</v>
      </c>
    </row>
    <row r="710" spans="1:16">
      <c r="A710" t="s">
        <v>172</v>
      </c>
      <c r="B710" s="7">
        <f t="shared" si="11"/>
        <v>40664</v>
      </c>
      <c r="C710" s="10">
        <v>2011</v>
      </c>
      <c r="D710" t="s">
        <v>21</v>
      </c>
      <c r="E710" s="1">
        <v>501708</v>
      </c>
      <c r="F710" s="4">
        <v>5730613</v>
      </c>
      <c r="G710" s="1">
        <v>31259</v>
      </c>
      <c r="H710" s="1">
        <v>13291</v>
      </c>
      <c r="I710" s="1">
        <v>12745</v>
      </c>
      <c r="J710">
        <v>29.7</v>
      </c>
      <c r="K710">
        <v>14.9</v>
      </c>
      <c r="L710">
        <v>22.8</v>
      </c>
      <c r="M710">
        <v>8.3000000000000007</v>
      </c>
      <c r="N710">
        <v>12.5</v>
      </c>
      <c r="O710" s="2">
        <v>0.42</v>
      </c>
      <c r="P710" t="s">
        <v>16</v>
      </c>
    </row>
    <row r="711" spans="1:16">
      <c r="A711" t="s">
        <v>173</v>
      </c>
      <c r="B711" s="7">
        <f t="shared" si="11"/>
        <v>40634</v>
      </c>
      <c r="C711" s="10">
        <v>2011</v>
      </c>
      <c r="D711" t="s">
        <v>21</v>
      </c>
      <c r="E711" s="1">
        <v>490577</v>
      </c>
      <c r="F711" s="4">
        <v>5456034</v>
      </c>
      <c r="G711" s="1">
        <v>31022</v>
      </c>
      <c r="H711" s="1">
        <v>13302</v>
      </c>
      <c r="I711" s="1">
        <v>12178</v>
      </c>
      <c r="J711">
        <v>27.5</v>
      </c>
      <c r="K711">
        <v>15.1</v>
      </c>
      <c r="L711">
        <v>21.3</v>
      </c>
      <c r="M711">
        <v>8.4</v>
      </c>
      <c r="N711">
        <v>12.1</v>
      </c>
      <c r="O711" s="2">
        <v>0.42</v>
      </c>
      <c r="P711" t="s">
        <v>16</v>
      </c>
    </row>
    <row r="712" spans="1:16">
      <c r="A712" t="s">
        <v>174</v>
      </c>
      <c r="B712" s="7">
        <f t="shared" si="11"/>
        <v>40603</v>
      </c>
      <c r="C712" s="10">
        <v>2011</v>
      </c>
      <c r="D712" t="s">
        <v>21</v>
      </c>
      <c r="E712" s="1">
        <v>518212</v>
      </c>
      <c r="F712" s="4">
        <v>5717207</v>
      </c>
      <c r="G712" s="1">
        <v>30960</v>
      </c>
      <c r="H712" s="1">
        <v>13288</v>
      </c>
      <c r="I712" s="1">
        <v>12852</v>
      </c>
      <c r="J712">
        <v>30</v>
      </c>
      <c r="K712">
        <v>15</v>
      </c>
      <c r="L712">
        <v>23.1</v>
      </c>
      <c r="M712">
        <v>8.4</v>
      </c>
      <c r="N712">
        <v>11.9</v>
      </c>
      <c r="O712" s="2">
        <v>0.43</v>
      </c>
      <c r="P712" t="s">
        <v>16</v>
      </c>
    </row>
    <row r="713" spans="1:16">
      <c r="A713" t="s">
        <v>175</v>
      </c>
      <c r="B713" s="7">
        <f t="shared" si="11"/>
        <v>40575</v>
      </c>
      <c r="C713" s="10">
        <v>2011</v>
      </c>
      <c r="D713" t="s">
        <v>21</v>
      </c>
      <c r="E713" s="1">
        <v>507167</v>
      </c>
      <c r="F713" s="4">
        <v>5474959</v>
      </c>
      <c r="G713" s="1">
        <v>30359</v>
      </c>
      <c r="H713" s="1">
        <v>13253</v>
      </c>
      <c r="I713" s="1">
        <v>12678</v>
      </c>
      <c r="J713">
        <v>26.8</v>
      </c>
      <c r="K713">
        <v>14.9</v>
      </c>
      <c r="L713">
        <v>20.8</v>
      </c>
      <c r="M713">
        <v>8.4</v>
      </c>
      <c r="N713">
        <v>11.8</v>
      </c>
      <c r="O713" s="2">
        <v>0.43</v>
      </c>
      <c r="P713" t="s">
        <v>16</v>
      </c>
    </row>
    <row r="714" spans="1:16">
      <c r="A714" t="s">
        <v>176</v>
      </c>
      <c r="B714" s="7">
        <f t="shared" si="11"/>
        <v>40544</v>
      </c>
      <c r="C714" s="10">
        <v>2010</v>
      </c>
      <c r="D714" t="s">
        <v>21</v>
      </c>
      <c r="E714" s="1">
        <v>434297</v>
      </c>
      <c r="F714" s="4">
        <v>4661317</v>
      </c>
      <c r="G714" s="1">
        <v>29682</v>
      </c>
      <c r="H714" s="1">
        <v>12798</v>
      </c>
      <c r="I714" s="1">
        <v>11624</v>
      </c>
      <c r="J714">
        <v>28.2</v>
      </c>
      <c r="K714">
        <v>14.4</v>
      </c>
      <c r="L714">
        <v>21.4</v>
      </c>
      <c r="M714">
        <v>8.1999999999999993</v>
      </c>
      <c r="N714">
        <v>11.7</v>
      </c>
      <c r="O714" s="2">
        <v>0.41</v>
      </c>
      <c r="P714" t="s">
        <v>16</v>
      </c>
    </row>
    <row r="715" spans="1:16">
      <c r="A715" t="s">
        <v>177</v>
      </c>
      <c r="B715" s="7">
        <f t="shared" si="11"/>
        <v>40513</v>
      </c>
      <c r="C715" s="10">
        <v>2010</v>
      </c>
      <c r="D715" t="s">
        <v>21</v>
      </c>
      <c r="E715" s="1">
        <v>445727</v>
      </c>
      <c r="F715" s="4">
        <v>4985892</v>
      </c>
      <c r="G715" s="1">
        <v>29414</v>
      </c>
      <c r="H715" s="1">
        <v>12491</v>
      </c>
      <c r="I715" s="1">
        <v>11612</v>
      </c>
      <c r="J715">
        <v>28.8</v>
      </c>
      <c r="K715">
        <v>14.7</v>
      </c>
      <c r="L715">
        <v>21.9</v>
      </c>
      <c r="M715">
        <v>8.1999999999999993</v>
      </c>
      <c r="N715">
        <v>12.6</v>
      </c>
      <c r="O715" s="2">
        <v>0.38</v>
      </c>
      <c r="P715" t="s">
        <v>16</v>
      </c>
    </row>
    <row r="716" spans="1:16">
      <c r="A716" t="s">
        <v>178</v>
      </c>
      <c r="B716" s="7">
        <f t="shared" si="11"/>
        <v>40483</v>
      </c>
      <c r="C716" s="10">
        <v>2010</v>
      </c>
      <c r="D716" t="s">
        <v>21</v>
      </c>
      <c r="E716" s="1">
        <v>463701</v>
      </c>
      <c r="F716" s="4">
        <v>5165797</v>
      </c>
      <c r="G716" s="1">
        <v>29348</v>
      </c>
      <c r="H716" s="1">
        <v>12347</v>
      </c>
      <c r="I716" s="1">
        <v>11876</v>
      </c>
      <c r="J716">
        <v>28.9</v>
      </c>
      <c r="K716">
        <v>14.8</v>
      </c>
      <c r="L716">
        <v>21.9</v>
      </c>
      <c r="M716">
        <v>8.1999999999999993</v>
      </c>
      <c r="N716">
        <v>12.2</v>
      </c>
      <c r="O716" s="2">
        <v>0.39</v>
      </c>
      <c r="P716" t="s">
        <v>16</v>
      </c>
    </row>
    <row r="717" spans="1:16">
      <c r="A717" t="s">
        <v>179</v>
      </c>
      <c r="B717" s="7">
        <f t="shared" si="11"/>
        <v>40452</v>
      </c>
      <c r="C717" s="10">
        <v>2010</v>
      </c>
      <c r="D717" t="s">
        <v>21</v>
      </c>
      <c r="E717" s="1">
        <v>457996</v>
      </c>
      <c r="F717" s="4">
        <v>5122617</v>
      </c>
      <c r="G717" s="1">
        <v>29128</v>
      </c>
      <c r="H717" s="1">
        <v>12268</v>
      </c>
      <c r="I717" s="1">
        <v>11271</v>
      </c>
      <c r="J717">
        <v>28.5</v>
      </c>
      <c r="K717">
        <v>15.3</v>
      </c>
      <c r="L717">
        <v>21.9</v>
      </c>
      <c r="M717">
        <v>8.4</v>
      </c>
      <c r="N717">
        <v>12.3</v>
      </c>
      <c r="O717" s="2">
        <v>0.39</v>
      </c>
      <c r="P717" t="s">
        <v>16</v>
      </c>
    </row>
    <row r="718" spans="1:16">
      <c r="A718" t="s">
        <v>180</v>
      </c>
      <c r="B718" s="7">
        <f t="shared" si="11"/>
        <v>40422</v>
      </c>
      <c r="C718" s="10">
        <v>2010</v>
      </c>
      <c r="D718" t="s">
        <v>21</v>
      </c>
      <c r="E718" s="1">
        <v>517972</v>
      </c>
      <c r="F718" s="4">
        <v>5827246</v>
      </c>
      <c r="G718" s="1">
        <v>28989</v>
      </c>
      <c r="H718" s="1">
        <v>12221</v>
      </c>
      <c r="I718" s="1">
        <v>11765</v>
      </c>
      <c r="J718">
        <v>28.9</v>
      </c>
      <c r="K718">
        <v>14.7</v>
      </c>
      <c r="L718">
        <v>21.7</v>
      </c>
      <c r="M718">
        <v>8.3000000000000007</v>
      </c>
      <c r="N718">
        <v>12.3</v>
      </c>
      <c r="O718" s="2">
        <v>0.38</v>
      </c>
      <c r="P718" t="s">
        <v>16</v>
      </c>
    </row>
    <row r="719" spans="1:16">
      <c r="A719" t="s">
        <v>181</v>
      </c>
      <c r="B719" s="7">
        <f t="shared" si="11"/>
        <v>40391</v>
      </c>
      <c r="C719" s="10">
        <v>2010</v>
      </c>
      <c r="D719" t="s">
        <v>21</v>
      </c>
      <c r="E719" s="1">
        <v>404115</v>
      </c>
      <c r="F719" s="4">
        <v>4490108</v>
      </c>
      <c r="G719" s="1">
        <v>28574</v>
      </c>
      <c r="H719" s="1">
        <v>12206</v>
      </c>
      <c r="I719" s="1">
        <v>11224</v>
      </c>
      <c r="J719">
        <v>28.5</v>
      </c>
      <c r="K719">
        <v>14.4</v>
      </c>
      <c r="L719">
        <v>21.5</v>
      </c>
      <c r="M719">
        <v>8.1</v>
      </c>
      <c r="N719">
        <v>11.8</v>
      </c>
      <c r="O719" s="2">
        <v>0.37</v>
      </c>
      <c r="P719" t="s">
        <v>16</v>
      </c>
    </row>
    <row r="720" spans="1:16">
      <c r="A720" t="s">
        <v>182</v>
      </c>
      <c r="B720" s="7">
        <f t="shared" si="11"/>
        <v>40360</v>
      </c>
      <c r="C720" s="10">
        <v>2010</v>
      </c>
      <c r="D720" t="s">
        <v>21</v>
      </c>
      <c r="E720" s="1">
        <v>472752</v>
      </c>
      <c r="F720" s="4">
        <v>5216891</v>
      </c>
      <c r="G720" s="1">
        <v>30562</v>
      </c>
      <c r="H720" s="1">
        <v>13307</v>
      </c>
      <c r="I720" s="1">
        <v>12457</v>
      </c>
      <c r="J720">
        <v>29</v>
      </c>
      <c r="K720">
        <v>14.5</v>
      </c>
      <c r="L720">
        <v>22.3</v>
      </c>
      <c r="M720">
        <v>8.1999999999999993</v>
      </c>
      <c r="N720">
        <v>0</v>
      </c>
      <c r="O720" s="2">
        <v>0.37</v>
      </c>
      <c r="P720" t="s">
        <v>16</v>
      </c>
    </row>
    <row r="721" spans="1:16">
      <c r="A721" t="s">
        <v>183</v>
      </c>
      <c r="B721" s="7">
        <f t="shared" si="11"/>
        <v>40330</v>
      </c>
      <c r="C721" s="10">
        <v>2010</v>
      </c>
      <c r="D721" t="s">
        <v>21</v>
      </c>
      <c r="E721" s="1">
        <v>494137</v>
      </c>
      <c r="F721" s="4">
        <v>5503949</v>
      </c>
      <c r="G721" s="1">
        <v>30812</v>
      </c>
      <c r="H721" s="1">
        <v>13305</v>
      </c>
      <c r="I721" s="1">
        <v>12671</v>
      </c>
      <c r="J721">
        <v>28.6</v>
      </c>
      <c r="K721">
        <v>14.9</v>
      </c>
      <c r="L721">
        <v>22.2</v>
      </c>
      <c r="M721">
        <v>8.3000000000000007</v>
      </c>
      <c r="N721">
        <v>0</v>
      </c>
      <c r="O721" s="2">
        <v>0.36</v>
      </c>
      <c r="P721" t="s">
        <v>16</v>
      </c>
    </row>
    <row r="722" spans="1:16">
      <c r="A722" t="s">
        <v>184</v>
      </c>
      <c r="B722" s="7">
        <f t="shared" si="11"/>
        <v>40299</v>
      </c>
      <c r="C722" s="10">
        <v>2010</v>
      </c>
      <c r="D722" t="s">
        <v>21</v>
      </c>
      <c r="E722" s="1">
        <v>499374</v>
      </c>
      <c r="F722" s="4">
        <v>5561218</v>
      </c>
      <c r="G722" s="1">
        <v>30950</v>
      </c>
      <c r="H722" s="1">
        <v>13309</v>
      </c>
      <c r="I722" s="1">
        <v>12729</v>
      </c>
      <c r="J722">
        <v>29.6</v>
      </c>
      <c r="K722">
        <v>14.8</v>
      </c>
      <c r="L722">
        <v>22.7</v>
      </c>
      <c r="M722">
        <v>8.3000000000000007</v>
      </c>
      <c r="N722">
        <v>0</v>
      </c>
      <c r="O722" s="2">
        <v>0.35</v>
      </c>
      <c r="P722" t="s">
        <v>16</v>
      </c>
    </row>
    <row r="723" spans="1:16">
      <c r="A723" t="s">
        <v>185</v>
      </c>
      <c r="B723" s="7">
        <f t="shared" si="11"/>
        <v>40269</v>
      </c>
      <c r="C723" s="10">
        <v>2010</v>
      </c>
      <c r="D723" t="s">
        <v>21</v>
      </c>
      <c r="E723" s="1">
        <v>504798</v>
      </c>
      <c r="F723" s="4">
        <v>5502545</v>
      </c>
      <c r="G723" s="1">
        <v>30827</v>
      </c>
      <c r="H723" s="1">
        <v>13326</v>
      </c>
      <c r="I723" s="1">
        <v>12856</v>
      </c>
      <c r="J723">
        <v>28.9</v>
      </c>
      <c r="K723">
        <v>14.8</v>
      </c>
      <c r="L723">
        <v>22.3</v>
      </c>
      <c r="M723">
        <v>8.3000000000000007</v>
      </c>
      <c r="N723">
        <v>0</v>
      </c>
      <c r="O723" s="2">
        <v>0.35</v>
      </c>
      <c r="P723" t="s">
        <v>16</v>
      </c>
    </row>
    <row r="724" spans="1:16">
      <c r="A724" t="s">
        <v>186</v>
      </c>
      <c r="B724" s="7">
        <f t="shared" si="11"/>
        <v>40238</v>
      </c>
      <c r="C724" s="10">
        <v>2010</v>
      </c>
      <c r="D724" t="s">
        <v>21</v>
      </c>
      <c r="E724" s="1">
        <v>415567</v>
      </c>
      <c r="F724" s="4">
        <v>3011750</v>
      </c>
      <c r="G724" s="1">
        <v>28709</v>
      </c>
      <c r="H724" s="1">
        <v>12183</v>
      </c>
      <c r="I724" s="1">
        <v>10382</v>
      </c>
      <c r="J724">
        <v>26.4</v>
      </c>
      <c r="K724">
        <v>15.1</v>
      </c>
      <c r="L724">
        <v>20.399999999999999</v>
      </c>
      <c r="M724">
        <v>8.3000000000000007</v>
      </c>
      <c r="N724">
        <v>11.5</v>
      </c>
      <c r="O724" s="2">
        <v>0.35</v>
      </c>
      <c r="P724" t="s">
        <v>16</v>
      </c>
    </row>
    <row r="725" spans="1:16">
      <c r="A725" t="s">
        <v>187</v>
      </c>
      <c r="B725" s="7">
        <f t="shared" si="11"/>
        <v>40210</v>
      </c>
      <c r="C725" s="10">
        <v>2010</v>
      </c>
      <c r="D725" t="s">
        <v>21</v>
      </c>
      <c r="E725" s="1">
        <v>397969</v>
      </c>
      <c r="F725" s="4">
        <v>3392416</v>
      </c>
      <c r="G725" s="1">
        <v>28255</v>
      </c>
      <c r="H725" s="1">
        <v>12171</v>
      </c>
      <c r="I725" s="1">
        <v>10045</v>
      </c>
      <c r="J725">
        <v>23.1</v>
      </c>
      <c r="K725">
        <v>14.6</v>
      </c>
      <c r="L725">
        <v>17.600000000000001</v>
      </c>
      <c r="M725">
        <v>8.3000000000000007</v>
      </c>
      <c r="N725">
        <v>11.1</v>
      </c>
      <c r="O725" s="2">
        <v>0.35</v>
      </c>
      <c r="P725" t="s">
        <v>16</v>
      </c>
    </row>
    <row r="726" spans="1:16">
      <c r="A726" t="s">
        <v>188</v>
      </c>
      <c r="B726" s="7">
        <f t="shared" si="11"/>
        <v>40179</v>
      </c>
      <c r="C726" s="10">
        <f t="shared" ref="C708:C726" si="12">YEAR(B726)</f>
        <v>2010</v>
      </c>
      <c r="D726" t="s">
        <v>21</v>
      </c>
      <c r="E726" s="1">
        <v>479376</v>
      </c>
      <c r="F726" s="4">
        <v>4968817</v>
      </c>
      <c r="G726" s="1">
        <v>30659</v>
      </c>
      <c r="H726" s="1">
        <v>13305</v>
      </c>
      <c r="I726" s="1">
        <v>12727</v>
      </c>
      <c r="J726">
        <v>29.7</v>
      </c>
      <c r="K726">
        <v>14.3</v>
      </c>
      <c r="L726">
        <v>22.5</v>
      </c>
      <c r="M726">
        <v>8.1999999999999993</v>
      </c>
      <c r="N726">
        <v>0</v>
      </c>
      <c r="O726" s="2">
        <v>0.32</v>
      </c>
      <c r="P726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F410-3C9D-463C-AFF7-1EECD3144532}">
  <dimension ref="A1:H53"/>
  <sheetViews>
    <sheetView workbookViewId="0">
      <selection activeCell="A45" sqref="A45"/>
    </sheetView>
  </sheetViews>
  <sheetFormatPr defaultRowHeight="15"/>
  <cols>
    <col min="1" max="1" width="17.7109375" bestFit="1" customWidth="1"/>
    <col min="2" max="2" width="24.28515625" bestFit="1" customWidth="1"/>
    <col min="3" max="3" width="21.28515625" bestFit="1" customWidth="1"/>
    <col min="4" max="4" width="23" bestFit="1" customWidth="1"/>
    <col min="5" max="5" width="24" bestFit="1" customWidth="1"/>
    <col min="6" max="6" width="24.42578125" bestFit="1" customWidth="1"/>
    <col min="7" max="7" width="33" customWidth="1"/>
    <col min="8" max="8" width="26" customWidth="1"/>
    <col min="9" max="49" width="6.5703125" bestFit="1" customWidth="1"/>
    <col min="50" max="138" width="7.7109375" bestFit="1" customWidth="1"/>
    <col min="139" max="294" width="8.7109375" bestFit="1" customWidth="1"/>
    <col min="295" max="295" width="1.85546875" bestFit="1" customWidth="1"/>
    <col min="296" max="296" width="11.7109375" bestFit="1" customWidth="1"/>
  </cols>
  <sheetData>
    <row r="1" spans="1:2">
      <c r="A1" s="19" t="s">
        <v>191</v>
      </c>
      <c r="B1" s="19" t="s">
        <v>192</v>
      </c>
    </row>
    <row r="4" spans="1:2">
      <c r="A4" s="19" t="s">
        <v>193</v>
      </c>
      <c r="B4" s="19">
        <v>725</v>
      </c>
    </row>
    <row r="5" spans="1:2">
      <c r="A5" s="19" t="s">
        <v>194</v>
      </c>
      <c r="B5" s="19">
        <v>14</v>
      </c>
    </row>
    <row r="7" spans="1:2">
      <c r="A7" s="24" t="s">
        <v>195</v>
      </c>
      <c r="B7" s="24"/>
    </row>
    <row r="8" spans="1:2">
      <c r="A8" t="str" cm="1">
        <f t="array" ref="A8:A13">_xlfn.UNIQUE(Taxi!D2:D726)</f>
        <v>FHV - Black Car</v>
      </c>
    </row>
    <row r="9" spans="1:2">
      <c r="A9" t="str">
        <v>FHV - High Volume</v>
      </c>
    </row>
    <row r="10" spans="1:2">
      <c r="A10" t="str">
        <v>FHV - Livery</v>
      </c>
    </row>
    <row r="11" spans="1:2">
      <c r="A11" t="str">
        <v>FHV - Lux Limo</v>
      </c>
    </row>
    <row r="12" spans="1:2">
      <c r="A12" t="str">
        <v>Green</v>
      </c>
    </row>
    <row r="13" spans="1:2">
      <c r="A13" t="str">
        <v>Yellow</v>
      </c>
    </row>
    <row r="16" spans="1:2">
      <c r="A16" s="24" t="s">
        <v>196</v>
      </c>
      <c r="B16" s="24"/>
    </row>
    <row r="17" spans="1:8">
      <c r="A17" s="19"/>
      <c r="B17" s="19"/>
    </row>
    <row r="18" spans="1:8">
      <c r="B18" s="15" t="s">
        <v>197</v>
      </c>
      <c r="C18" s="15" t="s">
        <v>198</v>
      </c>
    </row>
    <row r="19" spans="1:8">
      <c r="A19" t="s">
        <v>15</v>
      </c>
      <c r="B19" s="11">
        <f>_xlfn.MINIFS(Taxi!$B$2:$B$726,Taxi!$D$2:$D$726,A19)</f>
        <v>42005</v>
      </c>
      <c r="C19" s="11">
        <f>_xlfn.MAXIFS(Taxi!$B$2:$B$726,Taxi!$D$2:$D$726,A19)</f>
        <v>45261</v>
      </c>
    </row>
    <row r="20" spans="1:8">
      <c r="A20" t="s">
        <v>17</v>
      </c>
      <c r="B20" s="11">
        <f>_xlfn.MINIFS(Taxi!$B$2:$B$726,Taxi!$D$2:$D$726,A20)</f>
        <v>42005</v>
      </c>
      <c r="C20" s="11">
        <f>_xlfn.MAXIFS(Taxi!$B$2:$B$726,Taxi!$D$2:$D$726,A20)</f>
        <v>45261</v>
      </c>
    </row>
    <row r="21" spans="1:8">
      <c r="A21" t="s">
        <v>18</v>
      </c>
      <c r="B21" s="11">
        <f>_xlfn.MINIFS(Taxi!$B$2:$B$726,Taxi!$D$2:$D$726,A21)</f>
        <v>42005</v>
      </c>
      <c r="C21" s="11">
        <f>_xlfn.MAXIFS(Taxi!$B$2:$B$726,Taxi!$D$2:$D$726,A21)</f>
        <v>45261</v>
      </c>
    </row>
    <row r="22" spans="1:8">
      <c r="A22" s="5" t="s">
        <v>19</v>
      </c>
      <c r="B22" s="11">
        <f>_xlfn.MINIFS(Taxi!$B$2:$B$726,Taxi!$D$2:$D$726,A22)</f>
        <v>42005</v>
      </c>
      <c r="C22" s="11">
        <f>_xlfn.MAXIFS(Taxi!$B$2:$B$726,Taxi!$D$2:$D$726,A22)</f>
        <v>45261</v>
      </c>
    </row>
    <row r="23" spans="1:8">
      <c r="A23" t="s">
        <v>20</v>
      </c>
      <c r="B23" s="11">
        <f>_xlfn.MINIFS(Taxi!$B$2:$B$726,Taxi!$D$2:$D$726,A23)</f>
        <v>41487</v>
      </c>
      <c r="C23" s="11">
        <f>_xlfn.MAXIFS(Taxi!$B$2:$B$726,Taxi!$D$2:$D$726,A23)</f>
        <v>45261</v>
      </c>
    </row>
    <row r="24" spans="1:8">
      <c r="A24" t="s">
        <v>21</v>
      </c>
      <c r="B24" s="11">
        <f>_xlfn.MINIFS(Taxi!$B$2:$B$726,Taxi!$D$2:$D$726,A24)</f>
        <v>40179</v>
      </c>
      <c r="C24" s="11">
        <f>_xlfn.MAXIFS(Taxi!$B$2:$B$726,Taxi!$D$2:$D$726,A24)</f>
        <v>45261</v>
      </c>
    </row>
    <row r="25" spans="1:8">
      <c r="B25" s="11"/>
      <c r="C25" s="11"/>
    </row>
    <row r="26" spans="1:8">
      <c r="B26" s="11"/>
      <c r="C26" s="11"/>
    </row>
    <row r="27" spans="1:8">
      <c r="A27" s="19"/>
    </row>
    <row r="28" spans="1:8">
      <c r="B28" t="s">
        <v>2</v>
      </c>
      <c r="C28" t="s">
        <v>3</v>
      </c>
      <c r="D28" t="s">
        <v>4</v>
      </c>
      <c r="E28" t="s">
        <v>199</v>
      </c>
      <c r="F28" t="s">
        <v>6</v>
      </c>
      <c r="G28" t="s">
        <v>12</v>
      </c>
      <c r="H28" t="s">
        <v>13</v>
      </c>
    </row>
    <row r="29" spans="1:8">
      <c r="A29" t="s">
        <v>200</v>
      </c>
      <c r="B29">
        <f>COUNTIF(Raw!C2:C726,"-")</f>
        <v>0</v>
      </c>
      <c r="C29">
        <f>COUNTIF(Raw!D2:D726,"-")</f>
        <v>432</v>
      </c>
      <c r="D29">
        <f>COUNTIF(Raw!E2:E726,"-")</f>
        <v>0</v>
      </c>
      <c r="E29">
        <f>COUNTIF(Raw!F2:F726,"-")</f>
        <v>0</v>
      </c>
      <c r="F29">
        <f>COUNTIF(Raw!G2:G726,"-")</f>
        <v>0</v>
      </c>
      <c r="G29">
        <f>COUNTIF(Raw!M2:M726,"-")</f>
        <v>432</v>
      </c>
      <c r="H29">
        <f>COUNTIF(Raw!N2:N726,"-")</f>
        <v>630</v>
      </c>
    </row>
    <row r="30" spans="1:8">
      <c r="A30" t="s">
        <v>201</v>
      </c>
      <c r="B30">
        <f>COUNTIF(Raw!C2:C726,"&lt;&gt;"&amp;"-")</f>
        <v>725</v>
      </c>
      <c r="C30">
        <f>COUNTIF(Raw!D2:D726,"&lt;&gt;"&amp;"-")</f>
        <v>293</v>
      </c>
      <c r="D30">
        <f>COUNTIF(Raw!E2:E726,"&lt;&gt;"&amp;"-")</f>
        <v>725</v>
      </c>
      <c r="E30">
        <f>COUNTIF(Raw!F2:F726,"&lt;&gt;"&amp;"-")</f>
        <v>725</v>
      </c>
      <c r="F30">
        <f>COUNTIF(Raw!G2:G726,"&lt;&gt;"&amp;"-")</f>
        <v>725</v>
      </c>
      <c r="G30">
        <f>COUNTIF(Raw!M2:M726,"&lt;&gt;"&amp;"-")</f>
        <v>293</v>
      </c>
      <c r="H30">
        <f>COUNTIF(Raw!N2:N726,"&lt;&gt;"&amp;"-")</f>
        <v>95</v>
      </c>
    </row>
    <row r="31" spans="1:8">
      <c r="A31" t="s">
        <v>202</v>
      </c>
      <c r="B31">
        <f>COUNTA(Raw!C2:C726)</f>
        <v>725</v>
      </c>
      <c r="C31">
        <f>COUNTA(Raw!D2:D726)</f>
        <v>725</v>
      </c>
      <c r="D31">
        <f>COUNTA(Raw!E2:E726)</f>
        <v>725</v>
      </c>
      <c r="E31">
        <f>COUNTA(Raw!F2:F726)</f>
        <v>725</v>
      </c>
      <c r="F31">
        <f>COUNTA(Raw!G2:G726)</f>
        <v>725</v>
      </c>
      <c r="G31">
        <f>COUNTA(Raw!M2:M726)</f>
        <v>725</v>
      </c>
      <c r="H31">
        <f>COUNTA(Raw!N2:N726)</f>
        <v>725</v>
      </c>
    </row>
    <row r="35" spans="1:8">
      <c r="A35" s="3" t="s">
        <v>1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8">
      <c r="A36" t="s">
        <v>15</v>
      </c>
      <c r="B36" s="1">
        <v>0</v>
      </c>
      <c r="C36" s="1">
        <v>1573934</v>
      </c>
      <c r="D36" s="1">
        <v>693910</v>
      </c>
      <c r="E36" s="1">
        <v>677937</v>
      </c>
      <c r="F36" s="1">
        <v>331238</v>
      </c>
      <c r="H36" s="8"/>
    </row>
    <row r="37" spans="1:8">
      <c r="A37" t="s">
        <v>17</v>
      </c>
      <c r="B37" s="1">
        <v>0</v>
      </c>
      <c r="C37" s="1">
        <v>50758510</v>
      </c>
      <c r="D37" s="1">
        <v>6672606</v>
      </c>
      <c r="E37" s="1">
        <v>6504801</v>
      </c>
      <c r="F37" s="1">
        <v>4305049</v>
      </c>
    </row>
    <row r="38" spans="1:8">
      <c r="A38" t="s">
        <v>18</v>
      </c>
      <c r="B38" s="1">
        <v>0</v>
      </c>
      <c r="C38" s="1">
        <v>4732137</v>
      </c>
      <c r="D38" s="1">
        <v>975079</v>
      </c>
      <c r="E38" s="1">
        <v>928372</v>
      </c>
      <c r="F38" s="1">
        <v>633990</v>
      </c>
    </row>
    <row r="39" spans="1:8">
      <c r="A39" t="s">
        <v>19</v>
      </c>
      <c r="B39" s="1">
        <v>0</v>
      </c>
      <c r="C39" s="1">
        <v>242119</v>
      </c>
      <c r="D39" s="1">
        <v>233548</v>
      </c>
      <c r="E39" s="1">
        <v>229150</v>
      </c>
      <c r="F39" s="1">
        <v>100981</v>
      </c>
    </row>
    <row r="40" spans="1:8">
      <c r="A40" t="s">
        <v>20</v>
      </c>
      <c r="B40" s="1">
        <v>38621205</v>
      </c>
      <c r="C40" s="1">
        <v>2735484</v>
      </c>
      <c r="D40" s="1">
        <v>445276</v>
      </c>
      <c r="E40" s="1">
        <v>399565</v>
      </c>
      <c r="F40" s="1">
        <v>295629</v>
      </c>
    </row>
    <row r="41" spans="1:8">
      <c r="A41" t="s">
        <v>21</v>
      </c>
      <c r="B41" s="1">
        <v>714050439</v>
      </c>
      <c r="C41" s="1">
        <v>51725748</v>
      </c>
      <c r="D41" s="1">
        <v>3914178</v>
      </c>
      <c r="E41" s="1">
        <v>1880420</v>
      </c>
      <c r="F41" s="1">
        <v>1720342</v>
      </c>
    </row>
    <row r="42" spans="1:8">
      <c r="A42" t="s">
        <v>208</v>
      </c>
      <c r="B42" s="1">
        <v>752671644</v>
      </c>
      <c r="C42" s="1">
        <v>111767932</v>
      </c>
      <c r="D42" s="1">
        <v>12934597</v>
      </c>
      <c r="E42" s="1">
        <v>10620245</v>
      </c>
      <c r="F42" s="1">
        <v>7387229</v>
      </c>
    </row>
    <row r="45" spans="1:8">
      <c r="A45" s="19" t="s">
        <v>209</v>
      </c>
    </row>
    <row r="46" spans="1:8">
      <c r="A46" s="3" t="s">
        <v>1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216</v>
      </c>
    </row>
    <row r="47" spans="1:8">
      <c r="A47" t="s">
        <v>15</v>
      </c>
      <c r="B47">
        <v>0</v>
      </c>
      <c r="C47">
        <v>108</v>
      </c>
      <c r="D47">
        <v>108</v>
      </c>
      <c r="E47">
        <v>108</v>
      </c>
      <c r="F47">
        <v>108</v>
      </c>
      <c r="G47">
        <v>0</v>
      </c>
      <c r="H47">
        <v>7</v>
      </c>
    </row>
    <row r="48" spans="1:8">
      <c r="A48" t="s">
        <v>17</v>
      </c>
      <c r="B48">
        <v>0</v>
      </c>
      <c r="C48">
        <v>108</v>
      </c>
      <c r="D48">
        <v>108</v>
      </c>
      <c r="E48">
        <v>108</v>
      </c>
      <c r="F48">
        <v>108</v>
      </c>
      <c r="G48">
        <v>0</v>
      </c>
      <c r="H48">
        <v>69</v>
      </c>
    </row>
    <row r="49" spans="1:8">
      <c r="A49" t="s">
        <v>18</v>
      </c>
      <c r="B49">
        <v>0</v>
      </c>
      <c r="C49">
        <v>108</v>
      </c>
      <c r="D49">
        <v>108</v>
      </c>
      <c r="E49">
        <v>108</v>
      </c>
      <c r="F49">
        <v>108</v>
      </c>
      <c r="G49">
        <v>0</v>
      </c>
      <c r="H49">
        <v>19</v>
      </c>
    </row>
    <row r="50" spans="1:8">
      <c r="A50" t="s">
        <v>19</v>
      </c>
      <c r="B50">
        <v>0</v>
      </c>
      <c r="C50">
        <v>108</v>
      </c>
      <c r="D50">
        <v>108</v>
      </c>
      <c r="E50">
        <v>108</v>
      </c>
      <c r="F50">
        <v>108</v>
      </c>
      <c r="G50">
        <v>0</v>
      </c>
      <c r="H50">
        <v>0</v>
      </c>
    </row>
    <row r="51" spans="1:8">
      <c r="A51" t="s">
        <v>20</v>
      </c>
      <c r="B51">
        <v>125</v>
      </c>
      <c r="C51">
        <v>125</v>
      </c>
      <c r="D51">
        <v>125</v>
      </c>
      <c r="E51">
        <v>125</v>
      </c>
      <c r="F51">
        <v>125</v>
      </c>
      <c r="G51">
        <v>125</v>
      </c>
      <c r="H51">
        <v>0</v>
      </c>
    </row>
    <row r="52" spans="1:8">
      <c r="A52" t="s">
        <v>21</v>
      </c>
      <c r="B52">
        <v>168</v>
      </c>
      <c r="C52">
        <v>168</v>
      </c>
      <c r="D52">
        <v>168</v>
      </c>
      <c r="E52">
        <v>168</v>
      </c>
      <c r="F52">
        <v>168</v>
      </c>
      <c r="G52">
        <v>168</v>
      </c>
      <c r="H52">
        <v>0</v>
      </c>
    </row>
    <row r="53" spans="1:8">
      <c r="A53" t="s">
        <v>208</v>
      </c>
      <c r="B53">
        <v>293</v>
      </c>
      <c r="C53">
        <v>725</v>
      </c>
      <c r="D53">
        <v>725</v>
      </c>
      <c r="E53">
        <v>725</v>
      </c>
      <c r="F53">
        <v>725</v>
      </c>
      <c r="G53">
        <v>293</v>
      </c>
      <c r="H53">
        <v>95</v>
      </c>
    </row>
  </sheetData>
  <mergeCells count="2">
    <mergeCell ref="A7:B7"/>
    <mergeCell ref="A16:B16"/>
  </mergeCell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095A-4AFE-4913-943A-92A2165BBBA0}">
  <dimension ref="A2:F140"/>
  <sheetViews>
    <sheetView tabSelected="1" topLeftCell="A127" workbookViewId="0">
      <selection activeCell="C138" sqref="C138:E138"/>
    </sheetView>
  </sheetViews>
  <sheetFormatPr defaultRowHeight="15"/>
  <cols>
    <col min="1" max="1" width="5.85546875" customWidth="1"/>
    <col min="2" max="2" width="26.28515625" customWidth="1"/>
    <col min="3" max="3" width="18.42578125" customWidth="1"/>
    <col min="4" max="4" width="17.7109375" customWidth="1"/>
    <col min="5" max="5" width="19" customWidth="1"/>
    <col min="6" max="6" width="18.85546875" customWidth="1"/>
    <col min="7" max="7" width="28.5703125" bestFit="1" customWidth="1"/>
    <col min="8" max="8" width="35.7109375" customWidth="1"/>
    <col min="9" max="16" width="5.42578125" bestFit="1" customWidth="1"/>
    <col min="17" max="17" width="11.7109375" bestFit="1" customWidth="1"/>
    <col min="18" max="23" width="8.7109375" bestFit="1" customWidth="1"/>
    <col min="24" max="26" width="9.85546875" bestFit="1" customWidth="1"/>
    <col min="27" max="30" width="8.7109375" bestFit="1" customWidth="1"/>
    <col min="31" max="31" width="35.5703125" bestFit="1" customWidth="1"/>
    <col min="32" max="32" width="25" bestFit="1" customWidth="1"/>
  </cols>
  <sheetData>
    <row r="2" spans="1:3">
      <c r="B2" s="19" t="s">
        <v>217</v>
      </c>
    </row>
    <row r="6" spans="1:3">
      <c r="A6" s="12" t="s">
        <v>218</v>
      </c>
      <c r="B6" s="19" t="s">
        <v>219</v>
      </c>
    </row>
    <row r="7" spans="1:3">
      <c r="A7" s="12"/>
      <c r="B7" t="s">
        <v>220</v>
      </c>
    </row>
    <row r="8" spans="1:3">
      <c r="A8" s="12"/>
    </row>
    <row r="9" spans="1:3">
      <c r="B9" t="str" cm="1">
        <f t="array" ref="B9:B14">_xlfn.UNIQUE(Taxi!D2:D726)</f>
        <v>FHV - Black Car</v>
      </c>
      <c r="C9" s="1">
        <f>AVERAGEIF(Taxi!$D$2:$D$726,B9,Taxi!$E$2:$E$726)</f>
        <v>14573.462962962964</v>
      </c>
    </row>
    <row r="10" spans="1:3">
      <c r="B10" t="str">
        <v>FHV - High Volume</v>
      </c>
      <c r="C10" s="1">
        <f>AVERAGEIF(Taxi!$D$2:$D$726,B10,Taxi!$E$2:$E$726)</f>
        <v>469986.20370370371</v>
      </c>
    </row>
    <row r="11" spans="1:3">
      <c r="B11" t="str">
        <v>FHV - Livery</v>
      </c>
      <c r="C11" s="1">
        <f>AVERAGEIF(Taxi!$D$2:$D$726,B11,Taxi!$E$2:$E$726)</f>
        <v>43816.083333333336</v>
      </c>
    </row>
    <row r="12" spans="1:3">
      <c r="B12" t="str">
        <v>FHV - Lux Limo</v>
      </c>
      <c r="C12" s="1">
        <f>AVERAGEIF(Taxi!$D$2:$D$726,B12,Taxi!$E$2:$E$726)</f>
        <v>2241.8425925925926</v>
      </c>
    </row>
    <row r="13" spans="1:3">
      <c r="B13" t="str">
        <v>Green</v>
      </c>
      <c r="C13" s="1">
        <f>AVERAGEIF(Taxi!$D$2:$D$726,B13,Taxi!$E$2:$E$726)</f>
        <v>21883.871999999999</v>
      </c>
    </row>
    <row r="14" spans="1:3">
      <c r="B14" t="str">
        <v>Yellow</v>
      </c>
      <c r="C14" s="1">
        <f>AVERAGEIF(Taxi!$D$2:$D$726,B14,Taxi!$E$2:$E$726)</f>
        <v>307891.35714285716</v>
      </c>
    </row>
    <row r="15" spans="1:3">
      <c r="C15" s="9"/>
    </row>
    <row r="16" spans="1:3">
      <c r="B16" t="s">
        <v>1</v>
      </c>
      <c r="C16" s="9" t="s">
        <v>221</v>
      </c>
    </row>
    <row r="17" spans="1:6">
      <c r="B17" t="s">
        <v>17</v>
      </c>
      <c r="C17" s="4">
        <v>469986.20370370371</v>
      </c>
    </row>
    <row r="18" spans="1:6">
      <c r="B18" t="s">
        <v>21</v>
      </c>
      <c r="C18" s="4">
        <v>307891.35714285716</v>
      </c>
    </row>
    <row r="19" spans="1:6">
      <c r="B19" t="s">
        <v>18</v>
      </c>
      <c r="C19" s="4">
        <v>43816.083333333336</v>
      </c>
    </row>
    <row r="20" spans="1:6">
      <c r="B20" t="s">
        <v>20</v>
      </c>
      <c r="C20" s="4">
        <v>21883.871999999999</v>
      </c>
    </row>
    <row r="21" spans="1:6">
      <c r="B21" t="s">
        <v>15</v>
      </c>
      <c r="C21" s="4">
        <v>14573.462962962964</v>
      </c>
    </row>
    <row r="22" spans="1:6">
      <c r="B22" t="s">
        <v>19</v>
      </c>
      <c r="C22" s="4">
        <v>2241.8425925925926</v>
      </c>
    </row>
    <row r="23" spans="1:6">
      <c r="C23" s="4"/>
    </row>
    <row r="25" spans="1:6">
      <c r="A25" s="12" t="s">
        <v>222</v>
      </c>
      <c r="B25" s="19" t="s">
        <v>223</v>
      </c>
    </row>
    <row r="26" spans="1:6">
      <c r="B26" t="s">
        <v>224</v>
      </c>
    </row>
    <row r="28" spans="1:6">
      <c r="B28" s="3" t="s">
        <v>225</v>
      </c>
      <c r="C28" s="3" t="s">
        <v>190</v>
      </c>
    </row>
    <row r="29" spans="1:6">
      <c r="B29" s="3" t="s">
        <v>1</v>
      </c>
      <c r="C29" s="10">
        <v>2019</v>
      </c>
      <c r="D29" s="10">
        <v>2020</v>
      </c>
      <c r="E29" s="10">
        <v>2021</v>
      </c>
      <c r="F29" s="10" t="s">
        <v>226</v>
      </c>
    </row>
    <row r="30" spans="1:6">
      <c r="B30" t="s">
        <v>15</v>
      </c>
      <c r="C30" s="1">
        <v>14647.25</v>
      </c>
      <c r="D30" s="1">
        <v>12135.166666666666</v>
      </c>
      <c r="E30" s="1">
        <v>12707.75</v>
      </c>
      <c r="F30" s="1">
        <v>13163.388888888889</v>
      </c>
    </row>
    <row r="31" spans="1:6">
      <c r="B31" t="s">
        <v>17</v>
      </c>
      <c r="C31" s="1">
        <v>700916.16666666663</v>
      </c>
      <c r="D31" s="1">
        <v>392302.91666666669</v>
      </c>
      <c r="E31" s="1">
        <v>478026</v>
      </c>
      <c r="F31" s="1">
        <v>523748.36111111112</v>
      </c>
    </row>
    <row r="32" spans="1:6">
      <c r="B32" t="s">
        <v>18</v>
      </c>
      <c r="C32" s="1">
        <v>38992.583333333336</v>
      </c>
      <c r="D32" s="1">
        <v>25055.583333333332</v>
      </c>
      <c r="E32" s="1">
        <v>27430.916666666668</v>
      </c>
      <c r="F32" s="1">
        <v>30493.027777777777</v>
      </c>
    </row>
    <row r="33" spans="1:6">
      <c r="B33" t="s">
        <v>19</v>
      </c>
      <c r="C33" s="1">
        <v>2398.25</v>
      </c>
      <c r="D33" s="1">
        <v>805.5</v>
      </c>
      <c r="E33" s="1">
        <v>872.91666666666663</v>
      </c>
      <c r="F33" s="1">
        <v>1358.8888888888889</v>
      </c>
    </row>
    <row r="34" spans="1:6">
      <c r="B34" t="s">
        <v>20</v>
      </c>
      <c r="C34" s="1">
        <v>15425</v>
      </c>
      <c r="D34" s="1">
        <v>4676.166666666667</v>
      </c>
      <c r="E34" s="1">
        <v>2924.25</v>
      </c>
      <c r="F34" s="1">
        <v>7675.1388888888887</v>
      </c>
    </row>
    <row r="35" spans="1:6">
      <c r="B35" t="s">
        <v>21</v>
      </c>
      <c r="C35" s="1">
        <v>230691.33333333334</v>
      </c>
      <c r="D35" s="1">
        <v>67746.833333333328</v>
      </c>
      <c r="E35" s="1">
        <v>84337.666666666672</v>
      </c>
      <c r="F35" s="1">
        <v>127591.94444444444</v>
      </c>
    </row>
    <row r="36" spans="1:6">
      <c r="B36" t="s">
        <v>226</v>
      </c>
      <c r="C36" s="1">
        <v>167178.43055555556</v>
      </c>
      <c r="D36" s="1">
        <v>83787.027777777781</v>
      </c>
      <c r="E36" s="1">
        <v>101049.91666666667</v>
      </c>
      <c r="F36" s="1">
        <v>117338.45833333333</v>
      </c>
    </row>
    <row r="39" spans="1:6">
      <c r="A39" s="12" t="s">
        <v>227</v>
      </c>
      <c r="B39" s="19" t="s">
        <v>228</v>
      </c>
    </row>
    <row r="40" spans="1:6">
      <c r="A40" s="12"/>
      <c r="B40" s="23" t="s">
        <v>229</v>
      </c>
    </row>
    <row r="41" spans="1:6">
      <c r="C41" t="str" cm="1">
        <f t="array" ref="C41:C42">_xlfn._xlws.FILTER(B30:B35,(C30:C35&gt;C36))</f>
        <v>FHV - High Volume</v>
      </c>
    </row>
    <row r="42" spans="1:6">
      <c r="C42" t="str">
        <v>Yellow</v>
      </c>
    </row>
    <row r="46" spans="1:6">
      <c r="A46" s="12" t="s">
        <v>230</v>
      </c>
      <c r="B46" s="19" t="s">
        <v>231</v>
      </c>
    </row>
    <row r="47" spans="1:6">
      <c r="A47" s="12"/>
      <c r="B47" t="s">
        <v>232</v>
      </c>
    </row>
    <row r="49" spans="1:5">
      <c r="C49" s="15">
        <v>2019</v>
      </c>
      <c r="D49" s="15">
        <v>2020</v>
      </c>
      <c r="E49" s="15" t="s">
        <v>233</v>
      </c>
    </row>
    <row r="50" spans="1:5">
      <c r="B50" t="s">
        <v>15</v>
      </c>
      <c r="C50" s="18">
        <f>SUMIFS(Taxi[Trips Per Day], Taxi[Date_Year],"2019",Taxi[License Class],B50)</f>
        <v>175767</v>
      </c>
      <c r="D50" s="18">
        <f>SUMIFS(Taxi[Trips Per Day], Taxi[Date_Year],"2020",Taxi[License Class],B50)</f>
        <v>145622</v>
      </c>
      <c r="E50" s="16">
        <f>(D50-C50)/C50</f>
        <v>-0.17150545893142627</v>
      </c>
    </row>
    <row r="51" spans="1:5">
      <c r="B51" t="s">
        <v>17</v>
      </c>
      <c r="C51" s="18">
        <f>SUMIFS(Taxi[Trips Per Day], Taxi[Date_Year],"2019",Taxi[License Class],B51)</f>
        <v>8410994</v>
      </c>
      <c r="D51" s="18">
        <f>SUMIFS(Taxi[Trips Per Day], Taxi[Date_Year],"2020",Taxi[License Class],B51)</f>
        <v>4707635</v>
      </c>
      <c r="E51" s="16">
        <f t="shared" ref="E51:E55" si="0">(D51-C51)/C51</f>
        <v>-0.44029980285326564</v>
      </c>
    </row>
    <row r="52" spans="1:5">
      <c r="B52" t="s">
        <v>18</v>
      </c>
      <c r="C52" s="18">
        <f>SUMIFS(Taxi[Trips Per Day], Taxi[Date_Year],"2019",Taxi[License Class],B52)</f>
        <v>467911</v>
      </c>
      <c r="D52" s="18">
        <f>SUMIFS(Taxi[Trips Per Day], Taxi[Date_Year],"2020",Taxi[License Class],B52)</f>
        <v>300667</v>
      </c>
      <c r="E52" s="16">
        <f t="shared" si="0"/>
        <v>-0.35742694657744745</v>
      </c>
    </row>
    <row r="53" spans="1:5">
      <c r="B53" t="s">
        <v>19</v>
      </c>
      <c r="C53" s="18">
        <f>SUMIFS(Taxi[Trips Per Day], Taxi[Date_Year],"2019",Taxi[License Class],B53)</f>
        <v>28779</v>
      </c>
      <c r="D53" s="18">
        <f>SUMIFS(Taxi[Trips Per Day], Taxi[Date_Year],"2020",Taxi[License Class],B53)</f>
        <v>9666</v>
      </c>
      <c r="E53" s="16">
        <f t="shared" si="0"/>
        <v>-0.66413009486083607</v>
      </c>
    </row>
    <row r="54" spans="1:5">
      <c r="B54" t="s">
        <v>20</v>
      </c>
      <c r="C54" s="18">
        <f>SUMIFS(Taxi[Trips Per Day], Taxi[Date_Year],"2019",Taxi[License Class],B54)</f>
        <v>185100</v>
      </c>
      <c r="D54" s="18">
        <f>SUMIFS(Taxi[Trips Per Day], Taxi[Date_Year],"2020",Taxi[License Class],B54)</f>
        <v>56114</v>
      </c>
      <c r="E54" s="16">
        <f t="shared" si="0"/>
        <v>-0.69684494867639113</v>
      </c>
    </row>
    <row r="55" spans="1:5">
      <c r="B55" s="20" t="s">
        <v>21</v>
      </c>
      <c r="C55" s="22">
        <f>SUMIFS(Taxi[Trips Per Day], Taxi[Date_Year],"2019",Taxi[License Class],B55)</f>
        <v>2768296</v>
      </c>
      <c r="D55" s="22">
        <f>SUMIFS(Taxi[Trips Per Day], Taxi[Date_Year],"2020",Taxi[License Class],B55)</f>
        <v>812962</v>
      </c>
      <c r="E55" s="21">
        <f t="shared" si="0"/>
        <v>-0.70633125937399754</v>
      </c>
    </row>
    <row r="57" spans="1:5">
      <c r="E57" s="16"/>
    </row>
    <row r="58" spans="1:5">
      <c r="E58" s="16"/>
    </row>
    <row r="60" spans="1:5">
      <c r="A60" s="12" t="s">
        <v>234</v>
      </c>
      <c r="B60" s="19" t="s">
        <v>235</v>
      </c>
    </row>
    <row r="61" spans="1:5">
      <c r="B61" t="s">
        <v>236</v>
      </c>
    </row>
    <row r="62" spans="1:5">
      <c r="C62" s="1"/>
    </row>
    <row r="63" spans="1:5">
      <c r="B63" t="s">
        <v>237</v>
      </c>
      <c r="C63" s="1"/>
      <c r="D63" s="12">
        <v>2019</v>
      </c>
    </row>
    <row r="64" spans="1:5">
      <c r="B64" t="s">
        <v>238</v>
      </c>
      <c r="D64" s="1">
        <f>_xlfn.MAXIFS(Taxi!E2:E726,Taxi!C2:C726,2019)</f>
        <v>769729</v>
      </c>
    </row>
    <row r="65" spans="1:4">
      <c r="B65" t="s">
        <v>239</v>
      </c>
      <c r="D65" t="str" cm="1">
        <f t="array" ref="D65">INDEX(Taxi[License Class],MATCH(1,(Taxi[Date_Year]=D63)*(Taxi[Trips Per Day]=D64),0))</f>
        <v>FHV - High Volume</v>
      </c>
    </row>
    <row r="66" spans="1:4">
      <c r="B66" t="s">
        <v>240</v>
      </c>
      <c r="D66" s="11" cm="1">
        <f t="array" ref="D66">INDEX(Taxi[Date],MATCH(1,(Taxi[Date_Year]=D63)*(Taxi[Trips Per Day]=D64),0))</f>
        <v>43525</v>
      </c>
    </row>
    <row r="67" spans="1:4">
      <c r="C67" s="11"/>
    </row>
    <row r="68" spans="1:4">
      <c r="C68" s="11"/>
    </row>
    <row r="69" spans="1:4">
      <c r="A69" s="12" t="s">
        <v>241</v>
      </c>
      <c r="B69" s="19" t="s">
        <v>242</v>
      </c>
      <c r="C69" s="11"/>
    </row>
    <row r="70" spans="1:4">
      <c r="A70" s="12"/>
      <c r="B70" t="s">
        <v>229</v>
      </c>
      <c r="C70" s="11"/>
    </row>
    <row r="71" spans="1:4">
      <c r="A71" s="12"/>
      <c r="C71" s="11"/>
    </row>
    <row r="72" spans="1:4">
      <c r="B72" t="s">
        <v>243</v>
      </c>
      <c r="D72" s="17" t="s">
        <v>66</v>
      </c>
    </row>
    <row r="73" spans="1:4">
      <c r="B73" t="s">
        <v>244</v>
      </c>
      <c r="D73" t="s">
        <v>17</v>
      </c>
    </row>
    <row r="74" spans="1:4">
      <c r="B74" t="s">
        <v>245</v>
      </c>
      <c r="D74" s="18" cm="1">
        <f t="array" ref="D74">_xlfn._xlws.FILTER(Taxi[Trips Per Day],(Taxi[Month/Year]=D72)*(Taxi[License Class]=D73))</f>
        <v>432027</v>
      </c>
    </row>
    <row r="75" spans="1:4">
      <c r="C75" s="11"/>
    </row>
    <row r="76" spans="1:4">
      <c r="B76" t="s">
        <v>246</v>
      </c>
      <c r="C76" s="11"/>
      <c r="D76" s="18">
        <f>D74-D64</f>
        <v>-337702</v>
      </c>
    </row>
    <row r="77" spans="1:4">
      <c r="B77" t="s">
        <v>247</v>
      </c>
      <c r="C77" s="11"/>
      <c r="D77" s="16">
        <f>D76/D64</f>
        <v>-0.43872843559226687</v>
      </c>
    </row>
    <row r="78" spans="1:4">
      <c r="C78" s="11"/>
    </row>
    <row r="80" spans="1:4">
      <c r="A80" s="12" t="s">
        <v>248</v>
      </c>
      <c r="B80" s="19" t="s">
        <v>249</v>
      </c>
    </row>
    <row r="81" spans="1:3">
      <c r="A81" s="12"/>
      <c r="B81" t="s">
        <v>250</v>
      </c>
    </row>
    <row r="83" spans="1:3">
      <c r="B83">
        <v>2019</v>
      </c>
      <c r="C83" s="13">
        <f>AVERAGEIFS(Taxi[Farebox Per Day],Taxi[Date_Year],"2019",Taxi[License Class],"Yellow")</f>
        <v>3889063.8333333335</v>
      </c>
    </row>
    <row r="84" spans="1:3">
      <c r="B84">
        <v>2020</v>
      </c>
      <c r="C84" s="13">
        <f>AVERAGEIFS(Taxi[Farebox Per Day],Taxi[Date_Year],"2020",Taxi[License Class],"Yellow")</f>
        <v>1110654.75</v>
      </c>
    </row>
    <row r="85" spans="1:3">
      <c r="C85" s="12" t="s">
        <v>251</v>
      </c>
    </row>
    <row r="88" spans="1:3">
      <c r="A88" s="12" t="s">
        <v>252</v>
      </c>
      <c r="B88" s="19" t="s">
        <v>253</v>
      </c>
    </row>
    <row r="89" spans="1:3">
      <c r="A89" s="12"/>
      <c r="B89" t="s">
        <v>254</v>
      </c>
    </row>
    <row r="91" spans="1:3">
      <c r="B91" t="s">
        <v>255</v>
      </c>
      <c r="C91">
        <f>_xlfn.MAXIFS(Taxi[Vehicles Per Day],Taxi[Month/Year],"2021-07")</f>
        <v>36036</v>
      </c>
    </row>
    <row r="92" spans="1:3">
      <c r="B92" t="s">
        <v>244</v>
      </c>
      <c r="C92" t="str" cm="1">
        <f t="array" ref="C92">_xlfn._xlws.FILTER(Taxi[License Class],(Taxi[Month/Year]="2021-07")*(Taxi[Vehicles Per Day]=C91))</f>
        <v>FHV - High Volume</v>
      </c>
    </row>
    <row r="93" spans="1:3">
      <c r="B93" t="s">
        <v>245</v>
      </c>
      <c r="C93" cm="1">
        <f t="array" ref="C93">_xlfn._xlws.FILTER(Taxi[Trips Per Day],(Taxi[Vehicles Per Day]=C91)*(Taxi[Month/Year]="2021-07")*(Taxi[License Class]=C92))</f>
        <v>484745</v>
      </c>
    </row>
    <row r="96" spans="1:3">
      <c r="A96" s="12" t="s">
        <v>256</v>
      </c>
      <c r="B96" s="19" t="s">
        <v>257</v>
      </c>
    </row>
    <row r="97" spans="1:3">
      <c r="B97" t="s">
        <v>258</v>
      </c>
    </row>
    <row r="99" spans="1:3">
      <c r="B99" t="s">
        <v>15</v>
      </c>
      <c r="C99" s="1">
        <f>AVERAGEIFS(Taxi[Unique Vehicles],Taxi[Date_Year],"2020",Taxi[License Class],B99)</f>
        <v>4928.666666666667</v>
      </c>
    </row>
    <row r="100" spans="1:3">
      <c r="B100" t="s">
        <v>17</v>
      </c>
      <c r="C100" s="1">
        <f>AVERAGEIFS(Taxi[Unique Vehicles],Taxi[Date_Year],"2020",Taxi[License Class],B100)</f>
        <v>50639.416666666664</v>
      </c>
    </row>
    <row r="101" spans="1:3">
      <c r="B101" t="s">
        <v>18</v>
      </c>
      <c r="C101" s="1">
        <f>AVERAGEIFS(Taxi[Unique Vehicles],Taxi[Date_Year],"2020",Taxi[License Class],B101)</f>
        <v>5389.083333333333</v>
      </c>
    </row>
    <row r="102" spans="1:3">
      <c r="B102" t="s">
        <v>19</v>
      </c>
      <c r="C102" s="1">
        <f>AVERAGEIFS(Taxi[Unique Vehicles],Taxi[Date_Year],"2020",Taxi[License Class],B102)</f>
        <v>1044</v>
      </c>
    </row>
    <row r="103" spans="1:3">
      <c r="B103" t="s">
        <v>20</v>
      </c>
      <c r="C103" s="1">
        <f>AVERAGEIFS(Taxi[Unique Vehicles],Taxi[Date_Year],"2020",Taxi[License Class],B103)</f>
        <v>1394.8333333333333</v>
      </c>
    </row>
    <row r="104" spans="1:3">
      <c r="B104" t="s">
        <v>21</v>
      </c>
      <c r="C104" s="1">
        <f>AVERAGEIFS(Taxi[Unique Vehicles],Taxi[Date_Year],"2020",Taxi[License Class],B104)</f>
        <v>5905.666666666667</v>
      </c>
    </row>
    <row r="106" spans="1:3">
      <c r="B106" t="s">
        <v>259</v>
      </c>
      <c r="C106" s="1">
        <f>MIN(C99:C104)</f>
        <v>1044</v>
      </c>
    </row>
    <row r="107" spans="1:3">
      <c r="B107" t="s">
        <v>244</v>
      </c>
      <c r="C107" t="str">
        <f>_xlfn.XLOOKUP(C106,C99:C104,B99:B104)</f>
        <v>FHV - Lux Limo</v>
      </c>
    </row>
    <row r="110" spans="1:3">
      <c r="A110" s="12" t="s">
        <v>260</v>
      </c>
      <c r="B110" s="19" t="s">
        <v>261</v>
      </c>
    </row>
    <row r="111" spans="1:3">
      <c r="A111" s="12"/>
      <c r="B111" t="s">
        <v>262</v>
      </c>
    </row>
    <row r="113" spans="1:4">
      <c r="B113" t="s">
        <v>263</v>
      </c>
      <c r="C113">
        <f>_xlfn.MAXIFS(Taxi[Avg Minutes Per Trip],Taxi[Month/Year],"2022-07")</f>
        <v>69</v>
      </c>
    </row>
    <row r="114" spans="1:4">
      <c r="B114" t="s">
        <v>264</v>
      </c>
      <c r="C114" cm="1">
        <f t="array" ref="C114">LARGE(IF(Taxi[Month/Year]="2022-07",Taxi[Avg Minutes Per Trip]),2)</f>
        <v>25</v>
      </c>
    </row>
    <row r="115" spans="1:4">
      <c r="B115" t="s">
        <v>265</v>
      </c>
      <c r="C115" cm="1">
        <f t="array" ref="C115">LARGE(IF(Taxi[Month/Year]="2022-07",Taxi[Avg Minutes Per Trip]),3)</f>
        <v>19</v>
      </c>
    </row>
    <row r="118" spans="1:4">
      <c r="A118" s="12" t="s">
        <v>266</v>
      </c>
      <c r="B118" s="19" t="s">
        <v>267</v>
      </c>
    </row>
    <row r="119" spans="1:4">
      <c r="A119" s="12"/>
      <c r="B119" t="s">
        <v>229</v>
      </c>
    </row>
    <row r="120" spans="1:4">
      <c r="D120" t="s">
        <v>1</v>
      </c>
    </row>
    <row r="121" spans="1:4">
      <c r="B121" t="s">
        <v>263</v>
      </c>
      <c r="C121">
        <v>69</v>
      </c>
      <c r="D121" t="str" cm="1">
        <f t="array" ref="D121">_xlfn._xlws.FILTER(Taxi[License Class],(Taxi[Month/Year]="2022-07")*(Taxi[Avg Minutes Per Trip]=C121))</f>
        <v>FHV - Lux Limo</v>
      </c>
    </row>
    <row r="122" spans="1:4">
      <c r="B122" t="s">
        <v>264</v>
      </c>
      <c r="C122">
        <v>25</v>
      </c>
      <c r="D122" t="str" cm="1">
        <f t="array" ref="D122">_xlfn._xlws.FILTER(Taxi[License Class],(Taxi[Month/Year]="2022-07")*(Taxi[Avg Minutes Per Trip]=C122))</f>
        <v>FHV - Black Car</v>
      </c>
    </row>
    <row r="123" spans="1:4">
      <c r="B123" t="s">
        <v>265</v>
      </c>
      <c r="C123">
        <v>19</v>
      </c>
      <c r="D123" t="str" cm="1">
        <f t="array" ref="D123:D124">_xlfn._xlws.FILTER(Taxi[License Class],(Taxi[Month/Year]="2022-07")*(Taxi[Avg Minutes Per Trip]=C123))</f>
        <v>FHV - High Volume</v>
      </c>
    </row>
    <row r="124" spans="1:4">
      <c r="D124" t="str">
        <v>FHV - Livery</v>
      </c>
    </row>
    <row r="127" spans="1:4">
      <c r="A127" s="12" t="s">
        <v>268</v>
      </c>
      <c r="B127" s="19" t="s">
        <v>269</v>
      </c>
    </row>
    <row r="128" spans="1:4">
      <c r="A128" s="12"/>
      <c r="B128" t="s">
        <v>270</v>
      </c>
    </row>
    <row r="129" spans="1:5">
      <c r="D129" s="14" t="s">
        <v>1</v>
      </c>
      <c r="E129" s="14" t="s">
        <v>271</v>
      </c>
    </row>
    <row r="130" spans="1:5">
      <c r="B130" t="s">
        <v>272</v>
      </c>
      <c r="C130" s="1">
        <f>MIN(Taxi[Trips Per Day Shared])</f>
        <v>3</v>
      </c>
      <c r="D130" t="str" cm="1">
        <f t="array" ref="D130">_xlfn._xlws.FILTER(Taxi[License Class],Taxi[Trips Per Day Shared]=C130)</f>
        <v>FHV - High Volume</v>
      </c>
      <c r="E130" s="11" cm="1">
        <f t="array" ref="E130">_xlfn._xlws.FILTER(Taxi[Date],(Taxi[License Class]=D130)*(Taxi[Trips Per Day Shared]=C130))</f>
        <v>44013</v>
      </c>
    </row>
    <row r="131" spans="1:5">
      <c r="B131" t="s">
        <v>273</v>
      </c>
      <c r="C131" s="1">
        <f>SMALL(Taxi[Trips Per Day Shared],2)</f>
        <v>6</v>
      </c>
      <c r="D131" t="str" cm="1">
        <f t="array" ref="D131">_xlfn._xlws.FILTER(Taxi[License Class],Taxi[Trips Per Day Shared]=C131)</f>
        <v>FHV - Livery</v>
      </c>
      <c r="E131" s="11" cm="1">
        <f t="array" ref="E131">_xlfn._xlws.FILTER(Taxi[Date],(Taxi[License Class]=D131)*(Taxi[Trips Per Day Shared]=C131))</f>
        <v>42948</v>
      </c>
    </row>
    <row r="132" spans="1:5">
      <c r="B132" t="s">
        <v>274</v>
      </c>
      <c r="C132" s="1">
        <f>SMALL(Taxi[Trips Per Day Shared],3)</f>
        <v>10</v>
      </c>
      <c r="D132" t="str" cm="1">
        <f t="array" ref="D132">_xlfn._xlws.FILTER(Taxi[License Class],Taxi[Trips Per Day Shared]=C132)</f>
        <v>FHV - High Volume</v>
      </c>
      <c r="E132" s="11" cm="1">
        <f t="array" ref="E132">_xlfn._xlws.FILTER(Taxi[Date],(Taxi[License Class]=D132)*(Taxi[Trips Per Day Shared]=C132))</f>
        <v>44044</v>
      </c>
    </row>
    <row r="135" spans="1:5">
      <c r="A135" s="12" t="s">
        <v>275</v>
      </c>
      <c r="B135" s="19" t="s">
        <v>276</v>
      </c>
    </row>
    <row r="136" spans="1:5">
      <c r="A136" s="12"/>
      <c r="B136" t="s">
        <v>277</v>
      </c>
    </row>
    <row r="137" spans="1:5">
      <c r="A137" s="12"/>
    </row>
    <row r="138" spans="1:5">
      <c r="C138" s="19">
        <v>2019</v>
      </c>
      <c r="D138" s="19">
        <v>2020</v>
      </c>
      <c r="E138" s="19">
        <v>2021</v>
      </c>
    </row>
    <row r="139" spans="1:5">
      <c r="A139" s="12"/>
      <c r="B139" t="s">
        <v>278</v>
      </c>
      <c r="C139" s="1">
        <f>_xlfn.MINIFS(Taxi[Trips Per Day Shared],Taxi[Date_Year],"2019")</f>
        <v>30</v>
      </c>
      <c r="D139" s="1">
        <f>_xlfn.MINIFS(Taxi[Trips Per Day Shared],Taxi[Date_Year],"2020")</f>
        <v>3</v>
      </c>
      <c r="E139" s="1">
        <f>_xlfn.MINIFS(Taxi[Trips Per Day Shared],Taxi[Date_Year],"2021")</f>
        <v>38</v>
      </c>
    </row>
    <row r="140" spans="1:5">
      <c r="B140" t="s">
        <v>279</v>
      </c>
      <c r="C140" s="1">
        <f>_xlfn.MAXIFS(Taxi[Trips Per Day Shared],Taxi[Date_Year],"2019")</f>
        <v>171912</v>
      </c>
      <c r="D140" s="1">
        <f>_xlfn.MAXIFS(Taxi[Trips Per Day Shared],Taxi[Date_Year],"2020")</f>
        <v>97117</v>
      </c>
      <c r="E140" s="1">
        <f>_xlfn.MAXIFS(Taxi[Trips Per Day Shared],Taxi[Date_Year],"2021")</f>
        <v>834</v>
      </c>
    </row>
  </sheetData>
  <sortState xmlns:xlrd2="http://schemas.microsoft.com/office/spreadsheetml/2017/richdata2" ref="B17:C22">
    <sortCondition descending="1" ref="C17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 P</cp:lastModifiedBy>
  <cp:revision/>
  <dcterms:created xsi:type="dcterms:W3CDTF">2024-03-08T14:43:03Z</dcterms:created>
  <dcterms:modified xsi:type="dcterms:W3CDTF">2024-03-12T04:40:56Z</dcterms:modified>
  <cp:category/>
  <cp:contentStatus/>
</cp:coreProperties>
</file>